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O:\Nabídky\Nabídky 2026\Našiměřice-splašková kanalizace\"/>
    </mc:Choice>
  </mc:AlternateContent>
  <bookViews>
    <workbookView xWindow="0" yWindow="0" windowWidth="0" windowHeight="0"/>
  </bookViews>
  <sheets>
    <sheet name="Rekapitulace stavby" sheetId="1" r:id="rId1"/>
    <sheet name="D.1 SO 01 - Splašková kan..." sheetId="2" r:id="rId2"/>
    <sheet name="D.2 SO 02 - Výtlak splašk..." sheetId="3" r:id="rId3"/>
    <sheet name="D.3 SO 03 - Odbočení pro ..." sheetId="4" r:id="rId4"/>
    <sheet name="D.4 SO 04 - Čerpací stani..." sheetId="5" r:id="rId5"/>
    <sheet name="D.5 SO 05 - Přípojka vody..." sheetId="6" r:id="rId6"/>
    <sheet name="D.6 SO 06 - Přípojka NN k..." sheetId="7" r:id="rId7"/>
    <sheet name="D.7 SO 07 - Příjezdová ko..." sheetId="8" r:id="rId8"/>
    <sheet name="D.8 SO 08 - Přeložky vodo..." sheetId="9" r:id="rId9"/>
    <sheet name="D.9.1 SO 09.1 - Zkapacitn..." sheetId="10" r:id="rId10"/>
    <sheet name="D.9.1 SO 09.2 - Propojova..." sheetId="11" r:id="rId11"/>
    <sheet name="D.10.1 DPS 01.1 - Strojně..." sheetId="12" r:id="rId12"/>
    <sheet name="D.10.2 DPS 01.2 - Elektro..." sheetId="13" r:id="rId13"/>
    <sheet name="D.11.1 DPS 02.1 - Strojně..." sheetId="14" r:id="rId14"/>
    <sheet name="D.11.2 DPS 02.2 - Elektro..." sheetId="15" r:id="rId15"/>
    <sheet name="D.12 - VRN" sheetId="16" r:id="rId16"/>
  </sheets>
  <definedNames>
    <definedName name="_xlnm.Print_Area" localSheetId="0">'Rekapitulace stavby'!$D$4:$AO$76,'Rekapitulace stavby'!$C$82:$AQ$113</definedName>
    <definedName name="_xlnm.Print_Titles" localSheetId="0">'Rekapitulace stavby'!$92:$92</definedName>
    <definedName name="_xlnm._FilterDatabase" localSheetId="1" hidden="1">'D.1 SO 01 - Splašková kan...'!$C$124:$K$1204</definedName>
    <definedName name="_xlnm.Print_Area" localSheetId="1">'D.1 SO 01 - Splašková kan...'!$C$4:$J$76,'D.1 SO 01 - Splašková kan...'!$C$82:$J$106,'D.1 SO 01 - Splašková kan...'!$C$112:$J$1204</definedName>
    <definedName name="_xlnm.Print_Titles" localSheetId="1">'D.1 SO 01 - Splašková kan...'!$124:$124</definedName>
    <definedName name="_xlnm._FilterDatabase" localSheetId="2" hidden="1">'D.2 SO 02 - Výtlak splašk...'!$C$124:$K$1086</definedName>
    <definedName name="_xlnm.Print_Area" localSheetId="2">'D.2 SO 02 - Výtlak splašk...'!$C$4:$J$76,'D.2 SO 02 - Výtlak splašk...'!$C$82:$J$106,'D.2 SO 02 - Výtlak splašk...'!$C$112:$J$1086</definedName>
    <definedName name="_xlnm.Print_Titles" localSheetId="2">'D.2 SO 02 - Výtlak splašk...'!$124:$124</definedName>
    <definedName name="_xlnm._FilterDatabase" localSheetId="3" hidden="1">'D.3 SO 03 - Odbočení pro ...'!$C$123:$K$610</definedName>
    <definedName name="_xlnm.Print_Area" localSheetId="3">'D.3 SO 03 - Odbočení pro ...'!$C$4:$J$76,'D.3 SO 03 - Odbočení pro ...'!$C$82:$J$105,'D.3 SO 03 - Odbočení pro ...'!$C$111:$J$610</definedName>
    <definedName name="_xlnm.Print_Titles" localSheetId="3">'D.3 SO 03 - Odbočení pro ...'!$123:$123</definedName>
    <definedName name="_xlnm._FilterDatabase" localSheetId="4" hidden="1">'D.4 SO 04 - Čerpací stani...'!$C$130:$K$282</definedName>
    <definedName name="_xlnm.Print_Area" localSheetId="4">'D.4 SO 04 - Čerpací stani...'!$C$4:$J$76,'D.4 SO 04 - Čerpací stani...'!$C$82:$J$112,'D.4 SO 04 - Čerpací stani...'!$C$118:$J$282</definedName>
    <definedName name="_xlnm.Print_Titles" localSheetId="4">'D.4 SO 04 - Čerpací stani...'!$130:$130</definedName>
    <definedName name="_xlnm._FilterDatabase" localSheetId="5" hidden="1">'D.5 SO 05 - Přípojka vody...'!$C$126:$K$355</definedName>
    <definedName name="_xlnm.Print_Area" localSheetId="5">'D.5 SO 05 - Přípojka vody...'!$C$4:$J$76,'D.5 SO 05 - Přípojka vody...'!$C$82:$J$108,'D.5 SO 05 - Přípojka vody...'!$C$114:$J$355</definedName>
    <definedName name="_xlnm.Print_Titles" localSheetId="5">'D.5 SO 05 - Přípojka vody...'!$126:$126</definedName>
    <definedName name="_xlnm._FilterDatabase" localSheetId="6" hidden="1">'D.6 SO 06 - Přípojka NN k...'!$C$120:$K$157</definedName>
    <definedName name="_xlnm.Print_Area" localSheetId="6">'D.6 SO 06 - Přípojka NN k...'!$C$4:$J$76,'D.6 SO 06 - Přípojka NN k...'!$C$82:$J$102,'D.6 SO 06 - Přípojka NN k...'!$C$108:$J$157</definedName>
    <definedName name="_xlnm.Print_Titles" localSheetId="6">'D.6 SO 06 - Přípojka NN k...'!$120:$120</definedName>
    <definedName name="_xlnm._FilterDatabase" localSheetId="7" hidden="1">'D.7 SO 07 - Příjezdová ko...'!$C$121:$K$158</definedName>
    <definedName name="_xlnm.Print_Area" localSheetId="7">'D.7 SO 07 - Příjezdová ko...'!$C$4:$J$76,'D.7 SO 07 - Příjezdová ko...'!$C$82:$J$103,'D.7 SO 07 - Příjezdová ko...'!$C$109:$J$158</definedName>
    <definedName name="_xlnm.Print_Titles" localSheetId="7">'D.7 SO 07 - Příjezdová ko...'!$121:$121</definedName>
    <definedName name="_xlnm._FilterDatabase" localSheetId="8" hidden="1">'D.8 SO 08 - Přeložky vodo...'!$C$123:$K$569</definedName>
    <definedName name="_xlnm.Print_Area" localSheetId="8">'D.8 SO 08 - Přeložky vodo...'!$C$4:$J$76,'D.8 SO 08 - Přeložky vodo...'!$C$82:$J$105,'D.8 SO 08 - Přeložky vodo...'!$C$111:$J$569</definedName>
    <definedName name="_xlnm.Print_Titles" localSheetId="8">'D.8 SO 08 - Přeložky vodo...'!$123:$123</definedName>
    <definedName name="_xlnm._FilterDatabase" localSheetId="9" hidden="1">'D.9.1 SO 09.1 - Zkapacitn...'!$C$128:$K$207</definedName>
    <definedName name="_xlnm.Print_Area" localSheetId="9">'D.9.1 SO 09.1 - Zkapacitn...'!$C$4:$J$76,'D.9.1 SO 09.1 - Zkapacitn...'!$C$82:$J$108,'D.9.1 SO 09.1 - Zkapacitn...'!$C$114:$J$207</definedName>
    <definedName name="_xlnm.Print_Titles" localSheetId="9">'D.9.1 SO 09.1 - Zkapacitn...'!$128:$128</definedName>
    <definedName name="_xlnm._FilterDatabase" localSheetId="10" hidden="1">'D.9.1 SO 09.2 - Propojova...'!$C$126:$K$200</definedName>
    <definedName name="_xlnm.Print_Area" localSheetId="10">'D.9.1 SO 09.2 - Propojova...'!$C$4:$J$76,'D.9.1 SO 09.2 - Propojova...'!$C$82:$J$106,'D.9.1 SO 09.2 - Propojova...'!$C$112:$J$200</definedName>
    <definedName name="_xlnm.Print_Titles" localSheetId="10">'D.9.1 SO 09.2 - Propojova...'!$126:$126</definedName>
    <definedName name="_xlnm._FilterDatabase" localSheetId="11" hidden="1">'D.10.1 DPS 01.1 - Strojně...'!$C$123:$K$174</definedName>
    <definedName name="_xlnm.Print_Area" localSheetId="11">'D.10.1 DPS 01.1 - Strojně...'!$C$4:$J$76,'D.10.1 DPS 01.1 - Strojně...'!$C$82:$J$103,'D.10.1 DPS 01.1 - Strojně...'!$C$109:$J$174</definedName>
    <definedName name="_xlnm.Print_Titles" localSheetId="11">'D.10.1 DPS 01.1 - Strojně...'!$123:$123</definedName>
    <definedName name="_xlnm._FilterDatabase" localSheetId="12" hidden="1">'D.10.2 DPS 01.2 - Elektro...'!$C$126:$K$226</definedName>
    <definedName name="_xlnm.Print_Area" localSheetId="12">'D.10.2 DPS 01.2 - Elektro...'!$C$4:$J$76,'D.10.2 DPS 01.2 - Elektro...'!$C$82:$J$106,'D.10.2 DPS 01.2 - Elektro...'!$C$112:$J$226</definedName>
    <definedName name="_xlnm.Print_Titles" localSheetId="12">'D.10.2 DPS 01.2 - Elektro...'!$126:$126</definedName>
    <definedName name="_xlnm._FilterDatabase" localSheetId="13" hidden="1">'D.11.1 DPS 02.1 - Strojně...'!$C$123:$K$160</definedName>
    <definedName name="_xlnm.Print_Area" localSheetId="13">'D.11.1 DPS 02.1 - Strojně...'!$C$4:$J$76,'D.11.1 DPS 02.1 - Strojně...'!$C$82:$J$103,'D.11.1 DPS 02.1 - Strojně...'!$C$109:$J$160</definedName>
    <definedName name="_xlnm.Print_Titles" localSheetId="13">'D.11.1 DPS 02.1 - Strojně...'!$123:$123</definedName>
    <definedName name="_xlnm._FilterDatabase" localSheetId="14" hidden="1">'D.11.2 DPS 02.2 - Elektro...'!$C$126:$K$220</definedName>
    <definedName name="_xlnm.Print_Area" localSheetId="14">'D.11.2 DPS 02.2 - Elektro...'!$C$4:$J$76,'D.11.2 DPS 02.2 - Elektro...'!$C$82:$J$106,'D.11.2 DPS 02.2 - Elektro...'!$C$112:$J$220</definedName>
    <definedName name="_xlnm.Print_Titles" localSheetId="14">'D.11.2 DPS 02.2 - Elektro...'!$126:$126</definedName>
    <definedName name="_xlnm._FilterDatabase" localSheetId="15" hidden="1">'D.12 - VRN'!$C$120:$K$144</definedName>
    <definedName name="_xlnm.Print_Area" localSheetId="15">'D.12 - VRN'!$C$4:$J$76,'D.12 - VRN'!$C$82:$J$102,'D.12 - VRN'!$C$108:$J$144</definedName>
    <definedName name="_xlnm.Print_Titles" localSheetId="15">'D.12 - VRN'!$120:$120</definedName>
  </definedNames>
  <calcPr/>
</workbook>
</file>

<file path=xl/calcChain.xml><?xml version="1.0" encoding="utf-8"?>
<calcChain xmlns="http://schemas.openxmlformats.org/spreadsheetml/2006/main">
  <c i="16" l="1" r="R136"/>
  <c r="J37"/>
  <c r="J36"/>
  <c i="1" r="AY112"/>
  <c i="16" r="J35"/>
  <c i="1" r="AX112"/>
  <c i="16"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F115"/>
  <c r="E113"/>
  <c r="F89"/>
  <c r="E87"/>
  <c r="J24"/>
  <c r="E24"/>
  <c r="J118"/>
  <c r="J23"/>
  <c r="J21"/>
  <c r="E21"/>
  <c r="J117"/>
  <c r="J20"/>
  <c r="J18"/>
  <c r="E18"/>
  <c r="F118"/>
  <c r="J17"/>
  <c r="J15"/>
  <c r="E15"/>
  <c r="F91"/>
  <c r="J14"/>
  <c r="J12"/>
  <c r="J115"/>
  <c r="E7"/>
  <c r="E85"/>
  <c i="15" r="J39"/>
  <c r="J38"/>
  <c i="1" r="AY111"/>
  <c i="15" r="J37"/>
  <c i="1" r="AX111"/>
  <c i="15" r="BI219"/>
  <c r="BH219"/>
  <c r="BG219"/>
  <c r="BF219"/>
  <c r="T219"/>
  <c r="T218"/>
  <c r="R219"/>
  <c r="R218"/>
  <c r="P219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1"/>
  <c r="BH191"/>
  <c r="BG191"/>
  <c r="BF191"/>
  <c r="T191"/>
  <c r="R191"/>
  <c r="P191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2"/>
  <c r="BH182"/>
  <c r="BG182"/>
  <c r="BF182"/>
  <c r="T182"/>
  <c r="R182"/>
  <c r="P182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7"/>
  <c r="BH167"/>
  <c r="BG167"/>
  <c r="BF167"/>
  <c r="T167"/>
  <c r="R167"/>
  <c r="P167"/>
  <c r="BI165"/>
  <c r="BH165"/>
  <c r="BG165"/>
  <c r="BF165"/>
  <c r="T165"/>
  <c r="R165"/>
  <c r="P165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F121"/>
  <c r="E119"/>
  <c r="F91"/>
  <c r="E89"/>
  <c r="J26"/>
  <c r="E26"/>
  <c r="J94"/>
  <c r="J25"/>
  <c r="J23"/>
  <c r="E23"/>
  <c r="J123"/>
  <c r="J22"/>
  <c r="J20"/>
  <c r="E20"/>
  <c r="F124"/>
  <c r="J19"/>
  <c r="J17"/>
  <c r="E17"/>
  <c r="F123"/>
  <c r="J16"/>
  <c r="J14"/>
  <c r="J121"/>
  <c r="E7"/>
  <c r="E115"/>
  <c i="14" r="J39"/>
  <c r="J38"/>
  <c i="1" r="AY110"/>
  <c i="14" r="J37"/>
  <c i="1" r="AX110"/>
  <c i="14" r="BI160"/>
  <c r="BH160"/>
  <c r="BG160"/>
  <c r="BF160"/>
  <c r="T160"/>
  <c r="T159"/>
  <c r="T158"/>
  <c r="R160"/>
  <c r="R159"/>
  <c r="R158"/>
  <c r="P160"/>
  <c r="P159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F118"/>
  <c r="E116"/>
  <c r="F91"/>
  <c r="E89"/>
  <c r="J26"/>
  <c r="E26"/>
  <c r="J121"/>
  <c r="J25"/>
  <c r="J23"/>
  <c r="E23"/>
  <c r="J93"/>
  <c r="J22"/>
  <c r="J20"/>
  <c r="E20"/>
  <c r="F121"/>
  <c r="J19"/>
  <c r="J17"/>
  <c r="E17"/>
  <c r="F120"/>
  <c r="J16"/>
  <c r="J14"/>
  <c r="J118"/>
  <c r="E7"/>
  <c r="E85"/>
  <c i="13" r="J39"/>
  <c r="J38"/>
  <c i="1" r="AY108"/>
  <c i="13" r="J37"/>
  <c i="1" r="AX108"/>
  <c i="13" r="BI225"/>
  <c r="BH225"/>
  <c r="BG225"/>
  <c r="BF225"/>
  <c r="T225"/>
  <c r="T224"/>
  <c r="R225"/>
  <c r="R224"/>
  <c r="P225"/>
  <c r="P224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0"/>
  <c r="BH190"/>
  <c r="BG190"/>
  <c r="BF190"/>
  <c r="T190"/>
  <c r="R190"/>
  <c r="P190"/>
  <c r="BI188"/>
  <c r="BH188"/>
  <c r="BG188"/>
  <c r="BF188"/>
  <c r="T188"/>
  <c r="R188"/>
  <c r="P188"/>
  <c r="BI186"/>
  <c r="BH186"/>
  <c r="BG186"/>
  <c r="BF186"/>
  <c r="T186"/>
  <c r="R186"/>
  <c r="P186"/>
  <c r="BI183"/>
  <c r="BH183"/>
  <c r="BG183"/>
  <c r="BF183"/>
  <c r="T183"/>
  <c r="R183"/>
  <c r="P183"/>
  <c r="BI181"/>
  <c r="BH181"/>
  <c r="BG181"/>
  <c r="BF181"/>
  <c r="T181"/>
  <c r="R181"/>
  <c r="P181"/>
  <c r="BI179"/>
  <c r="BH179"/>
  <c r="BG179"/>
  <c r="BF179"/>
  <c r="T179"/>
  <c r="R179"/>
  <c r="P179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1"/>
  <c r="BH171"/>
  <c r="BG171"/>
  <c r="BF171"/>
  <c r="T171"/>
  <c r="R171"/>
  <c r="P171"/>
  <c r="BI169"/>
  <c r="BH169"/>
  <c r="BG169"/>
  <c r="BF169"/>
  <c r="T169"/>
  <c r="R169"/>
  <c r="P169"/>
  <c r="BI166"/>
  <c r="BH166"/>
  <c r="BG166"/>
  <c r="BF166"/>
  <c r="T166"/>
  <c r="R166"/>
  <c r="P166"/>
  <c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6"/>
  <c r="BH156"/>
  <c r="BG156"/>
  <c r="BF156"/>
  <c r="T156"/>
  <c r="R156"/>
  <c r="P156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F121"/>
  <c r="E119"/>
  <c r="F91"/>
  <c r="E89"/>
  <c r="J26"/>
  <c r="E26"/>
  <c r="J124"/>
  <c r="J25"/>
  <c r="J23"/>
  <c r="E23"/>
  <c r="J93"/>
  <c r="J22"/>
  <c r="J20"/>
  <c r="E20"/>
  <c r="F124"/>
  <c r="J19"/>
  <c r="J17"/>
  <c r="E17"/>
  <c r="F123"/>
  <c r="J16"/>
  <c r="J14"/>
  <c r="J91"/>
  <c r="E7"/>
  <c r="E115"/>
  <c i="12" r="J39"/>
  <c r="J38"/>
  <c i="1" r="AY107"/>
  <c i="12" r="J37"/>
  <c i="1" r="AX107"/>
  <c i="12" r="BI174"/>
  <c r="BH174"/>
  <c r="BG174"/>
  <c r="BF174"/>
  <c r="T174"/>
  <c r="T173"/>
  <c r="T172"/>
  <c r="R174"/>
  <c r="R173"/>
  <c r="R172"/>
  <c r="P174"/>
  <c r="P173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3"/>
  <c r="BH143"/>
  <c r="BG143"/>
  <c r="BF143"/>
  <c r="T143"/>
  <c r="R143"/>
  <c r="P143"/>
  <c r="BI142"/>
  <c r="BH142"/>
  <c r="BG142"/>
  <c r="BF142"/>
  <c r="T142"/>
  <c r="R142"/>
  <c r="P142"/>
  <c r="BI140"/>
  <c r="BH140"/>
  <c r="BG140"/>
  <c r="BF140"/>
  <c r="T140"/>
  <c r="R140"/>
  <c r="P140"/>
  <c r="BI139"/>
  <c r="BH139"/>
  <c r="BG139"/>
  <c r="BF139"/>
  <c r="T139"/>
  <c r="R139"/>
  <c r="P139"/>
  <c r="BI137"/>
  <c r="BH137"/>
  <c r="BG137"/>
  <c r="BF137"/>
  <c r="T137"/>
  <c r="R137"/>
  <c r="P137"/>
  <c r="BI136"/>
  <c r="BH136"/>
  <c r="BG136"/>
  <c r="BF136"/>
  <c r="T136"/>
  <c r="R136"/>
  <c r="P136"/>
  <c r="BI134"/>
  <c r="BH134"/>
  <c r="BG134"/>
  <c r="BF134"/>
  <c r="T134"/>
  <c r="R134"/>
  <c r="P134"/>
  <c r="BI133"/>
  <c r="BH133"/>
  <c r="BG133"/>
  <c r="BF133"/>
  <c r="T133"/>
  <c r="R133"/>
  <c r="P133"/>
  <c r="BI131"/>
  <c r="BH131"/>
  <c r="BG131"/>
  <c r="BF131"/>
  <c r="T131"/>
  <c r="R131"/>
  <c r="P131"/>
  <c r="BI130"/>
  <c r="BH130"/>
  <c r="BG130"/>
  <c r="BF130"/>
  <c r="T130"/>
  <c r="R130"/>
  <c r="P130"/>
  <c r="BI128"/>
  <c r="BH128"/>
  <c r="BG128"/>
  <c r="BF128"/>
  <c r="T128"/>
  <c r="R128"/>
  <c r="P128"/>
  <c r="BI127"/>
  <c r="BH127"/>
  <c r="BG127"/>
  <c r="BF127"/>
  <c r="T127"/>
  <c r="R127"/>
  <c r="P127"/>
  <c r="F118"/>
  <c r="E116"/>
  <c r="F91"/>
  <c r="E89"/>
  <c r="J26"/>
  <c r="E26"/>
  <c r="J121"/>
  <c r="J25"/>
  <c r="J23"/>
  <c r="E23"/>
  <c r="J93"/>
  <c r="J22"/>
  <c r="J20"/>
  <c r="E20"/>
  <c r="F94"/>
  <c r="J19"/>
  <c r="J17"/>
  <c r="E17"/>
  <c r="F120"/>
  <c r="J16"/>
  <c r="J14"/>
  <c r="J118"/>
  <c r="E7"/>
  <c r="E85"/>
  <c i="11" r="J39"/>
  <c r="J38"/>
  <c i="1" r="AY105"/>
  <c i="11" r="J37"/>
  <c i="1" r="AX105"/>
  <c i="11" r="BI199"/>
  <c r="BH199"/>
  <c r="BG199"/>
  <c r="BF199"/>
  <c r="T199"/>
  <c r="T198"/>
  <c r="R199"/>
  <c r="R198"/>
  <c r="P199"/>
  <c r="P198"/>
  <c r="BI197"/>
  <c r="BH197"/>
  <c r="BG197"/>
  <c r="BF197"/>
  <c r="T197"/>
  <c r="T196"/>
  <c r="R197"/>
  <c r="R196"/>
  <c r="P197"/>
  <c r="P196"/>
  <c r="BI193"/>
  <c r="BH193"/>
  <c r="BG193"/>
  <c r="BF193"/>
  <c r="T193"/>
  <c r="R193"/>
  <c r="P193"/>
  <c r="BI191"/>
  <c r="BH191"/>
  <c r="BG191"/>
  <c r="BF191"/>
  <c r="T191"/>
  <c r="R191"/>
  <c r="P191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3"/>
  <c r="BH183"/>
  <c r="BG183"/>
  <c r="BF183"/>
  <c r="T183"/>
  <c r="R183"/>
  <c r="P183"/>
  <c r="BI180"/>
  <c r="BH180"/>
  <c r="BG180"/>
  <c r="BF180"/>
  <c r="T180"/>
  <c r="T179"/>
  <c r="R180"/>
  <c r="R179"/>
  <c r="P180"/>
  <c r="P179"/>
  <c r="BI178"/>
  <c r="BH178"/>
  <c r="BG178"/>
  <c r="BF178"/>
  <c r="T178"/>
  <c r="R178"/>
  <c r="P178"/>
  <c r="BI174"/>
  <c r="BH174"/>
  <c r="BG174"/>
  <c r="BF174"/>
  <c r="T174"/>
  <c r="R174"/>
  <c r="P174"/>
  <c r="BI172"/>
  <c r="BH172"/>
  <c r="BG172"/>
  <c r="BF172"/>
  <c r="T172"/>
  <c r="R172"/>
  <c r="P172"/>
  <c r="BI171"/>
  <c r="BH171"/>
  <c r="BG171"/>
  <c r="BF171"/>
  <c r="T171"/>
  <c r="R171"/>
  <c r="P171"/>
  <c r="BI167"/>
  <c r="BH167"/>
  <c r="BG167"/>
  <c r="BF167"/>
  <c r="T167"/>
  <c r="R167"/>
  <c r="P167"/>
  <c r="BI165"/>
  <c r="BH165"/>
  <c r="BG165"/>
  <c r="BF165"/>
  <c r="T165"/>
  <c r="R165"/>
  <c r="P165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0"/>
  <c r="BH150"/>
  <c r="BG150"/>
  <c r="BF150"/>
  <c r="T150"/>
  <c r="R150"/>
  <c r="P150"/>
  <c r="BI143"/>
  <c r="BH143"/>
  <c r="BG143"/>
  <c r="BF143"/>
  <c r="T143"/>
  <c r="R143"/>
  <c r="P143"/>
  <c r="BI136"/>
  <c r="BH136"/>
  <c r="BG136"/>
  <c r="BF136"/>
  <c r="T136"/>
  <c r="R136"/>
  <c r="P136"/>
  <c r="BI134"/>
  <c r="BH134"/>
  <c r="BG134"/>
  <c r="BF134"/>
  <c r="T134"/>
  <c r="R134"/>
  <c r="P134"/>
  <c r="BI130"/>
  <c r="BH130"/>
  <c r="BG130"/>
  <c r="BF130"/>
  <c r="T130"/>
  <c r="R130"/>
  <c r="P130"/>
  <c r="F121"/>
  <c r="E119"/>
  <c r="F91"/>
  <c r="E89"/>
  <c r="J26"/>
  <c r="E26"/>
  <c r="J94"/>
  <c r="J25"/>
  <c r="J23"/>
  <c r="E23"/>
  <c r="J123"/>
  <c r="J22"/>
  <c r="J20"/>
  <c r="E20"/>
  <c r="F124"/>
  <c r="J19"/>
  <c r="J17"/>
  <c r="E17"/>
  <c r="F93"/>
  <c r="J16"/>
  <c r="J14"/>
  <c r="J121"/>
  <c r="E7"/>
  <c r="E85"/>
  <c i="10" r="J39"/>
  <c r="J38"/>
  <c i="1" r="AY104"/>
  <c i="10" r="J37"/>
  <c i="1" r="AX104"/>
  <c i="10" r="BI206"/>
  <c r="BH206"/>
  <c r="BG206"/>
  <c r="BF206"/>
  <c r="T206"/>
  <c r="T205"/>
  <c r="R206"/>
  <c r="R205"/>
  <c r="P206"/>
  <c r="P205"/>
  <c r="BI204"/>
  <c r="BH204"/>
  <c r="BG204"/>
  <c r="BF204"/>
  <c r="T204"/>
  <c r="T203"/>
  <c r="R204"/>
  <c r="R203"/>
  <c r="P204"/>
  <c r="P203"/>
  <c r="BI202"/>
  <c r="BH202"/>
  <c r="BG202"/>
  <c r="BF202"/>
  <c r="T202"/>
  <c r="R202"/>
  <c r="P202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5"/>
  <c r="BH195"/>
  <c r="BG195"/>
  <c r="BF195"/>
  <c r="T195"/>
  <c r="R195"/>
  <c r="P195"/>
  <c r="BI194"/>
  <c r="BH194"/>
  <c r="BG194"/>
  <c r="BF194"/>
  <c r="T194"/>
  <c r="R194"/>
  <c r="P194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T187"/>
  <c r="R188"/>
  <c r="R187"/>
  <c r="P188"/>
  <c r="P187"/>
  <c r="BI186"/>
  <c r="BH186"/>
  <c r="BG186"/>
  <c r="BF186"/>
  <c r="T186"/>
  <c r="R186"/>
  <c r="P186"/>
  <c r="BI185"/>
  <c r="BH185"/>
  <c r="BG185"/>
  <c r="BF185"/>
  <c r="T185"/>
  <c r="R185"/>
  <c r="P185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5"/>
  <c r="BH165"/>
  <c r="BG165"/>
  <c r="BF165"/>
  <c r="T165"/>
  <c r="R165"/>
  <c r="P165"/>
  <c r="BI161"/>
  <c r="BH161"/>
  <c r="BG161"/>
  <c r="BF161"/>
  <c r="T161"/>
  <c r="R161"/>
  <c r="P161"/>
  <c r="BI159"/>
  <c r="BH159"/>
  <c r="BG159"/>
  <c r="BF159"/>
  <c r="T159"/>
  <c r="R159"/>
  <c r="P159"/>
  <c r="BI157"/>
  <c r="BH157"/>
  <c r="BG157"/>
  <c r="BF157"/>
  <c r="T157"/>
  <c r="R157"/>
  <c r="P157"/>
  <c r="BI150"/>
  <c r="BH150"/>
  <c r="BG150"/>
  <c r="BF150"/>
  <c r="T150"/>
  <c r="R150"/>
  <c r="P150"/>
  <c r="BI143"/>
  <c r="BH143"/>
  <c r="BG143"/>
  <c r="BF143"/>
  <c r="T143"/>
  <c r="R143"/>
  <c r="P143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F123"/>
  <c r="E121"/>
  <c r="F91"/>
  <c r="E89"/>
  <c r="J26"/>
  <c r="E26"/>
  <c r="J126"/>
  <c r="J25"/>
  <c r="J23"/>
  <c r="E23"/>
  <c r="J125"/>
  <c r="J22"/>
  <c r="J20"/>
  <c r="E20"/>
  <c r="F94"/>
  <c r="J19"/>
  <c r="J17"/>
  <c r="E17"/>
  <c r="F125"/>
  <c r="J16"/>
  <c r="J14"/>
  <c r="J91"/>
  <c r="E7"/>
  <c r="E117"/>
  <c i="9" r="J37"/>
  <c r="J36"/>
  <c i="1" r="AY102"/>
  <c i="9" r="J35"/>
  <c i="1" r="AX102"/>
  <c i="9" r="BI567"/>
  <c r="BH567"/>
  <c r="BG567"/>
  <c r="BF567"/>
  <c r="T567"/>
  <c r="R567"/>
  <c r="P567"/>
  <c r="BI564"/>
  <c r="BH564"/>
  <c r="BG564"/>
  <c r="BF564"/>
  <c r="T564"/>
  <c r="R564"/>
  <c r="P564"/>
  <c r="BI562"/>
  <c r="BH562"/>
  <c r="BG562"/>
  <c r="BF562"/>
  <c r="T562"/>
  <c r="R562"/>
  <c r="P562"/>
  <c r="BI559"/>
  <c r="BH559"/>
  <c r="BG559"/>
  <c r="BF559"/>
  <c r="T559"/>
  <c r="R559"/>
  <c r="P559"/>
  <c r="BI556"/>
  <c r="BH556"/>
  <c r="BG556"/>
  <c r="BF556"/>
  <c r="T556"/>
  <c r="R556"/>
  <c r="P556"/>
  <c r="BI554"/>
  <c r="BH554"/>
  <c r="BG554"/>
  <c r="BF554"/>
  <c r="T554"/>
  <c r="R554"/>
  <c r="P554"/>
  <c r="BI553"/>
  <c r="BH553"/>
  <c r="BG553"/>
  <c r="BF553"/>
  <c r="T553"/>
  <c r="R553"/>
  <c r="P553"/>
  <c r="BI550"/>
  <c r="BH550"/>
  <c r="BG550"/>
  <c r="BF550"/>
  <c r="T550"/>
  <c r="R550"/>
  <c r="P550"/>
  <c r="BI545"/>
  <c r="BH545"/>
  <c r="BG545"/>
  <c r="BF545"/>
  <c r="T545"/>
  <c r="R545"/>
  <c r="P545"/>
  <c r="BI540"/>
  <c r="BH540"/>
  <c r="BG540"/>
  <c r="BF540"/>
  <c r="T540"/>
  <c r="R540"/>
  <c r="P540"/>
  <c r="BI537"/>
  <c r="BH537"/>
  <c r="BG537"/>
  <c r="BF537"/>
  <c r="T537"/>
  <c r="R537"/>
  <c r="P537"/>
  <c r="BI535"/>
  <c r="BH535"/>
  <c r="BG535"/>
  <c r="BF535"/>
  <c r="T535"/>
  <c r="R535"/>
  <c r="P535"/>
  <c r="BI533"/>
  <c r="BH533"/>
  <c r="BG533"/>
  <c r="BF533"/>
  <c r="T533"/>
  <c r="R533"/>
  <c r="P533"/>
  <c r="BI531"/>
  <c r="BH531"/>
  <c r="BG531"/>
  <c r="BF531"/>
  <c r="T531"/>
  <c r="R531"/>
  <c r="P531"/>
  <c r="BI529"/>
  <c r="BH529"/>
  <c r="BG529"/>
  <c r="BF529"/>
  <c r="T529"/>
  <c r="R529"/>
  <c r="P529"/>
  <c r="BI527"/>
  <c r="BH527"/>
  <c r="BG527"/>
  <c r="BF527"/>
  <c r="T527"/>
  <c r="R527"/>
  <c r="P527"/>
  <c r="BI525"/>
  <c r="BH525"/>
  <c r="BG525"/>
  <c r="BF525"/>
  <c r="T525"/>
  <c r="R525"/>
  <c r="P525"/>
  <c r="BI523"/>
  <c r="BH523"/>
  <c r="BG523"/>
  <c r="BF523"/>
  <c r="T523"/>
  <c r="R523"/>
  <c r="P523"/>
  <c r="BI521"/>
  <c r="BH521"/>
  <c r="BG521"/>
  <c r="BF521"/>
  <c r="T521"/>
  <c r="R521"/>
  <c r="P521"/>
  <c r="BI519"/>
  <c r="BH519"/>
  <c r="BG519"/>
  <c r="BF519"/>
  <c r="T519"/>
  <c r="R519"/>
  <c r="P519"/>
  <c r="BI517"/>
  <c r="BH517"/>
  <c r="BG517"/>
  <c r="BF517"/>
  <c r="T517"/>
  <c r="R517"/>
  <c r="P517"/>
  <c r="BI515"/>
  <c r="BH515"/>
  <c r="BG515"/>
  <c r="BF515"/>
  <c r="T515"/>
  <c r="R515"/>
  <c r="P515"/>
  <c r="BI513"/>
  <c r="BH513"/>
  <c r="BG513"/>
  <c r="BF513"/>
  <c r="T513"/>
  <c r="R513"/>
  <c r="P513"/>
  <c r="BI505"/>
  <c r="BH505"/>
  <c r="BG505"/>
  <c r="BF505"/>
  <c r="T505"/>
  <c r="R505"/>
  <c r="P505"/>
  <c r="BI503"/>
  <c r="BH503"/>
  <c r="BG503"/>
  <c r="BF503"/>
  <c r="T503"/>
  <c r="R503"/>
  <c r="P503"/>
  <c r="BI501"/>
  <c r="BH501"/>
  <c r="BG501"/>
  <c r="BF501"/>
  <c r="T501"/>
  <c r="R501"/>
  <c r="P501"/>
  <c r="BI499"/>
  <c r="BH499"/>
  <c r="BG499"/>
  <c r="BF499"/>
  <c r="T499"/>
  <c r="R499"/>
  <c r="P499"/>
  <c r="BI497"/>
  <c r="BH497"/>
  <c r="BG497"/>
  <c r="BF497"/>
  <c r="T497"/>
  <c r="R497"/>
  <c r="P497"/>
  <c r="BI495"/>
  <c r="BH495"/>
  <c r="BG495"/>
  <c r="BF495"/>
  <c r="T495"/>
  <c r="R495"/>
  <c r="P495"/>
  <c r="BI493"/>
  <c r="BH493"/>
  <c r="BG493"/>
  <c r="BF493"/>
  <c r="T493"/>
  <c r="R493"/>
  <c r="P493"/>
  <c r="BI491"/>
  <c r="BH491"/>
  <c r="BG491"/>
  <c r="BF491"/>
  <c r="T491"/>
  <c r="R491"/>
  <c r="P491"/>
  <c r="BI489"/>
  <c r="BH489"/>
  <c r="BG489"/>
  <c r="BF489"/>
  <c r="T489"/>
  <c r="R489"/>
  <c r="P489"/>
  <c r="BI487"/>
  <c r="BH487"/>
  <c r="BG487"/>
  <c r="BF487"/>
  <c r="T487"/>
  <c r="R487"/>
  <c r="P487"/>
  <c r="BI485"/>
  <c r="BH485"/>
  <c r="BG485"/>
  <c r="BF485"/>
  <c r="T485"/>
  <c r="R485"/>
  <c r="P485"/>
  <c r="BI483"/>
  <c r="BH483"/>
  <c r="BG483"/>
  <c r="BF483"/>
  <c r="T483"/>
  <c r="R483"/>
  <c r="P483"/>
  <c r="BI479"/>
  <c r="BH479"/>
  <c r="BG479"/>
  <c r="BF479"/>
  <c r="T479"/>
  <c r="R479"/>
  <c r="P479"/>
  <c r="BI477"/>
  <c r="BH477"/>
  <c r="BG477"/>
  <c r="BF477"/>
  <c r="T477"/>
  <c r="R477"/>
  <c r="P477"/>
  <c r="BI475"/>
  <c r="BH475"/>
  <c r="BG475"/>
  <c r="BF475"/>
  <c r="T475"/>
  <c r="R475"/>
  <c r="P475"/>
  <c r="BI473"/>
  <c r="BH473"/>
  <c r="BG473"/>
  <c r="BF473"/>
  <c r="T473"/>
  <c r="R473"/>
  <c r="P473"/>
  <c r="BI469"/>
  <c r="BH469"/>
  <c r="BG469"/>
  <c r="BF469"/>
  <c r="T469"/>
  <c r="R469"/>
  <c r="P469"/>
  <c r="BI467"/>
  <c r="BH467"/>
  <c r="BG467"/>
  <c r="BF467"/>
  <c r="T467"/>
  <c r="R467"/>
  <c r="P467"/>
  <c r="BI465"/>
  <c r="BH465"/>
  <c r="BG465"/>
  <c r="BF465"/>
  <c r="T465"/>
  <c r="R465"/>
  <c r="P465"/>
  <c r="BI463"/>
  <c r="BH463"/>
  <c r="BG463"/>
  <c r="BF463"/>
  <c r="T463"/>
  <c r="R463"/>
  <c r="P463"/>
  <c r="BI461"/>
  <c r="BH461"/>
  <c r="BG461"/>
  <c r="BF461"/>
  <c r="T461"/>
  <c r="R461"/>
  <c r="P461"/>
  <c r="BI459"/>
  <c r="BH459"/>
  <c r="BG459"/>
  <c r="BF459"/>
  <c r="T459"/>
  <c r="R459"/>
  <c r="P459"/>
  <c r="BI457"/>
  <c r="BH457"/>
  <c r="BG457"/>
  <c r="BF457"/>
  <c r="T457"/>
  <c r="R457"/>
  <c r="P457"/>
  <c r="BI455"/>
  <c r="BH455"/>
  <c r="BG455"/>
  <c r="BF455"/>
  <c r="T455"/>
  <c r="R455"/>
  <c r="P455"/>
  <c r="BI453"/>
  <c r="BH453"/>
  <c r="BG453"/>
  <c r="BF453"/>
  <c r="T453"/>
  <c r="R453"/>
  <c r="P453"/>
  <c r="BI451"/>
  <c r="BH451"/>
  <c r="BG451"/>
  <c r="BF451"/>
  <c r="T451"/>
  <c r="R451"/>
  <c r="P451"/>
  <c r="BI449"/>
  <c r="BH449"/>
  <c r="BG449"/>
  <c r="BF449"/>
  <c r="T449"/>
  <c r="R449"/>
  <c r="P449"/>
  <c r="BI447"/>
  <c r="BH447"/>
  <c r="BG447"/>
  <c r="BF447"/>
  <c r="T447"/>
  <c r="R447"/>
  <c r="P447"/>
  <c r="BI444"/>
  <c r="BH444"/>
  <c r="BG444"/>
  <c r="BF444"/>
  <c r="T444"/>
  <c r="R444"/>
  <c r="P444"/>
  <c r="BI442"/>
  <c r="BH442"/>
  <c r="BG442"/>
  <c r="BF442"/>
  <c r="T442"/>
  <c r="R442"/>
  <c r="P442"/>
  <c r="BI440"/>
  <c r="BH440"/>
  <c r="BG440"/>
  <c r="BF440"/>
  <c r="T440"/>
  <c r="R440"/>
  <c r="P440"/>
  <c r="BI438"/>
  <c r="BH438"/>
  <c r="BG438"/>
  <c r="BF438"/>
  <c r="T438"/>
  <c r="R438"/>
  <c r="P438"/>
  <c r="BI436"/>
  <c r="BH436"/>
  <c r="BG436"/>
  <c r="BF436"/>
  <c r="T436"/>
  <c r="R436"/>
  <c r="P436"/>
  <c r="BI433"/>
  <c r="BH433"/>
  <c r="BG433"/>
  <c r="BF433"/>
  <c r="T433"/>
  <c r="R433"/>
  <c r="P433"/>
  <c r="BI431"/>
  <c r="BH431"/>
  <c r="BG431"/>
  <c r="BF431"/>
  <c r="T431"/>
  <c r="R431"/>
  <c r="P431"/>
  <c r="BI428"/>
  <c r="BH428"/>
  <c r="BG428"/>
  <c r="BF428"/>
  <c r="T428"/>
  <c r="R428"/>
  <c r="P428"/>
  <c r="BI425"/>
  <c r="BH425"/>
  <c r="BG425"/>
  <c r="BF425"/>
  <c r="T425"/>
  <c r="R425"/>
  <c r="P425"/>
  <c r="BI422"/>
  <c r="BH422"/>
  <c r="BG422"/>
  <c r="BF422"/>
  <c r="T422"/>
  <c r="R422"/>
  <c r="P422"/>
  <c r="BI420"/>
  <c r="BH420"/>
  <c r="BG420"/>
  <c r="BF420"/>
  <c r="T420"/>
  <c r="R420"/>
  <c r="P420"/>
  <c r="BI418"/>
  <c r="BH418"/>
  <c r="BG418"/>
  <c r="BF418"/>
  <c r="T418"/>
  <c r="R418"/>
  <c r="P418"/>
  <c r="BI416"/>
  <c r="BH416"/>
  <c r="BG416"/>
  <c r="BF416"/>
  <c r="T416"/>
  <c r="R416"/>
  <c r="P416"/>
  <c r="BI414"/>
  <c r="BH414"/>
  <c r="BG414"/>
  <c r="BF414"/>
  <c r="T414"/>
  <c r="R414"/>
  <c r="P414"/>
  <c r="BI412"/>
  <c r="BH412"/>
  <c r="BG412"/>
  <c r="BF412"/>
  <c r="T412"/>
  <c r="R412"/>
  <c r="P412"/>
  <c r="BI409"/>
  <c r="BH409"/>
  <c r="BG409"/>
  <c r="BF409"/>
  <c r="T409"/>
  <c r="R409"/>
  <c r="P409"/>
  <c r="BI406"/>
  <c r="BH406"/>
  <c r="BG406"/>
  <c r="BF406"/>
  <c r="T406"/>
  <c r="R406"/>
  <c r="P406"/>
  <c r="BI404"/>
  <c r="BH404"/>
  <c r="BG404"/>
  <c r="BF404"/>
  <c r="T404"/>
  <c r="R404"/>
  <c r="P404"/>
  <c r="BI402"/>
  <c r="BH402"/>
  <c r="BG402"/>
  <c r="BF402"/>
  <c r="T402"/>
  <c r="R402"/>
  <c r="P402"/>
  <c r="BI400"/>
  <c r="BH400"/>
  <c r="BG400"/>
  <c r="BF400"/>
  <c r="T400"/>
  <c r="R400"/>
  <c r="P400"/>
  <c r="BI397"/>
  <c r="BH397"/>
  <c r="BG397"/>
  <c r="BF397"/>
  <c r="T397"/>
  <c r="R397"/>
  <c r="P397"/>
  <c r="BI395"/>
  <c r="BH395"/>
  <c r="BG395"/>
  <c r="BF395"/>
  <c r="T395"/>
  <c r="R395"/>
  <c r="P395"/>
  <c r="BI393"/>
  <c r="BH393"/>
  <c r="BG393"/>
  <c r="BF393"/>
  <c r="T393"/>
  <c r="R393"/>
  <c r="P393"/>
  <c r="BI387"/>
  <c r="BH387"/>
  <c r="BG387"/>
  <c r="BF387"/>
  <c r="T387"/>
  <c r="R387"/>
  <c r="P387"/>
  <c r="BI382"/>
  <c r="BH382"/>
  <c r="BG382"/>
  <c r="BF382"/>
  <c r="T382"/>
  <c r="R382"/>
  <c r="P382"/>
  <c r="BI377"/>
  <c r="BH377"/>
  <c r="BG377"/>
  <c r="BF377"/>
  <c r="T377"/>
  <c r="R377"/>
  <c r="P377"/>
  <c r="BI369"/>
  <c r="BH369"/>
  <c r="BG369"/>
  <c r="BF369"/>
  <c r="T369"/>
  <c r="R369"/>
  <c r="P369"/>
  <c r="BI362"/>
  <c r="BH362"/>
  <c r="BG362"/>
  <c r="BF362"/>
  <c r="T362"/>
  <c r="R362"/>
  <c r="P362"/>
  <c r="BI356"/>
  <c r="BH356"/>
  <c r="BG356"/>
  <c r="BF356"/>
  <c r="T356"/>
  <c r="R356"/>
  <c r="P356"/>
  <c r="BI350"/>
  <c r="BH350"/>
  <c r="BG350"/>
  <c r="BF350"/>
  <c r="T350"/>
  <c r="R350"/>
  <c r="P350"/>
  <c r="BI342"/>
  <c r="BH342"/>
  <c r="BG342"/>
  <c r="BF342"/>
  <c r="T342"/>
  <c r="R342"/>
  <c r="P342"/>
  <c r="BI326"/>
  <c r="BH326"/>
  <c r="BG326"/>
  <c r="BF326"/>
  <c r="T326"/>
  <c r="R326"/>
  <c r="P326"/>
  <c r="BI312"/>
  <c r="BH312"/>
  <c r="BG312"/>
  <c r="BF312"/>
  <c r="T312"/>
  <c r="R312"/>
  <c r="P312"/>
  <c r="BI308"/>
  <c r="BH308"/>
  <c r="BG308"/>
  <c r="BF308"/>
  <c r="T308"/>
  <c r="R308"/>
  <c r="P308"/>
  <c r="BI299"/>
  <c r="BH299"/>
  <c r="BG299"/>
  <c r="BF299"/>
  <c r="T299"/>
  <c r="R299"/>
  <c r="P299"/>
  <c r="BI293"/>
  <c r="BH293"/>
  <c r="BG293"/>
  <c r="BF293"/>
  <c r="T293"/>
  <c r="R293"/>
  <c r="P293"/>
  <c r="BI287"/>
  <c r="BH287"/>
  <c r="BG287"/>
  <c r="BF287"/>
  <c r="T287"/>
  <c r="R287"/>
  <c r="P287"/>
  <c r="BI276"/>
  <c r="BH276"/>
  <c r="BG276"/>
  <c r="BF276"/>
  <c r="T276"/>
  <c r="R276"/>
  <c r="P276"/>
  <c r="BI266"/>
  <c r="BH266"/>
  <c r="BG266"/>
  <c r="BF266"/>
  <c r="T266"/>
  <c r="R266"/>
  <c r="P266"/>
  <c r="BI255"/>
  <c r="BH255"/>
  <c r="BG255"/>
  <c r="BF255"/>
  <c r="T255"/>
  <c r="R255"/>
  <c r="P255"/>
  <c r="BI245"/>
  <c r="BH245"/>
  <c r="BG245"/>
  <c r="BF245"/>
  <c r="T245"/>
  <c r="R245"/>
  <c r="P245"/>
  <c r="BI239"/>
  <c r="BH239"/>
  <c r="BG239"/>
  <c r="BF239"/>
  <c r="T239"/>
  <c r="R239"/>
  <c r="P239"/>
  <c r="BI233"/>
  <c r="BH233"/>
  <c r="BG233"/>
  <c r="BF233"/>
  <c r="T233"/>
  <c r="R233"/>
  <c r="P233"/>
  <c r="BI220"/>
  <c r="BH220"/>
  <c r="BG220"/>
  <c r="BF220"/>
  <c r="T220"/>
  <c r="R220"/>
  <c r="P220"/>
  <c r="BI207"/>
  <c r="BH207"/>
  <c r="BG207"/>
  <c r="BF207"/>
  <c r="T207"/>
  <c r="R207"/>
  <c r="P207"/>
  <c r="BI188"/>
  <c r="BH188"/>
  <c r="BG188"/>
  <c r="BF188"/>
  <c r="T188"/>
  <c r="R188"/>
  <c r="P188"/>
  <c r="BI169"/>
  <c r="BH169"/>
  <c r="BG169"/>
  <c r="BF169"/>
  <c r="T169"/>
  <c r="R169"/>
  <c r="P169"/>
  <c r="BI150"/>
  <c r="BH150"/>
  <c r="BG150"/>
  <c r="BF150"/>
  <c r="T150"/>
  <c r="R150"/>
  <c r="P150"/>
  <c r="BI144"/>
  <c r="BH144"/>
  <c r="BG144"/>
  <c r="BF144"/>
  <c r="T144"/>
  <c r="R144"/>
  <c r="P144"/>
  <c r="BI142"/>
  <c r="BH142"/>
  <c r="BG142"/>
  <c r="BF142"/>
  <c r="T142"/>
  <c r="R142"/>
  <c r="P142"/>
  <c r="BI140"/>
  <c r="BH140"/>
  <c r="BG140"/>
  <c r="BF140"/>
  <c r="T140"/>
  <c r="R140"/>
  <c r="P140"/>
  <c r="BI135"/>
  <c r="BH135"/>
  <c r="BG135"/>
  <c r="BF135"/>
  <c r="T135"/>
  <c r="R135"/>
  <c r="P135"/>
  <c r="BI127"/>
  <c r="BH127"/>
  <c r="BG127"/>
  <c r="BF127"/>
  <c r="T127"/>
  <c r="R127"/>
  <c r="P127"/>
  <c r="F118"/>
  <c r="E116"/>
  <c r="F89"/>
  <c r="E87"/>
  <c r="J24"/>
  <c r="E24"/>
  <c r="J92"/>
  <c r="J23"/>
  <c r="J21"/>
  <c r="E21"/>
  <c r="J120"/>
  <c r="J20"/>
  <c r="J18"/>
  <c r="E18"/>
  <c r="F92"/>
  <c r="J17"/>
  <c r="J15"/>
  <c r="E15"/>
  <c r="F91"/>
  <c r="J14"/>
  <c r="J12"/>
  <c r="J118"/>
  <c r="E7"/>
  <c r="E85"/>
  <c i="8" r="J37"/>
  <c r="J36"/>
  <c i="1" r="AY101"/>
  <c i="8" r="J35"/>
  <c i="1" r="AX101"/>
  <c i="8" r="BI158"/>
  <c r="BH158"/>
  <c r="BG158"/>
  <c r="BF158"/>
  <c r="T158"/>
  <c r="T157"/>
  <c r="R158"/>
  <c r="R157"/>
  <c r="P158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F116"/>
  <c r="E114"/>
  <c r="F89"/>
  <c r="E87"/>
  <c r="J24"/>
  <c r="E24"/>
  <c r="J119"/>
  <c r="J23"/>
  <c r="J21"/>
  <c r="E21"/>
  <c r="J91"/>
  <c r="J20"/>
  <c r="J18"/>
  <c r="E18"/>
  <c r="F92"/>
  <c r="J17"/>
  <c r="J15"/>
  <c r="E15"/>
  <c r="F91"/>
  <c r="J14"/>
  <c r="J12"/>
  <c r="J116"/>
  <c r="E7"/>
  <c r="E112"/>
  <c i="7" r="J37"/>
  <c r="J36"/>
  <c i="1" r="AY100"/>
  <c i="7" r="J35"/>
  <c i="1" r="AX100"/>
  <c i="7"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3"/>
  <c r="BH153"/>
  <c r="BG153"/>
  <c r="BF153"/>
  <c r="T153"/>
  <c r="R153"/>
  <c r="P153"/>
  <c r="BI152"/>
  <c r="BH152"/>
  <c r="BG152"/>
  <c r="BF152"/>
  <c r="T152"/>
  <c r="R152"/>
  <c r="P152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F115"/>
  <c r="E113"/>
  <c r="F89"/>
  <c r="E87"/>
  <c r="J24"/>
  <c r="E24"/>
  <c r="J118"/>
  <c r="J23"/>
  <c r="J21"/>
  <c r="E21"/>
  <c r="J117"/>
  <c r="J20"/>
  <c r="J18"/>
  <c r="E18"/>
  <c r="F92"/>
  <c r="J17"/>
  <c r="J15"/>
  <c r="E15"/>
  <c r="F117"/>
  <c r="J14"/>
  <c r="J12"/>
  <c r="J115"/>
  <c r="E7"/>
  <c r="E85"/>
  <c i="6" r="J37"/>
  <c r="J36"/>
  <c i="1" r="AY99"/>
  <c i="6" r="J35"/>
  <c i="1" r="AX99"/>
  <c i="6" r="BI355"/>
  <c r="BH355"/>
  <c r="BG355"/>
  <c r="BF355"/>
  <c r="T355"/>
  <c r="R355"/>
  <c r="P355"/>
  <c r="BI353"/>
  <c r="BH353"/>
  <c r="BG353"/>
  <c r="BF353"/>
  <c r="T353"/>
  <c r="R353"/>
  <c r="P353"/>
  <c r="BI351"/>
  <c r="BH351"/>
  <c r="BG351"/>
  <c r="BF351"/>
  <c r="T351"/>
  <c r="R351"/>
  <c r="P351"/>
  <c r="BI349"/>
  <c r="BH349"/>
  <c r="BG349"/>
  <c r="BF349"/>
  <c r="T349"/>
  <c r="R349"/>
  <c r="P349"/>
  <c r="BI347"/>
  <c r="BH347"/>
  <c r="BG347"/>
  <c r="BF347"/>
  <c r="T347"/>
  <c r="R347"/>
  <c r="P347"/>
  <c r="BI342"/>
  <c r="BH342"/>
  <c r="BG342"/>
  <c r="BF342"/>
  <c r="T342"/>
  <c r="R342"/>
  <c r="P342"/>
  <c r="BI339"/>
  <c r="BH339"/>
  <c r="BG339"/>
  <c r="BF339"/>
  <c r="T339"/>
  <c r="R339"/>
  <c r="P339"/>
  <c r="BI337"/>
  <c r="BH337"/>
  <c r="BG337"/>
  <c r="BF337"/>
  <c r="T337"/>
  <c r="R337"/>
  <c r="P337"/>
  <c r="BI334"/>
  <c r="BH334"/>
  <c r="BG334"/>
  <c r="BF334"/>
  <c r="T334"/>
  <c r="R334"/>
  <c r="P334"/>
  <c r="BI331"/>
  <c r="BH331"/>
  <c r="BG331"/>
  <c r="BF331"/>
  <c r="T331"/>
  <c r="R331"/>
  <c r="P331"/>
  <c r="BI329"/>
  <c r="BH329"/>
  <c r="BG329"/>
  <c r="BF329"/>
  <c r="T329"/>
  <c r="R329"/>
  <c r="P329"/>
  <c r="BI328"/>
  <c r="BH328"/>
  <c r="BG328"/>
  <c r="BF328"/>
  <c r="T328"/>
  <c r="R328"/>
  <c r="P328"/>
  <c r="BI325"/>
  <c r="BH325"/>
  <c r="BG325"/>
  <c r="BF325"/>
  <c r="T325"/>
  <c r="R325"/>
  <c r="P325"/>
  <c r="BI323"/>
  <c r="BH323"/>
  <c r="BG323"/>
  <c r="BF323"/>
  <c r="T323"/>
  <c r="R323"/>
  <c r="P323"/>
  <c r="BI320"/>
  <c r="BH320"/>
  <c r="BG320"/>
  <c r="BF320"/>
  <c r="T320"/>
  <c r="R320"/>
  <c r="P320"/>
  <c r="BI318"/>
  <c r="BH318"/>
  <c r="BG318"/>
  <c r="BF318"/>
  <c r="T318"/>
  <c r="R318"/>
  <c r="P318"/>
  <c r="BI316"/>
  <c r="BH316"/>
  <c r="BG316"/>
  <c r="BF316"/>
  <c r="T316"/>
  <c r="R316"/>
  <c r="P316"/>
  <c r="BI314"/>
  <c r="BH314"/>
  <c r="BG314"/>
  <c r="BF314"/>
  <c r="T314"/>
  <c r="R314"/>
  <c r="P314"/>
  <c r="BI312"/>
  <c r="BH312"/>
  <c r="BG312"/>
  <c r="BF312"/>
  <c r="T312"/>
  <c r="R312"/>
  <c r="P312"/>
  <c r="BI310"/>
  <c r="BH310"/>
  <c r="BG310"/>
  <c r="BF310"/>
  <c r="T310"/>
  <c r="R310"/>
  <c r="P310"/>
  <c r="BI308"/>
  <c r="BH308"/>
  <c r="BG308"/>
  <c r="BF308"/>
  <c r="T308"/>
  <c r="R308"/>
  <c r="P308"/>
  <c r="BI306"/>
  <c r="BH306"/>
  <c r="BG306"/>
  <c r="BF306"/>
  <c r="T306"/>
  <c r="R306"/>
  <c r="P306"/>
  <c r="BI304"/>
  <c r="BH304"/>
  <c r="BG304"/>
  <c r="BF304"/>
  <c r="T304"/>
  <c r="R304"/>
  <c r="P304"/>
  <c r="BI302"/>
  <c r="BH302"/>
  <c r="BG302"/>
  <c r="BF302"/>
  <c r="T302"/>
  <c r="R302"/>
  <c r="P302"/>
  <c r="BI300"/>
  <c r="BH300"/>
  <c r="BG300"/>
  <c r="BF300"/>
  <c r="T300"/>
  <c r="R300"/>
  <c r="P300"/>
  <c r="BI296"/>
  <c r="BH296"/>
  <c r="BG296"/>
  <c r="BF296"/>
  <c r="T296"/>
  <c r="R296"/>
  <c r="P296"/>
  <c r="BI294"/>
  <c r="BH294"/>
  <c r="BG294"/>
  <c r="BF294"/>
  <c r="T294"/>
  <c r="R294"/>
  <c r="P294"/>
  <c r="BI291"/>
  <c r="BH291"/>
  <c r="BG291"/>
  <c r="BF291"/>
  <c r="T291"/>
  <c r="R291"/>
  <c r="P291"/>
  <c r="BI289"/>
  <c r="BH289"/>
  <c r="BG289"/>
  <c r="BF289"/>
  <c r="T289"/>
  <c r="R289"/>
  <c r="P289"/>
  <c r="BI283"/>
  <c r="BH283"/>
  <c r="BG283"/>
  <c r="BF283"/>
  <c r="T283"/>
  <c r="R283"/>
  <c r="P283"/>
  <c r="BI278"/>
  <c r="BH278"/>
  <c r="BG278"/>
  <c r="BF278"/>
  <c r="T278"/>
  <c r="R278"/>
  <c r="P278"/>
  <c r="BI273"/>
  <c r="BH273"/>
  <c r="BG273"/>
  <c r="BF273"/>
  <c r="T273"/>
  <c r="R273"/>
  <c r="P273"/>
  <c r="BI269"/>
  <c r="BH269"/>
  <c r="BG269"/>
  <c r="BF269"/>
  <c r="T269"/>
  <c r="T268"/>
  <c r="R269"/>
  <c r="R268"/>
  <c r="P269"/>
  <c r="P268"/>
  <c r="BI264"/>
  <c r="BH264"/>
  <c r="BG264"/>
  <c r="BF264"/>
  <c r="T264"/>
  <c r="R264"/>
  <c r="P264"/>
  <c r="BI261"/>
  <c r="BH261"/>
  <c r="BG261"/>
  <c r="BF261"/>
  <c r="T261"/>
  <c r="R261"/>
  <c r="P261"/>
  <c r="BI258"/>
  <c r="BH258"/>
  <c r="BG258"/>
  <c r="BF258"/>
  <c r="T258"/>
  <c r="R258"/>
  <c r="P258"/>
  <c r="BI255"/>
  <c r="BH255"/>
  <c r="BG255"/>
  <c r="BF255"/>
  <c r="T255"/>
  <c r="R255"/>
  <c r="P255"/>
  <c r="BI248"/>
  <c r="BH248"/>
  <c r="BG248"/>
  <c r="BF248"/>
  <c r="T248"/>
  <c r="R248"/>
  <c r="P248"/>
  <c r="BI243"/>
  <c r="BH243"/>
  <c r="BG243"/>
  <c r="BF243"/>
  <c r="T243"/>
  <c r="R243"/>
  <c r="P243"/>
  <c r="BI239"/>
  <c r="BH239"/>
  <c r="BG239"/>
  <c r="BF239"/>
  <c r="T239"/>
  <c r="R239"/>
  <c r="P239"/>
  <c r="BI233"/>
  <c r="BH233"/>
  <c r="BG233"/>
  <c r="BF233"/>
  <c r="T233"/>
  <c r="R233"/>
  <c r="P233"/>
  <c r="BI227"/>
  <c r="BH227"/>
  <c r="BG227"/>
  <c r="BF227"/>
  <c r="T227"/>
  <c r="R227"/>
  <c r="P227"/>
  <c r="BI221"/>
  <c r="BH221"/>
  <c r="BG221"/>
  <c r="BF221"/>
  <c r="T221"/>
  <c r="R221"/>
  <c r="P221"/>
  <c r="BI213"/>
  <c r="BH213"/>
  <c r="BG213"/>
  <c r="BF213"/>
  <c r="T213"/>
  <c r="R213"/>
  <c r="P213"/>
  <c r="BI206"/>
  <c r="BH206"/>
  <c r="BG206"/>
  <c r="BF206"/>
  <c r="T206"/>
  <c r="R206"/>
  <c r="P206"/>
  <c r="BI198"/>
  <c r="BH198"/>
  <c r="BG198"/>
  <c r="BF198"/>
  <c r="T198"/>
  <c r="R198"/>
  <c r="P198"/>
  <c r="BI191"/>
  <c r="BH191"/>
  <c r="BG191"/>
  <c r="BF191"/>
  <c r="T191"/>
  <c r="R191"/>
  <c r="P191"/>
  <c r="BI185"/>
  <c r="BH185"/>
  <c r="BG185"/>
  <c r="BF185"/>
  <c r="T185"/>
  <c r="R185"/>
  <c r="P185"/>
  <c r="BI179"/>
  <c r="BH179"/>
  <c r="BG179"/>
  <c r="BF179"/>
  <c r="T179"/>
  <c r="R179"/>
  <c r="P179"/>
  <c r="BI176"/>
  <c r="BH176"/>
  <c r="BG176"/>
  <c r="BF176"/>
  <c r="T176"/>
  <c r="R176"/>
  <c r="P176"/>
  <c r="BI173"/>
  <c r="BH173"/>
  <c r="BG173"/>
  <c r="BF173"/>
  <c r="T173"/>
  <c r="R173"/>
  <c r="P173"/>
  <c r="BI165"/>
  <c r="BH165"/>
  <c r="BG165"/>
  <c r="BF165"/>
  <c r="T165"/>
  <c r="R165"/>
  <c r="P165"/>
  <c r="BI157"/>
  <c r="BH157"/>
  <c r="BG157"/>
  <c r="BF157"/>
  <c r="T157"/>
  <c r="R157"/>
  <c r="P157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F121"/>
  <c r="E119"/>
  <c r="F89"/>
  <c r="E87"/>
  <c r="J24"/>
  <c r="E24"/>
  <c r="J92"/>
  <c r="J23"/>
  <c r="J21"/>
  <c r="E21"/>
  <c r="J123"/>
  <c r="J20"/>
  <c r="J18"/>
  <c r="E18"/>
  <c r="F92"/>
  <c r="J17"/>
  <c r="J15"/>
  <c r="E15"/>
  <c r="F123"/>
  <c r="J14"/>
  <c r="J12"/>
  <c r="J121"/>
  <c r="E7"/>
  <c r="E117"/>
  <c i="5" r="J37"/>
  <c r="J36"/>
  <c i="1" r="AY98"/>
  <c i="5" r="J35"/>
  <c i="1" r="AX98"/>
  <c i="5" r="BI282"/>
  <c r="BH282"/>
  <c r="BG282"/>
  <c r="BF282"/>
  <c r="T282"/>
  <c r="R282"/>
  <c r="P282"/>
  <c r="BI281"/>
  <c r="BH281"/>
  <c r="BG281"/>
  <c r="BF281"/>
  <c r="T281"/>
  <c r="R281"/>
  <c r="P281"/>
  <c r="BI280"/>
  <c r="BH280"/>
  <c r="BG280"/>
  <c r="BF280"/>
  <c r="T280"/>
  <c r="R280"/>
  <c r="P280"/>
  <c r="BI279"/>
  <c r="BH279"/>
  <c r="BG279"/>
  <c r="BF279"/>
  <c r="T279"/>
  <c r="R279"/>
  <c r="P279"/>
  <c r="BI278"/>
  <c r="BH278"/>
  <c r="BG278"/>
  <c r="BF278"/>
  <c r="T278"/>
  <c r="R278"/>
  <c r="P278"/>
  <c r="BI276"/>
  <c r="BH276"/>
  <c r="BG276"/>
  <c r="BF276"/>
  <c r="T276"/>
  <c r="T275"/>
  <c r="R276"/>
  <c r="R275"/>
  <c r="P276"/>
  <c r="P275"/>
  <c r="BI267"/>
  <c r="BH267"/>
  <c r="BG267"/>
  <c r="BF267"/>
  <c r="T267"/>
  <c r="R267"/>
  <c r="P267"/>
  <c r="BI265"/>
  <c r="BH265"/>
  <c r="BG265"/>
  <c r="BF265"/>
  <c r="T265"/>
  <c r="R265"/>
  <c r="P265"/>
  <c r="BI261"/>
  <c r="BH261"/>
  <c r="BG261"/>
  <c r="BF261"/>
  <c r="T261"/>
  <c r="T260"/>
  <c r="R261"/>
  <c r="R260"/>
  <c r="P261"/>
  <c r="P260"/>
  <c r="BI259"/>
  <c r="BH259"/>
  <c r="BG259"/>
  <c r="BF259"/>
  <c r="T259"/>
  <c r="T258"/>
  <c r="R259"/>
  <c r="R258"/>
  <c r="P259"/>
  <c r="P258"/>
  <c r="BI257"/>
  <c r="BH257"/>
  <c r="BG257"/>
  <c r="BF257"/>
  <c r="T257"/>
  <c r="R257"/>
  <c r="P257"/>
  <c r="BI256"/>
  <c r="BH256"/>
  <c r="BG256"/>
  <c r="BF256"/>
  <c r="T256"/>
  <c r="R256"/>
  <c r="P256"/>
  <c r="BI255"/>
  <c r="BH255"/>
  <c r="BG255"/>
  <c r="BF255"/>
  <c r="T255"/>
  <c r="R255"/>
  <c r="P255"/>
  <c r="BI254"/>
  <c r="BH254"/>
  <c r="BG254"/>
  <c r="BF254"/>
  <c r="T254"/>
  <c r="R254"/>
  <c r="P254"/>
  <c r="BI252"/>
  <c r="BH252"/>
  <c r="BG252"/>
  <c r="BF252"/>
  <c r="T252"/>
  <c r="R252"/>
  <c r="P252"/>
  <c r="BI250"/>
  <c r="BH250"/>
  <c r="BG250"/>
  <c r="BF250"/>
  <c r="T250"/>
  <c r="R250"/>
  <c r="P250"/>
  <c r="BI248"/>
  <c r="BH248"/>
  <c r="BG248"/>
  <c r="BF248"/>
  <c r="T248"/>
  <c r="R248"/>
  <c r="P248"/>
  <c r="BI247"/>
  <c r="BH247"/>
  <c r="BG247"/>
  <c r="BF247"/>
  <c r="T247"/>
  <c r="R247"/>
  <c r="P247"/>
  <c r="BI246"/>
  <c r="BH246"/>
  <c r="BG246"/>
  <c r="BF246"/>
  <c r="T246"/>
  <c r="R246"/>
  <c r="P246"/>
  <c r="BI245"/>
  <c r="BH245"/>
  <c r="BG245"/>
  <c r="BF245"/>
  <c r="T245"/>
  <c r="R245"/>
  <c r="P245"/>
  <c r="BI244"/>
  <c r="BH244"/>
  <c r="BG244"/>
  <c r="BF244"/>
  <c r="T244"/>
  <c r="R244"/>
  <c r="P244"/>
  <c r="BI243"/>
  <c r="BH243"/>
  <c r="BG243"/>
  <c r="BF243"/>
  <c r="T243"/>
  <c r="R243"/>
  <c r="P243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6"/>
  <c r="BH236"/>
  <c r="BG236"/>
  <c r="BF236"/>
  <c r="T236"/>
  <c r="R236"/>
  <c r="P236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1"/>
  <c r="BH221"/>
  <c r="BG221"/>
  <c r="BF221"/>
  <c r="T221"/>
  <c r="R221"/>
  <c r="P221"/>
  <c r="BI219"/>
  <c r="BH219"/>
  <c r="BG219"/>
  <c r="BF219"/>
  <c r="T219"/>
  <c r="R219"/>
  <c r="P219"/>
  <c r="BI218"/>
  <c r="BH218"/>
  <c r="BG218"/>
  <c r="BF218"/>
  <c r="T218"/>
  <c r="R218"/>
  <c r="P218"/>
  <c r="BI216"/>
  <c r="BH216"/>
  <c r="BG216"/>
  <c r="BF216"/>
  <c r="T216"/>
  <c r="R216"/>
  <c r="P216"/>
  <c r="BI215"/>
  <c r="BH215"/>
  <c r="BG215"/>
  <c r="BF215"/>
  <c r="T215"/>
  <c r="R215"/>
  <c r="P215"/>
  <c r="BI214"/>
  <c r="BH214"/>
  <c r="BG214"/>
  <c r="BF214"/>
  <c r="T214"/>
  <c r="R214"/>
  <c r="P214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5"/>
  <c r="BH195"/>
  <c r="BG195"/>
  <c r="BF195"/>
  <c r="T195"/>
  <c r="R195"/>
  <c r="P195"/>
  <c r="BI193"/>
  <c r="BH193"/>
  <c r="BG193"/>
  <c r="BF193"/>
  <c r="T193"/>
  <c r="R193"/>
  <c r="P193"/>
  <c r="BI190"/>
  <c r="BH190"/>
  <c r="BG190"/>
  <c r="BF190"/>
  <c r="T190"/>
  <c r="R190"/>
  <c r="P190"/>
  <c r="BI189"/>
  <c r="BH189"/>
  <c r="BG189"/>
  <c r="BF189"/>
  <c r="T189"/>
  <c r="R189"/>
  <c r="P189"/>
  <c r="BI187"/>
  <c r="BH187"/>
  <c r="BG187"/>
  <c r="BF187"/>
  <c r="T187"/>
  <c r="R187"/>
  <c r="P187"/>
  <c r="BI185"/>
  <c r="BH185"/>
  <c r="BG185"/>
  <c r="BF185"/>
  <c r="T185"/>
  <c r="R185"/>
  <c r="P185"/>
  <c r="BI182"/>
  <c r="BH182"/>
  <c r="BG182"/>
  <c r="BF182"/>
  <c r="T182"/>
  <c r="R182"/>
  <c r="P182"/>
  <c r="BI178"/>
  <c r="BH178"/>
  <c r="BG178"/>
  <c r="BF178"/>
  <c r="T178"/>
  <c r="R178"/>
  <c r="P178"/>
  <c r="BI176"/>
  <c r="BH176"/>
  <c r="BG176"/>
  <c r="BF176"/>
  <c r="T176"/>
  <c r="R176"/>
  <c r="P176"/>
  <c r="BI174"/>
  <c r="BH174"/>
  <c r="BG174"/>
  <c r="BF174"/>
  <c r="T174"/>
  <c r="R174"/>
  <c r="P174"/>
  <c r="BI172"/>
  <c r="BH172"/>
  <c r="BG172"/>
  <c r="BF172"/>
  <c r="T172"/>
  <c r="R172"/>
  <c r="P172"/>
  <c r="BI170"/>
  <c r="BH170"/>
  <c r="BG170"/>
  <c r="BF170"/>
  <c r="T170"/>
  <c r="R170"/>
  <c r="P170"/>
  <c r="BI168"/>
  <c r="BH168"/>
  <c r="BG168"/>
  <c r="BF168"/>
  <c r="T168"/>
  <c r="R168"/>
  <c r="P168"/>
  <c r="BI161"/>
  <c r="BH161"/>
  <c r="BG161"/>
  <c r="BF161"/>
  <c r="T161"/>
  <c r="R161"/>
  <c r="P161"/>
  <c r="BI154"/>
  <c r="BH154"/>
  <c r="BG154"/>
  <c r="BF154"/>
  <c r="T154"/>
  <c r="R154"/>
  <c r="P154"/>
  <c r="BI146"/>
  <c r="BH146"/>
  <c r="BG146"/>
  <c r="BF146"/>
  <c r="T146"/>
  <c r="R146"/>
  <c r="P146"/>
  <c r="BI138"/>
  <c r="BH138"/>
  <c r="BG138"/>
  <c r="BF138"/>
  <c r="T138"/>
  <c r="R138"/>
  <c r="P138"/>
  <c r="BI136"/>
  <c r="BH136"/>
  <c r="BG136"/>
  <c r="BF136"/>
  <c r="T136"/>
  <c r="R136"/>
  <c r="P136"/>
  <c r="BI134"/>
  <c r="BH134"/>
  <c r="BG134"/>
  <c r="BF134"/>
  <c r="T134"/>
  <c r="R134"/>
  <c r="P134"/>
  <c r="F125"/>
  <c r="E123"/>
  <c r="F89"/>
  <c r="E87"/>
  <c r="J24"/>
  <c r="E24"/>
  <c r="J128"/>
  <c r="J23"/>
  <c r="J21"/>
  <c r="E21"/>
  <c r="J127"/>
  <c r="J20"/>
  <c r="J18"/>
  <c r="E18"/>
  <c r="F92"/>
  <c r="J17"/>
  <c r="J15"/>
  <c r="E15"/>
  <c r="F91"/>
  <c r="J14"/>
  <c r="J12"/>
  <c r="J125"/>
  <c r="E7"/>
  <c r="E121"/>
  <c i="4" r="J37"/>
  <c r="J36"/>
  <c i="1" r="AY97"/>
  <c i="4" r="J35"/>
  <c i="1" r="AX97"/>
  <c i="4" r="BI608"/>
  <c r="BH608"/>
  <c r="BG608"/>
  <c r="BF608"/>
  <c r="T608"/>
  <c r="R608"/>
  <c r="P608"/>
  <c r="BI605"/>
  <c r="BH605"/>
  <c r="BG605"/>
  <c r="BF605"/>
  <c r="T605"/>
  <c r="R605"/>
  <c r="P605"/>
  <c r="BI602"/>
  <c r="BH602"/>
  <c r="BG602"/>
  <c r="BF602"/>
  <c r="T602"/>
  <c r="R602"/>
  <c r="P602"/>
  <c r="BI600"/>
  <c r="BH600"/>
  <c r="BG600"/>
  <c r="BF600"/>
  <c r="T600"/>
  <c r="R600"/>
  <c r="P600"/>
  <c r="BI597"/>
  <c r="BH597"/>
  <c r="BG597"/>
  <c r="BF597"/>
  <c r="T597"/>
  <c r="R597"/>
  <c r="P597"/>
  <c r="BI594"/>
  <c r="BH594"/>
  <c r="BG594"/>
  <c r="BF594"/>
  <c r="T594"/>
  <c r="R594"/>
  <c r="P594"/>
  <c r="BI591"/>
  <c r="BH591"/>
  <c r="BG591"/>
  <c r="BF591"/>
  <c r="T591"/>
  <c r="R591"/>
  <c r="P591"/>
  <c r="BI589"/>
  <c r="BH589"/>
  <c r="BG589"/>
  <c r="BF589"/>
  <c r="T589"/>
  <c r="R589"/>
  <c r="P589"/>
  <c r="BI588"/>
  <c r="BH588"/>
  <c r="BG588"/>
  <c r="BF588"/>
  <c r="T588"/>
  <c r="R588"/>
  <c r="P588"/>
  <c r="BI582"/>
  <c r="BH582"/>
  <c r="BG582"/>
  <c r="BF582"/>
  <c r="T582"/>
  <c r="R582"/>
  <c r="P582"/>
  <c r="BI577"/>
  <c r="BH577"/>
  <c r="BG577"/>
  <c r="BF577"/>
  <c r="T577"/>
  <c r="R577"/>
  <c r="P577"/>
  <c r="BI572"/>
  <c r="BH572"/>
  <c r="BG572"/>
  <c r="BF572"/>
  <c r="T572"/>
  <c r="R572"/>
  <c r="P572"/>
  <c r="BI567"/>
  <c r="BH567"/>
  <c r="BG567"/>
  <c r="BF567"/>
  <c r="T567"/>
  <c r="R567"/>
  <c r="P567"/>
  <c r="BI559"/>
  <c r="BH559"/>
  <c r="BG559"/>
  <c r="BF559"/>
  <c r="T559"/>
  <c r="R559"/>
  <c r="P559"/>
  <c r="BI551"/>
  <c r="BH551"/>
  <c r="BG551"/>
  <c r="BF551"/>
  <c r="T551"/>
  <c r="R551"/>
  <c r="P551"/>
  <c r="BI543"/>
  <c r="BH543"/>
  <c r="BG543"/>
  <c r="BF543"/>
  <c r="T543"/>
  <c r="R543"/>
  <c r="P543"/>
  <c r="BI538"/>
  <c r="BH538"/>
  <c r="BG538"/>
  <c r="BF538"/>
  <c r="T538"/>
  <c r="R538"/>
  <c r="P538"/>
  <c r="BI533"/>
  <c r="BH533"/>
  <c r="BG533"/>
  <c r="BF533"/>
  <c r="T533"/>
  <c r="R533"/>
  <c r="P533"/>
  <c r="BI529"/>
  <c r="BH529"/>
  <c r="BG529"/>
  <c r="BF529"/>
  <c r="T529"/>
  <c r="R529"/>
  <c r="P529"/>
  <c r="BI526"/>
  <c r="BH526"/>
  <c r="BG526"/>
  <c r="BF526"/>
  <c r="T526"/>
  <c r="R526"/>
  <c r="P526"/>
  <c r="BI523"/>
  <c r="BH523"/>
  <c r="BG523"/>
  <c r="BF523"/>
  <c r="T523"/>
  <c r="R523"/>
  <c r="P523"/>
  <c r="BI520"/>
  <c r="BH520"/>
  <c r="BG520"/>
  <c r="BF520"/>
  <c r="T520"/>
  <c r="R520"/>
  <c r="P520"/>
  <c r="BI518"/>
  <c r="BH518"/>
  <c r="BG518"/>
  <c r="BF518"/>
  <c r="T518"/>
  <c r="R518"/>
  <c r="P518"/>
  <c r="BI516"/>
  <c r="BH516"/>
  <c r="BG516"/>
  <c r="BF516"/>
  <c r="T516"/>
  <c r="R516"/>
  <c r="P516"/>
  <c r="BI514"/>
  <c r="BH514"/>
  <c r="BG514"/>
  <c r="BF514"/>
  <c r="T514"/>
  <c r="R514"/>
  <c r="P514"/>
  <c r="BI512"/>
  <c r="BH512"/>
  <c r="BG512"/>
  <c r="BF512"/>
  <c r="T512"/>
  <c r="R512"/>
  <c r="P512"/>
  <c r="BI510"/>
  <c r="BH510"/>
  <c r="BG510"/>
  <c r="BF510"/>
  <c r="T510"/>
  <c r="R510"/>
  <c r="P510"/>
  <c r="BI508"/>
  <c r="BH508"/>
  <c r="BG508"/>
  <c r="BF508"/>
  <c r="T508"/>
  <c r="R508"/>
  <c r="P508"/>
  <c r="BI502"/>
  <c r="BH502"/>
  <c r="BG502"/>
  <c r="BF502"/>
  <c r="T502"/>
  <c r="R502"/>
  <c r="P502"/>
  <c r="BI497"/>
  <c r="BH497"/>
  <c r="BG497"/>
  <c r="BF497"/>
  <c r="T497"/>
  <c r="R497"/>
  <c r="P497"/>
  <c r="BI492"/>
  <c r="BH492"/>
  <c r="BG492"/>
  <c r="BF492"/>
  <c r="T492"/>
  <c r="R492"/>
  <c r="P492"/>
  <c r="BI487"/>
  <c r="BH487"/>
  <c r="BG487"/>
  <c r="BF487"/>
  <c r="T487"/>
  <c r="R487"/>
  <c r="P487"/>
  <c r="BI482"/>
  <c r="BH482"/>
  <c r="BG482"/>
  <c r="BF482"/>
  <c r="T482"/>
  <c r="R482"/>
  <c r="P482"/>
  <c r="BI477"/>
  <c r="BH477"/>
  <c r="BG477"/>
  <c r="BF477"/>
  <c r="T477"/>
  <c r="R477"/>
  <c r="P477"/>
  <c r="BI470"/>
  <c r="BH470"/>
  <c r="BG470"/>
  <c r="BF470"/>
  <c r="T470"/>
  <c r="R470"/>
  <c r="P470"/>
  <c r="BI465"/>
  <c r="BH465"/>
  <c r="BG465"/>
  <c r="BF465"/>
  <c r="T465"/>
  <c r="R465"/>
  <c r="P465"/>
  <c r="BI461"/>
  <c r="BH461"/>
  <c r="BG461"/>
  <c r="BF461"/>
  <c r="T461"/>
  <c r="R461"/>
  <c r="P461"/>
  <c r="BI456"/>
  <c r="BH456"/>
  <c r="BG456"/>
  <c r="BF456"/>
  <c r="T456"/>
  <c r="R456"/>
  <c r="P456"/>
  <c r="BI436"/>
  <c r="BH436"/>
  <c r="BG436"/>
  <c r="BF436"/>
  <c r="T436"/>
  <c r="R436"/>
  <c r="P436"/>
  <c r="BI431"/>
  <c r="BH431"/>
  <c r="BG431"/>
  <c r="BF431"/>
  <c r="T431"/>
  <c r="R431"/>
  <c r="P431"/>
  <c r="BI426"/>
  <c r="BH426"/>
  <c r="BG426"/>
  <c r="BF426"/>
  <c r="T426"/>
  <c r="T425"/>
  <c r="R426"/>
  <c r="R425"/>
  <c r="P426"/>
  <c r="P425"/>
  <c r="BI420"/>
  <c r="BH420"/>
  <c r="BG420"/>
  <c r="BF420"/>
  <c r="T420"/>
  <c r="R420"/>
  <c r="P420"/>
  <c r="BI416"/>
  <c r="BH416"/>
  <c r="BG416"/>
  <c r="BF416"/>
  <c r="T416"/>
  <c r="R416"/>
  <c r="P416"/>
  <c r="BI412"/>
  <c r="BH412"/>
  <c r="BG412"/>
  <c r="BF412"/>
  <c r="T412"/>
  <c r="R412"/>
  <c r="P412"/>
  <c r="BI404"/>
  <c r="BH404"/>
  <c r="BG404"/>
  <c r="BF404"/>
  <c r="T404"/>
  <c r="R404"/>
  <c r="P404"/>
  <c r="BI398"/>
  <c r="BH398"/>
  <c r="BG398"/>
  <c r="BF398"/>
  <c r="T398"/>
  <c r="R398"/>
  <c r="P398"/>
  <c r="BI392"/>
  <c r="BH392"/>
  <c r="BG392"/>
  <c r="BF392"/>
  <c r="T392"/>
  <c r="R392"/>
  <c r="P392"/>
  <c r="BI382"/>
  <c r="BH382"/>
  <c r="BG382"/>
  <c r="BF382"/>
  <c r="T382"/>
  <c r="R382"/>
  <c r="P382"/>
  <c r="BI373"/>
  <c r="BH373"/>
  <c r="BG373"/>
  <c r="BF373"/>
  <c r="T373"/>
  <c r="R373"/>
  <c r="P373"/>
  <c r="BI363"/>
  <c r="BH363"/>
  <c r="BG363"/>
  <c r="BF363"/>
  <c r="T363"/>
  <c r="R363"/>
  <c r="P363"/>
  <c r="BI354"/>
  <c r="BH354"/>
  <c r="BG354"/>
  <c r="BF354"/>
  <c r="T354"/>
  <c r="R354"/>
  <c r="P354"/>
  <c r="BI348"/>
  <c r="BH348"/>
  <c r="BG348"/>
  <c r="BF348"/>
  <c r="T348"/>
  <c r="R348"/>
  <c r="P348"/>
  <c r="BI342"/>
  <c r="BH342"/>
  <c r="BG342"/>
  <c r="BF342"/>
  <c r="T342"/>
  <c r="R342"/>
  <c r="P342"/>
  <c r="BI329"/>
  <c r="BH329"/>
  <c r="BG329"/>
  <c r="BF329"/>
  <c r="T329"/>
  <c r="R329"/>
  <c r="P329"/>
  <c r="BI314"/>
  <c r="BH314"/>
  <c r="BG314"/>
  <c r="BF314"/>
  <c r="T314"/>
  <c r="R314"/>
  <c r="P314"/>
  <c r="BI301"/>
  <c r="BH301"/>
  <c r="BG301"/>
  <c r="BF301"/>
  <c r="T301"/>
  <c r="R301"/>
  <c r="P301"/>
  <c r="BI286"/>
  <c r="BH286"/>
  <c r="BG286"/>
  <c r="BF286"/>
  <c r="T286"/>
  <c r="R286"/>
  <c r="P286"/>
  <c r="BI259"/>
  <c r="BH259"/>
  <c r="BG259"/>
  <c r="BF259"/>
  <c r="T259"/>
  <c r="R259"/>
  <c r="P259"/>
  <c r="BI232"/>
  <c r="BH232"/>
  <c r="BG232"/>
  <c r="BF232"/>
  <c r="T232"/>
  <c r="R232"/>
  <c r="P232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4"/>
  <c r="BH194"/>
  <c r="BG194"/>
  <c r="BF194"/>
  <c r="T194"/>
  <c r="R194"/>
  <c r="P194"/>
  <c r="BI189"/>
  <c r="BH189"/>
  <c r="BG189"/>
  <c r="BF189"/>
  <c r="T189"/>
  <c r="R189"/>
  <c r="P189"/>
  <c r="BI181"/>
  <c r="BH181"/>
  <c r="BG181"/>
  <c r="BF181"/>
  <c r="T181"/>
  <c r="R181"/>
  <c r="P181"/>
  <c r="BI176"/>
  <c r="BH176"/>
  <c r="BG176"/>
  <c r="BF176"/>
  <c r="T176"/>
  <c r="R176"/>
  <c r="P176"/>
  <c r="BI156"/>
  <c r="BH156"/>
  <c r="BG156"/>
  <c r="BF156"/>
  <c r="T156"/>
  <c r="R156"/>
  <c r="P156"/>
  <c r="BI151"/>
  <c r="BH151"/>
  <c r="BG151"/>
  <c r="BF151"/>
  <c r="T151"/>
  <c r="R151"/>
  <c r="P151"/>
  <c r="BI147"/>
  <c r="BH147"/>
  <c r="BG147"/>
  <c r="BF147"/>
  <c r="T147"/>
  <c r="R147"/>
  <c r="P147"/>
  <c r="BI142"/>
  <c r="BH142"/>
  <c r="BG142"/>
  <c r="BF142"/>
  <c r="T142"/>
  <c r="R142"/>
  <c r="P142"/>
  <c r="BI137"/>
  <c r="BH137"/>
  <c r="BG137"/>
  <c r="BF137"/>
  <c r="T137"/>
  <c r="R137"/>
  <c r="P137"/>
  <c r="BI132"/>
  <c r="BH132"/>
  <c r="BG132"/>
  <c r="BF132"/>
  <c r="T132"/>
  <c r="R132"/>
  <c r="P132"/>
  <c r="BI127"/>
  <c r="BH127"/>
  <c r="BG127"/>
  <c r="BF127"/>
  <c r="T127"/>
  <c r="R127"/>
  <c r="P127"/>
  <c r="F118"/>
  <c r="E116"/>
  <c r="F89"/>
  <c r="E87"/>
  <c r="J24"/>
  <c r="E24"/>
  <c r="J121"/>
  <c r="J23"/>
  <c r="J21"/>
  <c r="E21"/>
  <c r="J120"/>
  <c r="J20"/>
  <c r="J18"/>
  <c r="E18"/>
  <c r="F92"/>
  <c r="J17"/>
  <c r="J15"/>
  <c r="E15"/>
  <c r="F120"/>
  <c r="J14"/>
  <c r="J12"/>
  <c r="J118"/>
  <c r="E7"/>
  <c r="E85"/>
  <c i="3" r="J37"/>
  <c r="J36"/>
  <c i="1" r="AY96"/>
  <c i="3" r="J35"/>
  <c i="1" r="AX96"/>
  <c i="3" r="BI1084"/>
  <c r="BH1084"/>
  <c r="BG1084"/>
  <c r="BF1084"/>
  <c r="T1084"/>
  <c r="R1084"/>
  <c r="P1084"/>
  <c r="BI1081"/>
  <c r="BH1081"/>
  <c r="BG1081"/>
  <c r="BF1081"/>
  <c r="T1081"/>
  <c r="R1081"/>
  <c r="P1081"/>
  <c r="BI1078"/>
  <c r="BH1078"/>
  <c r="BG1078"/>
  <c r="BF1078"/>
  <c r="T1078"/>
  <c r="R1078"/>
  <c r="P1078"/>
  <c r="BI1076"/>
  <c r="BH1076"/>
  <c r="BG1076"/>
  <c r="BF1076"/>
  <c r="T1076"/>
  <c r="R1076"/>
  <c r="P1076"/>
  <c r="BI1073"/>
  <c r="BH1073"/>
  <c r="BG1073"/>
  <c r="BF1073"/>
  <c r="T1073"/>
  <c r="R1073"/>
  <c r="P1073"/>
  <c r="BI1070"/>
  <c r="BH1070"/>
  <c r="BG1070"/>
  <c r="BF1070"/>
  <c r="T1070"/>
  <c r="R1070"/>
  <c r="P1070"/>
  <c r="BI1067"/>
  <c r="BH1067"/>
  <c r="BG1067"/>
  <c r="BF1067"/>
  <c r="T1067"/>
  <c r="R1067"/>
  <c r="P1067"/>
  <c r="BI1065"/>
  <c r="BH1065"/>
  <c r="BG1065"/>
  <c r="BF1065"/>
  <c r="T1065"/>
  <c r="R1065"/>
  <c r="P1065"/>
  <c r="BI1064"/>
  <c r="BH1064"/>
  <c r="BG1064"/>
  <c r="BF1064"/>
  <c r="T1064"/>
  <c r="R1064"/>
  <c r="P1064"/>
  <c r="BI1061"/>
  <c r="BH1061"/>
  <c r="BG1061"/>
  <c r="BF1061"/>
  <c r="T1061"/>
  <c r="R1061"/>
  <c r="P1061"/>
  <c r="BI1056"/>
  <c r="BH1056"/>
  <c r="BG1056"/>
  <c r="BF1056"/>
  <c r="T1056"/>
  <c r="R1056"/>
  <c r="P1056"/>
  <c r="BI1046"/>
  <c r="BH1046"/>
  <c r="BG1046"/>
  <c r="BF1046"/>
  <c r="T1046"/>
  <c r="R1046"/>
  <c r="P1046"/>
  <c r="BI1036"/>
  <c r="BH1036"/>
  <c r="BG1036"/>
  <c r="BF1036"/>
  <c r="T1036"/>
  <c r="R1036"/>
  <c r="P1036"/>
  <c r="BI1033"/>
  <c r="BH1033"/>
  <c r="BG1033"/>
  <c r="BF1033"/>
  <c r="T1033"/>
  <c r="R1033"/>
  <c r="P1033"/>
  <c r="BI1030"/>
  <c r="BH1030"/>
  <c r="BG1030"/>
  <c r="BF1030"/>
  <c r="T1030"/>
  <c r="R1030"/>
  <c r="P1030"/>
  <c r="BI1022"/>
  <c r="BH1022"/>
  <c r="BG1022"/>
  <c r="BF1022"/>
  <c r="T1022"/>
  <c r="R1022"/>
  <c r="P1022"/>
  <c r="BI1014"/>
  <c r="BH1014"/>
  <c r="BG1014"/>
  <c r="BF1014"/>
  <c r="T1014"/>
  <c r="R1014"/>
  <c r="P1014"/>
  <c r="BI1012"/>
  <c r="BH1012"/>
  <c r="BG1012"/>
  <c r="BF1012"/>
  <c r="T1012"/>
  <c r="R1012"/>
  <c r="P1012"/>
  <c r="BI1007"/>
  <c r="BH1007"/>
  <c r="BG1007"/>
  <c r="BF1007"/>
  <c r="T1007"/>
  <c r="R1007"/>
  <c r="P1007"/>
  <c r="BI1002"/>
  <c r="BH1002"/>
  <c r="BG1002"/>
  <c r="BF1002"/>
  <c r="T1002"/>
  <c r="R1002"/>
  <c r="P1002"/>
  <c r="BI999"/>
  <c r="BH999"/>
  <c r="BG999"/>
  <c r="BF999"/>
  <c r="T999"/>
  <c r="R999"/>
  <c r="P999"/>
  <c r="BI997"/>
  <c r="BH997"/>
  <c r="BG997"/>
  <c r="BF997"/>
  <c r="T997"/>
  <c r="R997"/>
  <c r="P997"/>
  <c r="BI994"/>
  <c r="BH994"/>
  <c r="BG994"/>
  <c r="BF994"/>
  <c r="T994"/>
  <c r="R994"/>
  <c r="P994"/>
  <c r="BI992"/>
  <c r="BH992"/>
  <c r="BG992"/>
  <c r="BF992"/>
  <c r="T992"/>
  <c r="R992"/>
  <c r="P992"/>
  <c r="BI990"/>
  <c r="BH990"/>
  <c r="BG990"/>
  <c r="BF990"/>
  <c r="T990"/>
  <c r="R990"/>
  <c r="P990"/>
  <c r="BI988"/>
  <c r="BH988"/>
  <c r="BG988"/>
  <c r="BF988"/>
  <c r="T988"/>
  <c r="R988"/>
  <c r="P988"/>
  <c r="BI975"/>
  <c r="BH975"/>
  <c r="BG975"/>
  <c r="BF975"/>
  <c r="T975"/>
  <c r="R975"/>
  <c r="P975"/>
  <c r="BI962"/>
  <c r="BH962"/>
  <c r="BG962"/>
  <c r="BF962"/>
  <c r="T962"/>
  <c r="R962"/>
  <c r="P962"/>
  <c r="BI960"/>
  <c r="BH960"/>
  <c r="BG960"/>
  <c r="BF960"/>
  <c r="T960"/>
  <c r="R960"/>
  <c r="P960"/>
  <c r="BI958"/>
  <c r="BH958"/>
  <c r="BG958"/>
  <c r="BF958"/>
  <c r="T958"/>
  <c r="R958"/>
  <c r="P958"/>
  <c r="BI956"/>
  <c r="BH956"/>
  <c r="BG956"/>
  <c r="BF956"/>
  <c r="T956"/>
  <c r="R956"/>
  <c r="P956"/>
  <c r="BI954"/>
  <c r="BH954"/>
  <c r="BG954"/>
  <c r="BF954"/>
  <c r="T954"/>
  <c r="R954"/>
  <c r="P954"/>
  <c r="BI951"/>
  <c r="BH951"/>
  <c r="BG951"/>
  <c r="BF951"/>
  <c r="T951"/>
  <c r="R951"/>
  <c r="P951"/>
  <c r="BI949"/>
  <c r="BH949"/>
  <c r="BG949"/>
  <c r="BF949"/>
  <c r="T949"/>
  <c r="R949"/>
  <c r="P949"/>
  <c r="BI947"/>
  <c r="BH947"/>
  <c r="BG947"/>
  <c r="BF947"/>
  <c r="T947"/>
  <c r="R947"/>
  <c r="P947"/>
  <c r="BI945"/>
  <c r="BH945"/>
  <c r="BG945"/>
  <c r="BF945"/>
  <c r="T945"/>
  <c r="R945"/>
  <c r="P945"/>
  <c r="BI943"/>
  <c r="BH943"/>
  <c r="BG943"/>
  <c r="BF943"/>
  <c r="T943"/>
  <c r="R943"/>
  <c r="P943"/>
  <c r="BI940"/>
  <c r="BH940"/>
  <c r="BG940"/>
  <c r="BF940"/>
  <c r="T940"/>
  <c r="R940"/>
  <c r="P940"/>
  <c r="BI938"/>
  <c r="BH938"/>
  <c r="BG938"/>
  <c r="BF938"/>
  <c r="T938"/>
  <c r="R938"/>
  <c r="P938"/>
  <c r="BI935"/>
  <c r="BH935"/>
  <c r="BG935"/>
  <c r="BF935"/>
  <c r="T935"/>
  <c r="R935"/>
  <c r="P935"/>
  <c r="BI933"/>
  <c r="BH933"/>
  <c r="BG933"/>
  <c r="BF933"/>
  <c r="T933"/>
  <c r="R933"/>
  <c r="P933"/>
  <c r="BI930"/>
  <c r="BH930"/>
  <c r="BG930"/>
  <c r="BF930"/>
  <c r="T930"/>
  <c r="R930"/>
  <c r="P930"/>
  <c r="BI928"/>
  <c r="BH928"/>
  <c r="BG928"/>
  <c r="BF928"/>
  <c r="T928"/>
  <c r="R928"/>
  <c r="P928"/>
  <c r="BI925"/>
  <c r="BH925"/>
  <c r="BG925"/>
  <c r="BF925"/>
  <c r="T925"/>
  <c r="R925"/>
  <c r="P925"/>
  <c r="BI923"/>
  <c r="BH923"/>
  <c r="BG923"/>
  <c r="BF923"/>
  <c r="T923"/>
  <c r="R923"/>
  <c r="P923"/>
  <c r="BI920"/>
  <c r="BH920"/>
  <c r="BG920"/>
  <c r="BF920"/>
  <c r="T920"/>
  <c r="R920"/>
  <c r="P920"/>
  <c r="BI918"/>
  <c r="BH918"/>
  <c r="BG918"/>
  <c r="BF918"/>
  <c r="T918"/>
  <c r="R918"/>
  <c r="P918"/>
  <c r="BI915"/>
  <c r="BH915"/>
  <c r="BG915"/>
  <c r="BF915"/>
  <c r="T915"/>
  <c r="R915"/>
  <c r="P915"/>
  <c r="BI913"/>
  <c r="BH913"/>
  <c r="BG913"/>
  <c r="BF913"/>
  <c r="T913"/>
  <c r="R913"/>
  <c r="P913"/>
  <c r="BI910"/>
  <c r="BH910"/>
  <c r="BG910"/>
  <c r="BF910"/>
  <c r="T910"/>
  <c r="R910"/>
  <c r="P910"/>
  <c r="BI908"/>
  <c r="BH908"/>
  <c r="BG908"/>
  <c r="BF908"/>
  <c r="T908"/>
  <c r="R908"/>
  <c r="P908"/>
  <c r="BI906"/>
  <c r="BH906"/>
  <c r="BG906"/>
  <c r="BF906"/>
  <c r="T906"/>
  <c r="R906"/>
  <c r="P906"/>
  <c r="BI904"/>
  <c r="BH904"/>
  <c r="BG904"/>
  <c r="BF904"/>
  <c r="T904"/>
  <c r="R904"/>
  <c r="P904"/>
  <c r="BI902"/>
  <c r="BH902"/>
  <c r="BG902"/>
  <c r="BF902"/>
  <c r="T902"/>
  <c r="R902"/>
  <c r="P902"/>
  <c r="BI899"/>
  <c r="BH899"/>
  <c r="BG899"/>
  <c r="BF899"/>
  <c r="T899"/>
  <c r="R899"/>
  <c r="P899"/>
  <c r="BI897"/>
  <c r="BH897"/>
  <c r="BG897"/>
  <c r="BF897"/>
  <c r="T897"/>
  <c r="R897"/>
  <c r="P897"/>
  <c r="BI894"/>
  <c r="BH894"/>
  <c r="BG894"/>
  <c r="BF894"/>
  <c r="T894"/>
  <c r="R894"/>
  <c r="P894"/>
  <c r="BI892"/>
  <c r="BH892"/>
  <c r="BG892"/>
  <c r="BF892"/>
  <c r="T892"/>
  <c r="R892"/>
  <c r="P892"/>
  <c r="BI890"/>
  <c r="BH890"/>
  <c r="BG890"/>
  <c r="BF890"/>
  <c r="T890"/>
  <c r="R890"/>
  <c r="P890"/>
  <c r="BI888"/>
  <c r="BH888"/>
  <c r="BG888"/>
  <c r="BF888"/>
  <c r="T888"/>
  <c r="R888"/>
  <c r="P888"/>
  <c r="BI885"/>
  <c r="BH885"/>
  <c r="BG885"/>
  <c r="BF885"/>
  <c r="T885"/>
  <c r="R885"/>
  <c r="P885"/>
  <c r="BI882"/>
  <c r="BH882"/>
  <c r="BG882"/>
  <c r="BF882"/>
  <c r="T882"/>
  <c r="R882"/>
  <c r="P882"/>
  <c r="BI879"/>
  <c r="BH879"/>
  <c r="BG879"/>
  <c r="BF879"/>
  <c r="T879"/>
  <c r="R879"/>
  <c r="P879"/>
  <c r="BI876"/>
  <c r="BH876"/>
  <c r="BG876"/>
  <c r="BF876"/>
  <c r="T876"/>
  <c r="R876"/>
  <c r="P876"/>
  <c r="BI873"/>
  <c r="BH873"/>
  <c r="BG873"/>
  <c r="BF873"/>
  <c r="T873"/>
  <c r="R873"/>
  <c r="P873"/>
  <c r="BI863"/>
  <c r="BH863"/>
  <c r="BG863"/>
  <c r="BF863"/>
  <c r="T863"/>
  <c r="R863"/>
  <c r="P863"/>
  <c r="BI853"/>
  <c r="BH853"/>
  <c r="BG853"/>
  <c r="BF853"/>
  <c r="T853"/>
  <c r="R853"/>
  <c r="P853"/>
  <c r="BI850"/>
  <c r="BH850"/>
  <c r="BG850"/>
  <c r="BF850"/>
  <c r="T850"/>
  <c r="R850"/>
  <c r="P850"/>
  <c r="BI847"/>
  <c r="BH847"/>
  <c r="BG847"/>
  <c r="BF847"/>
  <c r="T847"/>
  <c r="R847"/>
  <c r="P847"/>
  <c r="BI839"/>
  <c r="BH839"/>
  <c r="BG839"/>
  <c r="BF839"/>
  <c r="T839"/>
  <c r="R839"/>
  <c r="P839"/>
  <c r="BI831"/>
  <c r="BH831"/>
  <c r="BG831"/>
  <c r="BF831"/>
  <c r="T831"/>
  <c r="R831"/>
  <c r="P831"/>
  <c r="BI821"/>
  <c r="BH821"/>
  <c r="BG821"/>
  <c r="BF821"/>
  <c r="T821"/>
  <c r="R821"/>
  <c r="P821"/>
  <c r="BI818"/>
  <c r="BH818"/>
  <c r="BG818"/>
  <c r="BF818"/>
  <c r="T818"/>
  <c r="R818"/>
  <c r="P818"/>
  <c r="BI808"/>
  <c r="BH808"/>
  <c r="BG808"/>
  <c r="BF808"/>
  <c r="T808"/>
  <c r="R808"/>
  <c r="P808"/>
  <c r="BI798"/>
  <c r="BH798"/>
  <c r="BG798"/>
  <c r="BF798"/>
  <c r="T798"/>
  <c r="R798"/>
  <c r="P798"/>
  <c r="BI796"/>
  <c r="BH796"/>
  <c r="BG796"/>
  <c r="BF796"/>
  <c r="T796"/>
  <c r="R796"/>
  <c r="P796"/>
  <c r="BI794"/>
  <c r="BH794"/>
  <c r="BG794"/>
  <c r="BF794"/>
  <c r="T794"/>
  <c r="R794"/>
  <c r="P794"/>
  <c r="BI792"/>
  <c r="BH792"/>
  <c r="BG792"/>
  <c r="BF792"/>
  <c r="T792"/>
  <c r="R792"/>
  <c r="P792"/>
  <c r="BI790"/>
  <c r="BH790"/>
  <c r="BG790"/>
  <c r="BF790"/>
  <c r="T790"/>
  <c r="R790"/>
  <c r="P790"/>
  <c r="BI788"/>
  <c r="BH788"/>
  <c r="BG788"/>
  <c r="BF788"/>
  <c r="T788"/>
  <c r="R788"/>
  <c r="P788"/>
  <c r="BI786"/>
  <c r="BH786"/>
  <c r="BG786"/>
  <c r="BF786"/>
  <c r="T786"/>
  <c r="R786"/>
  <c r="P786"/>
  <c r="BI784"/>
  <c r="BH784"/>
  <c r="BG784"/>
  <c r="BF784"/>
  <c r="T784"/>
  <c r="R784"/>
  <c r="P784"/>
  <c r="BI782"/>
  <c r="BH782"/>
  <c r="BG782"/>
  <c r="BF782"/>
  <c r="T782"/>
  <c r="R782"/>
  <c r="P782"/>
  <c r="BI780"/>
  <c r="BH780"/>
  <c r="BG780"/>
  <c r="BF780"/>
  <c r="T780"/>
  <c r="R780"/>
  <c r="P780"/>
  <c r="BI778"/>
  <c r="BH778"/>
  <c r="BG778"/>
  <c r="BF778"/>
  <c r="T778"/>
  <c r="R778"/>
  <c r="P778"/>
  <c r="BI776"/>
  <c r="BH776"/>
  <c r="BG776"/>
  <c r="BF776"/>
  <c r="T776"/>
  <c r="R776"/>
  <c r="P776"/>
  <c r="BI774"/>
  <c r="BH774"/>
  <c r="BG774"/>
  <c r="BF774"/>
  <c r="T774"/>
  <c r="R774"/>
  <c r="P774"/>
  <c r="BI772"/>
  <c r="BH772"/>
  <c r="BG772"/>
  <c r="BF772"/>
  <c r="T772"/>
  <c r="R772"/>
  <c r="P772"/>
  <c r="BI770"/>
  <c r="BH770"/>
  <c r="BG770"/>
  <c r="BF770"/>
  <c r="T770"/>
  <c r="R770"/>
  <c r="P770"/>
  <c r="BI768"/>
  <c r="BH768"/>
  <c r="BG768"/>
  <c r="BF768"/>
  <c r="T768"/>
  <c r="R768"/>
  <c r="P768"/>
  <c r="BI766"/>
  <c r="BH766"/>
  <c r="BG766"/>
  <c r="BF766"/>
  <c r="T766"/>
  <c r="R766"/>
  <c r="P766"/>
  <c r="BI764"/>
  <c r="BH764"/>
  <c r="BG764"/>
  <c r="BF764"/>
  <c r="T764"/>
  <c r="R764"/>
  <c r="P764"/>
  <c r="BI750"/>
  <c r="BH750"/>
  <c r="BG750"/>
  <c r="BF750"/>
  <c r="T750"/>
  <c r="R750"/>
  <c r="P750"/>
  <c r="BI737"/>
  <c r="BH737"/>
  <c r="BG737"/>
  <c r="BF737"/>
  <c r="T737"/>
  <c r="R737"/>
  <c r="P737"/>
  <c r="BI735"/>
  <c r="BH735"/>
  <c r="BG735"/>
  <c r="BF735"/>
  <c r="T735"/>
  <c r="R735"/>
  <c r="P735"/>
  <c r="BI733"/>
  <c r="BH733"/>
  <c r="BG733"/>
  <c r="BF733"/>
  <c r="T733"/>
  <c r="R733"/>
  <c r="P733"/>
  <c r="BI731"/>
  <c r="BH731"/>
  <c r="BG731"/>
  <c r="BF731"/>
  <c r="T731"/>
  <c r="R731"/>
  <c r="P731"/>
  <c r="BI728"/>
  <c r="BH728"/>
  <c r="BG728"/>
  <c r="BF728"/>
  <c r="T728"/>
  <c r="R728"/>
  <c r="P728"/>
  <c r="BI726"/>
  <c r="BH726"/>
  <c r="BG726"/>
  <c r="BF726"/>
  <c r="T726"/>
  <c r="R726"/>
  <c r="P726"/>
  <c r="BI723"/>
  <c r="BH723"/>
  <c r="BG723"/>
  <c r="BF723"/>
  <c r="T723"/>
  <c r="R723"/>
  <c r="P723"/>
  <c r="BI720"/>
  <c r="BH720"/>
  <c r="BG720"/>
  <c r="BF720"/>
  <c r="T720"/>
  <c r="R720"/>
  <c r="P720"/>
  <c r="BI717"/>
  <c r="BH717"/>
  <c r="BG717"/>
  <c r="BF717"/>
  <c r="T717"/>
  <c r="R717"/>
  <c r="P717"/>
  <c r="BI714"/>
  <c r="BH714"/>
  <c r="BG714"/>
  <c r="BF714"/>
  <c r="T714"/>
  <c r="R714"/>
  <c r="P714"/>
  <c r="BI711"/>
  <c r="BH711"/>
  <c r="BG711"/>
  <c r="BF711"/>
  <c r="T711"/>
  <c r="R711"/>
  <c r="P711"/>
  <c r="BI703"/>
  <c r="BH703"/>
  <c r="BG703"/>
  <c r="BF703"/>
  <c r="T703"/>
  <c r="R703"/>
  <c r="P703"/>
  <c r="BI695"/>
  <c r="BH695"/>
  <c r="BG695"/>
  <c r="BF695"/>
  <c r="T695"/>
  <c r="R695"/>
  <c r="P695"/>
  <c r="BI685"/>
  <c r="BH685"/>
  <c r="BG685"/>
  <c r="BF685"/>
  <c r="T685"/>
  <c r="R685"/>
  <c r="P685"/>
  <c r="BI677"/>
  <c r="BH677"/>
  <c r="BG677"/>
  <c r="BF677"/>
  <c r="T677"/>
  <c r="R677"/>
  <c r="P677"/>
  <c r="BI669"/>
  <c r="BH669"/>
  <c r="BG669"/>
  <c r="BF669"/>
  <c r="T669"/>
  <c r="R669"/>
  <c r="P669"/>
  <c r="BI666"/>
  <c r="BH666"/>
  <c r="BG666"/>
  <c r="BF666"/>
  <c r="T666"/>
  <c r="R666"/>
  <c r="P666"/>
  <c r="BI660"/>
  <c r="BH660"/>
  <c r="BG660"/>
  <c r="BF660"/>
  <c r="T660"/>
  <c r="R660"/>
  <c r="P660"/>
  <c r="BI657"/>
  <c r="BH657"/>
  <c r="BG657"/>
  <c r="BF657"/>
  <c r="T657"/>
  <c r="R657"/>
  <c r="P657"/>
  <c r="BI651"/>
  <c r="BH651"/>
  <c r="BG651"/>
  <c r="BF651"/>
  <c r="T651"/>
  <c r="R651"/>
  <c r="P651"/>
  <c r="BI649"/>
  <c r="BH649"/>
  <c r="BG649"/>
  <c r="BF649"/>
  <c r="T649"/>
  <c r="R649"/>
  <c r="P649"/>
  <c r="BI646"/>
  <c r="BH646"/>
  <c r="BG646"/>
  <c r="BF646"/>
  <c r="T646"/>
  <c r="R646"/>
  <c r="P646"/>
  <c r="BI640"/>
  <c r="BH640"/>
  <c r="BG640"/>
  <c r="BF640"/>
  <c r="T640"/>
  <c r="R640"/>
  <c r="P640"/>
  <c r="BI635"/>
  <c r="BH635"/>
  <c r="BG635"/>
  <c r="BF635"/>
  <c r="T635"/>
  <c r="R635"/>
  <c r="P635"/>
  <c r="BI630"/>
  <c r="BH630"/>
  <c r="BG630"/>
  <c r="BF630"/>
  <c r="T630"/>
  <c r="R630"/>
  <c r="P630"/>
  <c r="BI623"/>
  <c r="BH623"/>
  <c r="BG623"/>
  <c r="BF623"/>
  <c r="T623"/>
  <c r="R623"/>
  <c r="P623"/>
  <c r="BI618"/>
  <c r="BH618"/>
  <c r="BG618"/>
  <c r="BF618"/>
  <c r="T618"/>
  <c r="R618"/>
  <c r="P618"/>
  <c r="BI613"/>
  <c r="BH613"/>
  <c r="BG613"/>
  <c r="BF613"/>
  <c r="T613"/>
  <c r="R613"/>
  <c r="P613"/>
  <c r="BI596"/>
  <c r="BH596"/>
  <c r="BG596"/>
  <c r="BF596"/>
  <c r="T596"/>
  <c r="R596"/>
  <c r="P596"/>
  <c r="BI591"/>
  <c r="BH591"/>
  <c r="BG591"/>
  <c r="BF591"/>
  <c r="T591"/>
  <c r="R591"/>
  <c r="P591"/>
  <c r="BI580"/>
  <c r="BH580"/>
  <c r="BG580"/>
  <c r="BF580"/>
  <c r="T580"/>
  <c r="R580"/>
  <c r="P580"/>
  <c r="BI570"/>
  <c r="BH570"/>
  <c r="BG570"/>
  <c r="BF570"/>
  <c r="T570"/>
  <c r="R570"/>
  <c r="P570"/>
  <c r="BI564"/>
  <c r="BH564"/>
  <c r="BG564"/>
  <c r="BF564"/>
  <c r="T564"/>
  <c r="R564"/>
  <c r="P564"/>
  <c r="BI558"/>
  <c r="BH558"/>
  <c r="BG558"/>
  <c r="BF558"/>
  <c r="T558"/>
  <c r="R558"/>
  <c r="P558"/>
  <c r="BI548"/>
  <c r="BH548"/>
  <c r="BG548"/>
  <c r="BF548"/>
  <c r="T548"/>
  <c r="R548"/>
  <c r="P548"/>
  <c r="BI538"/>
  <c r="BH538"/>
  <c r="BG538"/>
  <c r="BF538"/>
  <c r="T538"/>
  <c r="R538"/>
  <c r="P538"/>
  <c r="BI532"/>
  <c r="BH532"/>
  <c r="BG532"/>
  <c r="BF532"/>
  <c r="T532"/>
  <c r="R532"/>
  <c r="P532"/>
  <c r="BI529"/>
  <c r="BH529"/>
  <c r="BG529"/>
  <c r="BF529"/>
  <c r="T529"/>
  <c r="R529"/>
  <c r="P529"/>
  <c r="BI527"/>
  <c r="BH527"/>
  <c r="BG527"/>
  <c r="BF527"/>
  <c r="T527"/>
  <c r="R527"/>
  <c r="P527"/>
  <c r="BI524"/>
  <c r="BH524"/>
  <c r="BG524"/>
  <c r="BF524"/>
  <c r="T524"/>
  <c r="R524"/>
  <c r="P524"/>
  <c r="BI521"/>
  <c r="BH521"/>
  <c r="BG521"/>
  <c r="BF521"/>
  <c r="T521"/>
  <c r="R521"/>
  <c r="P521"/>
  <c r="BI518"/>
  <c r="BH518"/>
  <c r="BG518"/>
  <c r="BF518"/>
  <c r="T518"/>
  <c r="R518"/>
  <c r="P518"/>
  <c r="BI515"/>
  <c r="BH515"/>
  <c r="BG515"/>
  <c r="BF515"/>
  <c r="T515"/>
  <c r="R515"/>
  <c r="P515"/>
  <c r="BI513"/>
  <c r="BH513"/>
  <c r="BG513"/>
  <c r="BF513"/>
  <c r="T513"/>
  <c r="R513"/>
  <c r="P513"/>
  <c r="BI488"/>
  <c r="BH488"/>
  <c r="BG488"/>
  <c r="BF488"/>
  <c r="T488"/>
  <c r="R488"/>
  <c r="P488"/>
  <c r="BI479"/>
  <c r="BH479"/>
  <c r="BG479"/>
  <c r="BF479"/>
  <c r="T479"/>
  <c r="R479"/>
  <c r="P479"/>
  <c r="BI472"/>
  <c r="BH472"/>
  <c r="BG472"/>
  <c r="BF472"/>
  <c r="T472"/>
  <c r="R472"/>
  <c r="P472"/>
  <c r="BI466"/>
  <c r="BH466"/>
  <c r="BG466"/>
  <c r="BF466"/>
  <c r="T466"/>
  <c r="R466"/>
  <c r="P466"/>
  <c r="BI459"/>
  <c r="BH459"/>
  <c r="BG459"/>
  <c r="BF459"/>
  <c r="T459"/>
  <c r="R459"/>
  <c r="P459"/>
  <c r="BI452"/>
  <c r="BH452"/>
  <c r="BG452"/>
  <c r="BF452"/>
  <c r="T452"/>
  <c r="R452"/>
  <c r="P452"/>
  <c r="BI429"/>
  <c r="BH429"/>
  <c r="BG429"/>
  <c r="BF429"/>
  <c r="T429"/>
  <c r="R429"/>
  <c r="P429"/>
  <c r="BI407"/>
  <c r="BH407"/>
  <c r="BG407"/>
  <c r="BF407"/>
  <c r="T407"/>
  <c r="R407"/>
  <c r="P407"/>
  <c r="BI403"/>
  <c r="BH403"/>
  <c r="BG403"/>
  <c r="BF403"/>
  <c r="T403"/>
  <c r="R403"/>
  <c r="P403"/>
  <c r="BI390"/>
  <c r="BH390"/>
  <c r="BG390"/>
  <c r="BF390"/>
  <c r="T390"/>
  <c r="R390"/>
  <c r="P390"/>
  <c r="BI375"/>
  <c r="BH375"/>
  <c r="BG375"/>
  <c r="BF375"/>
  <c r="T375"/>
  <c r="R375"/>
  <c r="P375"/>
  <c r="BI361"/>
  <c r="BH361"/>
  <c r="BG361"/>
  <c r="BF361"/>
  <c r="T361"/>
  <c r="R361"/>
  <c r="P361"/>
  <c r="BI346"/>
  <c r="BH346"/>
  <c r="BG346"/>
  <c r="BF346"/>
  <c r="T346"/>
  <c r="R346"/>
  <c r="P346"/>
  <c r="BI332"/>
  <c r="BH332"/>
  <c r="BG332"/>
  <c r="BF332"/>
  <c r="T332"/>
  <c r="R332"/>
  <c r="P332"/>
  <c r="BI329"/>
  <c r="BH329"/>
  <c r="BG329"/>
  <c r="BF329"/>
  <c r="T329"/>
  <c r="R329"/>
  <c r="P329"/>
  <c r="BI324"/>
  <c r="BH324"/>
  <c r="BG324"/>
  <c r="BF324"/>
  <c r="T324"/>
  <c r="R324"/>
  <c r="P324"/>
  <c r="BI321"/>
  <c r="BH321"/>
  <c r="BG321"/>
  <c r="BF321"/>
  <c r="T321"/>
  <c r="R321"/>
  <c r="P321"/>
  <c r="BI316"/>
  <c r="BH316"/>
  <c r="BG316"/>
  <c r="BF316"/>
  <c r="T316"/>
  <c r="R316"/>
  <c r="P316"/>
  <c r="BI275"/>
  <c r="BH275"/>
  <c r="BG275"/>
  <c r="BF275"/>
  <c r="T275"/>
  <c r="R275"/>
  <c r="P275"/>
  <c r="BI234"/>
  <c r="BH234"/>
  <c r="BG234"/>
  <c r="BF234"/>
  <c r="T234"/>
  <c r="R234"/>
  <c r="P234"/>
  <c r="BI193"/>
  <c r="BH193"/>
  <c r="BG193"/>
  <c r="BF193"/>
  <c r="T193"/>
  <c r="R193"/>
  <c r="P193"/>
  <c r="BI190"/>
  <c r="BH190"/>
  <c r="BG190"/>
  <c r="BF190"/>
  <c r="T190"/>
  <c r="R190"/>
  <c r="P190"/>
  <c r="BI184"/>
  <c r="BH184"/>
  <c r="BG184"/>
  <c r="BF184"/>
  <c r="T184"/>
  <c r="R184"/>
  <c r="P184"/>
  <c r="BI182"/>
  <c r="BH182"/>
  <c r="BG182"/>
  <c r="BF182"/>
  <c r="T182"/>
  <c r="R182"/>
  <c r="P182"/>
  <c r="BI180"/>
  <c r="BH180"/>
  <c r="BG180"/>
  <c r="BF180"/>
  <c r="T180"/>
  <c r="R180"/>
  <c r="P180"/>
  <c r="BI175"/>
  <c r="BH175"/>
  <c r="BG175"/>
  <c r="BF175"/>
  <c r="T175"/>
  <c r="R175"/>
  <c r="P175"/>
  <c r="BI170"/>
  <c r="BH170"/>
  <c r="BG170"/>
  <c r="BF170"/>
  <c r="T170"/>
  <c r="R170"/>
  <c r="P170"/>
  <c r="BI162"/>
  <c r="BH162"/>
  <c r="BG162"/>
  <c r="BF162"/>
  <c r="T162"/>
  <c r="R162"/>
  <c r="P162"/>
  <c r="BI157"/>
  <c r="BH157"/>
  <c r="BG157"/>
  <c r="BF157"/>
  <c r="T157"/>
  <c r="R157"/>
  <c r="P157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8"/>
  <c r="BH128"/>
  <c r="BG128"/>
  <c r="BF128"/>
  <c r="T128"/>
  <c r="R128"/>
  <c r="P128"/>
  <c r="F119"/>
  <c r="E117"/>
  <c r="F89"/>
  <c r="E87"/>
  <c r="J24"/>
  <c r="E24"/>
  <c r="J122"/>
  <c r="J23"/>
  <c r="J21"/>
  <c r="E21"/>
  <c r="J121"/>
  <c r="J20"/>
  <c r="J18"/>
  <c r="E18"/>
  <c r="F122"/>
  <c r="J17"/>
  <c r="J15"/>
  <c r="E15"/>
  <c r="F91"/>
  <c r="J14"/>
  <c r="J12"/>
  <c r="J119"/>
  <c r="E7"/>
  <c r="E115"/>
  <c i="2" r="J37"/>
  <c r="J36"/>
  <c i="1" r="AY95"/>
  <c i="2" r="J35"/>
  <c i="1" r="AX95"/>
  <c i="2" r="BI1202"/>
  <c r="BH1202"/>
  <c r="BG1202"/>
  <c r="BF1202"/>
  <c r="T1202"/>
  <c r="R1202"/>
  <c r="P1202"/>
  <c r="BI1199"/>
  <c r="BH1199"/>
  <c r="BG1199"/>
  <c r="BF1199"/>
  <c r="T1199"/>
  <c r="R1199"/>
  <c r="P1199"/>
  <c r="BI1196"/>
  <c r="BH1196"/>
  <c r="BG1196"/>
  <c r="BF1196"/>
  <c r="T1196"/>
  <c r="R1196"/>
  <c r="P1196"/>
  <c r="BI1194"/>
  <c r="BH1194"/>
  <c r="BG1194"/>
  <c r="BF1194"/>
  <c r="T1194"/>
  <c r="R1194"/>
  <c r="P1194"/>
  <c r="BI1190"/>
  <c r="BH1190"/>
  <c r="BG1190"/>
  <c r="BF1190"/>
  <c r="T1190"/>
  <c r="R1190"/>
  <c r="P1190"/>
  <c r="BI1186"/>
  <c r="BH1186"/>
  <c r="BG1186"/>
  <c r="BF1186"/>
  <c r="T1186"/>
  <c r="R1186"/>
  <c r="P1186"/>
  <c r="BI1182"/>
  <c r="BH1182"/>
  <c r="BG1182"/>
  <c r="BF1182"/>
  <c r="T1182"/>
  <c r="R1182"/>
  <c r="P1182"/>
  <c r="BI1180"/>
  <c r="BH1180"/>
  <c r="BG1180"/>
  <c r="BF1180"/>
  <c r="T1180"/>
  <c r="R1180"/>
  <c r="P1180"/>
  <c r="BI1179"/>
  <c r="BH1179"/>
  <c r="BG1179"/>
  <c r="BF1179"/>
  <c r="T1179"/>
  <c r="R1179"/>
  <c r="P1179"/>
  <c r="BI1176"/>
  <c r="BH1176"/>
  <c r="BG1176"/>
  <c r="BF1176"/>
  <c r="T1176"/>
  <c r="R1176"/>
  <c r="P1176"/>
  <c r="BI1171"/>
  <c r="BH1171"/>
  <c r="BG1171"/>
  <c r="BF1171"/>
  <c r="T1171"/>
  <c r="R1171"/>
  <c r="P1171"/>
  <c r="BI1166"/>
  <c r="BH1166"/>
  <c r="BG1166"/>
  <c r="BF1166"/>
  <c r="T1166"/>
  <c r="R1166"/>
  <c r="P1166"/>
  <c r="BI1161"/>
  <c r="BH1161"/>
  <c r="BG1161"/>
  <c r="BF1161"/>
  <c r="T1161"/>
  <c r="R1161"/>
  <c r="P1161"/>
  <c r="BI1145"/>
  <c r="BH1145"/>
  <c r="BG1145"/>
  <c r="BF1145"/>
  <c r="T1145"/>
  <c r="R1145"/>
  <c r="P1145"/>
  <c r="BI1143"/>
  <c r="BH1143"/>
  <c r="BG1143"/>
  <c r="BF1143"/>
  <c r="T1143"/>
  <c r="R1143"/>
  <c r="P1143"/>
  <c r="BI1135"/>
  <c r="BH1135"/>
  <c r="BG1135"/>
  <c r="BF1135"/>
  <c r="T1135"/>
  <c r="R1135"/>
  <c r="P1135"/>
  <c r="BI1127"/>
  <c r="BH1127"/>
  <c r="BG1127"/>
  <c r="BF1127"/>
  <c r="T1127"/>
  <c r="R1127"/>
  <c r="P1127"/>
  <c r="BI1125"/>
  <c r="BH1125"/>
  <c r="BG1125"/>
  <c r="BF1125"/>
  <c r="T1125"/>
  <c r="R1125"/>
  <c r="P1125"/>
  <c r="BI1117"/>
  <c r="BH1117"/>
  <c r="BG1117"/>
  <c r="BF1117"/>
  <c r="T1117"/>
  <c r="R1117"/>
  <c r="P1117"/>
  <c r="BI1109"/>
  <c r="BH1109"/>
  <c r="BG1109"/>
  <c r="BF1109"/>
  <c r="T1109"/>
  <c r="R1109"/>
  <c r="P1109"/>
  <c r="BI1106"/>
  <c r="BH1106"/>
  <c r="BG1106"/>
  <c r="BF1106"/>
  <c r="T1106"/>
  <c r="R1106"/>
  <c r="P1106"/>
  <c r="BI1094"/>
  <c r="BH1094"/>
  <c r="BG1094"/>
  <c r="BF1094"/>
  <c r="T1094"/>
  <c r="R1094"/>
  <c r="P1094"/>
  <c r="BI1081"/>
  <c r="BH1081"/>
  <c r="BG1081"/>
  <c r="BF1081"/>
  <c r="T1081"/>
  <c r="R1081"/>
  <c r="P1081"/>
  <c r="BI1074"/>
  <c r="BH1074"/>
  <c r="BG1074"/>
  <c r="BF1074"/>
  <c r="T1074"/>
  <c r="R1074"/>
  <c r="P1074"/>
  <c r="BI1062"/>
  <c r="BH1062"/>
  <c r="BG1062"/>
  <c r="BF1062"/>
  <c r="T1062"/>
  <c r="R1062"/>
  <c r="P1062"/>
  <c r="BI1050"/>
  <c r="BH1050"/>
  <c r="BG1050"/>
  <c r="BF1050"/>
  <c r="T1050"/>
  <c r="R1050"/>
  <c r="P1050"/>
  <c r="BI1047"/>
  <c r="BH1047"/>
  <c r="BG1047"/>
  <c r="BF1047"/>
  <c r="T1047"/>
  <c r="R1047"/>
  <c r="P1047"/>
  <c r="BI1023"/>
  <c r="BH1023"/>
  <c r="BG1023"/>
  <c r="BF1023"/>
  <c r="T1023"/>
  <c r="R1023"/>
  <c r="P1023"/>
  <c r="BI1021"/>
  <c r="BH1021"/>
  <c r="BG1021"/>
  <c r="BF1021"/>
  <c r="T1021"/>
  <c r="R1021"/>
  <c r="P1021"/>
  <c r="BI1019"/>
  <c r="BH1019"/>
  <c r="BG1019"/>
  <c r="BF1019"/>
  <c r="T1019"/>
  <c r="R1019"/>
  <c r="P1019"/>
  <c r="BI1017"/>
  <c r="BH1017"/>
  <c r="BG1017"/>
  <c r="BF1017"/>
  <c r="T1017"/>
  <c r="R1017"/>
  <c r="P1017"/>
  <c r="BI1015"/>
  <c r="BH1015"/>
  <c r="BG1015"/>
  <c r="BF1015"/>
  <c r="T1015"/>
  <c r="R1015"/>
  <c r="P1015"/>
  <c r="BI1012"/>
  <c r="BH1012"/>
  <c r="BG1012"/>
  <c r="BF1012"/>
  <c r="T1012"/>
  <c r="R1012"/>
  <c r="P1012"/>
  <c r="BI1010"/>
  <c r="BH1010"/>
  <c r="BG1010"/>
  <c r="BF1010"/>
  <c r="T1010"/>
  <c r="R1010"/>
  <c r="P1010"/>
  <c r="BI1007"/>
  <c r="BH1007"/>
  <c r="BG1007"/>
  <c r="BF1007"/>
  <c r="T1007"/>
  <c r="R1007"/>
  <c r="P1007"/>
  <c r="BI1005"/>
  <c r="BH1005"/>
  <c r="BG1005"/>
  <c r="BF1005"/>
  <c r="T1005"/>
  <c r="R1005"/>
  <c r="P1005"/>
  <c r="BI1002"/>
  <c r="BH1002"/>
  <c r="BG1002"/>
  <c r="BF1002"/>
  <c r="T1002"/>
  <c r="R1002"/>
  <c r="P1002"/>
  <c r="BI1000"/>
  <c r="BH1000"/>
  <c r="BG1000"/>
  <c r="BF1000"/>
  <c r="T1000"/>
  <c r="R1000"/>
  <c r="P1000"/>
  <c r="BI997"/>
  <c r="BH997"/>
  <c r="BG997"/>
  <c r="BF997"/>
  <c r="T997"/>
  <c r="R997"/>
  <c r="P997"/>
  <c r="BI995"/>
  <c r="BH995"/>
  <c r="BG995"/>
  <c r="BF995"/>
  <c r="T995"/>
  <c r="R995"/>
  <c r="P995"/>
  <c r="BI992"/>
  <c r="BH992"/>
  <c r="BG992"/>
  <c r="BF992"/>
  <c r="T992"/>
  <c r="R992"/>
  <c r="P992"/>
  <c r="BI990"/>
  <c r="BH990"/>
  <c r="BG990"/>
  <c r="BF990"/>
  <c r="T990"/>
  <c r="R990"/>
  <c r="P990"/>
  <c r="BI987"/>
  <c r="BH987"/>
  <c r="BG987"/>
  <c r="BF987"/>
  <c r="T987"/>
  <c r="R987"/>
  <c r="P987"/>
  <c r="BI985"/>
  <c r="BH985"/>
  <c r="BG985"/>
  <c r="BF985"/>
  <c r="T985"/>
  <c r="R985"/>
  <c r="P985"/>
  <c r="BI982"/>
  <c r="BH982"/>
  <c r="BG982"/>
  <c r="BF982"/>
  <c r="T982"/>
  <c r="R982"/>
  <c r="P982"/>
  <c r="BI980"/>
  <c r="BH980"/>
  <c r="BG980"/>
  <c r="BF980"/>
  <c r="T980"/>
  <c r="R980"/>
  <c r="P980"/>
  <c r="BI978"/>
  <c r="BH978"/>
  <c r="BG978"/>
  <c r="BF978"/>
  <c r="T978"/>
  <c r="R978"/>
  <c r="P978"/>
  <c r="BI975"/>
  <c r="BH975"/>
  <c r="BG975"/>
  <c r="BF975"/>
  <c r="T975"/>
  <c r="R975"/>
  <c r="P975"/>
  <c r="BI973"/>
  <c r="BH973"/>
  <c r="BG973"/>
  <c r="BF973"/>
  <c r="T973"/>
  <c r="R973"/>
  <c r="P973"/>
  <c r="BI970"/>
  <c r="BH970"/>
  <c r="BG970"/>
  <c r="BF970"/>
  <c r="T970"/>
  <c r="R970"/>
  <c r="P970"/>
  <c r="BI968"/>
  <c r="BH968"/>
  <c r="BG968"/>
  <c r="BF968"/>
  <c r="T968"/>
  <c r="R968"/>
  <c r="P968"/>
  <c r="BI966"/>
  <c r="BH966"/>
  <c r="BG966"/>
  <c r="BF966"/>
  <c r="T966"/>
  <c r="R966"/>
  <c r="P966"/>
  <c r="BI963"/>
  <c r="BH963"/>
  <c r="BG963"/>
  <c r="BF963"/>
  <c r="T963"/>
  <c r="R963"/>
  <c r="P963"/>
  <c r="BI961"/>
  <c r="BH961"/>
  <c r="BG961"/>
  <c r="BF961"/>
  <c r="T961"/>
  <c r="R961"/>
  <c r="P961"/>
  <c r="BI959"/>
  <c r="BH959"/>
  <c r="BG959"/>
  <c r="BF959"/>
  <c r="T959"/>
  <c r="R959"/>
  <c r="P959"/>
  <c r="BI955"/>
  <c r="BH955"/>
  <c r="BG955"/>
  <c r="BF955"/>
  <c r="T955"/>
  <c r="R955"/>
  <c r="P955"/>
  <c r="BI952"/>
  <c r="BH952"/>
  <c r="BG952"/>
  <c r="BF952"/>
  <c r="T952"/>
  <c r="R952"/>
  <c r="P952"/>
  <c r="BI950"/>
  <c r="BH950"/>
  <c r="BG950"/>
  <c r="BF950"/>
  <c r="T950"/>
  <c r="R950"/>
  <c r="P950"/>
  <c r="BI926"/>
  <c r="BH926"/>
  <c r="BG926"/>
  <c r="BF926"/>
  <c r="T926"/>
  <c r="R926"/>
  <c r="P926"/>
  <c r="BI924"/>
  <c r="BH924"/>
  <c r="BG924"/>
  <c r="BF924"/>
  <c r="T924"/>
  <c r="R924"/>
  <c r="P924"/>
  <c r="BI922"/>
  <c r="BH922"/>
  <c r="BG922"/>
  <c r="BF922"/>
  <c r="T922"/>
  <c r="R922"/>
  <c r="P922"/>
  <c r="BI920"/>
  <c r="BH920"/>
  <c r="BG920"/>
  <c r="BF920"/>
  <c r="T920"/>
  <c r="R920"/>
  <c r="P920"/>
  <c r="BI918"/>
  <c r="BH918"/>
  <c r="BG918"/>
  <c r="BF918"/>
  <c r="T918"/>
  <c r="R918"/>
  <c r="P918"/>
  <c r="BI885"/>
  <c r="BH885"/>
  <c r="BG885"/>
  <c r="BF885"/>
  <c r="T885"/>
  <c r="R885"/>
  <c r="P885"/>
  <c r="BI853"/>
  <c r="BH853"/>
  <c r="BG853"/>
  <c r="BF853"/>
  <c r="T853"/>
  <c r="R853"/>
  <c r="P853"/>
  <c r="BI847"/>
  <c r="BH847"/>
  <c r="BG847"/>
  <c r="BF847"/>
  <c r="T847"/>
  <c r="R847"/>
  <c r="P847"/>
  <c r="BI842"/>
  <c r="BH842"/>
  <c r="BG842"/>
  <c r="BF842"/>
  <c r="T842"/>
  <c r="R842"/>
  <c r="P842"/>
  <c r="BI837"/>
  <c r="BH837"/>
  <c r="BG837"/>
  <c r="BF837"/>
  <c r="T837"/>
  <c r="R837"/>
  <c r="P837"/>
  <c r="BI830"/>
  <c r="BH830"/>
  <c r="BG830"/>
  <c r="BF830"/>
  <c r="T830"/>
  <c r="R830"/>
  <c r="P830"/>
  <c r="BI823"/>
  <c r="BH823"/>
  <c r="BG823"/>
  <c r="BF823"/>
  <c r="T823"/>
  <c r="R823"/>
  <c r="P823"/>
  <c r="BI818"/>
  <c r="BH818"/>
  <c r="BG818"/>
  <c r="BF818"/>
  <c r="T818"/>
  <c r="R818"/>
  <c r="P818"/>
  <c r="BI813"/>
  <c r="BH813"/>
  <c r="BG813"/>
  <c r="BF813"/>
  <c r="T813"/>
  <c r="R813"/>
  <c r="P813"/>
  <c r="BI806"/>
  <c r="BH806"/>
  <c r="BG806"/>
  <c r="BF806"/>
  <c r="T806"/>
  <c r="R806"/>
  <c r="P806"/>
  <c r="BI801"/>
  <c r="BH801"/>
  <c r="BG801"/>
  <c r="BF801"/>
  <c r="T801"/>
  <c r="R801"/>
  <c r="P801"/>
  <c r="BI797"/>
  <c r="BH797"/>
  <c r="BG797"/>
  <c r="BF797"/>
  <c r="T797"/>
  <c r="R797"/>
  <c r="P797"/>
  <c r="BI792"/>
  <c r="BH792"/>
  <c r="BG792"/>
  <c r="BF792"/>
  <c r="T792"/>
  <c r="R792"/>
  <c r="P792"/>
  <c r="BI769"/>
  <c r="BH769"/>
  <c r="BG769"/>
  <c r="BF769"/>
  <c r="T769"/>
  <c r="R769"/>
  <c r="P769"/>
  <c r="BI764"/>
  <c r="BH764"/>
  <c r="BG764"/>
  <c r="BF764"/>
  <c r="T764"/>
  <c r="R764"/>
  <c r="P764"/>
  <c r="BI755"/>
  <c r="BH755"/>
  <c r="BG755"/>
  <c r="BF755"/>
  <c r="T755"/>
  <c r="R755"/>
  <c r="P755"/>
  <c r="BI747"/>
  <c r="BH747"/>
  <c r="BG747"/>
  <c r="BF747"/>
  <c r="T747"/>
  <c r="R747"/>
  <c r="P747"/>
  <c r="BI739"/>
  <c r="BH739"/>
  <c r="BG739"/>
  <c r="BF739"/>
  <c r="T739"/>
  <c r="R739"/>
  <c r="P739"/>
  <c r="BI736"/>
  <c r="BH736"/>
  <c r="BG736"/>
  <c r="BF736"/>
  <c r="T736"/>
  <c r="R736"/>
  <c r="P736"/>
  <c r="BI734"/>
  <c r="BH734"/>
  <c r="BG734"/>
  <c r="BF734"/>
  <c r="T734"/>
  <c r="R734"/>
  <c r="P734"/>
  <c r="BI731"/>
  <c r="BH731"/>
  <c r="BG731"/>
  <c r="BF731"/>
  <c r="T731"/>
  <c r="R731"/>
  <c r="P731"/>
  <c r="BI728"/>
  <c r="BH728"/>
  <c r="BG728"/>
  <c r="BF728"/>
  <c r="T728"/>
  <c r="R728"/>
  <c r="P728"/>
  <c r="BI725"/>
  <c r="BH725"/>
  <c r="BG725"/>
  <c r="BF725"/>
  <c r="T725"/>
  <c r="R725"/>
  <c r="P725"/>
  <c r="BI722"/>
  <c r="BH722"/>
  <c r="BG722"/>
  <c r="BF722"/>
  <c r="T722"/>
  <c r="R722"/>
  <c r="P722"/>
  <c r="BI720"/>
  <c r="BH720"/>
  <c r="BG720"/>
  <c r="BF720"/>
  <c r="T720"/>
  <c r="R720"/>
  <c r="P720"/>
  <c r="BI685"/>
  <c r="BH685"/>
  <c r="BG685"/>
  <c r="BF685"/>
  <c r="T685"/>
  <c r="R685"/>
  <c r="P685"/>
  <c r="BI669"/>
  <c r="BH669"/>
  <c r="BG669"/>
  <c r="BF669"/>
  <c r="T669"/>
  <c r="R669"/>
  <c r="P669"/>
  <c r="BI655"/>
  <c r="BH655"/>
  <c r="BG655"/>
  <c r="BF655"/>
  <c r="T655"/>
  <c r="R655"/>
  <c r="P655"/>
  <c r="BI641"/>
  <c r="BH641"/>
  <c r="BG641"/>
  <c r="BF641"/>
  <c r="T641"/>
  <c r="R641"/>
  <c r="P641"/>
  <c r="BI627"/>
  <c r="BH627"/>
  <c r="BG627"/>
  <c r="BF627"/>
  <c r="T627"/>
  <c r="R627"/>
  <c r="P627"/>
  <c r="BI587"/>
  <c r="BH587"/>
  <c r="BG587"/>
  <c r="BF587"/>
  <c r="T587"/>
  <c r="R587"/>
  <c r="P587"/>
  <c r="BI549"/>
  <c r="BH549"/>
  <c r="BG549"/>
  <c r="BF549"/>
  <c r="T549"/>
  <c r="R549"/>
  <c r="P549"/>
  <c r="BI545"/>
  <c r="BH545"/>
  <c r="BG545"/>
  <c r="BF545"/>
  <c r="T545"/>
  <c r="R545"/>
  <c r="P545"/>
  <c r="BI530"/>
  <c r="BH530"/>
  <c r="BG530"/>
  <c r="BF530"/>
  <c r="T530"/>
  <c r="R530"/>
  <c r="P530"/>
  <c r="BI524"/>
  <c r="BH524"/>
  <c r="BG524"/>
  <c r="BF524"/>
  <c r="T524"/>
  <c r="R524"/>
  <c r="P524"/>
  <c r="BI518"/>
  <c r="BH518"/>
  <c r="BG518"/>
  <c r="BF518"/>
  <c r="T518"/>
  <c r="R518"/>
  <c r="P518"/>
  <c r="BI501"/>
  <c r="BH501"/>
  <c r="BG501"/>
  <c r="BF501"/>
  <c r="T501"/>
  <c r="R501"/>
  <c r="P501"/>
  <c r="BI485"/>
  <c r="BH485"/>
  <c r="BG485"/>
  <c r="BF485"/>
  <c r="T485"/>
  <c r="R485"/>
  <c r="P485"/>
  <c r="BI468"/>
  <c r="BH468"/>
  <c r="BG468"/>
  <c r="BF468"/>
  <c r="T468"/>
  <c r="R468"/>
  <c r="P468"/>
  <c r="BI452"/>
  <c r="BH452"/>
  <c r="BG452"/>
  <c r="BF452"/>
  <c r="T452"/>
  <c r="R452"/>
  <c r="P452"/>
  <c r="BI446"/>
  <c r="BH446"/>
  <c r="BG446"/>
  <c r="BF446"/>
  <c r="T446"/>
  <c r="R446"/>
  <c r="P446"/>
  <c r="BI440"/>
  <c r="BH440"/>
  <c r="BG440"/>
  <c r="BF440"/>
  <c r="T440"/>
  <c r="R440"/>
  <c r="P440"/>
  <c r="BI437"/>
  <c r="BH437"/>
  <c r="BG437"/>
  <c r="BF437"/>
  <c r="T437"/>
  <c r="R437"/>
  <c r="P437"/>
  <c r="BI430"/>
  <c r="BH430"/>
  <c r="BG430"/>
  <c r="BF430"/>
  <c r="T430"/>
  <c r="R430"/>
  <c r="P430"/>
  <c r="BI427"/>
  <c r="BH427"/>
  <c r="BG427"/>
  <c r="BF427"/>
  <c r="T427"/>
  <c r="R427"/>
  <c r="P427"/>
  <c r="BI424"/>
  <c r="BH424"/>
  <c r="BG424"/>
  <c r="BF424"/>
  <c r="T424"/>
  <c r="R424"/>
  <c r="P424"/>
  <c r="BI417"/>
  <c r="BH417"/>
  <c r="BG417"/>
  <c r="BF417"/>
  <c r="T417"/>
  <c r="R417"/>
  <c r="P417"/>
  <c r="BI414"/>
  <c r="BH414"/>
  <c r="BG414"/>
  <c r="BF414"/>
  <c r="T414"/>
  <c r="R414"/>
  <c r="P414"/>
  <c r="BI408"/>
  <c r="BH408"/>
  <c r="BG408"/>
  <c r="BF408"/>
  <c r="T408"/>
  <c r="R408"/>
  <c r="P408"/>
  <c r="BI350"/>
  <c r="BH350"/>
  <c r="BG350"/>
  <c r="BF350"/>
  <c r="T350"/>
  <c r="R350"/>
  <c r="P350"/>
  <c r="BI292"/>
  <c r="BH292"/>
  <c r="BG292"/>
  <c r="BF292"/>
  <c r="T292"/>
  <c r="R292"/>
  <c r="P292"/>
  <c r="BI234"/>
  <c r="BH234"/>
  <c r="BG234"/>
  <c r="BF234"/>
  <c r="T234"/>
  <c r="R234"/>
  <c r="P234"/>
  <c r="BI210"/>
  <c r="BH210"/>
  <c r="BG210"/>
  <c r="BF210"/>
  <c r="T210"/>
  <c r="R210"/>
  <c r="P210"/>
  <c r="BI208"/>
  <c r="BH208"/>
  <c r="BG208"/>
  <c r="BF208"/>
  <c r="T208"/>
  <c r="R208"/>
  <c r="P208"/>
  <c r="BI206"/>
  <c r="BH206"/>
  <c r="BG206"/>
  <c r="BF206"/>
  <c r="T206"/>
  <c r="R206"/>
  <c r="P206"/>
  <c r="BI198"/>
  <c r="BH198"/>
  <c r="BG198"/>
  <c r="BF198"/>
  <c r="T198"/>
  <c r="R198"/>
  <c r="P198"/>
  <c r="BI190"/>
  <c r="BH190"/>
  <c r="BG190"/>
  <c r="BF190"/>
  <c r="T190"/>
  <c r="R190"/>
  <c r="P190"/>
  <c r="BI186"/>
  <c r="BH186"/>
  <c r="BG186"/>
  <c r="BF186"/>
  <c r="T186"/>
  <c r="R186"/>
  <c r="P186"/>
  <c r="BI178"/>
  <c r="BH178"/>
  <c r="BG178"/>
  <c r="BF178"/>
  <c r="T178"/>
  <c r="R178"/>
  <c r="P178"/>
  <c r="BI173"/>
  <c r="BH173"/>
  <c r="BG173"/>
  <c r="BF173"/>
  <c r="T173"/>
  <c r="R173"/>
  <c r="P173"/>
  <c r="BI150"/>
  <c r="BH150"/>
  <c r="BG150"/>
  <c r="BF150"/>
  <c r="T150"/>
  <c r="R150"/>
  <c r="P150"/>
  <c r="BI145"/>
  <c r="BH145"/>
  <c r="BG145"/>
  <c r="BF145"/>
  <c r="T145"/>
  <c r="R145"/>
  <c r="P145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8"/>
  <c r="BH128"/>
  <c r="BG128"/>
  <c r="BF128"/>
  <c r="T128"/>
  <c r="R128"/>
  <c r="P128"/>
  <c r="F119"/>
  <c r="E117"/>
  <c r="F89"/>
  <c r="E87"/>
  <c r="J24"/>
  <c r="E24"/>
  <c r="J122"/>
  <c r="J23"/>
  <c r="J21"/>
  <c r="E21"/>
  <c r="J91"/>
  <c r="J20"/>
  <c r="J18"/>
  <c r="E18"/>
  <c r="F92"/>
  <c r="J17"/>
  <c r="J15"/>
  <c r="E15"/>
  <c r="F91"/>
  <c r="J14"/>
  <c r="J12"/>
  <c r="J119"/>
  <c r="E7"/>
  <c r="E115"/>
  <c i="1" r="L90"/>
  <c r="AM90"/>
  <c r="AM89"/>
  <c r="L89"/>
  <c r="AM87"/>
  <c r="L87"/>
  <c r="L85"/>
  <c r="L84"/>
  <c i="16" r="BK144"/>
  <c r="BK143"/>
  <c r="BK142"/>
  <c r="BK140"/>
  <c r="J139"/>
  <c r="BK137"/>
  <c r="BK135"/>
  <c r="J131"/>
  <c r="J130"/>
  <c r="J128"/>
  <c r="BK127"/>
  <c r="J126"/>
  <c i="15" r="J219"/>
  <c r="BK212"/>
  <c r="J208"/>
  <c r="J206"/>
  <c r="J202"/>
  <c r="J197"/>
  <c r="J195"/>
  <c r="J193"/>
  <c r="BK191"/>
  <c r="BK188"/>
  <c r="J184"/>
  <c r="J175"/>
  <c r="J165"/>
  <c r="BK160"/>
  <c r="BK158"/>
  <c r="J152"/>
  <c r="J146"/>
  <c r="J144"/>
  <c r="BK140"/>
  <c r="BK136"/>
  <c r="J134"/>
  <c r="BK132"/>
  <c i="14" r="J157"/>
  <c r="J155"/>
  <c r="BK154"/>
  <c r="J153"/>
  <c r="J152"/>
  <c r="BK150"/>
  <c r="J148"/>
  <c r="J147"/>
  <c r="BK144"/>
  <c r="J143"/>
  <c r="BK142"/>
  <c r="J141"/>
  <c r="J139"/>
  <c r="J138"/>
  <c r="J137"/>
  <c r="J135"/>
  <c r="BK133"/>
  <c r="J132"/>
  <c r="BK130"/>
  <c r="J129"/>
  <c r="BK128"/>
  <c i="13" r="BK225"/>
  <c r="BK222"/>
  <c r="BK220"/>
  <c r="BK218"/>
  <c r="BK216"/>
  <c r="BK214"/>
  <c r="BK210"/>
  <c r="BK208"/>
  <c r="BK203"/>
  <c r="J201"/>
  <c r="BK197"/>
  <c r="J195"/>
  <c r="J190"/>
  <c r="BK186"/>
  <c r="J183"/>
  <c r="BK181"/>
  <c r="BK179"/>
  <c r="J177"/>
  <c r="J175"/>
  <c r="J173"/>
  <c r="BK169"/>
  <c r="BK164"/>
  <c r="BK156"/>
  <c r="BK152"/>
  <c r="J150"/>
  <c r="J148"/>
  <c r="J146"/>
  <c r="J144"/>
  <c r="J140"/>
  <c r="BK136"/>
  <c r="BK134"/>
  <c r="BK132"/>
  <c r="J130"/>
  <c i="12" r="J174"/>
  <c r="J168"/>
  <c r="J167"/>
  <c r="J165"/>
  <c r="J164"/>
  <c r="J161"/>
  <c r="BK157"/>
  <c r="BK156"/>
  <c r="BK154"/>
  <c r="BK153"/>
  <c r="BK151"/>
  <c r="J150"/>
  <c r="BK149"/>
  <c r="BK148"/>
  <c r="J147"/>
  <c r="J146"/>
  <c r="J145"/>
  <c r="BK142"/>
  <c r="BK137"/>
  <c r="BK134"/>
  <c r="J133"/>
  <c r="BK131"/>
  <c r="J130"/>
  <c r="J127"/>
  <c i="11" r="J197"/>
  <c r="BK191"/>
  <c r="J189"/>
  <c r="J174"/>
  <c r="BK172"/>
  <c r="J171"/>
  <c r="J165"/>
  <c r="BK161"/>
  <c r="BK150"/>
  <c r="J143"/>
  <c r="J134"/>
  <c r="BK130"/>
  <c i="10" r="BK204"/>
  <c r="J202"/>
  <c r="BK201"/>
  <c r="J199"/>
  <c r="J195"/>
  <c r="BK192"/>
  <c r="J190"/>
  <c r="J188"/>
  <c r="BK186"/>
  <c r="BK185"/>
  <c r="J178"/>
  <c r="BK177"/>
  <c r="BK174"/>
  <c r="J172"/>
  <c r="BK170"/>
  <c r="BK168"/>
  <c r="BK157"/>
  <c r="J143"/>
  <c r="BK136"/>
  <c r="BK134"/>
  <c i="9" r="BK567"/>
  <c r="BK564"/>
  <c r="BK562"/>
  <c r="BK559"/>
  <c r="BK553"/>
  <c r="BK550"/>
  <c r="J545"/>
  <c r="J535"/>
  <c r="BK533"/>
  <c r="J529"/>
  <c r="BK527"/>
  <c r="J525"/>
  <c r="BK523"/>
  <c r="BK519"/>
  <c r="J513"/>
  <c r="BK501"/>
  <c r="BK499"/>
  <c r="J497"/>
  <c r="J495"/>
  <c r="BK487"/>
  <c r="BK483"/>
  <c r="J477"/>
  <c r="J475"/>
  <c r="J473"/>
  <c r="J469"/>
  <c r="J463"/>
  <c r="BK457"/>
  <c r="BK455"/>
  <c r="BK453"/>
  <c r="BK447"/>
  <c r="J444"/>
  <c r="BK442"/>
  <c r="BK433"/>
  <c r="BK431"/>
  <c r="J428"/>
  <c r="J425"/>
  <c r="BK420"/>
  <c r="BK418"/>
  <c r="J409"/>
  <c r="J404"/>
  <c r="J402"/>
  <c r="J397"/>
  <c r="J387"/>
  <c r="J382"/>
  <c r="J377"/>
  <c r="BK369"/>
  <c r="BK356"/>
  <c r="J350"/>
  <c r="J342"/>
  <c r="J312"/>
  <c r="J287"/>
  <c r="J233"/>
  <c r="J220"/>
  <c r="BK188"/>
  <c r="BK169"/>
  <c r="J142"/>
  <c i="8" r="BK156"/>
  <c r="BK154"/>
  <c r="J152"/>
  <c r="BK148"/>
  <c r="J146"/>
  <c r="BK144"/>
  <c r="BK142"/>
  <c r="J137"/>
  <c r="BK135"/>
  <c r="BK134"/>
  <c r="BK132"/>
  <c r="BK130"/>
  <c r="BK128"/>
  <c r="J127"/>
  <c r="J126"/>
  <c r="BK125"/>
  <c i="7" r="J157"/>
  <c r="J155"/>
  <c r="J153"/>
  <c r="J152"/>
  <c r="J148"/>
  <c r="BK144"/>
  <c r="BK143"/>
  <c r="J142"/>
  <c r="BK141"/>
  <c r="BK139"/>
  <c r="BK137"/>
  <c r="J134"/>
  <c r="BK132"/>
  <c r="BK129"/>
  <c r="J124"/>
  <c i="6" r="J349"/>
  <c r="BK342"/>
  <c r="J339"/>
  <c r="J334"/>
  <c r="BK329"/>
  <c r="J328"/>
  <c r="J320"/>
  <c r="J318"/>
  <c r="BK316"/>
  <c r="BK314"/>
  <c r="BK306"/>
  <c r="J304"/>
  <c r="J300"/>
  <c r="BK294"/>
  <c r="J291"/>
  <c r="BK278"/>
  <c r="BK258"/>
  <c r="BK243"/>
  <c r="BK239"/>
  <c r="BK227"/>
  <c r="BK206"/>
  <c r="J191"/>
  <c r="J179"/>
  <c r="J165"/>
  <c r="BK147"/>
  <c r="BK145"/>
  <c i="5" r="BK281"/>
  <c r="J280"/>
  <c r="BK279"/>
  <c r="J267"/>
  <c r="BK259"/>
  <c r="BK255"/>
  <c r="BK250"/>
  <c r="BK246"/>
  <c r="BK243"/>
  <c r="J241"/>
  <c r="J239"/>
  <c r="BK236"/>
  <c r="BK233"/>
  <c r="BK232"/>
  <c r="J230"/>
  <c r="BK224"/>
  <c r="BK222"/>
  <c r="J216"/>
  <c r="BK214"/>
  <c r="J206"/>
  <c r="J204"/>
  <c r="J198"/>
  <c r="BK195"/>
  <c r="BK193"/>
  <c r="BK190"/>
  <c r="BK187"/>
  <c r="BK178"/>
  <c r="BK176"/>
  <c r="J154"/>
  <c r="J136"/>
  <c i="4" r="BK594"/>
  <c r="BK567"/>
  <c r="J559"/>
  <c r="J529"/>
  <c r="BK523"/>
  <c r="J516"/>
  <c r="J514"/>
  <c r="J512"/>
  <c r="J508"/>
  <c r="J497"/>
  <c r="BK492"/>
  <c r="J487"/>
  <c r="J482"/>
  <c r="J426"/>
  <c r="J404"/>
  <c r="J363"/>
  <c r="BK342"/>
  <c r="BK329"/>
  <c r="J232"/>
  <c r="J205"/>
  <c r="BK201"/>
  <c r="J176"/>
  <c r="BK156"/>
  <c r="J156"/>
  <c r="BK151"/>
  <c r="BK147"/>
  <c r="BK142"/>
  <c r="BK137"/>
  <c r="J132"/>
  <c i="3" r="J1033"/>
  <c r="J1007"/>
  <c r="BK990"/>
  <c r="J951"/>
  <c r="BK933"/>
  <c r="J925"/>
  <c r="BK918"/>
  <c r="J915"/>
  <c r="BK894"/>
  <c r="BK890"/>
  <c r="J882"/>
  <c r="J879"/>
  <c r="BK876"/>
  <c r="BK873"/>
  <c r="J818"/>
  <c r="BK808"/>
  <c r="BK798"/>
  <c r="J788"/>
  <c r="J786"/>
  <c r="BK780"/>
  <c r="BK770"/>
  <c r="J764"/>
  <c r="J750"/>
  <c r="BK735"/>
  <c r="J728"/>
  <c r="BK726"/>
  <c r="J703"/>
  <c r="BK651"/>
  <c r="BK640"/>
  <c r="BK635"/>
  <c r="J623"/>
  <c r="BK570"/>
  <c r="BK564"/>
  <c r="J524"/>
  <c r="J429"/>
  <c r="J403"/>
  <c r="J390"/>
  <c r="BK332"/>
  <c r="BK324"/>
  <c r="BK321"/>
  <c r="BK316"/>
  <c r="J190"/>
  <c r="J182"/>
  <c r="J175"/>
  <c r="J162"/>
  <c r="BK140"/>
  <c r="J128"/>
  <c i="2" r="BK1202"/>
  <c r="J1199"/>
  <c r="J1194"/>
  <c r="J1190"/>
  <c r="J1186"/>
  <c r="J1182"/>
  <c r="J1176"/>
  <c r="J1171"/>
  <c r="J1161"/>
  <c r="J1135"/>
  <c r="J1109"/>
  <c r="BK1106"/>
  <c r="J1081"/>
  <c r="BK1050"/>
  <c r="BK1019"/>
  <c r="J1017"/>
  <c r="J1010"/>
  <c r="J1005"/>
  <c r="J1002"/>
  <c r="J1000"/>
  <c r="BK995"/>
  <c r="J985"/>
  <c r="J978"/>
  <c r="BK968"/>
  <c r="J963"/>
  <c r="BK952"/>
  <c r="J926"/>
  <c r="BK920"/>
  <c r="J918"/>
  <c r="J853"/>
  <c r="J847"/>
  <c r="BK818"/>
  <c r="BK813"/>
  <c r="BK801"/>
  <c r="BK764"/>
  <c r="J734"/>
  <c r="BK731"/>
  <c r="BK725"/>
  <c r="BK722"/>
  <c r="BK641"/>
  <c r="BK524"/>
  <c r="J485"/>
  <c r="BK446"/>
  <c r="BK437"/>
  <c r="J427"/>
  <c r="BK414"/>
  <c r="J350"/>
  <c r="J292"/>
  <c r="J208"/>
  <c r="J206"/>
  <c i="1" r="AS106"/>
  <c r="AS103"/>
  <c i="16" r="J144"/>
  <c r="J143"/>
  <c r="BK139"/>
  <c r="J138"/>
  <c r="BK134"/>
  <c r="J133"/>
  <c r="J129"/>
  <c r="BK126"/>
  <c r="J125"/>
  <c r="BK124"/>
  <c i="15" r="J214"/>
  <c r="BK208"/>
  <c r="BK204"/>
  <c r="BK199"/>
  <c r="BK193"/>
  <c r="J186"/>
  <c r="BK182"/>
  <c r="BK177"/>
  <c r="J173"/>
  <c r="J167"/>
  <c i="9" r="J503"/>
  <c r="J499"/>
  <c r="BK495"/>
  <c r="BK491"/>
  <c r="BK489"/>
  <c r="BK485"/>
  <c r="BK473"/>
  <c r="BK469"/>
  <c r="J467"/>
  <c r="BK461"/>
  <c r="BK440"/>
  <c r="BK438"/>
  <c r="J436"/>
  <c r="J431"/>
  <c r="BK425"/>
  <c r="BK416"/>
  <c r="BK406"/>
  <c r="BK397"/>
  <c r="BK395"/>
  <c r="J393"/>
  <c r="BK377"/>
  <c r="J362"/>
  <c r="BK350"/>
  <c r="BK342"/>
  <c r="BK293"/>
  <c r="J276"/>
  <c r="J266"/>
  <c r="J255"/>
  <c r="BK245"/>
  <c r="J239"/>
  <c r="J169"/>
  <c r="BK150"/>
  <c r="BK144"/>
  <c r="BK135"/>
  <c i="8" r="BK158"/>
  <c r="J156"/>
  <c r="J154"/>
  <c r="BK151"/>
  <c r="J147"/>
  <c r="BK140"/>
  <c r="J138"/>
  <c r="J132"/>
  <c r="BK129"/>
  <c r="BK127"/>
  <c r="BK126"/>
  <c i="7" r="J156"/>
  <c r="BK152"/>
  <c r="BK149"/>
  <c r="BK147"/>
  <c r="BK146"/>
  <c r="J145"/>
  <c r="J144"/>
  <c r="J143"/>
  <c r="J141"/>
  <c r="J140"/>
  <c r="J138"/>
  <c r="J137"/>
  <c r="BK135"/>
  <c r="BK133"/>
  <c r="BK131"/>
  <c r="J130"/>
  <c r="BK127"/>
  <c r="J125"/>
  <c i="6" r="BK351"/>
  <c r="J347"/>
  <c r="J342"/>
  <c r="J337"/>
  <c r="BK334"/>
  <c r="J331"/>
  <c r="BK325"/>
  <c r="J323"/>
  <c r="J316"/>
  <c r="J314"/>
  <c r="J310"/>
  <c r="BK304"/>
  <c r="BK291"/>
  <c r="J283"/>
  <c r="J278"/>
  <c r="J264"/>
  <c r="J248"/>
  <c r="J221"/>
  <c r="J198"/>
  <c r="BK191"/>
  <c r="J185"/>
  <c r="J176"/>
  <c r="BK140"/>
  <c i="5" r="J282"/>
  <c r="BK280"/>
  <c r="J279"/>
  <c r="BK278"/>
  <c r="J257"/>
  <c r="J255"/>
  <c r="BK254"/>
  <c r="BK252"/>
  <c r="BK248"/>
  <c r="J247"/>
  <c r="J245"/>
  <c r="BK241"/>
  <c r="J236"/>
  <c r="J232"/>
  <c r="J226"/>
  <c r="BK221"/>
  <c r="BK218"/>
  <c r="J215"/>
  <c r="BK212"/>
  <c r="BK210"/>
  <c r="BK199"/>
  <c r="BK198"/>
  <c r="J197"/>
  <c r="J189"/>
  <c r="BK185"/>
  <c r="J182"/>
  <c r="J178"/>
  <c r="J172"/>
  <c r="J168"/>
  <c r="BK161"/>
  <c r="J134"/>
  <c i="4" r="J572"/>
  <c r="BK559"/>
  <c r="J551"/>
  <c r="BK538"/>
  <c r="BK533"/>
  <c r="J526"/>
  <c r="BK520"/>
  <c r="BK518"/>
  <c r="BK502"/>
  <c r="J477"/>
  <c r="BK470"/>
  <c r="BK456"/>
  <c r="BK436"/>
  <c r="J420"/>
  <c r="J412"/>
  <c r="BK392"/>
  <c r="BK363"/>
  <c r="J348"/>
  <c r="J329"/>
  <c r="J314"/>
  <c r="BK301"/>
  <c r="BK286"/>
  <c r="BK259"/>
  <c r="J203"/>
  <c r="BK199"/>
  <c r="J181"/>
  <c r="J151"/>
  <c r="J137"/>
  <c r="J127"/>
  <c i="3" r="BK1084"/>
  <c r="J1081"/>
  <c r="J1078"/>
  <c r="J1076"/>
  <c r="J1067"/>
  <c r="BK1065"/>
  <c r="J1064"/>
  <c r="J1046"/>
  <c r="BK1036"/>
  <c r="BK994"/>
  <c r="BK975"/>
  <c r="J960"/>
  <c r="BK954"/>
  <c r="J945"/>
  <c r="BK935"/>
  <c r="J928"/>
  <c r="BK923"/>
  <c r="BK920"/>
  <c r="J913"/>
  <c r="J910"/>
  <c r="BK908"/>
  <c r="J904"/>
  <c r="J902"/>
  <c r="J899"/>
  <c r="J897"/>
  <c r="J894"/>
  <c r="J892"/>
  <c r="J888"/>
  <c r="BK879"/>
  <c r="J863"/>
  <c r="BK821"/>
  <c r="BK818"/>
  <c r="BK794"/>
  <c r="J792"/>
  <c r="BK786"/>
  <c r="BK784"/>
  <c r="J782"/>
  <c r="BK778"/>
  <c r="J774"/>
  <c r="BK768"/>
  <c r="BK750"/>
  <c r="BK737"/>
  <c r="BK733"/>
  <c r="J731"/>
  <c r="J723"/>
  <c r="BK717"/>
  <c r="J714"/>
  <c r="J711"/>
  <c r="BK695"/>
  <c r="J677"/>
  <c r="BK666"/>
  <c r="J649"/>
  <c r="BK630"/>
  <c r="BK623"/>
  <c r="BK618"/>
  <c r="J613"/>
  <c r="BK596"/>
  <c r="BK591"/>
  <c r="BK580"/>
  <c r="J558"/>
  <c r="BK538"/>
  <c r="J532"/>
  <c r="BK529"/>
  <c r="J521"/>
  <c r="BK518"/>
  <c r="BK479"/>
  <c r="BK472"/>
  <c r="BK466"/>
  <c r="BK429"/>
  <c r="BK407"/>
  <c r="BK403"/>
  <c r="BK375"/>
  <c r="BK361"/>
  <c r="J346"/>
  <c r="J329"/>
  <c r="BK275"/>
  <c r="BK234"/>
  <c r="J193"/>
  <c r="BK190"/>
  <c r="BK180"/>
  <c r="BK162"/>
  <c r="J157"/>
  <c i="2" r="J1117"/>
  <c r="J1094"/>
  <c r="J1062"/>
  <c r="BK1047"/>
  <c r="BK1021"/>
  <c r="BK1017"/>
  <c r="BK1015"/>
  <c r="BK1010"/>
  <c r="BK1005"/>
  <c r="BK1000"/>
  <c r="J995"/>
  <c r="BK990"/>
  <c r="J987"/>
  <c r="J970"/>
  <c r="J961"/>
  <c r="BK959"/>
  <c r="J922"/>
  <c r="J920"/>
  <c r="BK918"/>
  <c r="BK842"/>
  <c r="BK830"/>
  <c r="BK823"/>
  <c r="J806"/>
  <c r="J797"/>
  <c r="J769"/>
  <c r="J747"/>
  <c r="BK734"/>
  <c r="J728"/>
  <c r="J725"/>
  <c r="J722"/>
  <c r="BK685"/>
  <c r="BK655"/>
  <c r="J641"/>
  <c r="BK549"/>
  <c r="J530"/>
  <c r="J518"/>
  <c r="J501"/>
  <c r="BK424"/>
  <c r="J408"/>
  <c r="BK210"/>
  <c r="BK186"/>
  <c r="BK178"/>
  <c i="16" r="J142"/>
  <c r="J140"/>
  <c r="BK138"/>
  <c r="J137"/>
  <c r="J135"/>
  <c r="J134"/>
  <c r="BK133"/>
  <c r="J127"/>
  <c r="J124"/>
  <c i="15" r="BK219"/>
  <c r="J216"/>
  <c r="BK214"/>
  <c r="BK210"/>
  <c r="BK202"/>
  <c r="BK197"/>
  <c r="J188"/>
  <c r="BK184"/>
  <c r="J182"/>
  <c r="BK179"/>
  <c r="BK175"/>
  <c r="J171"/>
  <c r="BK169"/>
  <c r="BK167"/>
  <c r="BK165"/>
  <c r="J160"/>
  <c r="J158"/>
  <c r="J156"/>
  <c r="BK154"/>
  <c r="BK150"/>
  <c r="J148"/>
  <c r="J142"/>
  <c r="J140"/>
  <c r="J138"/>
  <c r="J136"/>
  <c r="BK134"/>
  <c r="BK130"/>
  <c i="14" r="BK160"/>
  <c r="BK157"/>
  <c r="J156"/>
  <c r="BK155"/>
  <c r="BK151"/>
  <c r="J150"/>
  <c r="BK149"/>
  <c r="BK148"/>
  <c r="BK146"/>
  <c r="J145"/>
  <c r="BK143"/>
  <c r="J140"/>
  <c r="BK139"/>
  <c r="BK137"/>
  <c r="J136"/>
  <c r="J134"/>
  <c r="BK131"/>
  <c r="BK129"/>
  <c r="BK127"/>
  <c i="13" r="J225"/>
  <c r="J222"/>
  <c r="J218"/>
  <c r="J212"/>
  <c r="J210"/>
  <c r="J208"/>
  <c r="BK205"/>
  <c r="J203"/>
  <c r="J199"/>
  <c r="J197"/>
  <c r="BK193"/>
  <c r="J188"/>
  <c r="BK183"/>
  <c r="BK175"/>
  <c r="J171"/>
  <c r="BK166"/>
  <c r="J164"/>
  <c r="J162"/>
  <c r="BK160"/>
  <c r="BK158"/>
  <c r="J154"/>
  <c r="BK150"/>
  <c r="BK144"/>
  <c r="J142"/>
  <c r="BK138"/>
  <c r="J136"/>
  <c r="J134"/>
  <c r="BK130"/>
  <c i="12" r="BK174"/>
  <c r="BK171"/>
  <c r="BK170"/>
  <c r="J169"/>
  <c r="BK168"/>
  <c r="J166"/>
  <c r="BK164"/>
  <c r="J163"/>
  <c r="J162"/>
  <c r="J160"/>
  <c r="J159"/>
  <c r="J158"/>
  <c r="J156"/>
  <c r="J155"/>
  <c r="J153"/>
  <c r="J152"/>
  <c r="J151"/>
  <c r="BK150"/>
  <c r="J149"/>
  <c r="J148"/>
  <c r="BK147"/>
  <c r="BK146"/>
  <c r="J143"/>
  <c r="BK140"/>
  <c r="BK139"/>
  <c r="BK136"/>
  <c r="BK133"/>
  <c r="BK128"/>
  <c i="11" r="BK199"/>
  <c r="BK197"/>
  <c r="BK193"/>
  <c r="J191"/>
  <c r="BK189"/>
  <c r="J187"/>
  <c r="BK185"/>
  <c r="J183"/>
  <c r="J180"/>
  <c r="BK178"/>
  <c r="J172"/>
  <c r="BK167"/>
  <c r="BK165"/>
  <c r="J159"/>
  <c r="BK157"/>
  <c r="J150"/>
  <c r="BK143"/>
  <c r="BK136"/>
  <c r="BK134"/>
  <c r="J130"/>
  <c i="10" r="J206"/>
  <c r="J204"/>
  <c r="BK199"/>
  <c r="BK197"/>
  <c r="BK194"/>
  <c r="BK190"/>
  <c r="BK188"/>
  <c r="J186"/>
  <c r="J184"/>
  <c r="J182"/>
  <c r="J180"/>
  <c r="J177"/>
  <c r="J176"/>
  <c r="J174"/>
  <c r="BK172"/>
  <c r="J170"/>
  <c r="J168"/>
  <c r="BK165"/>
  <c r="BK161"/>
  <c r="BK159"/>
  <c r="BK150"/>
  <c r="BK143"/>
  <c r="BK132"/>
  <c i="9" r="J567"/>
  <c r="J564"/>
  <c r="J562"/>
  <c r="J559"/>
  <c r="J556"/>
  <c r="J554"/>
  <c r="J550"/>
  <c r="BK545"/>
  <c r="J540"/>
  <c r="J537"/>
  <c r="BK535"/>
  <c r="J531"/>
  <c r="BK529"/>
  <c r="J527"/>
  <c r="BK525"/>
  <c r="J523"/>
  <c r="J521"/>
  <c r="J519"/>
  <c r="BK517"/>
  <c r="J515"/>
  <c r="BK513"/>
  <c r="BK505"/>
  <c r="J501"/>
  <c r="J493"/>
  <c r="BK479"/>
  <c r="BK477"/>
  <c r="BK475"/>
  <c r="BK467"/>
  <c r="BK465"/>
  <c r="BK463"/>
  <c r="BK459"/>
  <c r="J455"/>
  <c r="J453"/>
  <c r="J451"/>
  <c r="J449"/>
  <c r="J447"/>
  <c r="J440"/>
  <c r="J438"/>
  <c r="BK428"/>
  <c r="BK422"/>
  <c r="BK414"/>
  <c r="BK412"/>
  <c r="BK404"/>
  <c r="BK402"/>
  <c r="J400"/>
  <c r="J395"/>
  <c r="BK393"/>
  <c r="BK387"/>
  <c r="BK382"/>
  <c r="J369"/>
  <c r="J356"/>
  <c r="J326"/>
  <c r="BK308"/>
  <c r="BK299"/>
  <c r="BK287"/>
  <c r="BK276"/>
  <c r="BK266"/>
  <c r="BK255"/>
  <c r="J245"/>
  <c r="BK239"/>
  <c r="J207"/>
  <c r="BK140"/>
  <c r="J135"/>
  <c r="BK127"/>
  <c i="8" r="J158"/>
  <c r="BK155"/>
  <c r="BK152"/>
  <c r="J150"/>
  <c r="BK149"/>
  <c r="J148"/>
  <c r="BK146"/>
  <c r="J144"/>
  <c r="BK143"/>
  <c r="J142"/>
  <c r="J141"/>
  <c r="J140"/>
  <c r="J136"/>
  <c r="J134"/>
  <c r="BK133"/>
  <c i="7" r="BK157"/>
  <c r="BK156"/>
  <c r="BK155"/>
  <c r="J150"/>
  <c r="J149"/>
  <c r="BK148"/>
  <c r="J147"/>
  <c r="BK145"/>
  <c r="BK142"/>
  <c r="BK140"/>
  <c r="J139"/>
  <c r="BK138"/>
  <c r="J131"/>
  <c r="BK130"/>
  <c r="J129"/>
  <c r="BK128"/>
  <c r="J127"/>
  <c r="J126"/>
  <c r="BK125"/>
  <c i="6" r="BK353"/>
  <c r="J353"/>
  <c r="BK349"/>
  <c r="BK347"/>
  <c r="BK339"/>
  <c r="BK331"/>
  <c r="J329"/>
  <c r="BK328"/>
  <c r="BK318"/>
  <c r="BK312"/>
  <c r="BK310"/>
  <c r="BK308"/>
  <c r="BK302"/>
  <c r="J296"/>
  <c r="BK289"/>
  <c r="BK283"/>
  <c r="J273"/>
  <c r="BK269"/>
  <c r="BK264"/>
  <c r="J261"/>
  <c r="J258"/>
  <c r="J255"/>
  <c r="J239"/>
  <c r="J233"/>
  <c r="J227"/>
  <c r="J213"/>
  <c r="BK185"/>
  <c r="BK173"/>
  <c r="J157"/>
  <c r="J149"/>
  <c r="J145"/>
  <c r="J140"/>
  <c r="BK135"/>
  <c r="J130"/>
  <c i="5" r="J278"/>
  <c r="BK276"/>
  <c r="BK267"/>
  <c r="J259"/>
  <c r="J254"/>
  <c r="J252"/>
  <c r="J250"/>
  <c r="BK245"/>
  <c r="BK244"/>
  <c r="BK237"/>
  <c r="J233"/>
  <c r="J231"/>
  <c r="J228"/>
  <c r="BK226"/>
  <c r="J222"/>
  <c r="J219"/>
  <c r="BK216"/>
  <c r="BK206"/>
  <c r="BK204"/>
  <c r="J199"/>
  <c r="J187"/>
  <c r="J185"/>
  <c r="BK172"/>
  <c r="J170"/>
  <c r="BK154"/>
  <c r="J146"/>
  <c r="BK138"/>
  <c i="4" r="BK608"/>
  <c r="BK605"/>
  <c r="J602"/>
  <c r="J600"/>
  <c r="BK597"/>
  <c r="BK591"/>
  <c r="BK588"/>
  <c r="J582"/>
  <c r="BK551"/>
  <c r="BK526"/>
  <c r="J520"/>
  <c r="BK510"/>
  <c r="BK508"/>
  <c r="BK497"/>
  <c r="BK487"/>
  <c r="BK482"/>
  <c r="J470"/>
  <c r="BK461"/>
  <c r="BK431"/>
  <c r="BK412"/>
  <c r="BK382"/>
  <c r="J354"/>
  <c r="J286"/>
  <c r="BK232"/>
  <c r="BK203"/>
  <c r="J201"/>
  <c r="J199"/>
  <c r="J189"/>
  <c r="BK176"/>
  <c r="J147"/>
  <c r="BK127"/>
  <c i="3" r="J1084"/>
  <c r="BK1078"/>
  <c r="BK1073"/>
  <c r="J1070"/>
  <c r="BK1067"/>
  <c r="BK1064"/>
  <c r="BK1061"/>
  <c r="BK1056"/>
  <c r="BK1046"/>
  <c r="J1036"/>
  <c r="BK1033"/>
  <c r="BK1030"/>
  <c r="J1022"/>
  <c r="BK1012"/>
  <c r="BK1007"/>
  <c r="BK1002"/>
  <c r="J997"/>
  <c r="J994"/>
  <c r="J988"/>
  <c r="J958"/>
  <c r="BK951"/>
  <c r="J947"/>
  <c r="BK945"/>
  <c r="J943"/>
  <c r="BK940"/>
  <c r="J935"/>
  <c r="BK928"/>
  <c r="J923"/>
  <c r="BK915"/>
  <c r="J908"/>
  <c r="BK899"/>
  <c r="BK897"/>
  <c r="BK892"/>
  <c r="J885"/>
  <c r="BK882"/>
  <c r="J873"/>
  <c r="J853"/>
  <c r="J847"/>
  <c r="J839"/>
  <c r="J821"/>
  <c r="J808"/>
  <c r="J796"/>
  <c r="BK788"/>
  <c r="J784"/>
  <c r="J778"/>
  <c r="J776"/>
  <c r="BK774"/>
  <c r="BK772"/>
  <c r="J766"/>
  <c r="BK731"/>
  <c r="BK728"/>
  <c r="J717"/>
  <c r="BK714"/>
  <c r="J695"/>
  <c r="J669"/>
  <c r="J646"/>
  <c r="J635"/>
  <c r="J618"/>
  <c r="J596"/>
  <c r="J580"/>
  <c r="J548"/>
  <c r="J538"/>
  <c r="BK532"/>
  <c r="J529"/>
  <c r="BK527"/>
  <c r="BK521"/>
  <c r="BK515"/>
  <c r="J515"/>
  <c r="BK513"/>
  <c r="J513"/>
  <c r="BK488"/>
  <c r="J479"/>
  <c r="J472"/>
  <c r="BK452"/>
  <c r="BK390"/>
  <c r="J375"/>
  <c r="J275"/>
  <c r="J234"/>
  <c r="BK184"/>
  <c r="BK182"/>
  <c r="J170"/>
  <c r="J130"/>
  <c i="2" r="BK1199"/>
  <c r="J1196"/>
  <c r="BK1190"/>
  <c r="BK1186"/>
  <c r="BK1180"/>
  <c r="J1179"/>
  <c r="BK1171"/>
  <c r="BK1145"/>
  <c r="BK1143"/>
  <c r="BK1127"/>
  <c r="J1023"/>
  <c r="J1012"/>
  <c r="BK1007"/>
  <c r="BK1002"/>
  <c r="J992"/>
  <c r="BK970"/>
  <c r="J966"/>
  <c r="BK963"/>
  <c r="BK955"/>
  <c r="BK926"/>
  <c r="J885"/>
  <c r="J842"/>
  <c r="J823"/>
  <c r="J818"/>
  <c r="BK728"/>
  <c r="J655"/>
  <c r="J627"/>
  <c r="BK587"/>
  <c r="BK501"/>
  <c r="BK468"/>
  <c r="BK430"/>
  <c r="BK427"/>
  <c r="J424"/>
  <c r="J414"/>
  <c r="BK350"/>
  <c r="BK190"/>
  <c r="J178"/>
  <c i="16" r="BK131"/>
  <c r="BK125"/>
  <c i="15" r="J204"/>
  <c r="J199"/>
  <c r="BK195"/>
  <c r="J191"/>
  <c r="J179"/>
  <c r="BK173"/>
  <c r="BK171"/>
  <c r="J169"/>
  <c i="6" r="BK179"/>
  <c r="BK176"/>
  <c r="BK165"/>
  <c r="J135"/>
  <c r="BK130"/>
  <c i="5" r="BK282"/>
  <c r="J281"/>
  <c r="J276"/>
  <c r="J265"/>
  <c r="J261"/>
  <c r="BK257"/>
  <c r="BK256"/>
  <c r="J244"/>
  <c r="BK231"/>
  <c r="J214"/>
  <c r="J212"/>
  <c r="J208"/>
  <c r="BK202"/>
  <c r="BK197"/>
  <c r="J193"/>
  <c r="J190"/>
  <c r="J174"/>
  <c r="BK170"/>
  <c r="J161"/>
  <c r="J138"/>
  <c r="BK134"/>
  <c i="4" r="J605"/>
  <c r="BK602"/>
  <c r="BK600"/>
  <c r="J597"/>
  <c r="J594"/>
  <c r="J591"/>
  <c r="BK589"/>
  <c r="BK577"/>
  <c r="BK572"/>
  <c r="J567"/>
  <c r="J543"/>
  <c r="BK529"/>
  <c r="J523"/>
  <c r="J510"/>
  <c r="J492"/>
  <c r="BK477"/>
  <c r="BK465"/>
  <c r="J436"/>
  <c r="BK426"/>
  <c r="BK420"/>
  <c r="J416"/>
  <c r="BK404"/>
  <c r="BK398"/>
  <c r="J392"/>
  <c r="BK373"/>
  <c r="BK354"/>
  <c r="BK348"/>
  <c r="J342"/>
  <c r="BK314"/>
  <c r="J301"/>
  <c r="J259"/>
  <c r="BK205"/>
  <c r="J194"/>
  <c r="BK189"/>
  <c i="3" r="BK1081"/>
  <c r="BK1076"/>
  <c r="J1073"/>
  <c r="BK1070"/>
  <c r="J1065"/>
  <c r="J1061"/>
  <c r="J1056"/>
  <c r="J1030"/>
  <c r="BK1022"/>
  <c r="J1014"/>
  <c r="BK999"/>
  <c r="BK997"/>
  <c r="J992"/>
  <c r="J975"/>
  <c r="BK962"/>
  <c r="BK960"/>
  <c r="J956"/>
  <c r="BK949"/>
  <c r="BK943"/>
  <c r="J940"/>
  <c r="J938"/>
  <c r="J933"/>
  <c r="J930"/>
  <c r="J920"/>
  <c r="J918"/>
  <c r="BK913"/>
  <c r="BK910"/>
  <c r="BK906"/>
  <c r="BK885"/>
  <c r="J876"/>
  <c r="BK850"/>
  <c r="BK839"/>
  <c r="BK831"/>
  <c r="BK796"/>
  <c r="BK792"/>
  <c r="BK790"/>
  <c r="J772"/>
  <c r="BK766"/>
  <c r="J737"/>
  <c r="J735"/>
  <c r="BK723"/>
  <c r="BK720"/>
  <c r="BK711"/>
  <c r="BK703"/>
  <c r="BK685"/>
  <c r="J660"/>
  <c r="J657"/>
  <c r="BK649"/>
  <c r="BK646"/>
  <c r="J630"/>
  <c r="BK613"/>
  <c r="J591"/>
  <c r="J564"/>
  <c r="BK548"/>
  <c r="BK524"/>
  <c r="J518"/>
  <c r="BK459"/>
  <c r="J361"/>
  <c r="BK346"/>
  <c r="BK329"/>
  <c r="J321"/>
  <c r="J316"/>
  <c r="BK193"/>
  <c r="J180"/>
  <c r="BK170"/>
  <c r="BK157"/>
  <c r="BK135"/>
  <c r="BK130"/>
  <c i="2" r="BK1166"/>
  <c r="J1106"/>
  <c r="BK1094"/>
  <c r="J1074"/>
  <c r="J1047"/>
  <c r="BK1023"/>
  <c r="J1021"/>
  <c r="J1015"/>
  <c r="J1007"/>
  <c r="BK997"/>
  <c r="BK985"/>
  <c r="BK975"/>
  <c r="J973"/>
  <c r="BK961"/>
  <c r="BK950"/>
  <c r="BK924"/>
  <c r="BK885"/>
  <c r="BK853"/>
  <c r="J830"/>
  <c r="J813"/>
  <c r="BK792"/>
  <c r="BK769"/>
  <c r="BK747"/>
  <c r="J736"/>
  <c r="BK720"/>
  <c r="J685"/>
  <c r="J669"/>
  <c r="J587"/>
  <c r="BK530"/>
  <c r="J524"/>
  <c r="BK518"/>
  <c r="J440"/>
  <c r="J437"/>
  <c r="BK408"/>
  <c r="BK234"/>
  <c r="J198"/>
  <c r="J186"/>
  <c i="16" r="BK130"/>
  <c r="BK129"/>
  <c r="BK128"/>
  <c i="15" r="BK216"/>
  <c r="J212"/>
  <c r="J210"/>
  <c r="BK206"/>
  <c r="BK186"/>
  <c r="J177"/>
  <c r="BK162"/>
  <c r="J162"/>
  <c r="BK156"/>
  <c r="J154"/>
  <c r="BK152"/>
  <c r="J150"/>
  <c r="BK148"/>
  <c r="BK146"/>
  <c r="BK144"/>
  <c r="BK142"/>
  <c r="BK138"/>
  <c r="J132"/>
  <c r="J130"/>
  <c i="14" r="J160"/>
  <c r="BK156"/>
  <c r="J154"/>
  <c r="BK153"/>
  <c r="BK152"/>
  <c r="J151"/>
  <c r="J149"/>
  <c r="BK147"/>
  <c r="J146"/>
  <c r="BK145"/>
  <c r="J144"/>
  <c r="J142"/>
  <c r="BK141"/>
  <c r="BK140"/>
  <c r="BK138"/>
  <c r="BK136"/>
  <c r="BK135"/>
  <c r="BK134"/>
  <c r="J133"/>
  <c r="BK132"/>
  <c r="J131"/>
  <c r="J130"/>
  <c r="J128"/>
  <c r="J127"/>
  <c i="13" r="J220"/>
  <c r="J216"/>
  <c r="J214"/>
  <c r="BK212"/>
  <c r="J205"/>
  <c r="BK201"/>
  <c r="BK199"/>
  <c r="BK195"/>
  <c r="J193"/>
  <c r="BK190"/>
  <c r="BK188"/>
  <c r="J186"/>
  <c r="J181"/>
  <c r="J179"/>
  <c r="BK177"/>
  <c r="BK173"/>
  <c r="BK171"/>
  <c r="J169"/>
  <c r="J166"/>
  <c r="BK162"/>
  <c r="J160"/>
  <c r="J158"/>
  <c r="J156"/>
  <c r="BK154"/>
  <c r="J152"/>
  <c r="BK148"/>
  <c r="BK146"/>
  <c r="BK142"/>
  <c r="BK140"/>
  <c r="J138"/>
  <c r="J132"/>
  <c i="12" r="J171"/>
  <c r="J170"/>
  <c r="BK169"/>
  <c r="BK167"/>
  <c r="BK166"/>
  <c r="BK165"/>
  <c r="BK163"/>
  <c r="BK162"/>
  <c r="BK161"/>
  <c r="BK160"/>
  <c r="BK159"/>
  <c r="BK158"/>
  <c r="J157"/>
  <c r="BK155"/>
  <c r="J154"/>
  <c r="BK152"/>
  <c r="BK145"/>
  <c r="BK143"/>
  <c r="J142"/>
  <c r="J140"/>
  <c r="J139"/>
  <c r="J137"/>
  <c r="J136"/>
  <c r="J134"/>
  <c r="J131"/>
  <c r="BK130"/>
  <c r="J128"/>
  <c r="BK127"/>
  <c i="11" r="J199"/>
  <c r="J193"/>
  <c r="BK187"/>
  <c r="J185"/>
  <c r="BK183"/>
  <c r="BK180"/>
  <c r="J178"/>
  <c r="BK174"/>
  <c r="BK171"/>
  <c r="J167"/>
  <c r="J161"/>
  <c r="BK159"/>
  <c r="J157"/>
  <c r="J136"/>
  <c i="10" r="BK206"/>
  <c r="BK202"/>
  <c r="J201"/>
  <c r="J197"/>
  <c r="BK195"/>
  <c r="J194"/>
  <c r="J192"/>
  <c r="J185"/>
  <c r="BK184"/>
  <c r="BK182"/>
  <c r="BK180"/>
  <c r="BK178"/>
  <c r="BK176"/>
  <c r="J165"/>
  <c r="J161"/>
  <c r="J159"/>
  <c r="J157"/>
  <c r="J150"/>
  <c r="J136"/>
  <c r="J134"/>
  <c r="J132"/>
  <c i="9" r="BK556"/>
  <c r="BK554"/>
  <c r="J553"/>
  <c r="BK540"/>
  <c r="BK537"/>
  <c r="J533"/>
  <c r="BK531"/>
  <c r="BK521"/>
  <c r="J517"/>
  <c r="BK515"/>
  <c r="J505"/>
  <c r="BK503"/>
  <c r="BK497"/>
  <c r="BK493"/>
  <c r="J491"/>
  <c r="J489"/>
  <c r="J487"/>
  <c r="J485"/>
  <c r="J483"/>
  <c r="J479"/>
  <c r="J465"/>
  <c r="J461"/>
  <c r="J459"/>
  <c r="J457"/>
  <c r="BK451"/>
  <c r="BK449"/>
  <c r="BK444"/>
  <c r="J442"/>
  <c r="BK436"/>
  <c r="J433"/>
  <c r="J422"/>
  <c r="J420"/>
  <c r="J418"/>
  <c r="J416"/>
  <c r="J414"/>
  <c r="J412"/>
  <c r="BK409"/>
  <c r="J406"/>
  <c r="BK400"/>
  <c r="BK362"/>
  <c r="BK326"/>
  <c r="BK312"/>
  <c r="J308"/>
  <c r="J299"/>
  <c r="J293"/>
  <c r="BK233"/>
  <c r="BK220"/>
  <c r="BK207"/>
  <c r="J188"/>
  <c r="J150"/>
  <c r="J144"/>
  <c r="BK142"/>
  <c r="J140"/>
  <c r="J127"/>
  <c i="8" r="J155"/>
  <c r="J151"/>
  <c r="BK150"/>
  <c r="J149"/>
  <c r="BK147"/>
  <c r="J143"/>
  <c r="BK141"/>
  <c r="BK138"/>
  <c r="BK137"/>
  <c r="BK136"/>
  <c r="J135"/>
  <c r="J133"/>
  <c r="J130"/>
  <c r="J129"/>
  <c r="J128"/>
  <c r="J125"/>
  <c i="7" r="BK153"/>
  <c r="BK150"/>
  <c r="J146"/>
  <c r="J135"/>
  <c r="BK134"/>
  <c r="J133"/>
  <c r="J132"/>
  <c r="J128"/>
  <c r="BK126"/>
  <c r="BK124"/>
  <c i="6" r="BK355"/>
  <c r="J355"/>
  <c r="J351"/>
  <c r="BK337"/>
  <c r="J325"/>
  <c r="BK323"/>
  <c r="BK320"/>
  <c r="J312"/>
  <c r="J308"/>
  <c r="J306"/>
  <c r="J302"/>
  <c r="BK300"/>
  <c r="BK296"/>
  <c r="J294"/>
  <c r="J289"/>
  <c r="BK273"/>
  <c r="J269"/>
  <c r="BK261"/>
  <c r="BK255"/>
  <c r="BK248"/>
  <c r="J243"/>
  <c r="BK233"/>
  <c r="BK221"/>
  <c r="BK213"/>
  <c r="J206"/>
  <c r="BK198"/>
  <c r="J173"/>
  <c r="BK157"/>
  <c r="BK149"/>
  <c r="J147"/>
  <c i="5" r="BK265"/>
  <c r="BK261"/>
  <c r="J256"/>
  <c r="J248"/>
  <c r="BK247"/>
  <c r="J246"/>
  <c r="J243"/>
  <c r="BK239"/>
  <c r="J237"/>
  <c r="BK230"/>
  <c r="BK228"/>
  <c r="J224"/>
  <c r="J221"/>
  <c r="BK219"/>
  <c r="J218"/>
  <c r="BK215"/>
  <c r="J210"/>
  <c r="BK208"/>
  <c r="J202"/>
  <c r="J195"/>
  <c r="BK189"/>
  <c r="BK182"/>
  <c r="J176"/>
  <c r="BK174"/>
  <c r="BK168"/>
  <c r="BK146"/>
  <c r="BK136"/>
  <c i="4" r="J608"/>
  <c r="J589"/>
  <c r="J588"/>
  <c r="BK582"/>
  <c r="J577"/>
  <c r="BK543"/>
  <c r="J538"/>
  <c r="J533"/>
  <c r="J518"/>
  <c r="BK516"/>
  <c r="BK514"/>
  <c r="BK512"/>
  <c r="J502"/>
  <c r="J465"/>
  <c r="J461"/>
  <c r="J456"/>
  <c r="J431"/>
  <c r="BK416"/>
  <c r="J398"/>
  <c r="J382"/>
  <c r="J373"/>
  <c r="BK194"/>
  <c r="BK181"/>
  <c r="J142"/>
  <c r="BK132"/>
  <c i="3" r="BK1014"/>
  <c r="J1012"/>
  <c r="J1002"/>
  <c r="J999"/>
  <c r="BK992"/>
  <c r="J990"/>
  <c r="BK988"/>
  <c r="J962"/>
  <c r="BK958"/>
  <c r="BK956"/>
  <c r="J954"/>
  <c r="J949"/>
  <c r="BK947"/>
  <c r="BK938"/>
  <c r="BK930"/>
  <c r="BK925"/>
  <c r="J906"/>
  <c r="BK904"/>
  <c r="BK902"/>
  <c r="J890"/>
  <c r="BK888"/>
  <c r="BK863"/>
  <c r="BK853"/>
  <c r="J850"/>
  <c r="BK847"/>
  <c r="J831"/>
  <c r="J798"/>
  <c r="J794"/>
  <c r="J790"/>
  <c r="BK782"/>
  <c r="J780"/>
  <c r="BK776"/>
  <c r="J770"/>
  <c r="J768"/>
  <c r="BK764"/>
  <c r="J733"/>
  <c r="J726"/>
  <c r="J720"/>
  <c r="J685"/>
  <c r="BK677"/>
  <c r="BK669"/>
  <c r="J666"/>
  <c r="BK660"/>
  <c r="BK657"/>
  <c r="J651"/>
  <c r="J640"/>
  <c r="J570"/>
  <c r="BK558"/>
  <c r="J527"/>
  <c r="J488"/>
  <c r="J466"/>
  <c r="J459"/>
  <c r="J452"/>
  <c r="J407"/>
  <c r="J332"/>
  <c r="J324"/>
  <c r="J184"/>
  <c r="BK175"/>
  <c r="J140"/>
  <c r="J135"/>
  <c r="BK128"/>
  <c i="2" r="J1202"/>
  <c r="BK1196"/>
  <c r="BK1194"/>
  <c r="BK1182"/>
  <c r="J1180"/>
  <c r="BK1179"/>
  <c r="BK1176"/>
  <c r="J1166"/>
  <c r="BK1161"/>
  <c r="J1145"/>
  <c r="BK1135"/>
  <c r="J1125"/>
  <c r="BK1117"/>
  <c r="BK1074"/>
  <c r="J1050"/>
  <c r="J1019"/>
  <c r="J997"/>
  <c r="BK992"/>
  <c r="J990"/>
  <c r="BK987"/>
  <c r="BK982"/>
  <c r="J980"/>
  <c r="BK978"/>
  <c r="BK973"/>
  <c r="J968"/>
  <c r="BK966"/>
  <c r="J955"/>
  <c r="J924"/>
  <c r="BK922"/>
  <c r="BK847"/>
  <c r="BK837"/>
  <c r="J801"/>
  <c r="BK797"/>
  <c r="J792"/>
  <c r="BK755"/>
  <c r="BK739"/>
  <c r="J720"/>
  <c r="BK669"/>
  <c r="BK627"/>
  <c r="BK545"/>
  <c r="J468"/>
  <c r="BK452"/>
  <c r="J430"/>
  <c r="BK417"/>
  <c r="BK292"/>
  <c r="BK206"/>
  <c r="BK198"/>
  <c r="J190"/>
  <c i="1" r="AS109"/>
  <c i="2" r="J1143"/>
  <c r="J1127"/>
  <c r="BK1125"/>
  <c r="BK1109"/>
  <c r="BK1081"/>
  <c r="BK1062"/>
  <c r="BK1012"/>
  <c r="J982"/>
  <c r="BK980"/>
  <c r="J975"/>
  <c r="J959"/>
  <c r="J952"/>
  <c r="J950"/>
  <c r="J837"/>
  <c r="BK806"/>
  <c r="J764"/>
  <c r="J755"/>
  <c r="J739"/>
  <c r="BK736"/>
  <c r="J731"/>
  <c r="J549"/>
  <c r="J545"/>
  <c r="BK485"/>
  <c r="J452"/>
  <c r="J446"/>
  <c r="BK440"/>
  <c r="J417"/>
  <c r="J234"/>
  <c r="J210"/>
  <c r="BK208"/>
  <c r="BK173"/>
  <c r="J173"/>
  <c r="BK150"/>
  <c r="J150"/>
  <c r="BK145"/>
  <c r="J145"/>
  <c r="BK140"/>
  <c r="J140"/>
  <c r="BK135"/>
  <c r="J135"/>
  <c r="BK130"/>
  <c r="J130"/>
  <c r="BK128"/>
  <c r="J128"/>
  <c l="1" r="BK127"/>
  <c r="J127"/>
  <c r="J98"/>
  <c r="BK626"/>
  <c r="J626"/>
  <c r="J99"/>
  <c r="BK684"/>
  <c r="J684"/>
  <c r="J100"/>
  <c r="BK852"/>
  <c r="J852"/>
  <c r="J102"/>
  <c r="T1108"/>
  <c r="R1195"/>
  <c i="3" r="P127"/>
  <c r="BK458"/>
  <c r="J458"/>
  <c r="J99"/>
  <c r="T458"/>
  <c r="T645"/>
  <c r="R1063"/>
  <c r="P1077"/>
  <c i="4" r="BK126"/>
  <c r="P430"/>
  <c r="R507"/>
  <c r="T507"/>
  <c r="R601"/>
  <c i="5" r="P133"/>
  <c r="R192"/>
  <c r="P201"/>
  <c r="R217"/>
  <c r="P223"/>
  <c r="R238"/>
  <c r="T249"/>
  <c r="BK264"/>
  <c r="J264"/>
  <c r="J109"/>
  <c r="P277"/>
  <c i="6" r="R129"/>
  <c r="BK254"/>
  <c r="J254"/>
  <c r="J99"/>
  <c r="T272"/>
  <c r="R288"/>
  <c r="P322"/>
  <c r="R327"/>
  <c r="R338"/>
  <c r="T346"/>
  <c r="T345"/>
  <c i="7" r="P123"/>
  <c r="P136"/>
  <c r="P151"/>
  <c r="R154"/>
  <c i="8" r="BK131"/>
  <c r="J131"/>
  <c r="J99"/>
  <c r="BK145"/>
  <c r="J145"/>
  <c r="J100"/>
  <c r="T145"/>
  <c r="T153"/>
  <c i="9" r="R126"/>
  <c r="BK341"/>
  <c r="J341"/>
  <c r="J99"/>
  <c r="R341"/>
  <c r="BK368"/>
  <c r="J368"/>
  <c r="J100"/>
  <c r="R368"/>
  <c r="T392"/>
  <c r="R539"/>
  <c r="P552"/>
  <c r="BK563"/>
  <c r="J563"/>
  <c r="J104"/>
  <c r="R563"/>
  <c i="10" r="P131"/>
  <c r="BK171"/>
  <c r="J171"/>
  <c r="J101"/>
  <c r="R171"/>
  <c r="P179"/>
  <c r="BK189"/>
  <c r="J189"/>
  <c r="J104"/>
  <c r="BK196"/>
  <c r="J196"/>
  <c r="J105"/>
  <c r="P196"/>
  <c i="11" r="T129"/>
  <c r="T128"/>
  <c r="T127"/>
  <c r="P182"/>
  <c r="T182"/>
  <c r="T186"/>
  <c i="12" r="BK126"/>
  <c r="J126"/>
  <c r="J100"/>
  <c r="R126"/>
  <c r="R125"/>
  <c r="R124"/>
  <c i="13" r="P129"/>
  <c r="BK168"/>
  <c r="J168"/>
  <c r="J101"/>
  <c r="T168"/>
  <c r="P185"/>
  <c r="T185"/>
  <c r="T192"/>
  <c r="P207"/>
  <c i="14" r="BK126"/>
  <c r="BK125"/>
  <c r="T126"/>
  <c r="T125"/>
  <c r="T124"/>
  <c i="15" r="BK129"/>
  <c r="J129"/>
  <c r="J100"/>
  <c r="BK164"/>
  <c r="J164"/>
  <c r="J101"/>
  <c r="T181"/>
  <c r="BK201"/>
  <c r="J201"/>
  <c r="J104"/>
  <c i="2" r="R626"/>
  <c r="P684"/>
  <c r="P763"/>
  <c r="R763"/>
  <c r="T763"/>
  <c r="BK1108"/>
  <c r="J1108"/>
  <c r="J103"/>
  <c r="BK1178"/>
  <c r="J1178"/>
  <c r="J104"/>
  <c r="BK1195"/>
  <c r="J1195"/>
  <c r="J105"/>
  <c i="3" r="T127"/>
  <c r="R458"/>
  <c r="BK645"/>
  <c r="J645"/>
  <c r="J102"/>
  <c r="T1001"/>
  <c r="R1077"/>
  <c i="4" r="R126"/>
  <c r="T430"/>
  <c r="P532"/>
  <c r="P587"/>
  <c r="BK601"/>
  <c r="J601"/>
  <c r="J104"/>
  <c i="5" r="R133"/>
  <c r="R201"/>
  <c r="T217"/>
  <c r="R220"/>
  <c r="T223"/>
  <c r="BK249"/>
  <c r="J249"/>
  <c r="J105"/>
  <c r="R264"/>
  <c r="T277"/>
  <c i="15" r="P129"/>
  <c r="T164"/>
  <c r="P190"/>
  <c r="T201"/>
  <c i="16" r="BK141"/>
  <c r="J141"/>
  <c r="J101"/>
  <c i="2" r="T127"/>
  <c r="R684"/>
  <c r="P852"/>
  <c r="R1108"/>
  <c r="T1178"/>
  <c i="3" r="R127"/>
  <c r="P458"/>
  <c r="R487"/>
  <c r="T487"/>
  <c r="BK590"/>
  <c r="J590"/>
  <c r="J101"/>
  <c r="P590"/>
  <c r="R590"/>
  <c r="T590"/>
  <c r="BK1001"/>
  <c r="J1001"/>
  <c r="J103"/>
  <c r="BK1063"/>
  <c r="J1063"/>
  <c r="J104"/>
  <c r="BK1077"/>
  <c r="J1077"/>
  <c r="J105"/>
  <c i="4" r="P126"/>
  <c r="R430"/>
  <c r="BK532"/>
  <c r="J532"/>
  <c r="J102"/>
  <c r="BK587"/>
  <c r="J587"/>
  <c r="J103"/>
  <c r="T587"/>
  <c i="5" r="T133"/>
  <c r="T192"/>
  <c r="BK217"/>
  <c r="J217"/>
  <c r="J101"/>
  <c r="P220"/>
  <c r="R223"/>
  <c r="T238"/>
  <c r="P264"/>
  <c r="P263"/>
  <c r="R277"/>
  <c i="6" r="P129"/>
  <c r="T254"/>
  <c r="P272"/>
  <c r="BK288"/>
  <c r="J288"/>
  <c r="J102"/>
  <c r="BK322"/>
  <c r="J322"/>
  <c r="J103"/>
  <c r="T322"/>
  <c r="T327"/>
  <c r="T338"/>
  <c r="P346"/>
  <c r="P345"/>
  <c i="7" r="T123"/>
  <c r="T136"/>
  <c r="R151"/>
  <c r="P154"/>
  <c i="8" r="T124"/>
  <c r="R131"/>
  <c r="R145"/>
  <c r="P153"/>
  <c i="9" r="BK126"/>
  <c r="J126"/>
  <c r="J98"/>
  <c r="P126"/>
  <c r="BK392"/>
  <c r="J392"/>
  <c r="J101"/>
  <c r="P392"/>
  <c r="BK539"/>
  <c r="J539"/>
  <c r="J102"/>
  <c r="T539"/>
  <c r="T552"/>
  <c r="P563"/>
  <c i="10" r="R131"/>
  <c r="P171"/>
  <c r="BK179"/>
  <c r="J179"/>
  <c r="J102"/>
  <c r="T179"/>
  <c r="P189"/>
  <c r="T189"/>
  <c r="R196"/>
  <c i="11" r="R129"/>
  <c r="R128"/>
  <c r="R127"/>
  <c r="BK182"/>
  <c r="J182"/>
  <c r="J102"/>
  <c r="R182"/>
  <c r="R186"/>
  <c i="12" r="T126"/>
  <c r="T125"/>
  <c r="T124"/>
  <c i="13" r="BK129"/>
  <c r="J129"/>
  <c r="J100"/>
  <c r="T129"/>
  <c r="R168"/>
  <c r="BK192"/>
  <c r="J192"/>
  <c r="J103"/>
  <c r="R192"/>
  <c r="T207"/>
  <c i="14" r="P126"/>
  <c r="P125"/>
  <c r="P124"/>
  <c i="1" r="AU110"/>
  <c i="15" r="T129"/>
  <c r="BK181"/>
  <c r="J181"/>
  <c r="J102"/>
  <c r="BK190"/>
  <c r="J190"/>
  <c r="J103"/>
  <c r="P201"/>
  <c i="16" r="R123"/>
  <c r="P132"/>
  <c r="P141"/>
  <c i="2" r="R127"/>
  <c r="T626"/>
  <c r="BK763"/>
  <c r="J763"/>
  <c r="J101"/>
  <c r="R852"/>
  <c r="P1108"/>
  <c r="P1178"/>
  <c r="T1195"/>
  <c i="3" r="BK127"/>
  <c r="P487"/>
  <c r="R645"/>
  <c r="P1001"/>
  <c r="P1063"/>
  <c r="T1077"/>
  <c i="4" r="T126"/>
  <c r="P507"/>
  <c r="R532"/>
  <c r="R587"/>
  <c r="T601"/>
  <c i="5" r="BK133"/>
  <c r="J133"/>
  <c r="J98"/>
  <c r="BK192"/>
  <c r="J192"/>
  <c r="J99"/>
  <c r="BK201"/>
  <c r="J201"/>
  <c r="J100"/>
  <c r="P217"/>
  <c r="BK223"/>
  <c r="J223"/>
  <c r="J103"/>
  <c r="P238"/>
  <c r="P249"/>
  <c r="T264"/>
  <c r="T263"/>
  <c i="6" r="BK129"/>
  <c r="J129"/>
  <c r="J98"/>
  <c r="P254"/>
  <c r="BK272"/>
  <c r="J272"/>
  <c r="J101"/>
  <c r="T288"/>
  <c r="R322"/>
  <c r="P327"/>
  <c r="P338"/>
  <c r="BK346"/>
  <c r="BK345"/>
  <c r="J345"/>
  <c r="J106"/>
  <c i="7" r="BK123"/>
  <c r="J123"/>
  <c r="J98"/>
  <c r="BK136"/>
  <c r="J136"/>
  <c r="J99"/>
  <c r="BK151"/>
  <c r="J151"/>
  <c r="J100"/>
  <c r="T151"/>
  <c r="T154"/>
  <c i="8" r="P124"/>
  <c r="P131"/>
  <c r="P145"/>
  <c r="R153"/>
  <c i="15" r="P164"/>
  <c r="R181"/>
  <c r="T190"/>
  <c i="16" r="P123"/>
  <c r="BK132"/>
  <c r="J132"/>
  <c r="J99"/>
  <c r="R132"/>
  <c r="T132"/>
  <c r="P136"/>
  <c r="T136"/>
  <c r="R141"/>
  <c i="2" r="P127"/>
  <c r="P126"/>
  <c r="P125"/>
  <c i="1" r="AU95"/>
  <c i="2" r="P626"/>
  <c r="T684"/>
  <c r="T852"/>
  <c r="R1178"/>
  <c r="P1195"/>
  <c i="3" r="BK487"/>
  <c r="J487"/>
  <c r="J100"/>
  <c r="P645"/>
  <c r="R1001"/>
  <c r="T1063"/>
  <c i="4" r="BK430"/>
  <c r="J430"/>
  <c r="J100"/>
  <c r="BK507"/>
  <c r="J507"/>
  <c r="J101"/>
  <c r="T532"/>
  <c r="P601"/>
  <c i="5" r="P192"/>
  <c r="T201"/>
  <c r="BK220"/>
  <c r="J220"/>
  <c r="J102"/>
  <c r="T220"/>
  <c r="BK238"/>
  <c r="J238"/>
  <c r="J104"/>
  <c r="R249"/>
  <c r="BK277"/>
  <c r="J277"/>
  <c r="J111"/>
  <c i="6" r="T129"/>
  <c r="T128"/>
  <c r="T127"/>
  <c r="R254"/>
  <c r="R272"/>
  <c r="P288"/>
  <c r="BK327"/>
  <c r="J327"/>
  <c r="J104"/>
  <c r="BK338"/>
  <c r="J338"/>
  <c r="J105"/>
  <c r="R346"/>
  <c r="R345"/>
  <c i="7" r="R123"/>
  <c r="R136"/>
  <c r="BK154"/>
  <c r="J154"/>
  <c r="J101"/>
  <c i="8" r="BK124"/>
  <c r="J124"/>
  <c r="J98"/>
  <c r="R124"/>
  <c r="R123"/>
  <c r="R122"/>
  <c r="T131"/>
  <c r="BK153"/>
  <c r="J153"/>
  <c r="J101"/>
  <c i="9" r="T126"/>
  <c r="T125"/>
  <c r="T124"/>
  <c r="P341"/>
  <c r="T341"/>
  <c r="P368"/>
  <c r="T368"/>
  <c r="R392"/>
  <c r="P539"/>
  <c r="BK552"/>
  <c r="J552"/>
  <c r="J103"/>
  <c r="R552"/>
  <c r="T563"/>
  <c i="10" r="BK131"/>
  <c r="J131"/>
  <c r="J100"/>
  <c r="T131"/>
  <c r="T130"/>
  <c r="T129"/>
  <c r="T171"/>
  <c r="R179"/>
  <c r="R189"/>
  <c r="T196"/>
  <c i="11" r="BK129"/>
  <c r="J129"/>
  <c r="J100"/>
  <c r="P129"/>
  <c r="P128"/>
  <c r="P127"/>
  <c i="1" r="AU105"/>
  <c i="11" r="BK186"/>
  <c r="J186"/>
  <c r="J103"/>
  <c r="P186"/>
  <c i="12" r="P126"/>
  <c r="P125"/>
  <c r="P124"/>
  <c i="1" r="AU107"/>
  <c i="13" r="R129"/>
  <c r="P168"/>
  <c r="BK185"/>
  <c r="J185"/>
  <c r="J102"/>
  <c r="R185"/>
  <c r="P192"/>
  <c r="BK207"/>
  <c r="J207"/>
  <c r="J104"/>
  <c r="R207"/>
  <c i="14" r="R126"/>
  <c r="R125"/>
  <c r="R124"/>
  <c i="15" r="R129"/>
  <c r="R164"/>
  <c r="P181"/>
  <c r="R190"/>
  <c r="R201"/>
  <c i="16" r="BK123"/>
  <c r="J123"/>
  <c r="J98"/>
  <c r="T123"/>
  <c r="BK136"/>
  <c r="J136"/>
  <c r="J100"/>
  <c r="T141"/>
  <c i="2" r="J89"/>
  <c r="J92"/>
  <c r="F121"/>
  <c r="J121"/>
  <c r="F122"/>
  <c r="BE128"/>
  <c r="BE130"/>
  <c r="BE135"/>
  <c r="BE140"/>
  <c r="BE145"/>
  <c r="BE150"/>
  <c r="BE173"/>
  <c r="BE186"/>
  <c r="BE292"/>
  <c r="BE430"/>
  <c r="BE437"/>
  <c r="BE468"/>
  <c r="BE518"/>
  <c r="BE530"/>
  <c r="BE587"/>
  <c r="BE736"/>
  <c r="BE801"/>
  <c r="BE847"/>
  <c r="BE926"/>
  <c r="BE973"/>
  <c r="BE978"/>
  <c r="BE985"/>
  <c r="BE1019"/>
  <c r="BE1125"/>
  <c r="BE1135"/>
  <c r="BE1161"/>
  <c i="6" r="BE198"/>
  <c i="2" r="E85"/>
  <c r="BE424"/>
  <c r="BE427"/>
  <c r="BE446"/>
  <c r="BE655"/>
  <c r="BE722"/>
  <c r="BE747"/>
  <c r="BE830"/>
  <c r="BE842"/>
  <c r="BE920"/>
  <c r="BE963"/>
  <c r="BE970"/>
  <c r="BE1007"/>
  <c r="BE1010"/>
  <c r="BE1017"/>
  <c r="BE1062"/>
  <c r="BE1081"/>
  <c r="BE1106"/>
  <c r="BE1109"/>
  <c r="BE1190"/>
  <c r="BE1194"/>
  <c r="BE1202"/>
  <c i="3" r="J89"/>
  <c r="F92"/>
  <c r="BE157"/>
  <c r="BE182"/>
  <c r="BE321"/>
  <c r="BE329"/>
  <c r="BE361"/>
  <c r="BE403"/>
  <c r="BE429"/>
  <c r="BE518"/>
  <c r="BE521"/>
  <c r="BE532"/>
  <c r="BE564"/>
  <c r="BE580"/>
  <c r="BE613"/>
  <c r="BE623"/>
  <c r="BE635"/>
  <c r="BE649"/>
  <c r="BE711"/>
  <c r="BE717"/>
  <c r="BE731"/>
  <c r="BE766"/>
  <c r="BE774"/>
  <c r="BE778"/>
  <c r="BE788"/>
  <c r="BE796"/>
  <c r="BE818"/>
  <c r="BE821"/>
  <c r="BE879"/>
  <c r="BE899"/>
  <c r="BE935"/>
  <c r="BE945"/>
  <c r="BE951"/>
  <c r="BE960"/>
  <c r="BE975"/>
  <c r="BE997"/>
  <c i="4" r="J89"/>
  <c r="F121"/>
  <c r="BE189"/>
  <c r="BE392"/>
  <c r="BE420"/>
  <c r="BE436"/>
  <c r="BE470"/>
  <c r="BE482"/>
  <c r="BE497"/>
  <c r="BE529"/>
  <c r="BE572"/>
  <c r="BE589"/>
  <c r="BE605"/>
  <c r="BE608"/>
  <c i="5" r="J91"/>
  <c r="F127"/>
  <c r="BE161"/>
  <c r="BE190"/>
  <c r="BE193"/>
  <c r="BE199"/>
  <c r="BE206"/>
  <c r="BE216"/>
  <c r="BE224"/>
  <c r="BE236"/>
  <c r="BE244"/>
  <c r="BE254"/>
  <c r="BE255"/>
  <c r="BE276"/>
  <c i="6" r="E85"/>
  <c r="J91"/>
  <c r="BE140"/>
  <c r="BE221"/>
  <c r="BE278"/>
  <c r="BE283"/>
  <c r="BE302"/>
  <c r="BE312"/>
  <c r="BE318"/>
  <c r="BE334"/>
  <c r="BE347"/>
  <c r="BE353"/>
  <c r="BE355"/>
  <c r="BK268"/>
  <c r="J268"/>
  <c r="J100"/>
  <c i="7" r="J92"/>
  <c r="F118"/>
  <c r="BE127"/>
  <c r="BE134"/>
  <c r="BE135"/>
  <c r="BE138"/>
  <c r="BE140"/>
  <c r="BE142"/>
  <c r="BE143"/>
  <c r="BE144"/>
  <c r="BE152"/>
  <c r="BE155"/>
  <c i="8" r="J89"/>
  <c r="J92"/>
  <c r="F118"/>
  <c r="BE125"/>
  <c r="BE128"/>
  <c r="BE130"/>
  <c r="BE132"/>
  <c r="BE142"/>
  <c r="BE144"/>
  <c r="BE146"/>
  <c r="BE147"/>
  <c r="BE151"/>
  <c r="BE152"/>
  <c r="BE154"/>
  <c r="BE156"/>
  <c i="9" r="J89"/>
  <c r="E114"/>
  <c r="F120"/>
  <c r="BE127"/>
  <c r="BE150"/>
  <c r="BE245"/>
  <c r="BE255"/>
  <c r="BE276"/>
  <c r="BE356"/>
  <c r="BE362"/>
  <c r="BE369"/>
  <c r="BE377"/>
  <c r="BE387"/>
  <c r="BE395"/>
  <c r="BE425"/>
  <c r="BE438"/>
  <c r="BE440"/>
  <c r="BE453"/>
  <c r="BE457"/>
  <c r="BE467"/>
  <c r="BE469"/>
  <c r="BE473"/>
  <c r="BE475"/>
  <c r="BE477"/>
  <c r="BE479"/>
  <c r="BE487"/>
  <c r="BE505"/>
  <c r="BE513"/>
  <c r="BE519"/>
  <c r="BE529"/>
  <c r="BE535"/>
  <c r="BE550"/>
  <c r="BE553"/>
  <c i="10" r="E85"/>
  <c r="F93"/>
  <c r="F126"/>
  <c r="BE132"/>
  <c r="BE157"/>
  <c r="BE170"/>
  <c r="BE177"/>
  <c r="BE180"/>
  <c r="BE182"/>
  <c r="BE188"/>
  <c r="BE190"/>
  <c r="BE192"/>
  <c r="BE194"/>
  <c r="BE201"/>
  <c r="BK187"/>
  <c r="J187"/>
  <c r="J103"/>
  <c r="BK203"/>
  <c r="J203"/>
  <c r="J106"/>
  <c r="BK205"/>
  <c r="J205"/>
  <c r="J107"/>
  <c i="11" r="J91"/>
  <c r="E115"/>
  <c r="F123"/>
  <c r="BE150"/>
  <c r="BE157"/>
  <c r="BE159"/>
  <c r="BE167"/>
  <c r="BE178"/>
  <c r="BE187"/>
  <c i="12" r="F93"/>
  <c r="J94"/>
  <c r="J120"/>
  <c r="BE128"/>
  <c r="BE137"/>
  <c r="BE139"/>
  <c r="BE142"/>
  <c r="BE143"/>
  <c r="BE146"/>
  <c r="BE148"/>
  <c r="BE151"/>
  <c r="BE154"/>
  <c r="BE157"/>
  <c r="BE158"/>
  <c r="BE159"/>
  <c r="BE160"/>
  <c r="BE162"/>
  <c r="BE164"/>
  <c r="BE165"/>
  <c r="BE168"/>
  <c i="13" r="F93"/>
  <c r="J94"/>
  <c r="J123"/>
  <c r="BE132"/>
  <c r="BE138"/>
  <c r="BE140"/>
  <c r="BE144"/>
  <c r="BE146"/>
  <c r="BE154"/>
  <c r="BE158"/>
  <c r="BE160"/>
  <c r="BE171"/>
  <c r="BE183"/>
  <c r="BE186"/>
  <c r="BE188"/>
  <c r="BE193"/>
  <c r="BE197"/>
  <c r="BE199"/>
  <c r="BE203"/>
  <c r="BE210"/>
  <c r="BK224"/>
  <c r="J224"/>
  <c r="J105"/>
  <c i="14" r="F93"/>
  <c r="F94"/>
  <c r="E112"/>
  <c r="J120"/>
  <c r="BE131"/>
  <c r="BE133"/>
  <c r="BE134"/>
  <c r="BE135"/>
  <c r="BE137"/>
  <c r="BE139"/>
  <c r="BE140"/>
  <c r="BE144"/>
  <c r="BE151"/>
  <c r="BE152"/>
  <c r="BE156"/>
  <c r="BE160"/>
  <c i="15" r="E85"/>
  <c r="J93"/>
  <c r="J124"/>
  <c r="BE136"/>
  <c r="BE140"/>
  <c r="BE142"/>
  <c r="BE148"/>
  <c r="BE150"/>
  <c r="BE152"/>
  <c r="BE154"/>
  <c r="BE158"/>
  <c r="BE160"/>
  <c r="BE175"/>
  <c r="BE177"/>
  <c r="BE184"/>
  <c r="BE195"/>
  <c r="BE202"/>
  <c r="BE208"/>
  <c i="16" r="J91"/>
  <c r="E111"/>
  <c r="BE125"/>
  <c i="2" r="BE178"/>
  <c r="BE210"/>
  <c r="BE501"/>
  <c r="BE734"/>
  <c r="BE739"/>
  <c r="BE764"/>
  <c r="BE823"/>
  <c r="BE959"/>
  <c r="BE980"/>
  <c r="BE987"/>
  <c r="BE995"/>
  <c r="BE1012"/>
  <c r="BE1050"/>
  <c r="BE1143"/>
  <c r="BE1171"/>
  <c r="BE1176"/>
  <c i="3" r="E85"/>
  <c r="J91"/>
  <c r="F121"/>
  <c r="BE190"/>
  <c r="BE234"/>
  <c r="BE275"/>
  <c r="BE390"/>
  <c r="BE407"/>
  <c r="BE488"/>
  <c r="BE538"/>
  <c r="BE558"/>
  <c r="BE596"/>
  <c r="BE618"/>
  <c r="BE728"/>
  <c r="BE733"/>
  <c r="BE750"/>
  <c r="BE764"/>
  <c r="BE768"/>
  <c r="BE770"/>
  <c r="BE782"/>
  <c r="BE847"/>
  <c r="BE853"/>
  <c r="BE873"/>
  <c r="BE888"/>
  <c r="BE994"/>
  <c r="BE1036"/>
  <c r="BE1046"/>
  <c r="BE1064"/>
  <c r="BE1065"/>
  <c r="BE1067"/>
  <c r="BE1073"/>
  <c r="BE1084"/>
  <c i="4" r="F91"/>
  <c r="J92"/>
  <c r="BE151"/>
  <c r="BE156"/>
  <c r="BE199"/>
  <c r="BE203"/>
  <c r="BE232"/>
  <c r="BE412"/>
  <c r="BE431"/>
  <c r="BE456"/>
  <c r="BE487"/>
  <c r="BE508"/>
  <c r="BE520"/>
  <c r="BE551"/>
  <c r="BE597"/>
  <c i="5" r="J89"/>
  <c r="J92"/>
  <c r="F128"/>
  <c r="BE136"/>
  <c r="BE154"/>
  <c r="BE168"/>
  <c r="BE172"/>
  <c r="BE178"/>
  <c r="BE187"/>
  <c r="BE202"/>
  <c r="BE204"/>
  <c r="BE210"/>
  <c r="BE215"/>
  <c r="BE219"/>
  <c r="BE222"/>
  <c r="BE226"/>
  <c r="BE243"/>
  <c r="BE279"/>
  <c r="BE282"/>
  <c r="BK258"/>
  <c r="J258"/>
  <c r="J106"/>
  <c r="BK260"/>
  <c r="J260"/>
  <c r="J107"/>
  <c i="6" r="F124"/>
  <c r="BE149"/>
  <c i="15" r="BE162"/>
  <c r="BE167"/>
  <c r="BE169"/>
  <c r="BE188"/>
  <c r="BE193"/>
  <c r="BE197"/>
  <c r="BE206"/>
  <c r="BE212"/>
  <c i="16" r="BE128"/>
  <c i="2" r="BE206"/>
  <c r="BE208"/>
  <c r="BE408"/>
  <c r="BE452"/>
  <c r="BE485"/>
  <c r="BE641"/>
  <c r="BE685"/>
  <c r="BE725"/>
  <c r="BE731"/>
  <c r="BE769"/>
  <c r="BE806"/>
  <c r="BE813"/>
  <c r="BE918"/>
  <c r="BE922"/>
  <c r="BE950"/>
  <c r="BE952"/>
  <c r="BE961"/>
  <c r="BE982"/>
  <c r="BE1000"/>
  <c r="BE1005"/>
  <c r="BE1015"/>
  <c r="BE1021"/>
  <c r="BE1179"/>
  <c r="BE1182"/>
  <c r="BE1186"/>
  <c r="BE1196"/>
  <c i="3" r="BE128"/>
  <c r="BE140"/>
  <c r="BE162"/>
  <c r="BE175"/>
  <c r="BE193"/>
  <c r="BE346"/>
  <c r="BE466"/>
  <c r="BE515"/>
  <c r="BE570"/>
  <c r="BE591"/>
  <c r="BE630"/>
  <c r="BE660"/>
  <c r="BE666"/>
  <c r="BE685"/>
  <c r="BE735"/>
  <c r="BE786"/>
  <c r="BE790"/>
  <c r="BE794"/>
  <c r="BE798"/>
  <c r="BE850"/>
  <c r="BE863"/>
  <c r="BE876"/>
  <c r="BE894"/>
  <c r="BE904"/>
  <c r="BE910"/>
  <c r="BE933"/>
  <c r="BE956"/>
  <c r="BE962"/>
  <c r="BE992"/>
  <c r="BE1014"/>
  <c r="BE1056"/>
  <c r="BE1070"/>
  <c i="4" r="J91"/>
  <c r="E114"/>
  <c r="BE137"/>
  <c r="BE147"/>
  <c r="BE181"/>
  <c r="BE194"/>
  <c r="BE201"/>
  <c r="BE205"/>
  <c r="BE259"/>
  <c r="BE314"/>
  <c r="BE329"/>
  <c r="BE342"/>
  <c r="BE354"/>
  <c r="BE363"/>
  <c r="BE426"/>
  <c r="BE465"/>
  <c r="BE514"/>
  <c r="BE533"/>
  <c r="BE559"/>
  <c r="BE594"/>
  <c r="BE600"/>
  <c r="BE602"/>
  <c i="5" r="BE134"/>
  <c r="BE174"/>
  <c r="BE182"/>
  <c r="BE189"/>
  <c r="BE195"/>
  <c r="BE198"/>
  <c r="BE221"/>
  <c r="BE232"/>
  <c r="BE241"/>
  <c r="BE246"/>
  <c r="BE248"/>
  <c r="BE252"/>
  <c r="BE257"/>
  <c r="BE259"/>
  <c r="BE261"/>
  <c r="BK275"/>
  <c r="J275"/>
  <c r="J110"/>
  <c i="6" r="F91"/>
  <c r="BE147"/>
  <c r="BE176"/>
  <c r="BE227"/>
  <c r="BE243"/>
  <c r="BE291"/>
  <c r="BE304"/>
  <c r="BE306"/>
  <c r="BE314"/>
  <c r="BE320"/>
  <c r="BE337"/>
  <c r="BE339"/>
  <c i="7" r="F91"/>
  <c r="BE128"/>
  <c r="BE133"/>
  <c r="BE137"/>
  <c r="BE146"/>
  <c r="BE153"/>
  <c i="8" r="E85"/>
  <c r="J118"/>
  <c r="BE126"/>
  <c r="BE127"/>
  <c r="BE129"/>
  <c r="BE134"/>
  <c r="BE137"/>
  <c r="BE155"/>
  <c i="9" r="J91"/>
  <c r="J121"/>
  <c r="BE142"/>
  <c r="BE144"/>
  <c r="BE169"/>
  <c r="BE188"/>
  <c r="BE233"/>
  <c r="BE287"/>
  <c r="BE342"/>
  <c r="BE400"/>
  <c r="BE409"/>
  <c r="BE414"/>
  <c r="BE416"/>
  <c r="BE418"/>
  <c r="BE431"/>
  <c r="BE436"/>
  <c r="BE455"/>
  <c r="BE459"/>
  <c r="BE495"/>
  <c r="BE497"/>
  <c r="BE499"/>
  <c r="BE501"/>
  <c r="BE503"/>
  <c r="BE515"/>
  <c r="BE521"/>
  <c r="BE523"/>
  <c r="BE533"/>
  <c r="BE537"/>
  <c r="BE540"/>
  <c r="BE554"/>
  <c r="BE556"/>
  <c r="BE559"/>
  <c r="BE564"/>
  <c r="BE567"/>
  <c i="10" r="J93"/>
  <c r="J94"/>
  <c r="J123"/>
  <c r="BE134"/>
  <c r="BE136"/>
  <c r="BE159"/>
  <c r="BE161"/>
  <c r="BE168"/>
  <c r="BE174"/>
  <c r="BE176"/>
  <c r="BE185"/>
  <c r="BE186"/>
  <c r="BE197"/>
  <c r="BE202"/>
  <c r="BE204"/>
  <c r="BE206"/>
  <c i="11" r="F94"/>
  <c r="J124"/>
  <c r="BE130"/>
  <c r="BE143"/>
  <c r="BE161"/>
  <c r="BE165"/>
  <c r="BE172"/>
  <c r="BE174"/>
  <c r="BE180"/>
  <c r="BE183"/>
  <c r="BE185"/>
  <c r="BE191"/>
  <c r="BE199"/>
  <c r="BK196"/>
  <c r="J196"/>
  <c r="J104"/>
  <c i="12" r="J91"/>
  <c r="E112"/>
  <c r="F121"/>
  <c r="BE127"/>
  <c r="BE130"/>
  <c r="BE131"/>
  <c r="BE133"/>
  <c r="BE134"/>
  <c r="BE150"/>
  <c r="BE155"/>
  <c r="BE161"/>
  <c r="BE167"/>
  <c r="BE169"/>
  <c r="BE170"/>
  <c r="BE171"/>
  <c r="BK173"/>
  <c r="BK172"/>
  <c r="J172"/>
  <c r="J101"/>
  <c i="13" r="E85"/>
  <c r="J121"/>
  <c r="BE134"/>
  <c r="BE136"/>
  <c r="BE148"/>
  <c r="BE152"/>
  <c r="BE156"/>
  <c r="BE162"/>
  <c r="BE164"/>
  <c r="BE169"/>
  <c r="BE175"/>
  <c r="BE177"/>
  <c r="BE181"/>
  <c r="BE195"/>
  <c r="BE220"/>
  <c r="BE222"/>
  <c i="14" r="J91"/>
  <c r="J94"/>
  <c r="BE128"/>
  <c r="BE130"/>
  <c r="BE132"/>
  <c r="BE136"/>
  <c r="BE138"/>
  <c r="BE142"/>
  <c r="BE145"/>
  <c r="BE147"/>
  <c r="BE148"/>
  <c r="BE150"/>
  <c r="BE154"/>
  <c r="BE155"/>
  <c r="BE157"/>
  <c r="BK159"/>
  <c r="J159"/>
  <c r="J102"/>
  <c i="15" r="J91"/>
  <c r="F94"/>
  <c r="BE132"/>
  <c r="BE146"/>
  <c r="BE173"/>
  <c r="BE186"/>
  <c r="BE199"/>
  <c r="BE204"/>
  <c r="BE219"/>
  <c i="16" r="F92"/>
  <c r="F117"/>
  <c r="BE126"/>
  <c r="BE127"/>
  <c r="BE129"/>
  <c r="BE130"/>
  <c r="BE131"/>
  <c r="BE137"/>
  <c r="BE138"/>
  <c r="BE139"/>
  <c r="BE142"/>
  <c r="BE143"/>
  <c i="2" r="BE350"/>
  <c r="BE414"/>
  <c r="BE417"/>
  <c r="BE524"/>
  <c r="BE545"/>
  <c r="BE669"/>
  <c r="BE818"/>
  <c r="BE837"/>
  <c r="BE853"/>
  <c r="BE885"/>
  <c r="BE955"/>
  <c r="BE968"/>
  <c r="BE1002"/>
  <c r="BE1074"/>
  <c i="3" r="J92"/>
  <c r="BE135"/>
  <c r="BE316"/>
  <c r="BE324"/>
  <c r="BE332"/>
  <c r="BE452"/>
  <c r="BE524"/>
  <c r="BE527"/>
  <c r="BE548"/>
  <c r="BE640"/>
  <c r="BE646"/>
  <c r="BE651"/>
  <c r="BE669"/>
  <c r="BE677"/>
  <c r="BE703"/>
  <c r="BE720"/>
  <c r="BE726"/>
  <c r="BE772"/>
  <c r="BE776"/>
  <c r="BE780"/>
  <c r="BE808"/>
  <c r="BE831"/>
  <c r="BE882"/>
  <c r="BE890"/>
  <c r="BE897"/>
  <c r="BE906"/>
  <c r="BE915"/>
  <c r="BE925"/>
  <c r="BE938"/>
  <c r="BE943"/>
  <c r="BE949"/>
  <c r="BE958"/>
  <c r="BE990"/>
  <c r="BE999"/>
  <c r="BE1007"/>
  <c r="BE1022"/>
  <c r="BE1033"/>
  <c r="BE1061"/>
  <c r="BE1076"/>
  <c r="BE1078"/>
  <c r="BE1081"/>
  <c i="4" r="BE132"/>
  <c r="BE142"/>
  <c r="BE176"/>
  <c r="BE382"/>
  <c r="BE404"/>
  <c r="BE416"/>
  <c r="BE492"/>
  <c r="BE512"/>
  <c r="BE516"/>
  <c r="BE523"/>
  <c r="BE543"/>
  <c r="BE567"/>
  <c r="BK425"/>
  <c r="J425"/>
  <c r="J99"/>
  <c i="5" r="E85"/>
  <c r="BE146"/>
  <c r="BE170"/>
  <c r="BE176"/>
  <c r="BE208"/>
  <c r="BE214"/>
  <c r="BE228"/>
  <c r="BE231"/>
  <c r="BE233"/>
  <c r="BE239"/>
  <c r="BE250"/>
  <c r="BE256"/>
  <c r="BE267"/>
  <c r="BE278"/>
  <c r="BE280"/>
  <c r="BE281"/>
  <c i="6" r="J89"/>
  <c r="J124"/>
  <c r="BE130"/>
  <c r="BE145"/>
  <c r="BE157"/>
  <c r="BE173"/>
  <c r="BE213"/>
  <c r="BE233"/>
  <c r="BE239"/>
  <c r="BE255"/>
  <c r="BE258"/>
  <c r="BE273"/>
  <c r="BE289"/>
  <c r="BE294"/>
  <c r="BE296"/>
  <c r="BE316"/>
  <c r="BE325"/>
  <c r="BE328"/>
  <c r="BE329"/>
  <c r="BE331"/>
  <c i="7" r="J89"/>
  <c r="E111"/>
  <c r="BE131"/>
  <c r="BE139"/>
  <c r="BE141"/>
  <c r="BE150"/>
  <c i="8" r="F119"/>
  <c r="BE135"/>
  <c r="BE136"/>
  <c r="BE140"/>
  <c r="BE141"/>
  <c r="BE148"/>
  <c r="BE158"/>
  <c i="9" r="F121"/>
  <c r="BE140"/>
  <c r="BE220"/>
  <c r="BE308"/>
  <c r="BE312"/>
  <c r="BE326"/>
  <c r="BE350"/>
  <c r="BE382"/>
  <c r="BE402"/>
  <c r="BE404"/>
  <c r="BE420"/>
  <c r="BE428"/>
  <c r="BE442"/>
  <c r="BE444"/>
  <c r="BE447"/>
  <c r="BE451"/>
  <c r="BE461"/>
  <c r="BE463"/>
  <c r="BE483"/>
  <c i="15" r="BE165"/>
  <c r="BE171"/>
  <c r="BE179"/>
  <c r="BE191"/>
  <c r="BK218"/>
  <c r="J218"/>
  <c r="J105"/>
  <c i="16" r="J89"/>
  <c r="J92"/>
  <c r="BE133"/>
  <c r="BE144"/>
  <c i="2" r="BE190"/>
  <c r="BE198"/>
  <c r="BE234"/>
  <c r="BE440"/>
  <c r="BE549"/>
  <c r="BE627"/>
  <c r="BE720"/>
  <c r="BE728"/>
  <c r="BE755"/>
  <c r="BE792"/>
  <c r="BE797"/>
  <c r="BE924"/>
  <c r="BE966"/>
  <c r="BE975"/>
  <c r="BE990"/>
  <c r="BE992"/>
  <c r="BE997"/>
  <c r="BE1023"/>
  <c r="BE1047"/>
  <c r="BE1094"/>
  <c r="BE1117"/>
  <c r="BE1127"/>
  <c r="BE1145"/>
  <c r="BE1166"/>
  <c r="BE1180"/>
  <c r="BE1199"/>
  <c i="3" r="BE130"/>
  <c r="BE170"/>
  <c r="BE180"/>
  <c r="BE184"/>
  <c r="BE375"/>
  <c r="BE459"/>
  <c r="BE472"/>
  <c r="BE479"/>
  <c r="BE513"/>
  <c r="BE529"/>
  <c r="BE657"/>
  <c r="BE695"/>
  <c r="BE714"/>
  <c r="BE723"/>
  <c r="BE737"/>
  <c r="BE784"/>
  <c r="BE792"/>
  <c r="BE839"/>
  <c r="BE885"/>
  <c r="BE892"/>
  <c r="BE902"/>
  <c r="BE908"/>
  <c r="BE913"/>
  <c r="BE918"/>
  <c r="BE920"/>
  <c r="BE923"/>
  <c r="BE928"/>
  <c r="BE930"/>
  <c r="BE940"/>
  <c r="BE947"/>
  <c r="BE954"/>
  <c r="BE988"/>
  <c r="BE1002"/>
  <c r="BE1012"/>
  <c r="BE1030"/>
  <c i="4" r="BE127"/>
  <c r="BE286"/>
  <c r="BE301"/>
  <c r="BE348"/>
  <c r="BE373"/>
  <c r="BE398"/>
  <c r="BE461"/>
  <c r="BE477"/>
  <c r="BE502"/>
  <c r="BE510"/>
  <c r="BE518"/>
  <c r="BE526"/>
  <c r="BE538"/>
  <c r="BE577"/>
  <c r="BE582"/>
  <c r="BE588"/>
  <c r="BE591"/>
  <c i="5" r="BE138"/>
  <c r="BE185"/>
  <c r="BE197"/>
  <c r="BE212"/>
  <c r="BE218"/>
  <c r="BE230"/>
  <c r="BE237"/>
  <c r="BE245"/>
  <c r="BE247"/>
  <c r="BE265"/>
  <c i="6" r="BE135"/>
  <c r="BE165"/>
  <c r="BE179"/>
  <c r="BE185"/>
  <c r="BE191"/>
  <c r="BE206"/>
  <c r="BE248"/>
  <c r="BE261"/>
  <c r="BE264"/>
  <c r="BE269"/>
  <c r="BE300"/>
  <c r="BE308"/>
  <c r="BE310"/>
  <c r="BE323"/>
  <c r="BE342"/>
  <c r="BE349"/>
  <c r="BE351"/>
  <c i="7" r="J91"/>
  <c r="BE124"/>
  <c r="BE125"/>
  <c r="BE126"/>
  <c r="BE129"/>
  <c r="BE130"/>
  <c r="BE132"/>
  <c r="BE145"/>
  <c r="BE147"/>
  <c r="BE148"/>
  <c r="BE149"/>
  <c r="BE156"/>
  <c r="BE157"/>
  <c i="8" r="BE133"/>
  <c r="BE138"/>
  <c r="BE143"/>
  <c r="BE149"/>
  <c r="BE150"/>
  <c r="BK157"/>
  <c r="J157"/>
  <c r="J102"/>
  <c i="9" r="BE135"/>
  <c r="BE207"/>
  <c r="BE239"/>
  <c r="BE266"/>
  <c r="BE293"/>
  <c r="BE299"/>
  <c r="BE393"/>
  <c r="BE397"/>
  <c r="BE406"/>
  <c r="BE412"/>
  <c r="BE422"/>
  <c r="BE433"/>
  <c r="BE449"/>
  <c r="BE465"/>
  <c r="BE485"/>
  <c r="BE489"/>
  <c r="BE491"/>
  <c r="BE493"/>
  <c r="BE517"/>
  <c r="BE525"/>
  <c r="BE527"/>
  <c r="BE531"/>
  <c r="BE545"/>
  <c r="BE562"/>
  <c i="10" r="BE143"/>
  <c r="BE150"/>
  <c r="BE165"/>
  <c r="BE172"/>
  <c r="BE178"/>
  <c r="BE184"/>
  <c r="BE195"/>
  <c r="BE199"/>
  <c i="11" r="J93"/>
  <c r="BE134"/>
  <c r="BE136"/>
  <c r="BE171"/>
  <c r="BE189"/>
  <c r="BE193"/>
  <c r="BE197"/>
  <c r="BK179"/>
  <c r="J179"/>
  <c r="J101"/>
  <c r="BK198"/>
  <c r="J198"/>
  <c r="J105"/>
  <c i="12" r="BE136"/>
  <c r="BE140"/>
  <c r="BE145"/>
  <c r="BE147"/>
  <c r="BE149"/>
  <c r="BE152"/>
  <c r="BE153"/>
  <c r="BE156"/>
  <c r="BE163"/>
  <c r="BE166"/>
  <c r="BE174"/>
  <c i="13" r="F94"/>
  <c r="BE130"/>
  <c r="BE142"/>
  <c r="BE150"/>
  <c r="BE166"/>
  <c r="BE173"/>
  <c r="BE179"/>
  <c r="BE190"/>
  <c r="BE201"/>
  <c r="BE205"/>
  <c r="BE208"/>
  <c r="BE212"/>
  <c r="BE214"/>
  <c r="BE216"/>
  <c r="BE218"/>
  <c r="BE225"/>
  <c i="14" r="BE127"/>
  <c r="BE129"/>
  <c r="BE141"/>
  <c r="BE143"/>
  <c r="BE146"/>
  <c r="BE149"/>
  <c r="BE153"/>
  <c i="15" r="F93"/>
  <c r="BE130"/>
  <c r="BE134"/>
  <c r="BE138"/>
  <c r="BE144"/>
  <c r="BE156"/>
  <c r="BE182"/>
  <c r="BE210"/>
  <c r="BE214"/>
  <c r="BE216"/>
  <c i="16" r="BE124"/>
  <c r="BE134"/>
  <c r="BE135"/>
  <c r="BE140"/>
  <c i="2" r="F34"/>
  <c i="1" r="BA95"/>
  <c i="12" r="F36"/>
  <c i="1" r="BA107"/>
  <c i="14" r="F39"/>
  <c i="1" r="BD110"/>
  <c i="3" r="F35"/>
  <c i="1" r="BB96"/>
  <c i="6" r="F34"/>
  <c i="1" r="BA99"/>
  <c i="7" r="F37"/>
  <c i="1" r="BD100"/>
  <c i="9" r="F35"/>
  <c i="1" r="BB102"/>
  <c i="12" r="F37"/>
  <c i="1" r="BB107"/>
  <c i="2" r="F35"/>
  <c i="1" r="BB95"/>
  <c i="6" r="F37"/>
  <c i="1" r="BD99"/>
  <c i="6" r="F36"/>
  <c i="1" r="BC99"/>
  <c i="9" r="F34"/>
  <c i="1" r="BA102"/>
  <c i="12" r="F39"/>
  <c i="1" r="BD107"/>
  <c i="4" r="F36"/>
  <c i="1" r="BC97"/>
  <c i="12" r="F38"/>
  <c i="1" r="BC107"/>
  <c i="2" r="F37"/>
  <c i="1" r="BD95"/>
  <c i="5" r="F36"/>
  <c i="1" r="BC98"/>
  <c i="2" r="F36"/>
  <c i="1" r="BC95"/>
  <c i="5" r="F37"/>
  <c i="1" r="BD98"/>
  <c i="7" r="F34"/>
  <c i="1" r="BA100"/>
  <c i="8" r="F36"/>
  <c i="1" r="BC101"/>
  <c i="11" r="F36"/>
  <c i="1" r="BA105"/>
  <c i="13" r="F38"/>
  <c i="1" r="BC108"/>
  <c i="4" r="F34"/>
  <c i="1" r="BA97"/>
  <c i="5" r="F35"/>
  <c i="1" r="BB98"/>
  <c i="7" r="F35"/>
  <c i="1" r="BB100"/>
  <c i="15" r="J36"/>
  <c i="1" r="AW111"/>
  <c i="16" r="F35"/>
  <c i="1" r="BB112"/>
  <c i="10" r="F38"/>
  <c i="1" r="BC104"/>
  <c i="11" r="J36"/>
  <c i="1" r="AW105"/>
  <c i="12" r="J36"/>
  <c i="1" r="AW107"/>
  <c i="14" r="F36"/>
  <c i="1" r="BA110"/>
  <c i="15" r="F39"/>
  <c i="1" r="BD111"/>
  <c i="5" r="J34"/>
  <c i="1" r="AW98"/>
  <c i="8" r="F35"/>
  <c i="1" r="BB101"/>
  <c i="10" r="F37"/>
  <c i="1" r="BB104"/>
  <c i="11" r="F39"/>
  <c i="1" r="BD105"/>
  <c i="13" r="F37"/>
  <c i="1" r="BB108"/>
  <c i="15" r="F37"/>
  <c i="1" r="BB111"/>
  <c r="AS94"/>
  <c i="3" r="F36"/>
  <c i="1" r="BC96"/>
  <c i="6" r="J34"/>
  <c i="1" r="AW99"/>
  <c i="9" r="J34"/>
  <c i="1" r="AW102"/>
  <c i="14" r="J36"/>
  <c i="1" r="AW110"/>
  <c i="11" r="F37"/>
  <c i="1" r="BB105"/>
  <c i="16" r="F37"/>
  <c i="1" r="BD112"/>
  <c i="16" r="F34"/>
  <c i="1" r="BA112"/>
  <c i="5" r="F34"/>
  <c i="1" r="BA98"/>
  <c i="14" r="F38"/>
  <c i="1" r="BC110"/>
  <c i="16" r="J34"/>
  <c i="1" r="AW112"/>
  <c i="9" r="F36"/>
  <c i="1" r="BC102"/>
  <c i="4" r="J34"/>
  <c i="1" r="AW97"/>
  <c i="15" r="F36"/>
  <c i="1" r="BA111"/>
  <c i="4" r="F35"/>
  <c i="1" r="BB97"/>
  <c i="10" r="J36"/>
  <c i="1" r="AW104"/>
  <c i="15" r="F38"/>
  <c i="1" r="BC111"/>
  <c i="3" r="F34"/>
  <c i="1" r="BA96"/>
  <c i="3" r="F37"/>
  <c i="1" r="BD96"/>
  <c i="7" r="J34"/>
  <c i="1" r="AW100"/>
  <c i="8" r="F37"/>
  <c i="1" r="BD101"/>
  <c i="10" r="F36"/>
  <c i="1" r="BA104"/>
  <c i="11" r="F38"/>
  <c i="1" r="BC105"/>
  <c i="13" r="F39"/>
  <c i="1" r="BD108"/>
  <c i="7" r="F36"/>
  <c i="1" r="BC100"/>
  <c i="13" r="F36"/>
  <c i="1" r="BA108"/>
  <c i="3" r="J34"/>
  <c i="1" r="AW96"/>
  <c i="6" r="F35"/>
  <c i="1" r="BB99"/>
  <c i="10" r="F39"/>
  <c i="1" r="BD104"/>
  <c i="13" r="J36"/>
  <c i="1" r="AW108"/>
  <c i="14" r="F37"/>
  <c i="1" r="BB110"/>
  <c i="8" r="J34"/>
  <c i="1" r="AW101"/>
  <c i="2" r="J34"/>
  <c i="1" r="AW95"/>
  <c i="4" r="F37"/>
  <c i="1" r="BD97"/>
  <c i="8" r="F34"/>
  <c i="1" r="BA101"/>
  <c i="9" r="F37"/>
  <c i="1" r="BD102"/>
  <c i="16" r="F36"/>
  <c i="1" r="BC112"/>
  <c i="7" l="1" r="R122"/>
  <c r="R121"/>
  <c i="2" r="R126"/>
  <c r="R125"/>
  <c i="13" r="T128"/>
  <c r="T127"/>
  <c i="15" r="P128"/>
  <c r="P127"/>
  <c i="1" r="AU111"/>
  <c i="4" r="R125"/>
  <c r="R124"/>
  <c i="3" r="T126"/>
  <c r="T125"/>
  <c i="4" r="BK125"/>
  <c r="J125"/>
  <c r="J97"/>
  <c i="3" r="P126"/>
  <c r="P125"/>
  <c i="1" r="AU96"/>
  <c i="16" r="P122"/>
  <c r="P121"/>
  <c i="1" r="AU112"/>
  <c i="7" r="T122"/>
  <c r="T121"/>
  <c i="3" r="R126"/>
  <c r="R125"/>
  <c i="5" r="P132"/>
  <c r="P131"/>
  <c i="1" r="AU98"/>
  <c i="16" r="T122"/>
  <c r="T121"/>
  <c i="13" r="R128"/>
  <c r="R127"/>
  <c i="8" r="P123"/>
  <c r="P122"/>
  <c i="1" r="AU101"/>
  <c i="4" r="T125"/>
  <c r="T124"/>
  <c i="15" r="T128"/>
  <c r="T127"/>
  <c i="9" r="P125"/>
  <c r="P124"/>
  <c i="1" r="AU102"/>
  <c i="8" r="T123"/>
  <c r="T122"/>
  <c i="6" r="P128"/>
  <c r="P127"/>
  <c i="1" r="AU99"/>
  <c i="5" r="T132"/>
  <c r="T131"/>
  <c i="2" r="T126"/>
  <c r="T125"/>
  <c i="5" r="R263"/>
  <c r="R132"/>
  <c r="R131"/>
  <c i="7" r="P122"/>
  <c r="P121"/>
  <c i="1" r="AU100"/>
  <c i="3" r="BK126"/>
  <c r="J126"/>
  <c r="J97"/>
  <c i="16" r="R122"/>
  <c r="R121"/>
  <c i="10" r="R130"/>
  <c r="R129"/>
  <c r="P130"/>
  <c r="P129"/>
  <c i="1" r="AU104"/>
  <c i="9" r="R125"/>
  <c r="R124"/>
  <c i="6" r="R128"/>
  <c r="R127"/>
  <c i="15" r="R128"/>
  <c r="R127"/>
  <c i="4" r="P125"/>
  <c r="P124"/>
  <c i="1" r="AU97"/>
  <c i="13" r="P128"/>
  <c r="P127"/>
  <c i="1" r="AU108"/>
  <c i="4" r="J126"/>
  <c r="J98"/>
  <c i="7" r="BK122"/>
  <c r="J122"/>
  <c r="J97"/>
  <c i="11" r="BK128"/>
  <c r="J128"/>
  <c r="J99"/>
  <c i="12" r="J173"/>
  <c r="J102"/>
  <c i="2" r="BK126"/>
  <c r="J126"/>
  <c r="J97"/>
  <c i="5" r="BK263"/>
  <c r="J263"/>
  <c r="J108"/>
  <c i="6" r="BK128"/>
  <c r="BK127"/>
  <c r="J127"/>
  <c r="J96"/>
  <c i="8" r="BK123"/>
  <c r="J123"/>
  <c r="J97"/>
  <c i="10" r="BK130"/>
  <c r="J130"/>
  <c r="J99"/>
  <c i="12" r="BK125"/>
  <c r="J125"/>
  <c r="J99"/>
  <c i="14" r="J125"/>
  <c r="J99"/>
  <c r="J126"/>
  <c r="J100"/>
  <c r="BK158"/>
  <c r="J158"/>
  <c r="J101"/>
  <c i="15" r="BK128"/>
  <c r="J128"/>
  <c r="J99"/>
  <c i="16" r="BK122"/>
  <c r="BK121"/>
  <c r="J121"/>
  <c r="J96"/>
  <c i="3" r="J127"/>
  <c r="J98"/>
  <c i="6" r="J346"/>
  <c r="J107"/>
  <c i="5" r="BK132"/>
  <c r="J132"/>
  <c r="J97"/>
  <c i="9" r="BK125"/>
  <c r="J125"/>
  <c r="J97"/>
  <c i="13" r="BK128"/>
  <c r="J128"/>
  <c r="J99"/>
  <c i="1" r="BB103"/>
  <c r="AX103"/>
  <c i="8" r="F33"/>
  <c i="1" r="AZ101"/>
  <c i="11" r="J35"/>
  <c i="1" r="AV105"/>
  <c r="AT105"/>
  <c i="13" r="F35"/>
  <c i="1" r="AZ108"/>
  <c r="BC103"/>
  <c r="AY103"/>
  <c i="5" r="J33"/>
  <c i="1" r="AV98"/>
  <c r="AT98"/>
  <c i="9" r="J33"/>
  <c i="1" r="AV102"/>
  <c r="AT102"/>
  <c r="BD103"/>
  <c r="BA106"/>
  <c r="AW106"/>
  <c r="BD109"/>
  <c i="6" r="J33"/>
  <c i="1" r="AV99"/>
  <c r="AT99"/>
  <c i="7" r="F33"/>
  <c i="1" r="AZ100"/>
  <c r="BC106"/>
  <c r="AY106"/>
  <c r="BC109"/>
  <c r="AY109"/>
  <c i="4" r="J33"/>
  <c i="1" r="AV97"/>
  <c r="AT97"/>
  <c i="10" r="F35"/>
  <c i="1" r="AZ104"/>
  <c i="13" r="J35"/>
  <c i="1" r="AV108"/>
  <c r="AT108"/>
  <c r="AU109"/>
  <c i="3" r="F33"/>
  <c i="1" r="AZ96"/>
  <c i="15" r="F35"/>
  <c i="1" r="AZ111"/>
  <c i="3" r="J33"/>
  <c i="1" r="AV96"/>
  <c r="AT96"/>
  <c i="16" r="F33"/>
  <c i="1" r="AZ112"/>
  <c r="AU106"/>
  <c r="BA109"/>
  <c r="AW109"/>
  <c i="7" r="J33"/>
  <c i="1" r="AV100"/>
  <c r="AT100"/>
  <c i="10" r="J35"/>
  <c i="1" r="AV104"/>
  <c r="AT104"/>
  <c i="12" r="F35"/>
  <c i="1" r="AZ107"/>
  <c i="15" r="J35"/>
  <c i="1" r="AV111"/>
  <c r="AT111"/>
  <c i="12" r="J35"/>
  <c i="1" r="AV107"/>
  <c r="AT107"/>
  <c i="14" r="J35"/>
  <c i="1" r="AV110"/>
  <c r="AT110"/>
  <c i="4" r="F33"/>
  <c i="1" r="AZ97"/>
  <c i="6" r="F33"/>
  <c i="1" r="AZ99"/>
  <c i="11" r="F35"/>
  <c i="1" r="AZ105"/>
  <c i="14" r="F35"/>
  <c i="1" r="AZ110"/>
  <c r="AU103"/>
  <c i="5" r="F33"/>
  <c i="1" r="AZ98"/>
  <c r="BA103"/>
  <c r="AW103"/>
  <c r="BD106"/>
  <c r="BB109"/>
  <c r="AX109"/>
  <c i="2" r="J33"/>
  <c i="1" r="AV95"/>
  <c r="AT95"/>
  <c r="BB106"/>
  <c r="AX106"/>
  <c i="9" r="F33"/>
  <c i="1" r="AZ102"/>
  <c i="16" r="J33"/>
  <c i="1" r="AV112"/>
  <c r="AT112"/>
  <c i="2" r="F33"/>
  <c i="1" r="AZ95"/>
  <c i="8" r="J33"/>
  <c i="1" r="AV101"/>
  <c r="AT101"/>
  <c i="14" l="1" r="BK124"/>
  <c r="J124"/>
  <c i="6" r="J128"/>
  <c r="J97"/>
  <c i="8" r="BK122"/>
  <c r="J122"/>
  <c r="J96"/>
  <c i="9" r="BK124"/>
  <c r="J124"/>
  <c i="10" r="BK129"/>
  <c r="J129"/>
  <c i="13" r="BK127"/>
  <c r="J127"/>
  <c r="J98"/>
  <c i="2" r="BK125"/>
  <c r="J125"/>
  <c r="J96"/>
  <c i="11" r="BK127"/>
  <c r="J127"/>
  <c i="15" r="BK127"/>
  <c r="J127"/>
  <c r="J98"/>
  <c i="16" r="J122"/>
  <c r="J97"/>
  <c i="3" r="BK125"/>
  <c r="J125"/>
  <c r="J96"/>
  <c i="4" r="BK124"/>
  <c r="J124"/>
  <c r="J96"/>
  <c i="5" r="BK131"/>
  <c r="J131"/>
  <c r="J96"/>
  <c i="7" r="BK121"/>
  <c r="J121"/>
  <c r="J96"/>
  <c i="12" r="BK124"/>
  <c r="J124"/>
  <c r="J98"/>
  <c i="1" r="BA94"/>
  <c r="W30"/>
  <c r="BB94"/>
  <c r="AX94"/>
  <c r="BD94"/>
  <c r="W33"/>
  <c r="BC94"/>
  <c r="AY94"/>
  <c r="AZ103"/>
  <c r="AV103"/>
  <c r="AT103"/>
  <c r="AZ109"/>
  <c r="AV109"/>
  <c r="AT109"/>
  <c r="AZ106"/>
  <c r="AV106"/>
  <c r="AT106"/>
  <c i="14" r="J32"/>
  <c i="1" r="AG110"/>
  <c r="AN110"/>
  <c i="6" r="J30"/>
  <c i="1" r="AG99"/>
  <c r="AN99"/>
  <c i="9" r="J30"/>
  <c i="1" r="AG102"/>
  <c r="AN102"/>
  <c i="10" r="J32"/>
  <c i="1" r="AG104"/>
  <c r="AN104"/>
  <c i="11" r="J32"/>
  <c i="1" r="AG105"/>
  <c r="AN105"/>
  <c i="16" r="J30"/>
  <c i="1" r="AG112"/>
  <c r="AN112"/>
  <c r="AU94"/>
  <c i="9" l="1" r="J39"/>
  <c r="J96"/>
  <c i="10" r="J98"/>
  <c i="11" r="J98"/>
  <c i="14" r="J41"/>
  <c i="6" r="J39"/>
  <c i="11" r="J41"/>
  <c i="14" r="J98"/>
  <c i="10" r="J41"/>
  <c i="16" r="J39"/>
  <c i="1" r="AZ94"/>
  <c r="AV94"/>
  <c r="AK29"/>
  <c r="W32"/>
  <c i="7" r="J30"/>
  <c i="1" r="AG100"/>
  <c r="AN100"/>
  <c i="13" r="J32"/>
  <c i="1" r="AG108"/>
  <c r="AN108"/>
  <c r="W31"/>
  <c i="5" r="J30"/>
  <c i="1" r="AG98"/>
  <c r="AN98"/>
  <c r="AW94"/>
  <c r="AK30"/>
  <c i="15" r="J32"/>
  <c i="1" r="AG111"/>
  <c r="AN111"/>
  <c i="8" r="J30"/>
  <c i="1" r="AG101"/>
  <c r="AN101"/>
  <c i="3" r="J30"/>
  <c i="1" r="AG96"/>
  <c r="AN96"/>
  <c i="12" r="J32"/>
  <c i="1" r="AG107"/>
  <c r="AN107"/>
  <c i="4" r="J30"/>
  <c i="1" r="AG97"/>
  <c r="AN97"/>
  <c r="AG103"/>
  <c r="AN103"/>
  <c i="2" r="J30"/>
  <c i="1" r="AG95"/>
  <c i="2" l="1" r="J39"/>
  <c i="4" r="J39"/>
  <c i="12" r="J41"/>
  <c i="13" r="J41"/>
  <c i="3" r="J39"/>
  <c i="15" r="J41"/>
  <c i="7" r="J39"/>
  <c i="1" r="AN95"/>
  <c i="5" r="J39"/>
  <c i="8" r="J39"/>
  <c i="1" r="AT94"/>
  <c r="W29"/>
  <c r="AG106"/>
  <c r="AN106"/>
  <c r="AG109"/>
  <c r="AN109"/>
  <c l="1" r="AG94"/>
  <c r="AK26"/>
  <c r="AK35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<sst xmlns="http://schemas.openxmlformats.org/spreadsheetml/2006/main">
  <si>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</si>
  <si>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</si>
  <si>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</si>
  <si>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</si>
  <si>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</si>
  <si>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{c3e5e5c1-cfb6-4cbc-8b90-37410807f8f8}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</si>
  <si>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</si>
  <si>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</si>
  <si>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</si>
  <si>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</si>
  <si>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</si>
  <si>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</si>
  <si>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</t>
  </si>
  <si>
    <t>Kód:</t>
  </si>
  <si>
    <t>Policky103-2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</si>
  <si>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</si>
  <si>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</si>
  <si>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Našiměřice - Splašková kanalizace - ÚRS I/2026-úprava po připomínkách uchazečů</t>
  </si>
  <si>
    <t>KSO:</t>
  </si>
  <si>
    <t>CC-CZ:</t>
  </si>
  <si>
    <t>Místo:</t>
  </si>
  <si>
    <t>Našiměřice</t>
  </si>
  <si>
    <t>Datum:</t>
  </si>
  <si>
    <t>19. 6. 2026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</si>
  <si>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</si>
  <si>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</si>
  <si>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</si>
  <si>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</si>
  <si>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</si>
  <si>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</si>
  <si>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</si>
  <si>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</si>
  <si>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</si>
  <si>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</si>
  <si>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</si>
  <si>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</si>
  <si>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</si>
  <si>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</si>
  <si>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</si>
  <si>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</si>
  <si>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</si>
  <si>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</si>
  <si>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</si>
  <si>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</si>
  <si>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</si>
  <si>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</si>
  <si>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</si>
  <si>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</si>
  <si>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</si>
  <si>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</si>
  <si>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</si>
  <si>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</si>
  <si>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</si>
  <si>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</si>
  <si>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</si>
  <si>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</si>
  <si>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</si>
  <si>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</si>
  <si>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</si>
  <si>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</si>
  <si>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</si>
  <si>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</si>
  <si>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</si>
  <si>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</si>
  <si>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</si>
  <si>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</si>
  <si>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</si>
  <si>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</si>
  <si>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</si>
  <si>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</si>
  <si>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</si>
  <si>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</si>
  <si>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</si>
  <si>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</si>
  <si>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###NOIMPORT###</t>
  </si>
  <si>
    <t>IMPORT</t>
  </si>
  <si>
    <t>{00000000-0000-0000-0000-000000000000}</t>
  </si>
  <si>
    <t>/</t>
  </si>
  <si>
    <t>D.1 SO 01</t>
  </si>
  <si>
    <t>Splašková kanalizace gravitační</t>
  </si>
  <si>
    <t>STA</t>
  </si>
  <si>
    <t>1</t>
  </si>
  <si>
    <t>{4205f01a-207a-4df0-beae-24ea0213f993}</t>
  </si>
  <si>
    <t>2</t>
  </si>
  <si>
    <t>D.2 SO 02</t>
  </si>
  <si>
    <t>Výtlak splaškové kanalizace</t>
  </si>
  <si>
    <t>{00bf89c2-c112-4315-be03-8b871735e131}</t>
  </si>
  <si>
    <t>D.3 SO 03</t>
  </si>
  <si>
    <t>Odbočení pro napojení přípojek</t>
  </si>
  <si>
    <t>{e7d6bd5d-36b9-42ce-8408-4831b73b3919}</t>
  </si>
  <si>
    <t>D.4 SO 04</t>
  </si>
  <si>
    <t>Čerpací stanice KČS 01 Našiměřice</t>
  </si>
  <si>
    <t>{84532d78-8970-4461-83c6-f975c98fe712}</t>
  </si>
  <si>
    <t>D.5 SO 05</t>
  </si>
  <si>
    <t>Přípojka vody ke KČS 01</t>
  </si>
  <si>
    <t>{f05a290b-4c63-44e3-84c8-6fc9d3c2bcbf}</t>
  </si>
  <si>
    <t>D.6 SO 06</t>
  </si>
  <si>
    <t>Přípojka NN ke KČS 01</t>
  </si>
  <si>
    <t>{480c2e52-2a0e-4571-ab4b-af084a78353f}</t>
  </si>
  <si>
    <t>D.7 SO 07</t>
  </si>
  <si>
    <t>Příjezdová komunikace ke KČS 01</t>
  </si>
  <si>
    <t>{3ca657b0-bea4-4a5b-8076-6d7e8b9c91c0}</t>
  </si>
  <si>
    <t>D.8 SO 08</t>
  </si>
  <si>
    <t>Přeložky vodovodu</t>
  </si>
  <si>
    <t>{e3b33a05-00af-4557-b66d-7ae2159bd827}</t>
  </si>
  <si>
    <t>D.9 SO 09</t>
  </si>
  <si>
    <t>Zkapacitnění čerpací stanice KČS 01 Suchohrdly u Miroslavi</t>
  </si>
  <si>
    <t>{3c994999-7fbf-45df-9f7d-d7f4cba350f4}</t>
  </si>
  <si>
    <t>D.9.1 SO 09.1</t>
  </si>
  <si>
    <t>Zkapacitnění čerpací stanice KČS 01 - Suchohrdly u Miroslavi</t>
  </si>
  <si>
    <t>Soupis</t>
  </si>
  <si>
    <t>{45ddfcac-37c3-4057-b815-c2fb872e58aa}</t>
  </si>
  <si>
    <t>D.9.1 SO 09.2</t>
  </si>
  <si>
    <t>Propojovací potrubí</t>
  </si>
  <si>
    <t>{1ed7491b-b7e0-4fa7-89f8-7926141fb6c0}</t>
  </si>
  <si>
    <t>D.10 PS 01</t>
  </si>
  <si>
    <t>{cf12bdf7-c77a-482b-ae6c-aa1f55b78920}</t>
  </si>
  <si>
    <t>D.10.1 DPS 01.1</t>
  </si>
  <si>
    <t>Strojně technologická část</t>
  </si>
  <si>
    <t>{f44a7c88-df93-4f3b-856f-0bddd138149b}</t>
  </si>
  <si>
    <t>D.10.2 DPS 01.2</t>
  </si>
  <si>
    <t>Elektrotechnologická část a přenos dat</t>
  </si>
  <si>
    <t>{544e72c0-4b9c-4bbf-8ce5-397c1051c87c}</t>
  </si>
  <si>
    <t>D.11 PS 02</t>
  </si>
  <si>
    <t>{34226e86-c27d-4718-bcdb-f639f328df20}</t>
  </si>
  <si>
    <t>D.11.1 DPS 02.1</t>
  </si>
  <si>
    <t>{efb65a0d-ae72-4f4b-b4cc-40ef274baf6b}</t>
  </si>
  <si>
    <t>D.11.2 DPS 02.2</t>
  </si>
  <si>
    <t>{1399aade-01da-4ec7-b979-a17f2ad25d1f}</t>
  </si>
  <si>
    <t>D.12</t>
  </si>
  <si>
    <t>VRN</t>
  </si>
  <si>
    <t>{fc2a4155-3724-43a2-9947-03b95b2ff378}</t>
  </si>
  <si>
    <t>KRYCÍ LIST SOUPISU PRACÍ</t>
  </si>
  <si>
    <t>Objekt:</t>
  </si>
  <si>
    <t>D.1 SO 01 - Splašková kanalizace gravitační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</si>
  <si>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</si>
  <si>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</si>
  <si>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</si>
  <si>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</si>
  <si>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</si>
  <si>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</si>
  <si>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   </t>
  </si>
  <si>
    <t xml:space="preserve">    2 - Zakládání</t>
  </si>
  <si>
    <t xml:space="preserve">    4 - Vodorovné konstrukce</t>
  </si>
  <si>
    <t xml:space="preserve">    5 - Komunikace   </t>
  </si>
  <si>
    <t xml:space="preserve">    8 - Trubní vedení   </t>
  </si>
  <si>
    <t xml:space="preserve">    9 - Ostatní konstrukce a práce, bourání</t>
  </si>
  <si>
    <t xml:space="preserve">    997 - Přesun sutě   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</si>
  <si>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</si>
  <si>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</si>
  <si>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</si>
  <si>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</si>
  <si>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</si>
  <si>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</si>
  <si>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</si>
  <si>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</si>
  <si>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</si>
  <si>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</si>
  <si>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</si>
  <si>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</si>
  <si>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</si>
  <si>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</si>
  <si>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</si>
  <si>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</si>
  <si>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</si>
  <si>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 xml:space="preserve">Zemní práce   </t>
  </si>
  <si>
    <t>K</t>
  </si>
  <si>
    <t>111251101</t>
  </si>
  <si>
    <t>Odstranění křovin a stromů průměru kmene do 100 mm i s kořeny sklonu terénu do 1:5 z celkové plochy do 100 m2 strojně</t>
  </si>
  <si>
    <t>m2</t>
  </si>
  <si>
    <t>4</t>
  </si>
  <si>
    <t>-1801475985</t>
  </si>
  <si>
    <t>VV</t>
  </si>
  <si>
    <t>80/2</t>
  </si>
  <si>
    <t>113106121</t>
  </si>
  <si>
    <t>Rozebrání dlažeb z betonových nebo kamenných dlaždic komunikací pro pěší ručně</t>
  </si>
  <si>
    <t>1098108014</t>
  </si>
  <si>
    <t>Dlažba betonová</t>
  </si>
  <si>
    <t>viz tabulka L133</t>
  </si>
  <si>
    <t>21,84</t>
  </si>
  <si>
    <t>Součet</t>
  </si>
  <si>
    <t>3</t>
  </si>
  <si>
    <t>113106123</t>
  </si>
  <si>
    <t>Rozebrání dlažeb ze zámkových dlaždic komunikací pro pěší ručně</t>
  </si>
  <si>
    <t>-136465567</t>
  </si>
  <si>
    <t>Dlažba zámková</t>
  </si>
  <si>
    <t>viz tabulka K133</t>
  </si>
  <si>
    <t>30,96</t>
  </si>
  <si>
    <t>113106190</t>
  </si>
  <si>
    <t>Rozebrání vozovek ze silničních dílců se spárami vyplněnými kamenivem strojně pl do 50 m2</t>
  </si>
  <si>
    <t>-1551968803</t>
  </si>
  <si>
    <t>Betonové panely</t>
  </si>
  <si>
    <t>viz tabulka K157</t>
  </si>
  <si>
    <t>45</t>
  </si>
  <si>
    <t>5</t>
  </si>
  <si>
    <t>113107161</t>
  </si>
  <si>
    <t>Odstranění podkladu z kameniva drceného tl do 100 mm strojně pl přes 50 do 200 m2</t>
  </si>
  <si>
    <t>1489858775</t>
  </si>
  <si>
    <t>Betonová komunikace</t>
  </si>
  <si>
    <t>viz tabulka L78</t>
  </si>
  <si>
    <t>175,24</t>
  </si>
  <si>
    <t>6</t>
  </si>
  <si>
    <t>113107222</t>
  </si>
  <si>
    <t>Odstranění podkladu z kameniva drceného tl přes 100 do 200 mm strojně pl přes 200 m2</t>
  </si>
  <si>
    <t>-1619081764</t>
  </si>
  <si>
    <t>Štěrk</t>
  </si>
  <si>
    <t>viz tabulka I37</t>
  </si>
  <si>
    <t>104,78</t>
  </si>
  <si>
    <t>Asfalt</t>
  </si>
  <si>
    <t>viz tabulka L57</t>
  </si>
  <si>
    <t>2*1192,36</t>
  </si>
  <si>
    <t>viz tabulka I157</t>
  </si>
  <si>
    <t>12,61</t>
  </si>
  <si>
    <t>Penetrační makadam</t>
  </si>
  <si>
    <t>L107</t>
  </si>
  <si>
    <t>2*393,51</t>
  </si>
  <si>
    <t>7</t>
  </si>
  <si>
    <t>113107232</t>
  </si>
  <si>
    <t>Odstranění podkladu z betonu prostého tl přes 150 do 300 mm strojně pl přes 200 m2</t>
  </si>
  <si>
    <t>745833863</t>
  </si>
  <si>
    <t>viz tabulka K78</t>
  </si>
  <si>
    <t>256,92</t>
  </si>
  <si>
    <t>8</t>
  </si>
  <si>
    <t>113107242</t>
  </si>
  <si>
    <t>Odstranění podkladu živičného tl přes 50 do 100 mm strojně pl přes 200 m2</t>
  </si>
  <si>
    <t>2032528946</t>
  </si>
  <si>
    <t>viz tabulka K57</t>
  </si>
  <si>
    <t>2106,31</t>
  </si>
  <si>
    <t>viz tabulka K107</t>
  </si>
  <si>
    <t>671,01</t>
  </si>
  <si>
    <t>9</t>
  </si>
  <si>
    <t>113107312</t>
  </si>
  <si>
    <t>Odstranění podkladu z kameniva těženého tl přes 100 do 200 mm strojně pl do 50 m2</t>
  </si>
  <si>
    <t>-1704283540</t>
  </si>
  <si>
    <t>Kačírek</t>
  </si>
  <si>
    <t>viz tabulka M17 * šířka 2,3m</t>
  </si>
  <si>
    <t>21,90*2,3</t>
  </si>
  <si>
    <t>10</t>
  </si>
  <si>
    <t>113201111</t>
  </si>
  <si>
    <t>Vytrhání obrub chodníkových ležatých</t>
  </si>
  <si>
    <t>m</t>
  </si>
  <si>
    <t>538976278</t>
  </si>
  <si>
    <t>Dlažba</t>
  </si>
  <si>
    <t>viz tabulka J133</t>
  </si>
  <si>
    <t>10,0</t>
  </si>
  <si>
    <t>2x křížení obrubníku</t>
  </si>
  <si>
    <t>2*3,0</t>
  </si>
  <si>
    <t>11</t>
  </si>
  <si>
    <t>113202111</t>
  </si>
  <si>
    <t>Vytrhání obrub krajníků obrubníků stojatých</t>
  </si>
  <si>
    <t>-1299288509</t>
  </si>
  <si>
    <t>viz tabulka I133</t>
  </si>
  <si>
    <t>48,2</t>
  </si>
  <si>
    <t>viz tabulka M23 (podélně)</t>
  </si>
  <si>
    <t>21,9</t>
  </si>
  <si>
    <t>115101201</t>
  </si>
  <si>
    <t>Čerpání vody na dopravní výšku do 10 m průměrný přítok do 500 l/min</t>
  </si>
  <si>
    <t>hod</t>
  </si>
  <si>
    <t>2033835008</t>
  </si>
  <si>
    <t>20*8</t>
  </si>
  <si>
    <t>13</t>
  </si>
  <si>
    <t>115101301</t>
  </si>
  <si>
    <t>Pohotovost čerpací soupravy pro dopravní výšku do 10 m přítok do 500 l/min</t>
  </si>
  <si>
    <t>den</t>
  </si>
  <si>
    <t>-264868669</t>
  </si>
  <si>
    <t>20</t>
  </si>
  <si>
    <t>14</t>
  </si>
  <si>
    <t>129001101</t>
  </si>
  <si>
    <t>Příplatek za ztížení odkopávky nebo prokopávky v blízkosti inženýrských sítí</t>
  </si>
  <si>
    <t>m3</t>
  </si>
  <si>
    <t>-390208166</t>
  </si>
  <si>
    <t>N1</t>
  </si>
  <si>
    <t>28*1,30*1,00*1,50</t>
  </si>
  <si>
    <t>N1-1</t>
  </si>
  <si>
    <t>12*1,30*1,00*1,50</t>
  </si>
  <si>
    <t>N1-1-1</t>
  </si>
  <si>
    <t>18*1,30*1,00*1,50</t>
  </si>
  <si>
    <t>N1-1-1-1</t>
  </si>
  <si>
    <t>2*1,30*1,00*1,50</t>
  </si>
  <si>
    <t>N1-1-1-2</t>
  </si>
  <si>
    <t>0*1,30*1,00*1,50</t>
  </si>
  <si>
    <t>N1-1-1-3</t>
  </si>
  <si>
    <t>1*1,30*1,00*1,50</t>
  </si>
  <si>
    <t>N1-1-2</t>
  </si>
  <si>
    <t>N1-1-3</t>
  </si>
  <si>
    <t>7*1,30*1,00*1,50</t>
  </si>
  <si>
    <t>N1-1-3-1</t>
  </si>
  <si>
    <t>10*1,30*1,00*1,50</t>
  </si>
  <si>
    <t>N1-2</t>
  </si>
  <si>
    <t>N1-1-4</t>
  </si>
  <si>
    <t>3*1,30*1,00*1,50</t>
  </si>
  <si>
    <t>15</t>
  </si>
  <si>
    <t>132154207</t>
  </si>
  <si>
    <t>Hloubení zapažených rýh š do 2000 mm v hornině třídy těžitelnosti I skupiny 1 a 2 objem přes 5000 m3</t>
  </si>
  <si>
    <t>2010137162</t>
  </si>
  <si>
    <t>Předpoklad 10%-2.skupina</t>
  </si>
  <si>
    <t>viz tabulka Zemní práce-Souhrn-15C</t>
  </si>
  <si>
    <t>7593,47</t>
  </si>
  <si>
    <t>odpočet protlaků</t>
  </si>
  <si>
    <t>viz tabulka Zemní práce-N1-1-1-53D</t>
  </si>
  <si>
    <t>-53,94</t>
  </si>
  <si>
    <t>viz tabulka Zemní práce-N1-1-1-3-10D</t>
  </si>
  <si>
    <t>-40,43</t>
  </si>
  <si>
    <t>Rozšíření rýhy pro jámy protlaků</t>
  </si>
  <si>
    <t>0,7*3,0*2,50</t>
  </si>
  <si>
    <t>0,7*7,0*2,50</t>
  </si>
  <si>
    <t>0,7*3,0*3,00</t>
  </si>
  <si>
    <t>0,7*3,0*3,10</t>
  </si>
  <si>
    <t>Mezisoučet</t>
  </si>
  <si>
    <t>Rozšíření rýhy pro šachty + zahloubení</t>
  </si>
  <si>
    <t>DN 1000 (průměrná výška dle Zemní práce - souhrn 18E)</t>
  </si>
  <si>
    <t>67*(2*1,50*(2,82+0,4))</t>
  </si>
  <si>
    <t>spadiště DN 1200 (průměrná výška dle Zemní práce - souhrn 19E)</t>
  </si>
  <si>
    <t>Š20/SP,Š39/SP,Š47/SP)</t>
  </si>
  <si>
    <t>3*(2*1,80*(3,66+0,4+0,8))</t>
  </si>
  <si>
    <t>spadiště DN 1500 (průměrná výška dle Zemní práce - souhrn 20E)</t>
  </si>
  <si>
    <t>Š4/SP</t>
  </si>
  <si>
    <t>2*2,40*(4,14+0,4+1,43)</t>
  </si>
  <si>
    <t>Š23/SP</t>
  </si>
  <si>
    <t>2*2,40*(4,14+0,4+1,41)</t>
  </si>
  <si>
    <t>Š24/SP</t>
  </si>
  <si>
    <t>2*2,40*(4,14+0,4+1,42)</t>
  </si>
  <si>
    <t>Š37/SP</t>
  </si>
  <si>
    <t>2*2,40*(4,14+0,4+1,10)</t>
  </si>
  <si>
    <t>Odečet skladeb komunikací</t>
  </si>
  <si>
    <t>viz komunikace 17F</t>
  </si>
  <si>
    <t>-80,60*1,3*0,15</t>
  </si>
  <si>
    <t>Asfaltobeton</t>
  </si>
  <si>
    <t>viz komunikace 17G</t>
  </si>
  <si>
    <t>-917,20*1,3*0,40</t>
  </si>
  <si>
    <t>viz komunikace 17H</t>
  </si>
  <si>
    <t>-364,00*1,3*0,36</t>
  </si>
  <si>
    <t>Beton</t>
  </si>
  <si>
    <t>viz komunikace 17I</t>
  </si>
  <si>
    <t>-135,90*1,3*0,42</t>
  </si>
  <si>
    <t>viz komunikace 17J</t>
  </si>
  <si>
    <t>-50,00*1,3*0,24</t>
  </si>
  <si>
    <t>viz komunikace 17L</t>
  </si>
  <si>
    <t>-9,70*1,3*0,35</t>
  </si>
  <si>
    <t>viz komunikace 17M</t>
  </si>
  <si>
    <t>-21,90*1,3*0,20</t>
  </si>
  <si>
    <t>7579,0921*0,1 'Přepočtené koeficientem množství</t>
  </si>
  <si>
    <t>16</t>
  </si>
  <si>
    <t>132254207</t>
  </si>
  <si>
    <t>Hloubení zapažených rýh š do 2000 mm v hornině třídy těžitelnosti I skupiny 3 objem přes 5000 m3</t>
  </si>
  <si>
    <t>-161012573</t>
  </si>
  <si>
    <t>Předpoklad 40%-3.skupina</t>
  </si>
  <si>
    <t>7579,0921*0,4 'Přepočtené koeficientem množství</t>
  </si>
  <si>
    <t>17</t>
  </si>
  <si>
    <t>132354207</t>
  </si>
  <si>
    <t>Hloubení zapažených rýh š do 2000 mm v hornině třídy těžitelnosti II skupiny 4 objem přes 5000 m3</t>
  </si>
  <si>
    <t>-1840378438</t>
  </si>
  <si>
    <t>Předpoklad 50%-4.skupina</t>
  </si>
  <si>
    <t>7579,0921*0,5 'Přepočtené koeficientem množství</t>
  </si>
  <si>
    <t>18</t>
  </si>
  <si>
    <t>141721222</t>
  </si>
  <si>
    <t>Řízený zemní protlak délky do 50 m hl do 6 m se zatažením potrubí průměru vrtu přes 400 do 450 mm v hornině třídy těžitelnosti I a II skupiny 1 až 4</t>
  </si>
  <si>
    <t>-1636780137</t>
  </si>
  <si>
    <t>18,00</t>
  </si>
  <si>
    <t>14,60</t>
  </si>
  <si>
    <t>19</t>
  </si>
  <si>
    <t>151101101</t>
  </si>
  <si>
    <t>Zřízení příložného pažení a rozepření stěn rýh hl do 2 m</t>
  </si>
  <si>
    <t>613124979</t>
  </si>
  <si>
    <t>viz tabulka 19Z</t>
  </si>
  <si>
    <t>1639,31</t>
  </si>
  <si>
    <t>151101102</t>
  </si>
  <si>
    <t>Zřízení příložného pažení a rozepření stěn rýh hl přes 2 do 4 m</t>
  </si>
  <si>
    <t>-149997346</t>
  </si>
  <si>
    <t>viz Zemní práce - Souhrn - 15E</t>
  </si>
  <si>
    <t>7815,15</t>
  </si>
  <si>
    <t>odečet protlaků</t>
  </si>
  <si>
    <t>-2*18,00*(2,25-0,40+2,62-0,40)/2</t>
  </si>
  <si>
    <t>-2*14,60*(2,13-0,40)</t>
  </si>
  <si>
    <t>151101103</t>
  </si>
  <si>
    <t>Zřízení příložného pažení a rozepření stěn rýh hl přes 4 do 8 m</t>
  </si>
  <si>
    <t>1804629099</t>
  </si>
  <si>
    <t>viz Zemní práce - Souhrn - 15F</t>
  </si>
  <si>
    <t>714,99</t>
  </si>
  <si>
    <t>22</t>
  </si>
  <si>
    <t>151101111</t>
  </si>
  <si>
    <t>Odstranění příložného pažení a rozepření stěn rýh hl do 2 m</t>
  </si>
  <si>
    <t>1054664662</t>
  </si>
  <si>
    <t>23</t>
  </si>
  <si>
    <t>151101112</t>
  </si>
  <si>
    <t>Odstranění příložného pažení a rozepření stěn rýh hl přes 2 do 4 m</t>
  </si>
  <si>
    <t>-1291698018</t>
  </si>
  <si>
    <t>24</t>
  </si>
  <si>
    <t>151101113</t>
  </si>
  <si>
    <t>Odstranění příložného pažení a rozepření stěn rýh hl přes 4 do 8 m</t>
  </si>
  <si>
    <t>-1240323630</t>
  </si>
  <si>
    <t>25</t>
  </si>
  <si>
    <t>162351104</t>
  </si>
  <si>
    <t>Vodorovné přemístění přes 500 do 1000 m výkopku/sypaniny z horniny třídy těžitelnosti I skupiny 1 až 3</t>
  </si>
  <si>
    <t>1537627758</t>
  </si>
  <si>
    <t>Předpoklad 50%-2. a 3. skupina</t>
  </si>
  <si>
    <t>Vytěžená zemina - odvoz na skládku</t>
  </si>
  <si>
    <t>7579,0921-2152,86758</t>
  </si>
  <si>
    <t>5426,22452*0,5 'Přepočtené koeficientem množství</t>
  </si>
  <si>
    <t>26</t>
  </si>
  <si>
    <t>162351124</t>
  </si>
  <si>
    <t>Vodorovné přemístění přes 500 do 1000 m výkopku/sypaniny z hornin třídy těžitelnosti II skupiny 4 a 5</t>
  </si>
  <si>
    <t>1284011389</t>
  </si>
  <si>
    <t>Předpoklad 50%-4. skupina</t>
  </si>
  <si>
    <t>27</t>
  </si>
  <si>
    <t>162751117</t>
  </si>
  <si>
    <t>Vodorovné přemístění přes 9 000 do 10000 m výkopku/sypaniny z horniny třídy těžitelnosti I skupiny 1 až 3</t>
  </si>
  <si>
    <t>1717208237</t>
  </si>
  <si>
    <t>Recyklační centrum Břežany - 14 km</t>
  </si>
  <si>
    <t>Lože+obsyp+podkl. desky</t>
  </si>
  <si>
    <t>(379,3593+56,05340)+1290,91866+17,542</t>
  </si>
  <si>
    <t>Šachty</t>
  </si>
  <si>
    <t>DN 1000</t>
  </si>
  <si>
    <t>67*(3,14*0,65*0,65*2,82)</t>
  </si>
  <si>
    <t>DN 1200</t>
  </si>
  <si>
    <t>3*(3,14*0,75*0,75*3,66)</t>
  </si>
  <si>
    <t>DN 1500</t>
  </si>
  <si>
    <t>4*(3,14*0,90*0,90*4,14)</t>
  </si>
  <si>
    <t>Potrubí (včetně odboček)</t>
  </si>
  <si>
    <t>3,14*0,125*0,125*1973,50</t>
  </si>
  <si>
    <t>2152,86758*0,5 'Přepočtené koeficientem množství</t>
  </si>
  <si>
    <t>28</t>
  </si>
  <si>
    <t>162751119</t>
  </si>
  <si>
    <t>Příplatek k vodorovnému přemístění výkopku/sypaniny z horniny třídy těžitelnosti I skupiny 1 až 3 ZKD 1000 m přes 10000 m</t>
  </si>
  <si>
    <t>686634803</t>
  </si>
  <si>
    <t>4*2152,86758</t>
  </si>
  <si>
    <t>8611,47032*0,5 'Přepočtené koeficientem množství</t>
  </si>
  <si>
    <t>29</t>
  </si>
  <si>
    <t>162751137</t>
  </si>
  <si>
    <t>Vodorovné přemístění přes 9 000 do 10000 m výkopku/sypaniny z horniny třídy těžitelnosti II skupiny 4 a 5</t>
  </si>
  <si>
    <t>-1577749229</t>
  </si>
  <si>
    <t>30</t>
  </si>
  <si>
    <t>162751139</t>
  </si>
  <si>
    <t>Příplatek k vodorovnému přemístění výkopku/sypaniny z horniny třídy těžitelnosti II skupiny 4 a 5 ZKD 1000 m přes 10000 m</t>
  </si>
  <si>
    <t>1328729860</t>
  </si>
  <si>
    <t>31</t>
  </si>
  <si>
    <t>167151111</t>
  </si>
  <si>
    <t>Nakládání výkopku z hornin třídy těžitelnosti I skupiny 1 až 3 přes 100 m3</t>
  </si>
  <si>
    <t>-1666550835</t>
  </si>
  <si>
    <t>32</t>
  </si>
  <si>
    <t>167151112</t>
  </si>
  <si>
    <t>Nakládání výkopku z hornin třídy těžitelnosti II skupiny 4 a 5 přes 100 m3</t>
  </si>
  <si>
    <t>-153780684</t>
  </si>
  <si>
    <t>33</t>
  </si>
  <si>
    <t>171201231</t>
  </si>
  <si>
    <t>Poplatek za předání recyklačnímu zařízení zeminy a kamení kód odpadu 17 05 04</t>
  </si>
  <si>
    <t>t</t>
  </si>
  <si>
    <t>90280817</t>
  </si>
  <si>
    <t>2152,86758*1,6 'Přepočtené koeficientem množství</t>
  </si>
  <si>
    <t>34</t>
  </si>
  <si>
    <t>174151101</t>
  </si>
  <si>
    <t>Zásyp jam, šachet rýh nebo kolem objektů sypaninou se zhutněním</t>
  </si>
  <si>
    <t>2065761318</t>
  </si>
  <si>
    <t>35</t>
  </si>
  <si>
    <t>175151101</t>
  </si>
  <si>
    <t>Obsypání potrubí strojně sypaninou bez prohození, uloženou do 3 m</t>
  </si>
  <si>
    <t>1719511851</t>
  </si>
  <si>
    <t>STOKA “N1”</t>
  </si>
  <si>
    <t>396,10*1,3*0,55</t>
  </si>
  <si>
    <t>STOKA “N1-1”</t>
  </si>
  <si>
    <t>256,60*1,3*0,55</t>
  </si>
  <si>
    <t xml:space="preserve">STOKA “N1-1-1” </t>
  </si>
  <si>
    <t>543,60*1,3*0,55</t>
  </si>
  <si>
    <t>STOKA “N1-1-2”</t>
  </si>
  <si>
    <t>269,70*1,3*0,55</t>
  </si>
  <si>
    <t>STOKA “N1-1-3”</t>
  </si>
  <si>
    <t>98,60*1,3*0,55</t>
  </si>
  <si>
    <t>STOKA “N1-1-3-1”</t>
  </si>
  <si>
    <t>183,30*1,3*0,55</t>
  </si>
  <si>
    <t xml:space="preserve">STOKA “N1-1-4” </t>
  </si>
  <si>
    <t>54,10*1,3*0,55</t>
  </si>
  <si>
    <t>STOKA “N1-1-1-1”</t>
  </si>
  <si>
    <t>37,30*1,3*0,55</t>
  </si>
  <si>
    <t>STOKA “N1-1-1-2”</t>
  </si>
  <si>
    <t>46,90*1,3*0,55</t>
  </si>
  <si>
    <t>STOKA “N1-1-1-3”</t>
  </si>
  <si>
    <t>76,90*1,3*0,55</t>
  </si>
  <si>
    <t>STOKA “N1-2”</t>
  </si>
  <si>
    <t>109,20*1,3*0,55</t>
  </si>
  <si>
    <t>Odpočet šachet</t>
  </si>
  <si>
    <t>-(67*1,3)*1,30*0,55</t>
  </si>
  <si>
    <t>-(3*1,5)*1,30*0,55</t>
  </si>
  <si>
    <t>-(4*1,8)*1,30*0,55</t>
  </si>
  <si>
    <t>Odpočet potrubí (včetně odboček)</t>
  </si>
  <si>
    <t>-3,14*0,125*0,125*1973,50</t>
  </si>
  <si>
    <t>Odpočet protlaků</t>
  </si>
  <si>
    <t>-(18,0+14,6)*1,3*0,55</t>
  </si>
  <si>
    <t>36</t>
  </si>
  <si>
    <t>M</t>
  </si>
  <si>
    <t>58337302</t>
  </si>
  <si>
    <t>štěrkopísek frakce 0/16</t>
  </si>
  <si>
    <t>313309552</t>
  </si>
  <si>
    <t>1290,91866*1,6 'Přepočtené koeficientem množství</t>
  </si>
  <si>
    <t>Zakládání</t>
  </si>
  <si>
    <t>37</t>
  </si>
  <si>
    <t>212572121</t>
  </si>
  <si>
    <t>Lože pro trativody z kameniva drobného těženého</t>
  </si>
  <si>
    <t>-1423861462</t>
  </si>
  <si>
    <t>134,12*1,3*0,100</t>
  </si>
  <si>
    <t>odečet šachet KČS 01-Š6</t>
  </si>
  <si>
    <t>-(4,5*1,3+1*1,8)*1,3*0,100</t>
  </si>
  <si>
    <t>70,77*1,3*0,100</t>
  </si>
  <si>
    <t>odečet šachet Š4,Š19,Š20</t>
  </si>
  <si>
    <t>-(0,5*1,8+1*1,3+0,5*1,5)*1,3*0,100</t>
  </si>
  <si>
    <t>247,89*1,3*0,100</t>
  </si>
  <si>
    <t>odečet šachet Š19,Š32-Š39</t>
  </si>
  <si>
    <t>-(6,5*1,3+1*1,8+0,5*1,5)*1,3*0,100</t>
  </si>
  <si>
    <t>38</t>
  </si>
  <si>
    <t>212755213</t>
  </si>
  <si>
    <t>Trativody z drenážních trubek plastových flexibilních DN 80 mm bez lože a obsypu</t>
  </si>
  <si>
    <t>-1166020753</t>
  </si>
  <si>
    <t>134,12</t>
  </si>
  <si>
    <t>-(4,5*1,3+1*1,8)</t>
  </si>
  <si>
    <t>70,77</t>
  </si>
  <si>
    <t>-(0,5*1,8+1*1,3+0,5*1,5)</t>
  </si>
  <si>
    <t>247,89</t>
  </si>
  <si>
    <t>-(6,5*1,3+1*1,8+0,5*1,5)</t>
  </si>
  <si>
    <t>39</t>
  </si>
  <si>
    <t>213141111</t>
  </si>
  <si>
    <t>Zřízení vrstvy z geotextilie v rovině nebo ve sklonu do 1:5 š do 3 m</t>
  </si>
  <si>
    <t>-1190584512</t>
  </si>
  <si>
    <t>134,12*1,3</t>
  </si>
  <si>
    <t>-(4,5*1,3+1*1,8)*1,3</t>
  </si>
  <si>
    <t>70,77*1,3</t>
  </si>
  <si>
    <t>-(0,5*1,8+1*1,3+0,5*1,5)*1,3</t>
  </si>
  <si>
    <t>247,89*1,3</t>
  </si>
  <si>
    <t>-(6,5*1,3+1*1,8+0,5*1,5)*1,3</t>
  </si>
  <si>
    <t>40</t>
  </si>
  <si>
    <t>69311225</t>
  </si>
  <si>
    <t>geotextilie netkaná separační, ochranná, filtrační, drenážní PES 100g/m2</t>
  </si>
  <si>
    <t>-1101836844</t>
  </si>
  <si>
    <t>560,534*1,2 'Přepočtené koeficientem množství</t>
  </si>
  <si>
    <t>Vodorovné konstrukce</t>
  </si>
  <si>
    <t>41</t>
  </si>
  <si>
    <t>451573111</t>
  </si>
  <si>
    <t>Lože pod potrubí otevřený výkop ze štěrkopísku</t>
  </si>
  <si>
    <t>1283210219</t>
  </si>
  <si>
    <t>396,10*1,3*0,13</t>
  </si>
  <si>
    <t>256,60*1,3*0,13</t>
  </si>
  <si>
    <t>543,60*1,3*0,13</t>
  </si>
  <si>
    <t>269,70*1,3*0,13</t>
  </si>
  <si>
    <t>98,60*1,3*0,13</t>
  </si>
  <si>
    <t>183,30*1,3*0,13</t>
  </si>
  <si>
    <t>54,10*1,3*0,13</t>
  </si>
  <si>
    <t>37,30*1,3*0,13</t>
  </si>
  <si>
    <t>46,90*1,3*0,13</t>
  </si>
  <si>
    <t>76,90*1,3*0,13</t>
  </si>
  <si>
    <t>109,20*1,3*0,13</t>
  </si>
  <si>
    <t>Rozšíření pro šachty</t>
  </si>
  <si>
    <t>67*(2*1,50*0,15)</t>
  </si>
  <si>
    <t>3*(2*1,80*0,15)</t>
  </si>
  <si>
    <t>4*(2*2,40*0,15)</t>
  </si>
  <si>
    <t>-(18,0+14,6)*1,3*0,13</t>
  </si>
  <si>
    <t>42</t>
  </si>
  <si>
    <t>452112112</t>
  </si>
  <si>
    <t>Osazení betonových prstenců nebo rámů do malty výšky do 100 mm pod poklopy a mříže</t>
  </si>
  <si>
    <t>kus</t>
  </si>
  <si>
    <t>-1177081607</t>
  </si>
  <si>
    <t>38+37+19+6</t>
  </si>
  <si>
    <t>43</t>
  </si>
  <si>
    <t>PFB.1120100OZ</t>
  </si>
  <si>
    <t>Prstenec šachtový vyrovnávací (OZ) TBW-Q.1 63/4</t>
  </si>
  <si>
    <t>-850686099</t>
  </si>
  <si>
    <t>P</t>
  </si>
  <si>
    <t>Poznámka k položce:_x000d_
625/120/40</t>
  </si>
  <si>
    <t>44</t>
  </si>
  <si>
    <t>PFB.1120101OZ</t>
  </si>
  <si>
    <t>Prstenec šachtový vyrovnávací (OZ) TBW-Q.1 63/6</t>
  </si>
  <si>
    <t>-1613091445</t>
  </si>
  <si>
    <t>Poznámka k položce:_x000d_
625/120/60</t>
  </si>
  <si>
    <t>PFB.1120102OZ</t>
  </si>
  <si>
    <t>Prstenec šachtový vyrovnávací (OZ) TBW-Q.1 63/8</t>
  </si>
  <si>
    <t>-1783419144</t>
  </si>
  <si>
    <t>Poznámka k položce:_x000d_
625/120/80</t>
  </si>
  <si>
    <t>46</t>
  </si>
  <si>
    <t>PFB.1120103OZ</t>
  </si>
  <si>
    <t>Prstenec šachtový vyrovnávací (OZ) TBW-Q.1 63/10</t>
  </si>
  <si>
    <t>-1129306429</t>
  </si>
  <si>
    <t>Poznámka k položce:_x000d_
625/120/100</t>
  </si>
  <si>
    <t>47</t>
  </si>
  <si>
    <t>452112122</t>
  </si>
  <si>
    <t>Osazení betonových prstenců nebo rámů do malty výšky přes 100 do 200 mm pod poklopy a mříže</t>
  </si>
  <si>
    <t>989604884</t>
  </si>
  <si>
    <t>48</t>
  </si>
  <si>
    <t>PFB.1120104OZ</t>
  </si>
  <si>
    <t>Prstenec šachtový vyrovnávací (OZ) TBW-Q.1 63/12</t>
  </si>
  <si>
    <t>-1521419218</t>
  </si>
  <si>
    <t>Poznámka k položce:_x000d_
625/120/120</t>
  </si>
  <si>
    <t>49</t>
  </si>
  <si>
    <t>452311131</t>
  </si>
  <si>
    <t>Podkladní desky z betonu prostého bez zvýšených nároků na prostředí tř. C 12/15 otevřený výkop</t>
  </si>
  <si>
    <t>1421016570</t>
  </si>
  <si>
    <t>Dno DN 1000</t>
  </si>
  <si>
    <t>67*(1,50*1,50*0,1)</t>
  </si>
  <si>
    <t>Dno DN 1200</t>
  </si>
  <si>
    <t>3*(1,70*1,70*0,1)</t>
  </si>
  <si>
    <t>Dno DN 1500</t>
  </si>
  <si>
    <t>4*(2,00*2,00*0,1)</t>
  </si>
  <si>
    <t>50</t>
  </si>
  <si>
    <t>452351111</t>
  </si>
  <si>
    <t>Bednění podkladních desek nebo sedlového lože pod potrubí, stoky a drobné objekty otevřený výkop zřízení</t>
  </si>
  <si>
    <t>245576685</t>
  </si>
  <si>
    <t>67*(4*1,50*0,1)</t>
  </si>
  <si>
    <t>3*(4*1,70*0,1)</t>
  </si>
  <si>
    <t>4*(4*2,00*0,1)</t>
  </si>
  <si>
    <t>51</t>
  </si>
  <si>
    <t>452351112</t>
  </si>
  <si>
    <t>Bednění podkladních desek nebo sedlového lože pod potrubí, stoky a drobné objekty otevřený výkop odstranění</t>
  </si>
  <si>
    <t>801628324</t>
  </si>
  <si>
    <t xml:space="preserve">Komunikace   </t>
  </si>
  <si>
    <t>52</t>
  </si>
  <si>
    <t>564831111</t>
  </si>
  <si>
    <t>Podklad ze štěrkodrtě ŠD plochy přes 100 m2 tl 100 mm</t>
  </si>
  <si>
    <t>-1438948444</t>
  </si>
  <si>
    <t>53</t>
  </si>
  <si>
    <t>564851111</t>
  </si>
  <si>
    <t>Podklad ze štěrkodrtě ŠD plochy přes 100 m2 tl 150 mm</t>
  </si>
  <si>
    <t>-893727203</t>
  </si>
  <si>
    <t>54</t>
  </si>
  <si>
    <t>565145011</t>
  </si>
  <si>
    <t>Asfaltový beton vrstva podkladní ACP 16 + tl 60 mm š do 3 m z nemodifikovaného asfaltu</t>
  </si>
  <si>
    <t>335516528</t>
  </si>
  <si>
    <t>55</t>
  </si>
  <si>
    <t>571908111</t>
  </si>
  <si>
    <t>Kryt vymývaným dekoračním kamenivem (kačírkem) tl 200 mm</t>
  </si>
  <si>
    <t>1801716605</t>
  </si>
  <si>
    <t>56</t>
  </si>
  <si>
    <t>573231106</t>
  </si>
  <si>
    <t>Postřik živičný spojovací ze silniční emulze v množství 0,30 kg/m2</t>
  </si>
  <si>
    <t>1296707690</t>
  </si>
  <si>
    <t>57</t>
  </si>
  <si>
    <t>574381111.R</t>
  </si>
  <si>
    <t>Penetrační makadam hrubý PMH tl 100 mm</t>
  </si>
  <si>
    <t>-1996266793</t>
  </si>
  <si>
    <t>Asfaltová emulze 1,5-2,5 kg/m2</t>
  </si>
  <si>
    <t>Zakalení drtí fr. 4/8 mm</t>
  </si>
  <si>
    <t>58</t>
  </si>
  <si>
    <t>577134131</t>
  </si>
  <si>
    <t>Asfaltový beton vrstva obrusná ACO 11+ tl 40 mm š do 3 m z modifikovaného asfaltu</t>
  </si>
  <si>
    <t>1105993872</t>
  </si>
  <si>
    <t>59</t>
  </si>
  <si>
    <t>581131313</t>
  </si>
  <si>
    <t>Kryt cementobetonový vozovek skupiny CB III tl 170 mm</t>
  </si>
  <si>
    <t>722100267</t>
  </si>
  <si>
    <t>60</t>
  </si>
  <si>
    <t>584121108</t>
  </si>
  <si>
    <t>Osazení silničních dílců z ŽB do lože z kameniva těženého tl 40 mm plochy do 15 m2</t>
  </si>
  <si>
    <t>2106239295</t>
  </si>
  <si>
    <t>Překop přes potok</t>
  </si>
  <si>
    <t>3*(3,0*1,5)</t>
  </si>
  <si>
    <t>2*(3,0*1,5)</t>
  </si>
  <si>
    <t>61</t>
  </si>
  <si>
    <t>59381003</t>
  </si>
  <si>
    <t>panel silniční 3,00x1,50x0,15m</t>
  </si>
  <si>
    <t>-1539188050</t>
  </si>
  <si>
    <t>62</t>
  </si>
  <si>
    <t>584121109</t>
  </si>
  <si>
    <t>Osazení silničních dílců z ŽB do lože z kameniva těženého tl 40 mm plochy do 50 m2</t>
  </si>
  <si>
    <t>-1026685659</t>
  </si>
  <si>
    <t>63</t>
  </si>
  <si>
    <t>596211110</t>
  </si>
  <si>
    <t>Kladení zámkové dlažby komunikací pro pěší ručně tl 60 mm skupiny A pl do 50 m2</t>
  </si>
  <si>
    <t>401192351</t>
  </si>
  <si>
    <t>64</t>
  </si>
  <si>
    <t>596811120</t>
  </si>
  <si>
    <t>Kladení betonové dlažby komunikací pro pěší do lože z kameniva velikosti do 0,09 m2 pl do 50 m2</t>
  </si>
  <si>
    <t>570176950</t>
  </si>
  <si>
    <t xml:space="preserve">Trubní vedení   </t>
  </si>
  <si>
    <t>65</t>
  </si>
  <si>
    <t>871360320</t>
  </si>
  <si>
    <t>Montáž kanalizačního potrubí hladkého plnostěnného SN 12 z polypropylenu DN 250</t>
  </si>
  <si>
    <t>1057946135</t>
  </si>
  <si>
    <t>396,10</t>
  </si>
  <si>
    <t>256,60</t>
  </si>
  <si>
    <t>543,60</t>
  </si>
  <si>
    <t>269,70</t>
  </si>
  <si>
    <t>98,60</t>
  </si>
  <si>
    <t>183,30</t>
  </si>
  <si>
    <t>54,10</t>
  </si>
  <si>
    <t>37,30</t>
  </si>
  <si>
    <t>46,90</t>
  </si>
  <si>
    <t>76,90</t>
  </si>
  <si>
    <t>109,20</t>
  </si>
  <si>
    <t>Odečet šachet</t>
  </si>
  <si>
    <t>-67*1,30</t>
  </si>
  <si>
    <t>-4*1,80</t>
  </si>
  <si>
    <t>-3*1,50</t>
  </si>
  <si>
    <t>Odečet odboček</t>
  </si>
  <si>
    <t>-90*0,50</t>
  </si>
  <si>
    <t>66</t>
  </si>
  <si>
    <t>28614228</t>
  </si>
  <si>
    <t>trubka kanalizační PP plnostěnná DN 250x6000mm SN12</t>
  </si>
  <si>
    <t>61567640</t>
  </si>
  <si>
    <t>1928,5*1,015 'Přepočtené koeficientem množství</t>
  </si>
  <si>
    <t>67</t>
  </si>
  <si>
    <t>877360310</t>
  </si>
  <si>
    <t>Montáž kolen na kanalizačním potrubí z PP nebo tvrdého PVC-U trub hladkých plnostěnných DN 250</t>
  </si>
  <si>
    <t>1581187051</t>
  </si>
  <si>
    <t>68</t>
  </si>
  <si>
    <t>28614783</t>
  </si>
  <si>
    <t>zátka kanalizační plastová PP SN12 DN 250</t>
  </si>
  <si>
    <t>604734777</t>
  </si>
  <si>
    <t>69</t>
  </si>
  <si>
    <t>877360320</t>
  </si>
  <si>
    <t>Montáž odboček na kanalizačním potrubí z PP nebo tvrdého PVC-U trub hladkých plnostěnných DN 250</t>
  </si>
  <si>
    <t>597088912</t>
  </si>
  <si>
    <t>97-7</t>
  </si>
  <si>
    <t>70</t>
  </si>
  <si>
    <t>28654443</t>
  </si>
  <si>
    <t>odbočka kanalizační PP 45° DN 250/160</t>
  </si>
  <si>
    <t>-313854532</t>
  </si>
  <si>
    <t>71</t>
  </si>
  <si>
    <t>892362121</t>
  </si>
  <si>
    <t>Tlaková zkouška vzduchem potrubí DN 250 těsnícím vakem ucpávkovým</t>
  </si>
  <si>
    <t>úsek</t>
  </si>
  <si>
    <t>-554134298</t>
  </si>
  <si>
    <t>n1-1</t>
  </si>
  <si>
    <t>72</t>
  </si>
  <si>
    <t>894410102</t>
  </si>
  <si>
    <t>Osazení betonových dílců pro kanalizační šachty DN 1000 šachtové dno výšky 800 mm</t>
  </si>
  <si>
    <t>-1502956869</t>
  </si>
  <si>
    <t>73</t>
  </si>
  <si>
    <t>PFB.1135103.R1</t>
  </si>
  <si>
    <t xml:space="preserve">Dno TBZ-Q.1 100/63 KOM V25 PP </t>
  </si>
  <si>
    <t>-1142230309</t>
  </si>
  <si>
    <t>Poznámka k položce:_x000d_
1000/625x250</t>
  </si>
  <si>
    <t>74</t>
  </si>
  <si>
    <t>PFB.1135103.R3</t>
  </si>
  <si>
    <t>Dno TBZ-Q.1 100/63 KOM V25/25/25 PP</t>
  </si>
  <si>
    <t>-947584684</t>
  </si>
  <si>
    <t>S14,19,36,57</t>
  </si>
  <si>
    <t>75</t>
  </si>
  <si>
    <t>59224348</t>
  </si>
  <si>
    <t>těsnění elastomerové pro spojení šachetních dílů DN 1000</t>
  </si>
  <si>
    <t>1820694109</t>
  </si>
  <si>
    <t>190</t>
  </si>
  <si>
    <t>76</t>
  </si>
  <si>
    <t>894410114</t>
  </si>
  <si>
    <t>Osazení betonových dílců pro kanalizační šachty DN 1200 šachtové dno výšky 1200 mm</t>
  </si>
  <si>
    <t>1493039573</t>
  </si>
  <si>
    <t>77</t>
  </si>
  <si>
    <t>PFB.1133005.R</t>
  </si>
  <si>
    <t>Dno spadišťové TBZ-Q.1 120/120 V25/25/25 PP Em-Line, č/č, 1/1, NS 180°</t>
  </si>
  <si>
    <t>1026348938</t>
  </si>
  <si>
    <t>Poznámka k položce:_x000d_
1200x1200x600/900</t>
  </si>
  <si>
    <t>78</t>
  </si>
  <si>
    <t>59224341</t>
  </si>
  <si>
    <t>těsnění elastomerové pro spojení šachetních dílů DN 1200</t>
  </si>
  <si>
    <t>676647906</t>
  </si>
  <si>
    <t>79</t>
  </si>
  <si>
    <t>894410122</t>
  </si>
  <si>
    <t>Osazení betonových dílců pro kanalizační šachty DN 1500 šachtové dno výšky 1590 mm</t>
  </si>
  <si>
    <t>-1792446744</t>
  </si>
  <si>
    <t>80</t>
  </si>
  <si>
    <t>PFB.1126005.R</t>
  </si>
  <si>
    <t>Dno spadišťové TBZ-Q.1 150/159 V25/25/25 PP Em-Line, č/č, 1/1, NS 180°</t>
  </si>
  <si>
    <t>2104004464</t>
  </si>
  <si>
    <t>Poznámka k položce:_x000d_
1800x1585x1000</t>
  </si>
  <si>
    <t>81</t>
  </si>
  <si>
    <t>894410124</t>
  </si>
  <si>
    <t>Osazení betonových dílců pro kanalizační šachty DN 1500 šachtové dno výšky 1840 mm</t>
  </si>
  <si>
    <t>1763251570</t>
  </si>
  <si>
    <t>82</t>
  </si>
  <si>
    <t>PFB.1126008.R</t>
  </si>
  <si>
    <t>Dno spadišťové TBZ-Q.1 150/184 V25/25/25 PP Em-Line, č/č, 1/1, NS 180°</t>
  </si>
  <si>
    <t>1100892400</t>
  </si>
  <si>
    <t>Poznámka k položce:_x000d_
1800x1835x1200</t>
  </si>
  <si>
    <t>83</t>
  </si>
  <si>
    <t>59224342</t>
  </si>
  <si>
    <t>těsnění elastomerové pro spojení šachetních dílů DN 1500</t>
  </si>
  <si>
    <t>414666061</t>
  </si>
  <si>
    <t>84</t>
  </si>
  <si>
    <t>894410211</t>
  </si>
  <si>
    <t>Osazení betonových dílců pro kanalizační šachty DN 1000 skruž rovná výšky 250 mm</t>
  </si>
  <si>
    <t>-450662222</t>
  </si>
  <si>
    <t>85</t>
  </si>
  <si>
    <t>PFB.1122103</t>
  </si>
  <si>
    <t>Skruž výšky 250 mm TBS-Q.1 100/25/12 PS</t>
  </si>
  <si>
    <t>1633427797</t>
  </si>
  <si>
    <t>Poznámka k položce:_x000d_
1000/250/120</t>
  </si>
  <si>
    <t>86</t>
  </si>
  <si>
    <t>894410212</t>
  </si>
  <si>
    <t>Osazení betonových dílců pro kanalizační šachty DN 1000 skruž rovná výšky 500 mm</t>
  </si>
  <si>
    <t>-1134612406</t>
  </si>
  <si>
    <t>87</t>
  </si>
  <si>
    <t>PFB.1122113</t>
  </si>
  <si>
    <t>Skruž výšky 500 mm TBS-Q.1 100/50/12 PS</t>
  </si>
  <si>
    <t>1311028280</t>
  </si>
  <si>
    <t>Poznámka k položce:_x000d_
1000/500/120</t>
  </si>
  <si>
    <t>88</t>
  </si>
  <si>
    <t>894410213</t>
  </si>
  <si>
    <t>Osazení betonových dílců pro kanalizační šachty DN 1000 skruž rovná výšky 1000 mm</t>
  </si>
  <si>
    <t>200321150</t>
  </si>
  <si>
    <t>89</t>
  </si>
  <si>
    <t>PFB.1122123</t>
  </si>
  <si>
    <t>Skruž výšky 1000 mm TBS-Q.1 100/100/12 PS</t>
  </si>
  <si>
    <t>-416446617</t>
  </si>
  <si>
    <t>Poznámka k položce:_x000d_
1000/1000/120</t>
  </si>
  <si>
    <t>90</t>
  </si>
  <si>
    <t>894410232</t>
  </si>
  <si>
    <t>Osazení betonových dílců pro kanalizační šachty DN 1000 skruž přechodová (konus)</t>
  </si>
  <si>
    <t>-1097609835</t>
  </si>
  <si>
    <t>91</t>
  </si>
  <si>
    <t>PFB.1121104</t>
  </si>
  <si>
    <t>Konus TBR-Q.1 100-63/58/12 KPS</t>
  </si>
  <si>
    <t>-1305485888</t>
  </si>
  <si>
    <t>Poznámka k položce:_x000d_
1000/625/580</t>
  </si>
  <si>
    <t>92</t>
  </si>
  <si>
    <t>894410302</t>
  </si>
  <si>
    <t>Osazení betonových dílců pro kanalizační šachty DN 1000 deska zákrytová</t>
  </si>
  <si>
    <t>-1672004753</t>
  </si>
  <si>
    <t>93</t>
  </si>
  <si>
    <t>PFB.1121601</t>
  </si>
  <si>
    <t>Deska zákrytová TZK-Q.1 100-63/17</t>
  </si>
  <si>
    <t>-313879541</t>
  </si>
  <si>
    <t>Poznámka k položce:_x000d_
1000/625/165</t>
  </si>
  <si>
    <t>94</t>
  </si>
  <si>
    <t>894410311</t>
  </si>
  <si>
    <t>Osazení betonových dílců pro kanalizační šachty DN 1200 deska přechodová</t>
  </si>
  <si>
    <t>-155242548</t>
  </si>
  <si>
    <t>95</t>
  </si>
  <si>
    <t>PFB.1121651</t>
  </si>
  <si>
    <t>Deska přechodová TZK-Q.1 120-100/25 typ Q.1</t>
  </si>
  <si>
    <t>-1105752511</t>
  </si>
  <si>
    <t>Poznámka k položce:_x000d_
1470/1000/250</t>
  </si>
  <si>
    <t>96</t>
  </si>
  <si>
    <t>894410312</t>
  </si>
  <si>
    <t>Osazení betonových dílců pro kanalizační šachty DN 1500 deska přechodová</t>
  </si>
  <si>
    <t>-917542934</t>
  </si>
  <si>
    <t>97</t>
  </si>
  <si>
    <t>PFB.1121561</t>
  </si>
  <si>
    <t>Deska přechodová TZK-Q.1 150-100/25 typ Q.1</t>
  </si>
  <si>
    <t>-773014606</t>
  </si>
  <si>
    <t>Poznámka k položce:_x000d_
1800/1000/250</t>
  </si>
  <si>
    <t>98</t>
  </si>
  <si>
    <t>899103112</t>
  </si>
  <si>
    <t>Osazení poklopů litinových, ocelových nebo železobetonových včetně rámů pro třídu zatížení B125, C250</t>
  </si>
  <si>
    <t>438579387</t>
  </si>
  <si>
    <t>99</t>
  </si>
  <si>
    <t>28661933.R</t>
  </si>
  <si>
    <t>poklop B 125 Begu-B-K B125 bez odvětrání</t>
  </si>
  <si>
    <t>-1879000167</t>
  </si>
  <si>
    <t>100</t>
  </si>
  <si>
    <t>899104112</t>
  </si>
  <si>
    <t>Osazení poklopů litinových, ocelových nebo železobetonových včetně rámů pro třídu zatížení D400, E600</t>
  </si>
  <si>
    <t>-174158709</t>
  </si>
  <si>
    <t>101</t>
  </si>
  <si>
    <t>63126039.R</t>
  </si>
  <si>
    <t>poklop D 400 Begu-B-K D400 bez odvětrání</t>
  </si>
  <si>
    <t>475208127</t>
  </si>
  <si>
    <t>102</t>
  </si>
  <si>
    <t>359901211</t>
  </si>
  <si>
    <t>Monitoring stoky jakékoli výšky na nové kanalizaci</t>
  </si>
  <si>
    <t>1138190510</t>
  </si>
  <si>
    <t>103</t>
  </si>
  <si>
    <t>899713111.R</t>
  </si>
  <si>
    <t>Orientační tabulky na sloupku betonovém nebo ocelovém</t>
  </si>
  <si>
    <t>-1788122237</t>
  </si>
  <si>
    <t>překop potoku</t>
  </si>
  <si>
    <t>2+2</t>
  </si>
  <si>
    <t>104</t>
  </si>
  <si>
    <t>899911234</t>
  </si>
  <si>
    <t>Kluzná objímka výšky 25 mm vnějšího průměru potrubí přes 253 mm do 290 mm</t>
  </si>
  <si>
    <t>1159626847</t>
  </si>
  <si>
    <t>Překopem</t>
  </si>
  <si>
    <t>Protlakem</t>
  </si>
  <si>
    <t>105</t>
  </si>
  <si>
    <t>899913163</t>
  </si>
  <si>
    <t>Uzavírací manžeta chráničky potrubí DN 250 x 400</t>
  </si>
  <si>
    <t>1318016908</t>
  </si>
  <si>
    <t>106</t>
  </si>
  <si>
    <t>899914216</t>
  </si>
  <si>
    <t>Montáž ocelové chráničky D přes 350 do 450 mm</t>
  </si>
  <si>
    <t>863029859</t>
  </si>
  <si>
    <t>107</t>
  </si>
  <si>
    <t>14033234</t>
  </si>
  <si>
    <t>trubka ocelová hladká tl 10mm ČSN 41 1375.1 D 426mm</t>
  </si>
  <si>
    <t>-895298303</t>
  </si>
  <si>
    <t>18,0</t>
  </si>
  <si>
    <t>14,6</t>
  </si>
  <si>
    <t>52,6*1,08 'Přepočtené koeficientem množství</t>
  </si>
  <si>
    <t>108</t>
  </si>
  <si>
    <t>230202075.R</t>
  </si>
  <si>
    <t>Nasunutí potrubní sekce plastové průměru přes 200 do 250 mm do chráničky</t>
  </si>
  <si>
    <t>-1741310267</t>
  </si>
  <si>
    <t>109</t>
  </si>
  <si>
    <t>PFB.0054044.R</t>
  </si>
  <si>
    <t>pomocný materiál - kluzný montážní prostředek, loctite, brusný kotouč atd.</t>
  </si>
  <si>
    <t>kompl.</t>
  </si>
  <si>
    <t>-1602591404</t>
  </si>
  <si>
    <t>Ostatní konstrukce a práce, bourání</t>
  </si>
  <si>
    <t>110</t>
  </si>
  <si>
    <t>916231112</t>
  </si>
  <si>
    <t>Osazení chodníkového obrubníku betonového ležatého bez boční opěry do lože z betonu prostého</t>
  </si>
  <si>
    <t>1125912587</t>
  </si>
  <si>
    <t>111</t>
  </si>
  <si>
    <t>916231212</t>
  </si>
  <si>
    <t>Osazení chodníkového obrubníku betonového stojatého bez boční opěry do lože z betonu prostého</t>
  </si>
  <si>
    <t>1118585733</t>
  </si>
  <si>
    <t>112</t>
  </si>
  <si>
    <t>919111111</t>
  </si>
  <si>
    <t>Řezání dilatačních spár š 4 mm hl do 60 mm příčných nebo podélných v čerstvém CB krytu</t>
  </si>
  <si>
    <t>-948922529</t>
  </si>
  <si>
    <t>132,8</t>
  </si>
  <si>
    <t>113</t>
  </si>
  <si>
    <t>919112232</t>
  </si>
  <si>
    <t>Řezání spár pro vytvoření komůrky š 20 mm hl 30 mm pro těsnící zálivku v živičném krytu</t>
  </si>
  <si>
    <t>371494330</t>
  </si>
  <si>
    <t>viz tabulka R57</t>
  </si>
  <si>
    <t>964,55</t>
  </si>
  <si>
    <t>viz tabulka R107</t>
  </si>
  <si>
    <t>414,60</t>
  </si>
  <si>
    <t>114</t>
  </si>
  <si>
    <t>919121131</t>
  </si>
  <si>
    <t>Těsnění spár zálivkou za studena pro komůrky š 20 mm hl 30 mm s těsnicím profilem</t>
  </si>
  <si>
    <t>-1392353042</t>
  </si>
  <si>
    <t>115</t>
  </si>
  <si>
    <t>919794441</t>
  </si>
  <si>
    <t>Úprava ploch kolem hydrantů, šoupat, poklopů a mříží nebo sloupů v živičných krytech pl do 2 m2</t>
  </si>
  <si>
    <t>873757766</t>
  </si>
  <si>
    <t>116</t>
  </si>
  <si>
    <t>979024442</t>
  </si>
  <si>
    <t>Očištění vybouraných obrubníků a krajníků chodníkových</t>
  </si>
  <si>
    <t>-622736316</t>
  </si>
  <si>
    <t>117</t>
  </si>
  <si>
    <t>979054441</t>
  </si>
  <si>
    <t>Očištění vybouraných z desek nebo dlaždic s původním spárováním z kameniva těženého</t>
  </si>
  <si>
    <t>-1676389973</t>
  </si>
  <si>
    <t>118</t>
  </si>
  <si>
    <t>979054451</t>
  </si>
  <si>
    <t>Očištění vybouraných zámkových dlaždic s původním spárováním z kameniva těženého</t>
  </si>
  <si>
    <t>-64038387</t>
  </si>
  <si>
    <t>119</t>
  </si>
  <si>
    <t>979094441</t>
  </si>
  <si>
    <t>Očištění vybouraných silničních dílců s původním spárováním z kameniva těženého</t>
  </si>
  <si>
    <t>-327701423</t>
  </si>
  <si>
    <t>120</t>
  </si>
  <si>
    <t>980062031.R</t>
  </si>
  <si>
    <t>Rozebrání a zpětná montáž kovového zábradlí do betonu</t>
  </si>
  <si>
    <t>1152737157</t>
  </si>
  <si>
    <t>997</t>
  </si>
  <si>
    <t xml:space="preserve">Přesun sutě   </t>
  </si>
  <si>
    <t>121</t>
  </si>
  <si>
    <t>997013501</t>
  </si>
  <si>
    <t>Odvoz suti a vybouraných hmot na skládku nebo meziskládku do 1 km se složením</t>
  </si>
  <si>
    <t>-62857781</t>
  </si>
  <si>
    <t>122</t>
  </si>
  <si>
    <t>997013509</t>
  </si>
  <si>
    <t>Příplatek k odvozu suti a vybouraných hmot na skládku ZKD 1 km přes 1 km</t>
  </si>
  <si>
    <t>1004613183</t>
  </si>
  <si>
    <t>1836,4665*13 'Přepočtené koeficientem množství</t>
  </si>
  <si>
    <t>123</t>
  </si>
  <si>
    <t>997013861</t>
  </si>
  <si>
    <t>Poplatek za předání recyklačnímu zařízení stavebního odpadu z prostého betonu kód odpadu 17 01 01</t>
  </si>
  <si>
    <t>27363889</t>
  </si>
  <si>
    <t>Beton prostý</t>
  </si>
  <si>
    <t>160,575</t>
  </si>
  <si>
    <t>124</t>
  </si>
  <si>
    <t>997013873</t>
  </si>
  <si>
    <t>-189866933</t>
  </si>
  <si>
    <t>Kamenivo</t>
  </si>
  <si>
    <t>1064,881</t>
  </si>
  <si>
    <t>125</t>
  </si>
  <si>
    <t>997013875</t>
  </si>
  <si>
    <t>Poplatek za předání recyklačnímu zařízení stavebního odpadu asfaltového bez obsahu dehtu kód odpadu 17 03 02</t>
  </si>
  <si>
    <t>-261043366</t>
  </si>
  <si>
    <t>611,010</t>
  </si>
  <si>
    <t>126</t>
  </si>
  <si>
    <t>997221611</t>
  </si>
  <si>
    <t>Nakládání suti na dopravní prostředky pro vodorovnou dopravu</t>
  </si>
  <si>
    <t>-14993288</t>
  </si>
  <si>
    <t>998</t>
  </si>
  <si>
    <t>Přesun hmot</t>
  </si>
  <si>
    <t>127</t>
  </si>
  <si>
    <t>998223011</t>
  </si>
  <si>
    <t>Přesun hmot pro pozemní komunikace s krytem dlážděným</t>
  </si>
  <si>
    <t>1002922340</t>
  </si>
  <si>
    <t>28,315</t>
  </si>
  <si>
    <t>128</t>
  </si>
  <si>
    <t>998225111</t>
  </si>
  <si>
    <t>Přesun hmot pro pozemní komunikace s krytem z kamene, monolitickým betonovým nebo živičným</t>
  </si>
  <si>
    <t>-2054143039</t>
  </si>
  <si>
    <t>Komunikace</t>
  </si>
  <si>
    <t>4212,120</t>
  </si>
  <si>
    <t>129</t>
  </si>
  <si>
    <t>998276101</t>
  </si>
  <si>
    <t>Přesun hmot pro trubní vedení z trub z plastických hmot otevřený výkop</t>
  </si>
  <si>
    <t>-1780850469</t>
  </si>
  <si>
    <t>Celková hmotnost - komunikace</t>
  </si>
  <si>
    <t>5467,678-(28,315+4212,120)</t>
  </si>
  <si>
    <t>D.2 SO 02 - Výtlak splaškové kanalizace</t>
  </si>
  <si>
    <t>185710866</t>
  </si>
  <si>
    <t>413893429</t>
  </si>
  <si>
    <t>viz tabulka K134</t>
  </si>
  <si>
    <t>28,44</t>
  </si>
  <si>
    <t>1085259787</t>
  </si>
  <si>
    <t>J79</t>
  </si>
  <si>
    <t>134,61</t>
  </si>
  <si>
    <t>63027400</t>
  </si>
  <si>
    <t>viz tabulka I38</t>
  </si>
  <si>
    <t>51,00</t>
  </si>
  <si>
    <t>viz tabulka J58</t>
  </si>
  <si>
    <t>2*89,84</t>
  </si>
  <si>
    <t>viz tabulka J79</t>
  </si>
  <si>
    <t>viz tabulka J108</t>
  </si>
  <si>
    <t>2*2123,64</t>
  </si>
  <si>
    <t>-969717763</t>
  </si>
  <si>
    <t>viz tabulka I79</t>
  </si>
  <si>
    <t>212,48</t>
  </si>
  <si>
    <t>-933813986</t>
  </si>
  <si>
    <t>viz tabulka I58</t>
  </si>
  <si>
    <t>163,89</t>
  </si>
  <si>
    <t>viz tabulka I108</t>
  </si>
  <si>
    <t>3403,54</t>
  </si>
  <si>
    <t>1604671977</t>
  </si>
  <si>
    <t>viz tabulka J134</t>
  </si>
  <si>
    <t>1942729108</t>
  </si>
  <si>
    <t>viz tabulka I134</t>
  </si>
  <si>
    <t>13,40</t>
  </si>
  <si>
    <t>1545823045</t>
  </si>
  <si>
    <t>10*8,0</t>
  </si>
  <si>
    <t>1865692776</t>
  </si>
  <si>
    <t>121151125</t>
  </si>
  <si>
    <t>Sejmutí ornice plochy přes 500 m2 tl vrstvy přes 250 do 300 mm strojně</t>
  </si>
  <si>
    <t>1940404945</t>
  </si>
  <si>
    <t>N.77-N.128</t>
  </si>
  <si>
    <t>1017*2,7</t>
  </si>
  <si>
    <t>N.128-N.142</t>
  </si>
  <si>
    <t>228*10,0</t>
  </si>
  <si>
    <t>-817617540</t>
  </si>
  <si>
    <t>N</t>
  </si>
  <si>
    <t>21*1,20*1,00*1,50</t>
  </si>
  <si>
    <t>132154206</t>
  </si>
  <si>
    <t>Hloubení zapažených rýh š do 2000 mm v hornině třídy těžitelnosti I skupiny 1 a 2 objem do 5000 m3</t>
  </si>
  <si>
    <t>-486012301</t>
  </si>
  <si>
    <t>5224,7</t>
  </si>
  <si>
    <t>odečet kubatur - souběh s gravitační kanalizací</t>
  </si>
  <si>
    <t>N.6 – N.9 :</t>
  </si>
  <si>
    <t>-43,96*1,70*0,55</t>
  </si>
  <si>
    <t>N.14 – N.23 :</t>
  </si>
  <si>
    <t>-135,61*1,75*0,55</t>
  </si>
  <si>
    <t>N.25 – N.32 :</t>
  </si>
  <si>
    <t>-97,35*1,84*0,55</t>
  </si>
  <si>
    <t>ČŠ DN 1200</t>
  </si>
  <si>
    <t>12*(2*1,80*(0,40+5224,71/(1,2*2453,50)))</t>
  </si>
  <si>
    <t>VZŠ,KŠ,SŠ DN 1500</t>
  </si>
  <si>
    <t>(2+2+1)*(2*2,40*(0,40+5224,71/(1,2*2453,50)))</t>
  </si>
  <si>
    <t>viz komunikace 18F</t>
  </si>
  <si>
    <t>-42,50*1,2*0,15</t>
  </si>
  <si>
    <t>viz komunikace 18G</t>
  </si>
  <si>
    <t>-77,30*1,2*0,40</t>
  </si>
  <si>
    <t>viz komunikace 18H</t>
  </si>
  <si>
    <t>-1788,60*1,2*0,36</t>
  </si>
  <si>
    <t>viz komunikace 18I</t>
  </si>
  <si>
    <t>-132,80*1,2*0,42</t>
  </si>
  <si>
    <t>viz komunikace 18J</t>
  </si>
  <si>
    <t>-29,70*1,2*0,24</t>
  </si>
  <si>
    <t>Pole-sejmutí ornice 30 cm</t>
  </si>
  <si>
    <t>viz komunikace 18P</t>
  </si>
  <si>
    <t>-230,40*1,2*0,30</t>
  </si>
  <si>
    <t>4124,82816*0,1 'Přepočtené koeficientem množství</t>
  </si>
  <si>
    <t>132254206</t>
  </si>
  <si>
    <t>Hloubení zapažených rýh š do 2000 mm v hornině třídy těžitelnosti I skupiny 3 objem do 5000 m3</t>
  </si>
  <si>
    <t>111383610</t>
  </si>
  <si>
    <t>4124,82816*0,4 'Přepočtené koeficientem množství</t>
  </si>
  <si>
    <t>132354206</t>
  </si>
  <si>
    <t>Hloubení zapažených rýh š do 2000 mm v hornině třídy těžitelnosti II skupiny 4 objem do 5000 m3</t>
  </si>
  <si>
    <t>248784743</t>
  </si>
  <si>
    <t>4124,82816*0,5 'Přepočtené koeficientem množství</t>
  </si>
  <si>
    <t>595049800</t>
  </si>
  <si>
    <t>Dle zemní práce - výtlak</t>
  </si>
  <si>
    <t>Celková plocha bez plochy pažení v 2-4m</t>
  </si>
  <si>
    <t>8650,30-344,208</t>
  </si>
  <si>
    <t>1440538989</t>
  </si>
  <si>
    <t>staničení 2240,53-2312,24m (po odečtu sejmutí ornice 30cm)</t>
  </si>
  <si>
    <t>2*(2312,24-2240,53)*((2,26+2,61+2,33)/3)</t>
  </si>
  <si>
    <t>2026983861</t>
  </si>
  <si>
    <t>622860146</t>
  </si>
  <si>
    <t>-1227330772</t>
  </si>
  <si>
    <t>Předpoklad 50%-2 a 3. skupina</t>
  </si>
  <si>
    <t>Lože+obsyp+podkl. desky+podkl. bloky</t>
  </si>
  <si>
    <t>(288,88650+22,08420)+1071,83379+5,468+0,972</t>
  </si>
  <si>
    <t>12*(3,14*0,75*0,75*(5224,71/(1,2*2453,50)))</t>
  </si>
  <si>
    <t>(2+2+1)*(3,14*0,90*0,90*(5224,71/(1,2*2453,50)))</t>
  </si>
  <si>
    <t>Potrubí</t>
  </si>
  <si>
    <t>3,14*0,045*0,045*2427,30</t>
  </si>
  <si>
    <t>1464,85794*0,5 'Přepočtené koeficientem množství</t>
  </si>
  <si>
    <t>1335090925</t>
  </si>
  <si>
    <t>4*1464,85794</t>
  </si>
  <si>
    <t>5859,43176*0,5 'Přepočtené koeficientem množství</t>
  </si>
  <si>
    <t>-1438269380</t>
  </si>
  <si>
    <t>671118891</t>
  </si>
  <si>
    <t>-985791560</t>
  </si>
  <si>
    <t>1464,85794*1,6 'Přepočtené koeficientem množství</t>
  </si>
  <si>
    <t>-1080197632</t>
  </si>
  <si>
    <t>4124,82816-1464,85794</t>
  </si>
  <si>
    <t>-506744653</t>
  </si>
  <si>
    <t>Celková délka</t>
  </si>
  <si>
    <t>2453,50*1,2*0,39</t>
  </si>
  <si>
    <t>odečet šachet</t>
  </si>
  <si>
    <t>ČŠ</t>
  </si>
  <si>
    <t>-12*1,5*1,2*0,39</t>
  </si>
  <si>
    <t>VZŠ</t>
  </si>
  <si>
    <t>-2*1,8*1,2*0,39</t>
  </si>
  <si>
    <t>KŠ</t>
  </si>
  <si>
    <t>SŠ</t>
  </si>
  <si>
    <t>-1*1,0*1,2*0,39</t>
  </si>
  <si>
    <t>souběh s gravitační kanalizací (N6-N9,N14-N23,N25-N32) = 44,0+135,7+97,4=277,1 m</t>
  </si>
  <si>
    <t>-277,10*1,2*0,39</t>
  </si>
  <si>
    <t>277,10*0,75*0,39</t>
  </si>
  <si>
    <t>odečet potrubí (bez šachet)</t>
  </si>
  <si>
    <t>-3,14*0,045*0,045*2427,30</t>
  </si>
  <si>
    <t>-1710733239</t>
  </si>
  <si>
    <t>1071,91136*1,6 'Přepočtené koeficientem množství</t>
  </si>
  <si>
    <t>181351115</t>
  </si>
  <si>
    <t>Rozprostření ornice tl vrstvy přes 250 do 300 mm pl přes 500 m2 v rovině nebo ve svahu do 1:5 strojně</t>
  </si>
  <si>
    <t>1810319096</t>
  </si>
  <si>
    <t>-1475253475</t>
  </si>
  <si>
    <t>N (KČS 01 - N.14) - 44 m souběh s gravitační kanalizací</t>
  </si>
  <si>
    <t>(140,69-44,00)*1,2*0,15</t>
  </si>
  <si>
    <t>44,00*0,75*0,15</t>
  </si>
  <si>
    <t>odečet ČŠ</t>
  </si>
  <si>
    <t>-(1*1,5)*1,2*0,15</t>
  </si>
  <si>
    <t>1990127465</t>
  </si>
  <si>
    <t>140,69</t>
  </si>
  <si>
    <t>-(1*1,5)</t>
  </si>
  <si>
    <t>360644036</t>
  </si>
  <si>
    <t>(140,69-44,00)*1,2</t>
  </si>
  <si>
    <t>44,00*0,75</t>
  </si>
  <si>
    <t>-(1*1,5)*1,2</t>
  </si>
  <si>
    <t>-1828669513</t>
  </si>
  <si>
    <t>147,228*1,2 'Přepočtené koeficientem množství</t>
  </si>
  <si>
    <t>1022075370</t>
  </si>
  <si>
    <t>2453,50</t>
  </si>
  <si>
    <t>-12*1,5</t>
  </si>
  <si>
    <t>-2*1,8</t>
  </si>
  <si>
    <t>-1*1,0</t>
  </si>
  <si>
    <t>Výtlak N</t>
  </si>
  <si>
    <t>(2427,30-277,10)*1,2*0,1</t>
  </si>
  <si>
    <t>277,10*0,75*0,1</t>
  </si>
  <si>
    <t>12*(2*1,80*0,15)</t>
  </si>
  <si>
    <t>VZŠ, KŠ, SŠ DN 1500</t>
  </si>
  <si>
    <t>(2+2+1)*(2*2,40*0,15)</t>
  </si>
  <si>
    <t>278,80650+10,08000</t>
  </si>
  <si>
    <t>Osazení betonových prstenců nebo rámů v do 100 mm pod poklopy a mříže</t>
  </si>
  <si>
    <t>1177227948</t>
  </si>
  <si>
    <t>1+3+4+5</t>
  </si>
  <si>
    <t>-1044625123</t>
  </si>
  <si>
    <t>-878607740</t>
  </si>
  <si>
    <t>-991467396</t>
  </si>
  <si>
    <t>1715746942</t>
  </si>
  <si>
    <t>Osazení betonových prstenců nebo rámů v přes 100 do 200 mm pod poklopy a mříže</t>
  </si>
  <si>
    <t>459391340</t>
  </si>
  <si>
    <t>1729587962</t>
  </si>
  <si>
    <t>-247313502</t>
  </si>
  <si>
    <t>12*(1,70*1,70*0,1)</t>
  </si>
  <si>
    <t>5*(2,00*2,00*0,1)</t>
  </si>
  <si>
    <t>452313131</t>
  </si>
  <si>
    <t>Podkladní bloky z betonu prostého bez zvýšených nároků na prostředí tř. C 12/15 otevřený výkop</t>
  </si>
  <si>
    <t>-742785274</t>
  </si>
  <si>
    <t>12*1*(0,3*0,3*0,40)</t>
  </si>
  <si>
    <t>2*1*(0,3*0,3*0,40)</t>
  </si>
  <si>
    <t>2*2*(0,3*0,3*1,0)</t>
  </si>
  <si>
    <t>1*1*(0,3*0,3*1,2)</t>
  </si>
  <si>
    <t>431311133.R</t>
  </si>
  <si>
    <t>Podkladní spádové desky z betonu prostého bez zvýšených nároků na prostředí tř. C 12/15 v šachtě</t>
  </si>
  <si>
    <t>-751790933</t>
  </si>
  <si>
    <t>12*(3,14*0,6*0,6*(0,15+0,19)/2)</t>
  </si>
  <si>
    <t>2*(3,14*0,75*0,75*(0,15+0,20)/2)</t>
  </si>
  <si>
    <t>1*(3,14*0,75*0,75*(0,15+0,20)/2)</t>
  </si>
  <si>
    <t>1850632226</t>
  </si>
  <si>
    <t>12*(4*1,7*0,1)</t>
  </si>
  <si>
    <t>5*(4*2,0*0,1)</t>
  </si>
  <si>
    <t>339849409</t>
  </si>
  <si>
    <t>452353111</t>
  </si>
  <si>
    <t>Bednění podkladních bloků pod potrubí, stoky a drobné objekty otevřený výkop zřízení</t>
  </si>
  <si>
    <t>-2038624444</t>
  </si>
  <si>
    <t>12*1*(4*0,3*0,40)</t>
  </si>
  <si>
    <t>2*1*(4*0,3*0,40)</t>
  </si>
  <si>
    <t>2*2*(4*0,3*1,0)</t>
  </si>
  <si>
    <t>1*1*(4*0,3*1,2)</t>
  </si>
  <si>
    <t>452353112</t>
  </si>
  <si>
    <t>Bednění podkladních bloků pod potrubí, stoky a drobné objekty otevřený výkop odstranění</t>
  </si>
  <si>
    <t>1341147272</t>
  </si>
  <si>
    <t>119416779</t>
  </si>
  <si>
    <t>-802800441</t>
  </si>
  <si>
    <t>1728582417</t>
  </si>
  <si>
    <t>1639787128</t>
  </si>
  <si>
    <t>-728741961</t>
  </si>
  <si>
    <t>-1076161567</t>
  </si>
  <si>
    <t>1981462368</t>
  </si>
  <si>
    <t>-439464801</t>
  </si>
  <si>
    <t>850265121</t>
  </si>
  <si>
    <t>Výřez nebo výsek na potrubí z trub litinových tlakových nebo plastických hmot DN 100</t>
  </si>
  <si>
    <t>1413417721</t>
  </si>
  <si>
    <t>Stávající výtlak</t>
  </si>
  <si>
    <t>857242122</t>
  </si>
  <si>
    <t>Montáž litinových tvarovek jednoosých přírubových v šachtě DN 80</t>
  </si>
  <si>
    <t>-949714242</t>
  </si>
  <si>
    <t>14+2+3+1</t>
  </si>
  <si>
    <t>55253241</t>
  </si>
  <si>
    <t>tvarovka přírubová litinová vodovodní FF-kus PN10/16 DN 80 dl 500mm</t>
  </si>
  <si>
    <t>122913678</t>
  </si>
  <si>
    <t>12*1</t>
  </si>
  <si>
    <t>2*1</t>
  </si>
  <si>
    <t>55253235</t>
  </si>
  <si>
    <t>tvarovka přírubová litinová vodovodní FF-kus PN10/16 DN 80 dl 200mm</t>
  </si>
  <si>
    <t>448061059</t>
  </si>
  <si>
    <t>55253235.R</t>
  </si>
  <si>
    <t>odvzdušňovací a zavzdušňovací ventil pro odpadní vodu DN 80 PN16</t>
  </si>
  <si>
    <t>-2083180098</t>
  </si>
  <si>
    <t>55253245</t>
  </si>
  <si>
    <t>tvarovka přírubová litinová vodovodní FF-kus PN10/16 DN 80 dl 800mm</t>
  </si>
  <si>
    <t>1243099425</t>
  </si>
  <si>
    <t>857244122</t>
  </si>
  <si>
    <t>Montáž litinových tvarovek odbočných přírubových v šachtě DN 80</t>
  </si>
  <si>
    <t>-692995368</t>
  </si>
  <si>
    <t>2*2</t>
  </si>
  <si>
    <t>55253511</t>
  </si>
  <si>
    <t>tvarovka přírubová litinová s přírubovou odbočkou,práškový epoxid tl 250µm T-kus DN 80/80</t>
  </si>
  <si>
    <t>-1464848258</t>
  </si>
  <si>
    <t>857262122</t>
  </si>
  <si>
    <t>Montáž litinových tvarovek jednoosých přírubových v šachtě DN 100</t>
  </si>
  <si>
    <t>1304294670</t>
  </si>
  <si>
    <t>12*2</t>
  </si>
  <si>
    <t>1*2</t>
  </si>
  <si>
    <t>422915201</t>
  </si>
  <si>
    <t>bajonetová koncovka DN 100</t>
  </si>
  <si>
    <t>-1045439238</t>
  </si>
  <si>
    <t>55253641</t>
  </si>
  <si>
    <t>přechod přírubový,práškový epoxid tl 250µm FFR-kus litinový DN 100/80</t>
  </si>
  <si>
    <t>-150353525</t>
  </si>
  <si>
    <t>55253258</t>
  </si>
  <si>
    <t>tvarovka přírubová litinová vodovodní FF-kus PN10/16 DN 100 dl 600mm</t>
  </si>
  <si>
    <t>1880012388</t>
  </si>
  <si>
    <t>55253261</t>
  </si>
  <si>
    <t>tvarovka přírubová litinová vodovodní FF-kus PN10/16 DN 100 dl 800mm</t>
  </si>
  <si>
    <t>-1519085525</t>
  </si>
  <si>
    <t>857264122</t>
  </si>
  <si>
    <t>Montáž litinových tvarovek odbočných přírubových v šachtě DN 100</t>
  </si>
  <si>
    <t>296579416</t>
  </si>
  <si>
    <t>55253515</t>
  </si>
  <si>
    <t>tvarovka přírubová litinová s přírubovou odbočkou,práškový epoxid tl 250µm T-kus DN 100/80</t>
  </si>
  <si>
    <t>-418828565</t>
  </si>
  <si>
    <t>871161212.R</t>
  </si>
  <si>
    <t>Připojovací souprava provzdušňovacího potrubí PE 32×2,9 mm, DN 1", nerez/mosaz v kalníkové šachtě</t>
  </si>
  <si>
    <t>-324283803</t>
  </si>
  <si>
    <t>871165201</t>
  </si>
  <si>
    <t>Montáž kanalizačního potrubí z PE SDR11 otevřený výkop svařovaných elektrotvarovkou d 32x3,0 mm</t>
  </si>
  <si>
    <t>292056275</t>
  </si>
  <si>
    <t>2*1035,20</t>
  </si>
  <si>
    <t>28613421</t>
  </si>
  <si>
    <t>potrubí kanalizační PE100 RC SDR11 32x3,0mm</t>
  </si>
  <si>
    <t>-1046461998</t>
  </si>
  <si>
    <t>2070,4*1,015 'Přepočtené koeficientem množství</t>
  </si>
  <si>
    <t>28614194.R1</t>
  </si>
  <si>
    <t>oblouk 22° SDR11 PE 100 PN16 D 32mm</t>
  </si>
  <si>
    <t>164782042</t>
  </si>
  <si>
    <t>28614194.R2</t>
  </si>
  <si>
    <t>oblouk 30° SDR11 PE 100 PN16 D 32mm</t>
  </si>
  <si>
    <t>-707049724</t>
  </si>
  <si>
    <t>28614231</t>
  </si>
  <si>
    <t>koleno 15° SDR11 PE 100 PN16 D 32mm</t>
  </si>
  <si>
    <t>926502912</t>
  </si>
  <si>
    <t>871255301</t>
  </si>
  <si>
    <t>Montáž kanalizačního potrubí z PE SDR17 otevřený výkop svařovaných elektrotvarovkou d 90x5,4 mm</t>
  </si>
  <si>
    <t>-166848993</t>
  </si>
  <si>
    <t>odečet délky armatur v šachtách</t>
  </si>
  <si>
    <t>-12*0,7</t>
  </si>
  <si>
    <t>-2*1,4</t>
  </si>
  <si>
    <t>-2*0,9</t>
  </si>
  <si>
    <t>28613618</t>
  </si>
  <si>
    <t>potrubí kanalizační dvouvrstvé PE100 RC SDR17 90x5,4mm (typ 2 dle PAS 1075)</t>
  </si>
  <si>
    <t>821387444</t>
  </si>
  <si>
    <t>2439,5*1,015 'Přepočtené koeficientem množství</t>
  </si>
  <si>
    <t>28654368</t>
  </si>
  <si>
    <t>příruba volná k lemovému nákružku z polypropylénu 90</t>
  </si>
  <si>
    <t>-567214820</t>
  </si>
  <si>
    <t>28653135</t>
  </si>
  <si>
    <t>nákružek lemový PE 100 SDR11 90mm</t>
  </si>
  <si>
    <t>-883719066</t>
  </si>
  <si>
    <t>28614897.R1</t>
  </si>
  <si>
    <t>oblouk 11° SDR11 PE 100 RC PN16 D 90mm</t>
  </si>
  <si>
    <t>-1704637351</t>
  </si>
  <si>
    <t>28614897.R2</t>
  </si>
  <si>
    <t>oblouk 22° SDR11 PE 100 RC PN16 D 90mm</t>
  </si>
  <si>
    <t>-2035035285</t>
  </si>
  <si>
    <t>28614897.R3</t>
  </si>
  <si>
    <t>oblouk 30° SDR11 PE 100 RC PN16 D 90mm</t>
  </si>
  <si>
    <t>-1328157011</t>
  </si>
  <si>
    <t>28614897</t>
  </si>
  <si>
    <t>oblouk 45° SDR11 PE 100 RC PN16 D 90mm</t>
  </si>
  <si>
    <t>645237756</t>
  </si>
  <si>
    <t>28614897.R4</t>
  </si>
  <si>
    <t>oblouk 60° SDR11 PE 100 RC PN16 D 90mm</t>
  </si>
  <si>
    <t>519312243</t>
  </si>
  <si>
    <t>877165201</t>
  </si>
  <si>
    <t>Montáž elektrospojek na potrubí z PE trub d 25 - 32</t>
  </si>
  <si>
    <t>979421959</t>
  </si>
  <si>
    <t>28615969</t>
  </si>
  <si>
    <t>elektrospojka SDR11 PE 100 PN16 D 32mm</t>
  </si>
  <si>
    <t>-1370034726</t>
  </si>
  <si>
    <t>877165210</t>
  </si>
  <si>
    <t>Montáž elektrokolen 45° na potrubí z PE trub d 32</t>
  </si>
  <si>
    <t>2042479789</t>
  </si>
  <si>
    <t>28615010</t>
  </si>
  <si>
    <t>elektrokoleno 45° PE 100 PN16 D 32mm</t>
  </si>
  <si>
    <t>-1793127104</t>
  </si>
  <si>
    <t>877165212</t>
  </si>
  <si>
    <t>Montáž elektrokolen 90° na potrubí z PE trub d 25 - 32</t>
  </si>
  <si>
    <t>798600960</t>
  </si>
  <si>
    <t>28653052</t>
  </si>
  <si>
    <t>elektrokoleno 90° PE 100 D 32mm</t>
  </si>
  <si>
    <t>2081535170</t>
  </si>
  <si>
    <t>877165218</t>
  </si>
  <si>
    <t>Montáž elektrozáslepek na potrubí z PE trub d 25 - 32</t>
  </si>
  <si>
    <t>-548636436</t>
  </si>
  <si>
    <t>28615020</t>
  </si>
  <si>
    <t>elektrozáslepka SDR11 PE 100 PN16 D 32mm</t>
  </si>
  <si>
    <t>-1122494503</t>
  </si>
  <si>
    <t>877245201</t>
  </si>
  <si>
    <t>Montáž elektrospojek na kanalizačním potrubí z PE trub d 90</t>
  </si>
  <si>
    <t>-1049265142</t>
  </si>
  <si>
    <t>242</t>
  </si>
  <si>
    <t>28615974</t>
  </si>
  <si>
    <t>elektrospojka SDR11 PE 100 PN16 D 90mm</t>
  </si>
  <si>
    <t>1126326427</t>
  </si>
  <si>
    <t>891242222</t>
  </si>
  <si>
    <t>Montáž kanalizačních šoupátek s ručním kolečkem v šachtách DN 80</t>
  </si>
  <si>
    <t>-1361701185</t>
  </si>
  <si>
    <t>12*3</t>
  </si>
  <si>
    <t>2*3</t>
  </si>
  <si>
    <t>1+1</t>
  </si>
  <si>
    <t>42221503</t>
  </si>
  <si>
    <t>šoupě deskové DN 80 pro odpadní vodu</t>
  </si>
  <si>
    <t>908305365</t>
  </si>
  <si>
    <t>42221453</t>
  </si>
  <si>
    <t>šoupátko odpadní voda litina GGG 50 krátká stavební dl PN10/16 DN 80x180mm</t>
  </si>
  <si>
    <t>791492569</t>
  </si>
  <si>
    <t>42210101</t>
  </si>
  <si>
    <t>kolo ruční pro DN 65-80 D 175mm</t>
  </si>
  <si>
    <t>-1845522185</t>
  </si>
  <si>
    <t>891244121</t>
  </si>
  <si>
    <t>Montáž kompenzátorů nebo montážních vložek DN 80</t>
  </si>
  <si>
    <t>2109765571</t>
  </si>
  <si>
    <t>42273006</t>
  </si>
  <si>
    <t>montážní vložka přírubová litinová DN 80 PN 16</t>
  </si>
  <si>
    <t>-1626599954</t>
  </si>
  <si>
    <t>891249111</t>
  </si>
  <si>
    <t>Montáž navrtávacích pasů na potrubí z jakýchkoli trub DN 80</t>
  </si>
  <si>
    <t>-1940640146</t>
  </si>
  <si>
    <t>42273443.R</t>
  </si>
  <si>
    <t>pás navrtávací pro odpadní vodu PE a PVC potrubí 90-1"</t>
  </si>
  <si>
    <t>-1732099902</t>
  </si>
  <si>
    <t>891249951</t>
  </si>
  <si>
    <t>Montáž potrubních spojek hrdlo/příruba na potrubí z jakýchkoli trub DN 80</t>
  </si>
  <si>
    <t>-1588420651</t>
  </si>
  <si>
    <t>55251306</t>
  </si>
  <si>
    <t>příruba jištěná proti posunu nástrčné hrdlo pro PE a PVC potrubí DN 80</t>
  </si>
  <si>
    <t>1343986171</t>
  </si>
  <si>
    <t>891262222</t>
  </si>
  <si>
    <t>Montáž kanalizačních šoupátek s ručním kolečkem v šachtách DN 100</t>
  </si>
  <si>
    <t>627075863</t>
  </si>
  <si>
    <t>42221454</t>
  </si>
  <si>
    <t>šoupátko odpadní voda litina GGG 50 krátká stavební dl PN10/16 DN 100x190mm</t>
  </si>
  <si>
    <t>977232534</t>
  </si>
  <si>
    <t>42210106</t>
  </si>
  <si>
    <t>kolo ruční pro DN 100 D 300mm</t>
  </si>
  <si>
    <t>1174392509</t>
  </si>
  <si>
    <t>891269951</t>
  </si>
  <si>
    <t>Montáž potrubních spojek hrdlo/příruba na potrubí z jakýchkoli trub DN 100</t>
  </si>
  <si>
    <t>-864629060</t>
  </si>
  <si>
    <t>55251308</t>
  </si>
  <si>
    <t>příruba jištěná proti posunu nástrčné hrdlo pro PE a PVC potrubí DN 100</t>
  </si>
  <si>
    <t>-588556048</t>
  </si>
  <si>
    <t>892241111</t>
  </si>
  <si>
    <t>Tlaková zkouška vodou potrubí DN do 80</t>
  </si>
  <si>
    <t>1962814480</t>
  </si>
  <si>
    <t>892372111</t>
  </si>
  <si>
    <t>Zabezpečení konců potrubí DN do 300 při tlakových zkouškách vodou</t>
  </si>
  <si>
    <t>1757789456</t>
  </si>
  <si>
    <t>1584293828</t>
  </si>
  <si>
    <t>PFB.1133001</t>
  </si>
  <si>
    <t>Dno výšky 1200 mm přímé - VÝROBA NA ZAKÁZKU TBZ-Q.1 120/120</t>
  </si>
  <si>
    <t>1293322996</t>
  </si>
  <si>
    <t>Poznámka k položce:_x000d_
1200x1200x800</t>
  </si>
  <si>
    <t>1658482944</t>
  </si>
  <si>
    <t>PFB.1126005</t>
  </si>
  <si>
    <t>Dno výšky 1500 mm přímé - VÝROBA NA ZAKÁZKU TBZ-Q.1 150/159</t>
  </si>
  <si>
    <t>314659993</t>
  </si>
  <si>
    <t>130640635</t>
  </si>
  <si>
    <t>2086729203</t>
  </si>
  <si>
    <t>-1152047019</t>
  </si>
  <si>
    <t>316591568</t>
  </si>
  <si>
    <t>-203886953</t>
  </si>
  <si>
    <t>-815262364</t>
  </si>
  <si>
    <t>290700688</t>
  </si>
  <si>
    <t>-466218175</t>
  </si>
  <si>
    <t>-372514653</t>
  </si>
  <si>
    <t>-1698413054</t>
  </si>
  <si>
    <t>-550309968</t>
  </si>
  <si>
    <t>894410304</t>
  </si>
  <si>
    <t>Osazení betonových dílců pro kanalizační šachty DN 1500 deska zákrytová</t>
  </si>
  <si>
    <t>-28273409</t>
  </si>
  <si>
    <t>PFB.1121502</t>
  </si>
  <si>
    <t>Deska zákrytová TZK-Q.1 150-63/17</t>
  </si>
  <si>
    <t>-1686131437</t>
  </si>
  <si>
    <t>Poznámka k položce:_x000d_
1800/625/165</t>
  </si>
  <si>
    <t>130</t>
  </si>
  <si>
    <t>-2089558409</t>
  </si>
  <si>
    <t>131</t>
  </si>
  <si>
    <t>317657633</t>
  </si>
  <si>
    <t>132</t>
  </si>
  <si>
    <t>214214150</t>
  </si>
  <si>
    <t>133</t>
  </si>
  <si>
    <t>1008366376</t>
  </si>
  <si>
    <t>134</t>
  </si>
  <si>
    <t>510315325</t>
  </si>
  <si>
    <t>135</t>
  </si>
  <si>
    <t>1660349416</t>
  </si>
  <si>
    <t>136</t>
  </si>
  <si>
    <t>-1408885763</t>
  </si>
  <si>
    <t>137</t>
  </si>
  <si>
    <t>460553591</t>
  </si>
  <si>
    <t>138</t>
  </si>
  <si>
    <t>-1245131858</t>
  </si>
  <si>
    <t>ČŠ+VZŠ+KŠ+SŠ</t>
  </si>
  <si>
    <t>12+2+2+1</t>
  </si>
  <si>
    <t>139</t>
  </si>
  <si>
    <t>8997131411.R</t>
  </si>
  <si>
    <t>Montáž nerezové odbočné tvarovky 45° DN100/80 s přírubami, včetně svaření</t>
  </si>
  <si>
    <t>-1649766651</t>
  </si>
  <si>
    <t>140</t>
  </si>
  <si>
    <t>55251610.R1</t>
  </si>
  <si>
    <t>Příruba nerez přivařovací DN 80</t>
  </si>
  <si>
    <t>-1171268141</t>
  </si>
  <si>
    <t>141</t>
  </si>
  <si>
    <t>55251610.R2</t>
  </si>
  <si>
    <t>Příruba nerez přivařovací DN 100</t>
  </si>
  <si>
    <t>-625188856</t>
  </si>
  <si>
    <t>142</t>
  </si>
  <si>
    <t>55251610.R3</t>
  </si>
  <si>
    <t>T-kus nerez přivařovací DN 100/80, odbočka šikmá 45°</t>
  </si>
  <si>
    <t>-1234846060</t>
  </si>
  <si>
    <t>143</t>
  </si>
  <si>
    <t>899721111</t>
  </si>
  <si>
    <t>Signalizační vodič DN do 150 mm na potrubí</t>
  </si>
  <si>
    <t>-1958011235</t>
  </si>
  <si>
    <t>-1*1,8/2</t>
  </si>
  <si>
    <t>144</t>
  </si>
  <si>
    <t>899722112</t>
  </si>
  <si>
    <t>Krytí potrubí z plastů výstražnou fólií z PVC přes 20 do 25 cm</t>
  </si>
  <si>
    <t>2109150380</t>
  </si>
  <si>
    <t>145</t>
  </si>
  <si>
    <t>899911214</t>
  </si>
  <si>
    <t>Kluzná objímka výšky 19 mm vnějšího průměru potrubí přes 84 mm do 94 mm</t>
  </si>
  <si>
    <t>-2102218382</t>
  </si>
  <si>
    <t>11*3</t>
  </si>
  <si>
    <t>146</t>
  </si>
  <si>
    <t>899913134</t>
  </si>
  <si>
    <t>Uzavírací manžeta chráničky potrubí DN 80 x 200</t>
  </si>
  <si>
    <t>-1856622941</t>
  </si>
  <si>
    <t>11*2</t>
  </si>
  <si>
    <t>147</t>
  </si>
  <si>
    <t>899993123.R</t>
  </si>
  <si>
    <t>Montáž chráničky pro plastové průměru přes 200 do 250 mm</t>
  </si>
  <si>
    <t>-24275219</t>
  </si>
  <si>
    <t>11*3,0</t>
  </si>
  <si>
    <t>148</t>
  </si>
  <si>
    <t>28612008</t>
  </si>
  <si>
    <t>trubka kanalizační PVC plnostěnná DN 200x3000mm - chránička</t>
  </si>
  <si>
    <t>-380312331</t>
  </si>
  <si>
    <t>33*1,03 'Přepočtené koeficientem množství</t>
  </si>
  <si>
    <t>149</t>
  </si>
  <si>
    <t>230202072.R</t>
  </si>
  <si>
    <t>Nasunutí potrubní sekce plastové průměru přes 63 do 110 mm do chráničky</t>
  </si>
  <si>
    <t>1872025157</t>
  </si>
  <si>
    <t>150</t>
  </si>
  <si>
    <t>PFB.0054045.R</t>
  </si>
  <si>
    <t>pomocný materiál - šrouby, matice, těsnění do přírub, loctite</t>
  </si>
  <si>
    <t>-1384238581</t>
  </si>
  <si>
    <t>151</t>
  </si>
  <si>
    <t>-1976288555</t>
  </si>
  <si>
    <t>152</t>
  </si>
  <si>
    <t>-2141859816</t>
  </si>
  <si>
    <t>153</t>
  </si>
  <si>
    <t>-1630575932</t>
  </si>
  <si>
    <t>112,7</t>
  </si>
  <si>
    <t>154</t>
  </si>
  <si>
    <t>-965925170</t>
  </si>
  <si>
    <t>viz tabulka Q58</t>
  </si>
  <si>
    <t>78,45</t>
  </si>
  <si>
    <t>viz tabulka Q108</t>
  </si>
  <si>
    <t>1793,00</t>
  </si>
  <si>
    <t>155</t>
  </si>
  <si>
    <t>-1508131783</t>
  </si>
  <si>
    <t>156</t>
  </si>
  <si>
    <t>Úprava ploch kolem hydrantů, šoupat, poklopů a mříží nebo sloupů pl do 2 m2</t>
  </si>
  <si>
    <t>86538360</t>
  </si>
  <si>
    <t>157</t>
  </si>
  <si>
    <t>977151113</t>
  </si>
  <si>
    <t>Jádrové vrty diamantovými korunkami do stavebních materiálů D přes 40 do 50 mm</t>
  </si>
  <si>
    <t>-615686082</t>
  </si>
  <si>
    <t>2*0,15</t>
  </si>
  <si>
    <t>158</t>
  </si>
  <si>
    <t>977151128.R</t>
  </si>
  <si>
    <t>Utěsnění prostupu a osazení potrubí do šachty,PU pěna+bobtnající páska+tmel</t>
  </si>
  <si>
    <t>-797730351</t>
  </si>
  <si>
    <t>2*12</t>
  </si>
  <si>
    <t>2*4</t>
  </si>
  <si>
    <t>1*3</t>
  </si>
  <si>
    <t>159</t>
  </si>
  <si>
    <t>522881606</t>
  </si>
  <si>
    <t>160</t>
  </si>
  <si>
    <t>-1965875563</t>
  </si>
  <si>
    <t>161</t>
  </si>
  <si>
    <t>-618002936</t>
  </si>
  <si>
    <t>162</t>
  </si>
  <si>
    <t>-1322853231</t>
  </si>
  <si>
    <t>163</t>
  </si>
  <si>
    <t>1039770688</t>
  </si>
  <si>
    <t>2286,41249*13 'Přepočtené koeficientem množství</t>
  </si>
  <si>
    <t>164</t>
  </si>
  <si>
    <t>-623511548</t>
  </si>
  <si>
    <t>132,801</t>
  </si>
  <si>
    <t>165</t>
  </si>
  <si>
    <t>633141230</t>
  </si>
  <si>
    <t>1368,777</t>
  </si>
  <si>
    <t>166</t>
  </si>
  <si>
    <t>1112887270</t>
  </si>
  <si>
    <t>784,835</t>
  </si>
  <si>
    <t>167</t>
  </si>
  <si>
    <t>-182743056</t>
  </si>
  <si>
    <t>168</t>
  </si>
  <si>
    <t>2064261702</t>
  </si>
  <si>
    <t>6,132</t>
  </si>
  <si>
    <t>169</t>
  </si>
  <si>
    <t>982460432</t>
  </si>
  <si>
    <t>3970,751</t>
  </si>
  <si>
    <t>170</t>
  </si>
  <si>
    <t>-2083294526</t>
  </si>
  <si>
    <t>4718,997-(6,132+3970,751)</t>
  </si>
  <si>
    <t>D.3 SO 03 - Odbočení pro napojení přípojek</t>
  </si>
  <si>
    <t xml:space="preserve">    9 - Ostatní konstrukce a práce-bourání   </t>
  </si>
  <si>
    <t>934194416</t>
  </si>
  <si>
    <t>viz tabulka O111</t>
  </si>
  <si>
    <t>86,02</t>
  </si>
  <si>
    <t>-493059895</t>
  </si>
  <si>
    <t>viz tabulka N111</t>
  </si>
  <si>
    <t>44,39</t>
  </si>
  <si>
    <t>113106151</t>
  </si>
  <si>
    <t>Rozebrání dlažeb vozovek z velkých kostek s ložem z kameniva ručně</t>
  </si>
  <si>
    <t>486226976</t>
  </si>
  <si>
    <t>Dlažba - kostky</t>
  </si>
  <si>
    <t>viz tabulka P111</t>
  </si>
  <si>
    <t>10,12</t>
  </si>
  <si>
    <t>-5524729</t>
  </si>
  <si>
    <t>viz tabulka I129</t>
  </si>
  <si>
    <t>13,50</t>
  </si>
  <si>
    <t>-523801184</t>
  </si>
  <si>
    <t>viz tabulka N19 * šířka 2,3m</t>
  </si>
  <si>
    <t>2,20*2,3</t>
  </si>
  <si>
    <t>113107321</t>
  </si>
  <si>
    <t>Odstranění podkladu z kameniva drceného tl do 100 mm strojně pl do 50 m2</t>
  </si>
  <si>
    <t>-2139243227</t>
  </si>
  <si>
    <t>viz tabulka L94</t>
  </si>
  <si>
    <t>6,50</t>
  </si>
  <si>
    <t>113107322</t>
  </si>
  <si>
    <t>Odstranění podkladu z kameniva drceného tl přes 100 do 200 mm strojně pl do 50 m2</t>
  </si>
  <si>
    <t>876804644</t>
  </si>
  <si>
    <t>viz tabulka H38</t>
  </si>
  <si>
    <t>18,98</t>
  </si>
  <si>
    <t>viz tabulka J55</t>
  </si>
  <si>
    <t>2*122,72</t>
  </si>
  <si>
    <t>viz tabulka Q111</t>
  </si>
  <si>
    <t>79,43</t>
  </si>
  <si>
    <t>viz tabulka J129</t>
  </si>
  <si>
    <t>6,37</t>
  </si>
  <si>
    <t>viz tabulka J72</t>
  </si>
  <si>
    <t>2*117,39</t>
  </si>
  <si>
    <t>113107332</t>
  </si>
  <si>
    <t>Odstranění podkladu z betonu prostého tl přes 150 do 300 mm strojně pl do 50 m2</t>
  </si>
  <si>
    <t>1691805729</t>
  </si>
  <si>
    <t>viz tabulka K94</t>
  </si>
  <si>
    <t>11,50</t>
  </si>
  <si>
    <t>113107342</t>
  </si>
  <si>
    <t>Odstranění podkladu živičného tl přes 50 do 100 mm strojně pl do 50 m2</t>
  </si>
  <si>
    <t>-1208104736</t>
  </si>
  <si>
    <t>viz tabulka I55</t>
  </si>
  <si>
    <t>217,12</t>
  </si>
  <si>
    <t>viz tabulka I72</t>
  </si>
  <si>
    <t>207,69</t>
  </si>
  <si>
    <t>1265434806</t>
  </si>
  <si>
    <t>viz tabulka L111</t>
  </si>
  <si>
    <t>63,00</t>
  </si>
  <si>
    <t>-304787743</t>
  </si>
  <si>
    <t>120,00</t>
  </si>
  <si>
    <t>74037560</t>
  </si>
  <si>
    <t>5*8,0</t>
  </si>
  <si>
    <t>1267354768</t>
  </si>
  <si>
    <t>1932140603</t>
  </si>
  <si>
    <t>101*1,30*1,00*1,50</t>
  </si>
  <si>
    <t>132154201</t>
  </si>
  <si>
    <t>Hloubení zapažených rýh š do 2000 mm v hornině třídy těžitelnosti I skupiny 1 a 2 objem do 20 m3</t>
  </si>
  <si>
    <t>-1771974868</t>
  </si>
  <si>
    <t>viz Zemní práce - odbočky</t>
  </si>
  <si>
    <t>249,61</t>
  </si>
  <si>
    <t>176,11</t>
  </si>
  <si>
    <t>299,52</t>
  </si>
  <si>
    <t>18,22</t>
  </si>
  <si>
    <t>29,42</t>
  </si>
  <si>
    <t>18,08</t>
  </si>
  <si>
    <t>195,15</t>
  </si>
  <si>
    <t>95,96</t>
  </si>
  <si>
    <t>51,04</t>
  </si>
  <si>
    <t>14,40</t>
  </si>
  <si>
    <t>66,67</t>
  </si>
  <si>
    <t>1214,18*0,1 'Přepočtené koeficientem množství</t>
  </si>
  <si>
    <t>132254201</t>
  </si>
  <si>
    <t>Hloubení zapažených rýh š do 2000 mm v hornině třídy těžitelnosti I skupiny 3 objem do 20 m3</t>
  </si>
  <si>
    <t>-1436359732</t>
  </si>
  <si>
    <t>1214,18*0,4 'Přepočtené koeficientem množství</t>
  </si>
  <si>
    <t>132354201</t>
  </si>
  <si>
    <t>Hloubení zapažených rýh š do 2000 mm v hornině třídy těžitelnosti II skupiny 4 objem do 20 m3</t>
  </si>
  <si>
    <t>-997979728</t>
  </si>
  <si>
    <t>1214,18*0,5 'Přepočtené koeficientem množství</t>
  </si>
  <si>
    <t>1722332575</t>
  </si>
  <si>
    <t>2*13,8*1,64</t>
  </si>
  <si>
    <t>2*7,6*1,83</t>
  </si>
  <si>
    <t>2*76,2*1,97</t>
  </si>
  <si>
    <t>2*39,9*1,85</t>
  </si>
  <si>
    <t>2*23,3*1,69</t>
  </si>
  <si>
    <t>2*5,8*1,91</t>
  </si>
  <si>
    <t>-211385543</t>
  </si>
  <si>
    <t>2*91,0*2,11</t>
  </si>
  <si>
    <t>2*58,9*2,30</t>
  </si>
  <si>
    <t>2*102,4*2,25</t>
  </si>
  <si>
    <t>2*6,4*2,19</t>
  </si>
  <si>
    <t>2*23,1*2,22</t>
  </si>
  <si>
    <t>1710614803</t>
  </si>
  <si>
    <t>-356693266</t>
  </si>
  <si>
    <t>-1090589565</t>
  </si>
  <si>
    <t>1214,18000-352,93385</t>
  </si>
  <si>
    <t>861,24615*0,5 'Přepočtené koeficientem množství</t>
  </si>
  <si>
    <t>-735768229</t>
  </si>
  <si>
    <t>-356455173</t>
  </si>
  <si>
    <t>Lože+obsyp</t>
  </si>
  <si>
    <t>75,77960+268,14320</t>
  </si>
  <si>
    <t>3,14*0,08*0,08*448,40</t>
  </si>
  <si>
    <t>352,93385*0,5 'Přepočtené koeficientem množství</t>
  </si>
  <si>
    <t>-1337163725</t>
  </si>
  <si>
    <t>4*352,93385</t>
  </si>
  <si>
    <t>1411,7354*0,5 'Přepočtené koeficientem množství</t>
  </si>
  <si>
    <t>1732509554</t>
  </si>
  <si>
    <t>882911625</t>
  </si>
  <si>
    <t>1623723697</t>
  </si>
  <si>
    <t>-332379455</t>
  </si>
  <si>
    <t>-361485046</t>
  </si>
  <si>
    <t>352,93385*1,6 'Přepočtené koeficientem množství</t>
  </si>
  <si>
    <t>1895924361</t>
  </si>
  <si>
    <t>-320533402</t>
  </si>
  <si>
    <t>Celková délka odboček</t>
  </si>
  <si>
    <t>448,40*1,3*0,46</t>
  </si>
  <si>
    <t>43318387</t>
  </si>
  <si>
    <t>268,1432*1,6 'Přepočtené koeficientem množství</t>
  </si>
  <si>
    <t>Odbočení</t>
  </si>
  <si>
    <t>448,40*1,3*0,13</t>
  </si>
  <si>
    <t>806035186</t>
  </si>
  <si>
    <t>-1771588488</t>
  </si>
  <si>
    <t>2025748322</t>
  </si>
  <si>
    <t>1348659108</t>
  </si>
  <si>
    <t>-30817369</t>
  </si>
  <si>
    <t>222580402</t>
  </si>
  <si>
    <t>-1871572761</t>
  </si>
  <si>
    <t>1326807860</t>
  </si>
  <si>
    <t>410617198</t>
  </si>
  <si>
    <t>591141111</t>
  </si>
  <si>
    <t>Kladení dlažby z kostek velkých z kamene na MC tl 50 mm</t>
  </si>
  <si>
    <t>-1867028859</t>
  </si>
  <si>
    <t>1402847891</t>
  </si>
  <si>
    <t>1816333765</t>
  </si>
  <si>
    <t>871310320</t>
  </si>
  <si>
    <t>Montáž kanalizačního potrubí hladkého plnostěnného SN 12 z polypropylenu DN 150</t>
  </si>
  <si>
    <t>660341659</t>
  </si>
  <si>
    <t>448,40</t>
  </si>
  <si>
    <t>28617031.R</t>
  </si>
  <si>
    <t>trubka kanalizační PP plnostěnná DN 160x3000mm SN12</t>
  </si>
  <si>
    <t>2001178793</t>
  </si>
  <si>
    <t>52*3</t>
  </si>
  <si>
    <t>28617037.R</t>
  </si>
  <si>
    <t>trubka kanalizační PP plnostěnná DN 160x6000mm SN12</t>
  </si>
  <si>
    <t>-760698409</t>
  </si>
  <si>
    <t>51*6</t>
  </si>
  <si>
    <t>877310310</t>
  </si>
  <si>
    <t>Montáž kolen na kanalizačním potrubí z PP nebo tvrdého PVC-U trub hladkých plnostěnných DN 150</t>
  </si>
  <si>
    <t>-1289947690</t>
  </si>
  <si>
    <t>194+97</t>
  </si>
  <si>
    <t>28654612</t>
  </si>
  <si>
    <t>koleno kanalizační PP DN 160x45°</t>
  </si>
  <si>
    <t>-619707360</t>
  </si>
  <si>
    <t>2*97</t>
  </si>
  <si>
    <t>28614781</t>
  </si>
  <si>
    <t>zátka kanalizační plastová PP SN12 DN 160</t>
  </si>
  <si>
    <t>1843002773</t>
  </si>
  <si>
    <t>877350330</t>
  </si>
  <si>
    <t>Montáž spojek na kanalizačním potrubí z PP nebo tvrdého PVC-U trub hladkých plnostěnných DN 200</t>
  </si>
  <si>
    <t>-1266547946</t>
  </si>
  <si>
    <t>Š28</t>
  </si>
  <si>
    <t>28614778</t>
  </si>
  <si>
    <t>redukce kanalizační PP DN 200/160</t>
  </si>
  <si>
    <t>-1593604618</t>
  </si>
  <si>
    <t>877360330</t>
  </si>
  <si>
    <t>Montáž spojek na kanalizačním potrubí z PP nebo tvrdého PVC-U trub hladkých plnostěnných DN 250</t>
  </si>
  <si>
    <t>-1079831123</t>
  </si>
  <si>
    <t>28614779</t>
  </si>
  <si>
    <t>redukce kanalizační PP DN 250/200</t>
  </si>
  <si>
    <t>1254330613</t>
  </si>
  <si>
    <t xml:space="preserve">Ostatní konstrukce a práce-bourání   </t>
  </si>
  <si>
    <t>1734773919</t>
  </si>
  <si>
    <t>766900118</t>
  </si>
  <si>
    <t>-1660933042</t>
  </si>
  <si>
    <t>viz tabulka H55</t>
  </si>
  <si>
    <t>2*94,40</t>
  </si>
  <si>
    <t>viz tabulka H72</t>
  </si>
  <si>
    <t>2*90,30</t>
  </si>
  <si>
    <t>1240360276</t>
  </si>
  <si>
    <t>177718382</t>
  </si>
  <si>
    <t>Očištění vybouraných desek nebo dlaždic s původním spárováním z kameniva těženého</t>
  </si>
  <si>
    <t>1762118304</t>
  </si>
  <si>
    <t>278281490</t>
  </si>
  <si>
    <t>979071111</t>
  </si>
  <si>
    <t>Očištění dlažebních kostek velkých s původním spárováním kamenivem těženým</t>
  </si>
  <si>
    <t>-1140190054</t>
  </si>
  <si>
    <t>-422865914</t>
  </si>
  <si>
    <t>-1228488814</t>
  </si>
  <si>
    <t>2115320618</t>
  </si>
  <si>
    <t>274,8037*13 'Přepočtené koeficientem množství</t>
  </si>
  <si>
    <t>200326676</t>
  </si>
  <si>
    <t>7,188</t>
  </si>
  <si>
    <t>-920147505</t>
  </si>
  <si>
    <t>174,158</t>
  </si>
  <si>
    <t>1056305033</t>
  </si>
  <si>
    <t>93,458</t>
  </si>
  <si>
    <t>-1905406003</t>
  </si>
  <si>
    <t>239334690</t>
  </si>
  <si>
    <t>36,388</t>
  </si>
  <si>
    <t>1922971399</t>
  </si>
  <si>
    <t>726,771</t>
  </si>
  <si>
    <t>-1840908349</t>
  </si>
  <si>
    <t>909,881-(36,388+726,771)</t>
  </si>
  <si>
    <t>D.4 SO 04 - Čerpací stanice KČS 01 Našiměřice</t>
  </si>
  <si>
    <t xml:space="preserve">    1 - Zemní práce</t>
  </si>
  <si>
    <t xml:space="preserve">    2 - Základy a zvláštní zakládání</t>
  </si>
  <si>
    <t xml:space="preserve">    5 - Komunikace</t>
  </si>
  <si>
    <t xml:space="preserve">    61 - Úpravy povrchů vnitřní</t>
  </si>
  <si>
    <t xml:space="preserve">    8 - Trubní vedení</t>
  </si>
  <si>
    <t xml:space="preserve">    93 - Dokončovací práce inženýrských staveb</t>
  </si>
  <si>
    <t xml:space="preserve">    95 - Dokončovací konstrukce na pozemních stavbách</t>
  </si>
  <si>
    <t xml:space="preserve">    96 - Bourání konstrukcí</t>
  </si>
  <si>
    <t xml:space="preserve">    99 - Staveništní přesun hmot</t>
  </si>
  <si>
    <t>PSV - Práce a dodávky PSV</t>
  </si>
  <si>
    <t xml:space="preserve">    713 - Izolace tepelné</t>
  </si>
  <si>
    <t xml:space="preserve">    721 - Vnitřní kanalizace</t>
  </si>
  <si>
    <t xml:space="preserve">    767 - Konstrukce zámečnické</t>
  </si>
  <si>
    <t>Zemní práce</t>
  </si>
  <si>
    <t>115101201R00</t>
  </si>
  <si>
    <t xml:space="preserve">Čerpání vody na dopravní výšku do 10 m  s uvažovaným průměrným přítokem do 500 l/min</t>
  </si>
  <si>
    <t>h</t>
  </si>
  <si>
    <t>Poznámka k položce:_x000d_
na vzdálenost od hladiny vody v jímce po výšku roviny proložené osou nejvyššího bodu výtlačného potrubí. Včetně odpadní potrubí v délce do 20 m.</t>
  </si>
  <si>
    <t>115101301R00</t>
  </si>
  <si>
    <t xml:space="preserve">Pohotovost záložní čerpací soupravy na dopravní výšku do 10 m  s uvažovaným průměrným přítokem do 500 l/min</t>
  </si>
  <si>
    <t>Poznámka k položce:_x000d_
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</si>
  <si>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131201111R00</t>
  </si>
  <si>
    <t>Hloubení nezapažených jam a zářezů do 100 m3, v hornině 3, hloubení strojně</t>
  </si>
  <si>
    <t>Poznámka k položce:_x000d_
kromě zářezů se šikmými stěnami pro podzemní vedení, s urovnáním dna do předepsaného profilu a spádu, s případným nutným přemístěním ve výkopišti a dále buď s přemístěním výkopku na přilehlém terénu na vzdálenost do 3 m od okraje jámy nebo s naložením na dopravní prostředek,</t>
  </si>
  <si>
    <t>Začátek provozního součtu</t>
  </si>
  <si>
    <t xml:space="preserve">  výkop jámy pro studnu spouštěnou hl.1m-viz popis statika : (3,20*3,20*3,14+4,70*4,70*3,14)/2*1,00</t>
  </si>
  <si>
    <t xml:space="preserve">  výkop pro suchou jímku : (5,85*2,90+8,49*5,54)/2*3,30</t>
  </si>
  <si>
    <t>Konec provozního součtu</t>
  </si>
  <si>
    <t>156,35*0,5</t>
  </si>
  <si>
    <t>131301111R00</t>
  </si>
  <si>
    <t>Hloubení nezapažených jam a zářezů do 100 m3, v hornině 4, hloubení strojně</t>
  </si>
  <si>
    <t>132201210R00</t>
  </si>
  <si>
    <t>Hloubení rýh šířky přes 60 do 200 cm do 50 m3, v hornině 3, hloubení strojně</t>
  </si>
  <si>
    <t>Poznámka k položce:_x000d_
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</si>
  <si>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 xml:space="preserve">  pro větrací potrubí : 0,90*0,70*16,00</t>
  </si>
  <si>
    <t>10,08*0,5</t>
  </si>
  <si>
    <t>132301210R00</t>
  </si>
  <si>
    <t>Hloubení rýh šířky přes 60 do 200 cm do 50 m3, v hornině 4, hloubení strojně</t>
  </si>
  <si>
    <t>134702421R00</t>
  </si>
  <si>
    <t>Vykopávky pro vodárenskou studnu spouštěnou v horninách 1 až 4 mimo horniny kašovité konzistence a tekoucí, půdorysné plochy přes 4 do 20 m2, v hloubce do 10 m</t>
  </si>
  <si>
    <t>Poznámka k položce:_x000d_
a spouštění pláště studny pro jakýkoliv tvar studny, se svislým přemístěním výkopku na terén a s vodorovným přemístěním výkopku do 20 m od kraje výkopu,</t>
  </si>
  <si>
    <t>151401202R00</t>
  </si>
  <si>
    <t>Zřízení pažení stěn výkopu bez rozepření, vzepření ze štětovnic, hnané, hloubky do 8 m</t>
  </si>
  <si>
    <t>Poznámka k položce:_x000d_
doprava štětovnic na stavbu, zapatkování jeřábu, nastražení, zaberanění a dodávka štětovnic.</t>
  </si>
  <si>
    <t>151401212R00</t>
  </si>
  <si>
    <t>Odstranění pažení stěn výkopu ze štětovnic, hnané, hloubky do 8 m</t>
  </si>
  <si>
    <t>Poznámka k položce:_x000d_
s uložením pažin na vzdálenost do 3 m od okraje výkopu,</t>
  </si>
  <si>
    <t>161101102R00</t>
  </si>
  <si>
    <t>Svislé přemístění výkopku z horniny 1 až 4, při hloubce výkopu přes 2,5 do 4 m</t>
  </si>
  <si>
    <t>Poznámka k položce:_x000d_
bez naložení do dopravní nádoby, ale s vyprázdněním dopravní nádoby na hromadu nebo na dopravní prostředek,</t>
  </si>
  <si>
    <t>162701105R00</t>
  </si>
  <si>
    <t xml:space="preserve">Vodorovné přemístění výkopku z horniny 1 až 4, na vzdálenost přes 9 000  do 10 000 m</t>
  </si>
  <si>
    <t>Poznámka k položce:_x000d_
po suchu, bez naložení výkopku, avšak se složením bez rozhrnutí, zpáteční cesta vozidla.</t>
  </si>
  <si>
    <t>162701109R00</t>
  </si>
  <si>
    <t xml:space="preserve">Vodorovné přemístění výkopku příplatek k ceně za každých dalších i započatých 1 000 m přes 10 000 m  z horniny 1 až 4</t>
  </si>
  <si>
    <t>207,83*4</t>
  </si>
  <si>
    <t>171201201R00</t>
  </si>
  <si>
    <t>Uložení sypaniny na dočasnou skládku tak, že na 1 m2 plochy připadá přes 2 m3 výkopku nebo ornice</t>
  </si>
  <si>
    <t>207,83</t>
  </si>
  <si>
    <t>174101101R00</t>
  </si>
  <si>
    <t>Zásyp sypaninou se zhutněním jam, šachet, rýh nebo kolem objektů v těchto vykopávkách</t>
  </si>
  <si>
    <t>Poznámka k položce:_x000d_
z jakékoliv horniny s uložením výkopku po vrstvách,</t>
  </si>
  <si>
    <t>175101101RT2</t>
  </si>
  <si>
    <t>Obsyp potrubí bez prohození sypaniny, s dodáním štěrkopísku frakce 0 - 22 mm</t>
  </si>
  <si>
    <t>Poznámka k položce:_x000d_
sypaninou z vhodných hornin tř. 1 - 4 nebo materiálem připraveným podél výkopu ve vzdálenosti do 3 m od jeho kraje, pro jakoukoliv hloubku výkopu a jakoukoliv míru zhutnění,</t>
  </si>
  <si>
    <t>199000002R00</t>
  </si>
  <si>
    <t>Poplatky za skládku horniny 1- 4, skupina 17 05 04 z Katalogu odpadů</t>
  </si>
  <si>
    <t>181300012RAD</t>
  </si>
  <si>
    <t>Rozprostření ornice v rovině nebo svahu do 1 : 5 a osetí travou při tloušťce 200 mm, dovoz ornice ze vzdálenosti 10 000 m</t>
  </si>
  <si>
    <t>Poznámka k položce:_x000d_
vč. urovnání ornice, naložení na skládce, vodorovným přemístěním ornice na místo rozprostření, založení trávníku osetím a dodávky travního semene._x000d_
Včetně přesunu hmot.</t>
  </si>
  <si>
    <t>Základy a zvláštní zakládání</t>
  </si>
  <si>
    <t>242351112R00</t>
  </si>
  <si>
    <t>Bednění pláště studny bednění pláště studny kopané, kruhové,</t>
  </si>
  <si>
    <t>Poznámka k položce:_x000d_
vodárenské , kopané, spouštěné, příplatek za každých dalších i započatých 10 m hloubky přes 10 m spouštěné_x000d_
Včetně odbednění konstrukcí.</t>
  </si>
  <si>
    <t>242361827R00</t>
  </si>
  <si>
    <t>Výztuž studny výztuž z oceli 10 505</t>
  </si>
  <si>
    <t>Poznámka k položce:_x000d_
vodárenské, kopané nebo spouštěné z betonářské oceli</t>
  </si>
  <si>
    <t>2-01</t>
  </si>
  <si>
    <t>D+M Břit z ocelov. plechu vyztužený trojúhelníkovými výztuhami-dle dílenské dokumentace zhotovitele</t>
  </si>
  <si>
    <t>kompl</t>
  </si>
  <si>
    <t>242321110RT7.</t>
  </si>
  <si>
    <t>Plášť studny z betonu vodostavebního C25/30, XA1 odolnost proti chemicky agresivnímu prostředí</t>
  </si>
  <si>
    <t>242361811R00.</t>
  </si>
  <si>
    <t>Výztuž pláště studny z e sítí</t>
  </si>
  <si>
    <t>Poznámka k položce:_x000d_
Včetně bodového svařování výztuže nahrazující vázání drátem a technologické manipulace s materiálem do vzdálenosti 10 m.</t>
  </si>
  <si>
    <t>451541111R00</t>
  </si>
  <si>
    <t>Lože pod potrubí, stoky a drobné objekty ze štěrkodrtě 0÷63 mm</t>
  </si>
  <si>
    <t>Poznámka k položce:_x000d_
v otevřeném výkopu,</t>
  </si>
  <si>
    <t>451572111R00</t>
  </si>
  <si>
    <t>Lože pod potrubí, stoky a drobné objekty z kameniva drobného těženého 0÷4 mm</t>
  </si>
  <si>
    <t>452311161R00</t>
  </si>
  <si>
    <t>Podkladní a zajišťovací konstrukce z betonu desky pod potrubí, stoky a drobné objekty , z betonu prostého třídy C 25/30</t>
  </si>
  <si>
    <t>Poznámka k položce:_x000d_
z cementu portlandského nebo struskoportlandského, v otevřeném výkopu,</t>
  </si>
  <si>
    <t>452313171R00</t>
  </si>
  <si>
    <t>Podkladní a zajišťovací konstrukce z betonu bloky pro potrubí , z betonu prostého třídy C 30/37</t>
  </si>
  <si>
    <t>452351101R00</t>
  </si>
  <si>
    <t>Bednění podkladních a zajišťovacích konstrukcí desek nebo sedlových loží pod potrubí, stoky a drobné objekty</t>
  </si>
  <si>
    <t>452353101R00</t>
  </si>
  <si>
    <t>Bednění podkladních a zajišťovacích konstrukcí bloků pro potrubí</t>
  </si>
  <si>
    <t>452368113R00.</t>
  </si>
  <si>
    <t>Výztuž podkladních desek z KARI sítí 6/150</t>
  </si>
  <si>
    <t>454811111R0</t>
  </si>
  <si>
    <t>Osazení prostupu z ocelových trub do 60 cm,dobetonování,utěsnění</t>
  </si>
  <si>
    <t>142-01</t>
  </si>
  <si>
    <t>Trubka bezešvá ocelová 426*4 dl 0,80m vč přivařovací příruby ploché DN400 a zaslepov. příruby DN400</t>
  </si>
  <si>
    <t>568311111R00</t>
  </si>
  <si>
    <t>Vyztužení podkladní vrstvy z geobuněk, sklon povrchu do 1:5, role šířky 3 m</t>
  </si>
  <si>
    <t>69365003R</t>
  </si>
  <si>
    <t>Geosyntetika typ: geotextilie; netkaná; materiál: PP; tl (2 kPa) = 1,3 mm; plošná hmotnost = 200 g/m2; Pevnost v tahu podélně = 16,0 kN/m; Pevnost v tahu příčně = 16,0 kN/m</t>
  </si>
  <si>
    <t>Úpravy povrchů vnitřní</t>
  </si>
  <si>
    <t>618311631R00.</t>
  </si>
  <si>
    <t>Vytvarování dna nádrží z C25/30</t>
  </si>
  <si>
    <t>618311631R00..</t>
  </si>
  <si>
    <t>Vytvar.dna nádrží spádovým betonem C12/15 s betonovou mazaninou vč vytvoření jímky na úkapy, a překrytí mřížkou 300/300</t>
  </si>
  <si>
    <t>Trubní vedení</t>
  </si>
  <si>
    <t>871313121R00</t>
  </si>
  <si>
    <t xml:space="preserve">Montáž potrubí z trub z plastů těsněných gumovým kroužkem  DN 150 mm</t>
  </si>
  <si>
    <t>Poznámka k položce:_x000d_
v otevřeném výkopu ve sklonu do 20 %,</t>
  </si>
  <si>
    <t>877353121RT2</t>
  </si>
  <si>
    <t xml:space="preserve">Montáž tvarovek na potrubí z trub z plastů těsněných gumovým kroužkem odbočných včetně dodávky odbočky  D 110/110 mm/60°</t>
  </si>
  <si>
    <t>877313123R00</t>
  </si>
  <si>
    <t>Montáž tvarovek na potrubí z trub z plastů těsněných gumovým kroužkem jednoosých DN 150 mm</t>
  </si>
  <si>
    <t>8-01</t>
  </si>
  <si>
    <t>Doprava prefabrikátu,práce autojeřábu pro suchou jímku</t>
  </si>
  <si>
    <t>894403011R00.</t>
  </si>
  <si>
    <t>Osazení betonových stropních dílců jakýchkoliv-suchá jímka</t>
  </si>
  <si>
    <t>894423116R00.</t>
  </si>
  <si>
    <t>Osaz. bet. dílců -dno</t>
  </si>
  <si>
    <t>286135128R</t>
  </si>
  <si>
    <t>Trubka plastová kanalizační materiál: PE 100 RC; ohebná; povrch: hladký; de = 110,0 mm; tl. stěny = 10,0 mm; PN 16; SDR 11,0</t>
  </si>
  <si>
    <t>18,00*1,015</t>
  </si>
  <si>
    <t>28651654.AR</t>
  </si>
  <si>
    <t>Koleno plastové pro venkovní kanalizaci typ: jednoznačné; spoj: hrdlový; potrubí: jednovrstvé; materiál: PVC-U; povrch: hladký; úhel = 87,5 °; DN = 100; SDR 41,0; SN 8</t>
  </si>
  <si>
    <t>593-01</t>
  </si>
  <si>
    <t>Dno,stěny a strop šachty z želb prefabrikátu z betonu C30/37,XF4,vč vstup komínku ,zákrytová desla, tl150mm, světlý rozměr šachty 3950/1500/2400,tl stěn150mm</t>
  </si>
  <si>
    <t>Dokončovací práce inženýrských staveb</t>
  </si>
  <si>
    <t>933901111R00</t>
  </si>
  <si>
    <t>Zkoušky objektů a vymývání provedení zkoušky vodotěsnosti betonové nádrže jakéhokoliv druhu a tvaru, o obsahu do 1000 m3</t>
  </si>
  <si>
    <t>Poznámka k položce:_x000d_
-</t>
  </si>
  <si>
    <t>933901311R00</t>
  </si>
  <si>
    <t>Zkoušky objektů a vymývání naplnění a vyprázdnění nádrže pro účely vymývací (proplachovací), o obsahu do 1000 m3</t>
  </si>
  <si>
    <t>93-01</t>
  </si>
  <si>
    <t>Pilířek pro rozvaděč +základ pod anténu</t>
  </si>
  <si>
    <t>936311113R00..</t>
  </si>
  <si>
    <t xml:space="preserve">Zabet. potrubí beton  C30/37-prostup DN100,utěsnění tmel 1složkový na bázi PU-pro elektro kabely, bobtnající tmel</t>
  </si>
  <si>
    <t>KS</t>
  </si>
  <si>
    <t>936311113R00...</t>
  </si>
  <si>
    <t xml:space="preserve">Zabet. potrubí beton  C30/37-prostup DN120,utěsnění tmel 1složkový na bázi PU-pro větr potrubí</t>
  </si>
  <si>
    <t>936311113R00....</t>
  </si>
  <si>
    <t xml:space="preserve">Zabet. potrubí beton  C30/37-prostup DN200,utěsnění tmel 1složkový na bázi PU-pro kanalr potrubí</t>
  </si>
  <si>
    <t>936311113R00.....</t>
  </si>
  <si>
    <t xml:space="preserve">Zabet. potrubí beton  C30/37-prostup DN250,utěsnění tmel 1složkový na bázi PU-pro kanalr potrubí</t>
  </si>
  <si>
    <t>08211320R</t>
  </si>
  <si>
    <t>vodné pro vodu pitnou</t>
  </si>
  <si>
    <t>Dokončovací konstrukce na pozemních stavbách</t>
  </si>
  <si>
    <t>952903112R00</t>
  </si>
  <si>
    <t>Vyčištění objektů při světlé výšce prostoru do 3,5 m čistíren odpadních vod, nádrží, žlabů nebo kanálů</t>
  </si>
  <si>
    <t>Poznámka k položce:_x000d_
při světlé výšce prostoru do 3,5 m čistíren odpadních vod, nádrží, vodojemů, žlabů nebo kanálů</t>
  </si>
  <si>
    <t>952903119R00</t>
  </si>
  <si>
    <t xml:space="preserve">Vyčištění objektů příplatek k ceně  za vyčištění prostorů jakékoliv výšky přes 3,5 m</t>
  </si>
  <si>
    <t>953171022R00</t>
  </si>
  <si>
    <t xml:space="preserve">Osazování kovových předmětů poklopů litinových nebo ocelových včetně rámů  hmotnosti přes 50 do 100 kg</t>
  </si>
  <si>
    <t>55242128R.</t>
  </si>
  <si>
    <t>Poklop šachtový litina, B125, vnitřní rozměr 600/600 mm</t>
  </si>
  <si>
    <t>55242128R..</t>
  </si>
  <si>
    <t xml:space="preserve">Poklop B125  protiskluzový; únosnost B 125 kN; 900/600-litina</t>
  </si>
  <si>
    <t>55242128R...</t>
  </si>
  <si>
    <t xml:space="preserve">Poklop B125  protiskluzový; únosnost B 125 kN; 900/600-litina-zateplený</t>
  </si>
  <si>
    <t>Bourání konstrukcí</t>
  </si>
  <si>
    <t>970051300R00</t>
  </si>
  <si>
    <t>Jádrové vrtání, kruhové prostupy v železobetonu jádrové vrtání , do D 300 mm</t>
  </si>
  <si>
    <t>Staveništní přesun hmot</t>
  </si>
  <si>
    <t>998254011R00</t>
  </si>
  <si>
    <t>Přesun hmot pro studny a jímání vody přesun hmot pro studny a jímání vody jakéhokoli rozsahu,</t>
  </si>
  <si>
    <t>Poznámka k položce:_x000d_
z betonu prostého, železového nebo montované z dílců, příplatek za zvětšený přesun přes vymezenou dopravní vzdálenost,</t>
  </si>
  <si>
    <t>PSV</t>
  </si>
  <si>
    <t>Práce a dodávky PSV</t>
  </si>
  <si>
    <t>713</t>
  </si>
  <si>
    <t>Izolace tepelné</t>
  </si>
  <si>
    <t>713131131RW2</t>
  </si>
  <si>
    <t>Montáž tepelné izolace stěn lepením, cementovým lepidlem</t>
  </si>
  <si>
    <t>Poznámka k položce:_x000d_
Očištění povrchu stěny od prachu, nařezání izolačních desek na požadovaný rozměr, nanesení lepicího tmelu, osazení desek.</t>
  </si>
  <si>
    <t>283754558R</t>
  </si>
  <si>
    <t>Výrobek izolační pro budovy z extrudovaného polystyrenu (XPS) tvar: deska; tloušťka d = 100,0 mm; lambda = 0,035 W/(m.K); pevnost v tlaku CS 300 kPa</t>
  </si>
  <si>
    <t xml:space="preserve">  suchá jímka : </t>
  </si>
  <si>
    <t xml:space="preserve">  stěny : (1,80+4,25)*2*1,00</t>
  </si>
  <si>
    <t xml:space="preserve">  strop : 1,80*4,25</t>
  </si>
  <si>
    <t>19,75*1,05</t>
  </si>
  <si>
    <t>721</t>
  </si>
  <si>
    <t>Vnitřní kanalizace</t>
  </si>
  <si>
    <t>721273200RT3</t>
  </si>
  <si>
    <t>Ventilační hlavice D 110 mm, souprava z PP</t>
  </si>
  <si>
    <t>767</t>
  </si>
  <si>
    <t>Konstrukce zámečnické</t>
  </si>
  <si>
    <t>01/Z</t>
  </si>
  <si>
    <t>D+M Žebřík z nerez oceli dl 6,700 m se stupadly kotvený nerez deskami do stěn kce jímky, dle dokumentace</t>
  </si>
  <si>
    <t>ks</t>
  </si>
  <si>
    <t>02/Z</t>
  </si>
  <si>
    <t>D+M Vertikální vodící lišta z nerez oceli dl 6,50m,spoj prvky</t>
  </si>
  <si>
    <t>03/Z</t>
  </si>
  <si>
    <t>D+M Žebřík z nerez oceli dl 2,675 m se stupadly kotvený, dle dokumentace</t>
  </si>
  <si>
    <t>04/Z</t>
  </si>
  <si>
    <t>D+M Výsuvná madla z Pz oceli z trubek 40,v 1100mm-2x</t>
  </si>
  <si>
    <t>05/Z</t>
  </si>
  <si>
    <t>D+M Oko pro úvaz z nerez oceli DN16 vč kotvicích prvků</t>
  </si>
  <si>
    <t>D.5 SO 05 - Přípojka vody ke KČS 01</t>
  </si>
  <si>
    <t xml:space="preserve">    722 - Zdravotechnika - vnitřní vodovod</t>
  </si>
  <si>
    <t>295080607</t>
  </si>
  <si>
    <t>viz tabulka J82</t>
  </si>
  <si>
    <t>3,52</t>
  </si>
  <si>
    <t>2121952204</t>
  </si>
  <si>
    <t>-1121617339</t>
  </si>
  <si>
    <t>viz tabulka I82</t>
  </si>
  <si>
    <t>6,72</t>
  </si>
  <si>
    <t>948921368</t>
  </si>
  <si>
    <t>1226596658</t>
  </si>
  <si>
    <t>132154203</t>
  </si>
  <si>
    <t>Hloubení zapažených rýh š do 2000 mm v hornině třídy těžitelnosti I skupiny 1 a 2 objem do 100 m3</t>
  </si>
  <si>
    <t>-1816565649</t>
  </si>
  <si>
    <t>viz Zemní práce-přípojka vody</t>
  </si>
  <si>
    <t>80,82</t>
  </si>
  <si>
    <t>odpočet skladeb</t>
  </si>
  <si>
    <t>-3,2*1,1*0,42</t>
  </si>
  <si>
    <t>79,3416*0,1 'Přepočtené koeficientem množství</t>
  </si>
  <si>
    <t>132254203</t>
  </si>
  <si>
    <t>Hloubení zapažených rýh š do 2000 mm v hornině třídy těžitelnosti I skupiny 3 objem do 100 m3</t>
  </si>
  <si>
    <t>-474527448</t>
  </si>
  <si>
    <t>79,3416*0,4 'Přepočtené koeficientem množství</t>
  </si>
  <si>
    <t>132354203</t>
  </si>
  <si>
    <t>Hloubení zapažených rýh š do 2000 mm v hornině třídy těžitelnosti II skupiny 4 objem do 100 m3</t>
  </si>
  <si>
    <t>991644217</t>
  </si>
  <si>
    <t>79,3416*0,5 'Přepočtené koeficientem množství</t>
  </si>
  <si>
    <t>-980956739</t>
  </si>
  <si>
    <t>viz tabulka Zemní práce-přípojka vody</t>
  </si>
  <si>
    <t>146,94</t>
  </si>
  <si>
    <t>-1930240843</t>
  </si>
  <si>
    <t>1462499081</t>
  </si>
  <si>
    <t>79,3416-29,5401</t>
  </si>
  <si>
    <t>49,8015*0,5 'Přepočtené koeficientem množství</t>
  </si>
  <si>
    <t>-810969273</t>
  </si>
  <si>
    <t>-545187972</t>
  </si>
  <si>
    <t>(5,082+7,623)+16,83510</t>
  </si>
  <si>
    <t>29,5401*0,5 'Přepočtené koeficientem množství</t>
  </si>
  <si>
    <t>-939707717</t>
  </si>
  <si>
    <t>4*29,54010</t>
  </si>
  <si>
    <t>118,1604*0,5 'Přepočtené koeficientem množství</t>
  </si>
  <si>
    <t>1796337164</t>
  </si>
  <si>
    <t>1500731858</t>
  </si>
  <si>
    <t>167151101</t>
  </si>
  <si>
    <t>Nakládání výkopku z hornin třídy těžitelnosti I skupiny 1 až 3 do 100 m3</t>
  </si>
  <si>
    <t>266627740</t>
  </si>
  <si>
    <t>167151102</t>
  </si>
  <si>
    <t>Nakládání výkopku z hornin třídy těžitelnosti II skupiny 4 a 5 do 100 m3</t>
  </si>
  <si>
    <t>1507576039</t>
  </si>
  <si>
    <t>-1740347331</t>
  </si>
  <si>
    <t>29,5401*1,6 'Přepočtené koeficientem množství</t>
  </si>
  <si>
    <t>224268098</t>
  </si>
  <si>
    <t>771809218</t>
  </si>
  <si>
    <t>46,2*1,1*0,332</t>
  </si>
  <si>
    <t>odečet potrubí</t>
  </si>
  <si>
    <t>-3,14*0,016*0,016*46,2</t>
  </si>
  <si>
    <t>-875626978</t>
  </si>
  <si>
    <t>16,8351*1,6 'Přepočtené koeficientem množství</t>
  </si>
  <si>
    <t>-1139929477</t>
  </si>
  <si>
    <t>46,2*1,1*0,15</t>
  </si>
  <si>
    <t>-380751974</t>
  </si>
  <si>
    <t>46,2</t>
  </si>
  <si>
    <t>-1474997646</t>
  </si>
  <si>
    <t>46,2*1,1</t>
  </si>
  <si>
    <t>-102469624</t>
  </si>
  <si>
    <t>50,82*1,2 'Přepočtené koeficientem množství</t>
  </si>
  <si>
    <t>1339459635</t>
  </si>
  <si>
    <t>46,2*1,1*0,10</t>
  </si>
  <si>
    <t>564831011</t>
  </si>
  <si>
    <t>Podklad ze štěrkodrtě ŠD plochy do 100 m2 tl 100 mm</t>
  </si>
  <si>
    <t>970366058</t>
  </si>
  <si>
    <t>564851011</t>
  </si>
  <si>
    <t>Podklad ze štěrkodrtě ŠD plochy do 100 m2 tl 150 mm</t>
  </si>
  <si>
    <t>-1324017287</t>
  </si>
  <si>
    <t>-24547126</t>
  </si>
  <si>
    <t>871161211.R</t>
  </si>
  <si>
    <t>Montáž potrubí PE40 SDR 7,4 D 32 x 4,4 mm</t>
  </si>
  <si>
    <t>-1725728131</t>
  </si>
  <si>
    <t>46,20</t>
  </si>
  <si>
    <t>28613763.R</t>
  </si>
  <si>
    <t>potrubí vodovodní LDPE-40 SDR 7,4 D 32x4,4mm</t>
  </si>
  <si>
    <t>33065618</t>
  </si>
  <si>
    <t>46,2*1,015 'Přepočtené koeficientem množství</t>
  </si>
  <si>
    <t>871353120.R</t>
  </si>
  <si>
    <t>Montáž potrubí z plastových trub DN 63 - chránička</t>
  </si>
  <si>
    <t>-825810445</t>
  </si>
  <si>
    <t>286148020.R</t>
  </si>
  <si>
    <t>trubka plastová potrubí D 63/50 - chránička pro vodovodní potrubí-kopoflex</t>
  </si>
  <si>
    <t>1946694046</t>
  </si>
  <si>
    <t>Poznámka k položce:_x000d_
kód výrobku: JP000110W . Potrubí je černé barvy s bílou vnitřní stěnou !</t>
  </si>
  <si>
    <t>46,2*1,095 'Přepočtené koeficientem množství</t>
  </si>
  <si>
    <t>879161111</t>
  </si>
  <si>
    <t>Montáž vodovodní přípojky na potrubí DN 25</t>
  </si>
  <si>
    <t>-401585460</t>
  </si>
  <si>
    <t>GBO.315003203</t>
  </si>
  <si>
    <t>BA 32 x 1" - spojka přímá, vnější závit</t>
  </si>
  <si>
    <t>1275929722</t>
  </si>
  <si>
    <t>GBO.3150832</t>
  </si>
  <si>
    <t>BWO 32 x 32 - koleno svěrné</t>
  </si>
  <si>
    <t>1249590712</t>
  </si>
  <si>
    <t>891269111</t>
  </si>
  <si>
    <t>Montáž navrtávacích pasů na potrubí z jakýchkoli trub DN 100</t>
  </si>
  <si>
    <t>1647952029</t>
  </si>
  <si>
    <t>42273485.R</t>
  </si>
  <si>
    <t>pás navrtávací s integrovaným uzávěrem pro vodovodní LT potrubí DN100-1"</t>
  </si>
  <si>
    <t>493480363</t>
  </si>
  <si>
    <t>42291053.R</t>
  </si>
  <si>
    <t>souprava zemní pro navrtávací pas s uzávěrem teleskopická Rd 1,3-1,8m</t>
  </si>
  <si>
    <t>1641530178</t>
  </si>
  <si>
    <t>899401111</t>
  </si>
  <si>
    <t>Osazení poklopů uličních litinových ventilových</t>
  </si>
  <si>
    <t>-550029343</t>
  </si>
  <si>
    <t>42291402</t>
  </si>
  <si>
    <t>poklop litinový ventilový</t>
  </si>
  <si>
    <t>1595142997</t>
  </si>
  <si>
    <t>42210051</t>
  </si>
  <si>
    <t>deska podkladová uličního poklopu litinového ventilového</t>
  </si>
  <si>
    <t>-929872286</t>
  </si>
  <si>
    <t>899721111.R</t>
  </si>
  <si>
    <t>Signalizační vodič CYY 4 mm2 na potrubí</t>
  </si>
  <si>
    <t>1576327495</t>
  </si>
  <si>
    <t>-594065318</t>
  </si>
  <si>
    <t>1255613368</t>
  </si>
  <si>
    <t>Utěsnění prostupu a osazení potrubí do dna šachty,PU pěna+bobtnající páska+tmel</t>
  </si>
  <si>
    <t>-1562037845</t>
  </si>
  <si>
    <t>-2063131859</t>
  </si>
  <si>
    <t>-607749527</t>
  </si>
  <si>
    <t>5,8192*13 'Přepočtené koeficientem množství</t>
  </si>
  <si>
    <t>-1991444030</t>
  </si>
  <si>
    <t>4,200</t>
  </si>
  <si>
    <t>-476235268</t>
  </si>
  <si>
    <t>1,619</t>
  </si>
  <si>
    <t>-397276370</t>
  </si>
  <si>
    <t>-1575421738</t>
  </si>
  <si>
    <t>33,423</t>
  </si>
  <si>
    <t>-283034294</t>
  </si>
  <si>
    <t>48,663-33,423</t>
  </si>
  <si>
    <t>722</t>
  </si>
  <si>
    <t>Zdravotechnika - vnitřní vodovod</t>
  </si>
  <si>
    <t>722270102.R</t>
  </si>
  <si>
    <t>Montáž sestavy vodoměrové závitové G 1"</t>
  </si>
  <si>
    <t>soubor</t>
  </si>
  <si>
    <t>2020437843</t>
  </si>
  <si>
    <t>42290100</t>
  </si>
  <si>
    <t>souprava vodoměrná závitová se šroubením kohouty a zpětnou klapkou 1"-1"</t>
  </si>
  <si>
    <t>624823694</t>
  </si>
  <si>
    <t>722290234</t>
  </si>
  <si>
    <t>Proplach a dezinfekce vodovodního potrubí DN do 80</t>
  </si>
  <si>
    <t>1220645378</t>
  </si>
  <si>
    <t>722290246</t>
  </si>
  <si>
    <t>Zkouška těsnosti vodovodního potrubí plastového DN do 40</t>
  </si>
  <si>
    <t>1572625616</t>
  </si>
  <si>
    <t>998722201</t>
  </si>
  <si>
    <t>Přesun hmot procentní pro vnitřní vodovod v objektech v do 6 m</t>
  </si>
  <si>
    <t>%</t>
  </si>
  <si>
    <t>1557427668</t>
  </si>
  <si>
    <t>D.6 SO 06 - Přípojka NN ke KČS 01</t>
  </si>
  <si>
    <t>M - Práce a dodávky M</t>
  </si>
  <si>
    <t xml:space="preserve">    D1 - Kabelové napojení NN</t>
  </si>
  <si>
    <t xml:space="preserve">    D2 - Zemní práce</t>
  </si>
  <si>
    <t xml:space="preserve">    D3 - Vedlejší rozpočtové náklady</t>
  </si>
  <si>
    <t xml:space="preserve">    D4 - Ostatní náklady</t>
  </si>
  <si>
    <t>Práce a dodávky M</t>
  </si>
  <si>
    <t>D1</t>
  </si>
  <si>
    <t>Kabelové napojení NN</t>
  </si>
  <si>
    <t>01</t>
  </si>
  <si>
    <t>kabel CYKY-J 4x25 - kabelová trasa + vývody ke skříním (trasa 1x 41,9m + vývody 3x 3m + 1 x 6m)</t>
  </si>
  <si>
    <t>02</t>
  </si>
  <si>
    <t>smršťovací hlavice rozdělovací 6-50mm2</t>
  </si>
  <si>
    <t>03</t>
  </si>
  <si>
    <t>ukončení kabelu do 4x25 mm2</t>
  </si>
  <si>
    <t>04</t>
  </si>
  <si>
    <t>zemnicí pásek FeZn 30 x 4 - trasa 42 m (1,0 m =&gt; 0,95kg)</t>
  </si>
  <si>
    <t>kg</t>
  </si>
  <si>
    <t>05</t>
  </si>
  <si>
    <t>kulatina FeZn pr. 10 - vývody k elektroměrovému rozváděči 5 m (1,0 m =&gt; 0,62kg)</t>
  </si>
  <si>
    <t>06</t>
  </si>
  <si>
    <t>svorka spojovací 2xSR 03 nebo svařovaný spoj</t>
  </si>
  <si>
    <t>07</t>
  </si>
  <si>
    <t>antikorozní ochrana – izolace spojů a přechodů země - vzduch</t>
  </si>
  <si>
    <t>08</t>
  </si>
  <si>
    <t>elektroměrová skříň – ER212/NKP7P/63A-QM-EON, IP 44, přívod i odvod dimenzovat na 4x25mm2</t>
  </si>
  <si>
    <t>09</t>
  </si>
  <si>
    <t>hlavní jistič 3x63A, char. "B", 10kA</t>
  </si>
  <si>
    <t>pojistka výkonová PN000gG 80A (doplnění do příp. skříně - do nápojného bodu)</t>
  </si>
  <si>
    <t>prořez kabelů a vodičů (z položky ROZVODY CELKEM)</t>
  </si>
  <si>
    <t>podružný materiál (z materiálu p.č. 1 - p.č. 10)</t>
  </si>
  <si>
    <t>D2</t>
  </si>
  <si>
    <t>náklady na vytyčení stávajících podzemních vedení</t>
  </si>
  <si>
    <t>sd</t>
  </si>
  <si>
    <t>vytyčení trati kabel. vedení v zastavěném terénu</t>
  </si>
  <si>
    <t>výkop + zához kabel. rýhy 35 x 85 cm ručně</t>
  </si>
  <si>
    <t>zřízení kabel. lože z kopaného písku š. 35cm, tl. vrstvy 20cm</t>
  </si>
  <si>
    <t>překop potoka – dle správce vodního toku (hl. 1,2m, vč. kamenného záhozu dle ČSN 75 2130)</t>
  </si>
  <si>
    <t>výkop pro betonový panel</t>
  </si>
  <si>
    <t>označení místa přechodu potoka</t>
  </si>
  <si>
    <t>betonový silniční panel 2000 x 1000 x 150 mm</t>
  </si>
  <si>
    <t>ocelová chránička pr. 200mm</t>
  </si>
  <si>
    <t>chránička pr. 63 mm</t>
  </si>
  <si>
    <t>tuhá trubka pr.50 mm, ÚV odolná, vč. uchycení na betonový sloup</t>
  </si>
  <si>
    <t>zemní práce k pilířovým skříním, vč. základu</t>
  </si>
  <si>
    <t>provizorní úprava terénu - délka x šířka výkopu (35,0m x 0,35m)</t>
  </si>
  <si>
    <t>odvoz zeminy, vč. uložení na skládce - délka x šířka výkopu x výška pískového lože (35,0m x 0,35m x 0,2m)</t>
  </si>
  <si>
    <t>D3</t>
  </si>
  <si>
    <t>Vedlejší rozpočtové náklady</t>
  </si>
  <si>
    <t>výchozí revize</t>
  </si>
  <si>
    <t>zařízení staveniště (z položky I. KABELOVÉ NAPOJENÍ NN)</t>
  </si>
  <si>
    <t>D4</t>
  </si>
  <si>
    <t>Ostatní náklady</t>
  </si>
  <si>
    <t>geodetické zaměření kabelové trasy</t>
  </si>
  <si>
    <t>geodetické zaměření nových skříní (RE)</t>
  </si>
  <si>
    <t>dokumentace stávajícího stavu ( náklady na vyhotovení dokumentace skutečného provedení stavby a předání</t>
  </si>
  <si>
    <t>D.7 SO 07 - Příjezdová komunikace ke KČS 01</t>
  </si>
  <si>
    <t>HSV - HSV</t>
  </si>
  <si>
    <t xml:space="preserve">    0 - Všeobecné konstrukce a přáce</t>
  </si>
  <si>
    <t xml:space="preserve">    5 - Komunikace pozemní</t>
  </si>
  <si>
    <t xml:space="preserve">    99 - Přesun hmot a manipulace se sutí</t>
  </si>
  <si>
    <t>Všeobecné konstrukce a přáce</t>
  </si>
  <si>
    <t>012002000</t>
  </si>
  <si>
    <t>Geodetické práce před výstavbou</t>
  </si>
  <si>
    <t>KPL</t>
  </si>
  <si>
    <t>012303000</t>
  </si>
  <si>
    <t>Geodetické práce po výstavbě</t>
  </si>
  <si>
    <t>034002000</t>
  </si>
  <si>
    <t>Zařízení staveniště</t>
  </si>
  <si>
    <t>012403000</t>
  </si>
  <si>
    <t>Vytyčení stávajících sítí</t>
  </si>
  <si>
    <t>072002000</t>
  </si>
  <si>
    <t>Dopravně informační opatření</t>
  </si>
  <si>
    <t>043103000</t>
  </si>
  <si>
    <t>Zkoušky bez rozlišení</t>
  </si>
  <si>
    <t>112101134R00</t>
  </si>
  <si>
    <t>Kácení stromů listnatých průměru 500 mm, svah 1:2</t>
  </si>
  <si>
    <t>KUS</t>
  </si>
  <si>
    <t>111200001RA0</t>
  </si>
  <si>
    <t>Odstranění křovin a stromů do 100 mm, spálení</t>
  </si>
  <si>
    <t>122202202R00</t>
  </si>
  <si>
    <t>Odkopávky pro silnice v hor. 3 do 1000 m3</t>
  </si>
  <si>
    <t>M3</t>
  </si>
  <si>
    <t>122202209R00</t>
  </si>
  <si>
    <t>Příplatek za lepivost - odkop. pro silnice v hor.3</t>
  </si>
  <si>
    <t>120001101R00</t>
  </si>
  <si>
    <t>Příplatek za ztížení vykopávky v blízkosti vedení</t>
  </si>
  <si>
    <t>Vodorovné přemístění výkopku z hor.1-4 do 10000 m</t>
  </si>
  <si>
    <t>Příplatek k vod. přemístění hor.1-4 za další 1 km</t>
  </si>
  <si>
    <t>4*127</t>
  </si>
  <si>
    <t>171101141R00</t>
  </si>
  <si>
    <t>Násyp pro silnice a železnice v množství 0,75 m3/m</t>
  </si>
  <si>
    <t>583320881</t>
  </si>
  <si>
    <t>Materiál vhodný do násypu</t>
  </si>
  <si>
    <t>Uložení sypaniny na skl.-sypanina na výšku přes 2m</t>
  </si>
  <si>
    <t>199000005R00</t>
  </si>
  <si>
    <t>Poplatek za skládku zeminy 1- 4, č. dle katal. odpadů 17 05 04</t>
  </si>
  <si>
    <t>181101102R00</t>
  </si>
  <si>
    <t>Úprava pláně v zářezech v hor. 1-4, se zhutněním</t>
  </si>
  <si>
    <t>Komunikace pozemní</t>
  </si>
  <si>
    <t>564112230R00</t>
  </si>
  <si>
    <t>Podklad z bet.recyklátu fr.16-32 po zhutn.tl.30 cm - sanace</t>
  </si>
  <si>
    <t>564851111R00</t>
  </si>
  <si>
    <t>Podklad ze štěrkodrti po zhutnění tloušťky 15 cm - komunikace</t>
  </si>
  <si>
    <t>565151211R00</t>
  </si>
  <si>
    <t>Podklad z obal kam.ACP 16+,ACP 22+,nad 3 m,tl.7 cm</t>
  </si>
  <si>
    <t>573231111R00</t>
  </si>
  <si>
    <t>Postřik živičný spojovací z emulze 0,5-0,7 kg/m2</t>
  </si>
  <si>
    <t>577132111R00</t>
  </si>
  <si>
    <t>Beton asfalt. ACO 11+ obrusný, š.nad 3 m, tl. 4 cm</t>
  </si>
  <si>
    <t>569851111R00</t>
  </si>
  <si>
    <t>Zpevnění krajnic štěrkodrtí tl. 150 mm po zhutnění</t>
  </si>
  <si>
    <t>919735112R00</t>
  </si>
  <si>
    <t>Řezání stávajícího živičného krytu tl. 5 - 10 cm</t>
  </si>
  <si>
    <t>919731122R00</t>
  </si>
  <si>
    <t>Zarovnání styčné plochy živičné tl. do 10 cm</t>
  </si>
  <si>
    <t>928621011R00</t>
  </si>
  <si>
    <t>Zálivka asfaltová</t>
  </si>
  <si>
    <t>Přesun hmot a manipulace se sutí</t>
  </si>
  <si>
    <t>998225111R00</t>
  </si>
  <si>
    <t>Přesun hmot, pozemní komunikace, kryt živičný</t>
  </si>
  <si>
    <t>D.8 SO 08 - Přeložky vodovodu</t>
  </si>
  <si>
    <t>2007715076</t>
  </si>
  <si>
    <t>viz tabulka I40</t>
  </si>
  <si>
    <t>41,58</t>
  </si>
  <si>
    <t>viz tabulka L60</t>
  </si>
  <si>
    <t>2*136,51</t>
  </si>
  <si>
    <t>364068973</t>
  </si>
  <si>
    <t>viz tabulka K60</t>
  </si>
  <si>
    <t>260,61</t>
  </si>
  <si>
    <t>-2042501053</t>
  </si>
  <si>
    <t>-292279009</t>
  </si>
  <si>
    <t>522000062</t>
  </si>
  <si>
    <t>P1</t>
  </si>
  <si>
    <t>1*1,10*1,00*1,50</t>
  </si>
  <si>
    <t>P2</t>
  </si>
  <si>
    <t>4*1,10*1,00*1,50</t>
  </si>
  <si>
    <t>132154204</t>
  </si>
  <si>
    <t>Hloubení zapažených rýh š do 2000 mm v hornině třídy těžitelnosti I skupiny 1 a 2 objem do 500 m3</t>
  </si>
  <si>
    <t>-418512009</t>
  </si>
  <si>
    <t>viz Zemní práce-P1</t>
  </si>
  <si>
    <t>191,74</t>
  </si>
  <si>
    <t>odpočet skladeb viz tabulka 19G</t>
  </si>
  <si>
    <t>-114,10*1,1*0,42</t>
  </si>
  <si>
    <t>viz Zemní práce-P2</t>
  </si>
  <si>
    <t>78,87</t>
  </si>
  <si>
    <t>odpočet skladeb viz tabulka 20F + 20G</t>
  </si>
  <si>
    <t>-37,80*1,1*0,15</t>
  </si>
  <si>
    <t>-10,00*1,1*0,42</t>
  </si>
  <si>
    <t>Přepojení přípojek</t>
  </si>
  <si>
    <t>7,0*1,1*1,50</t>
  </si>
  <si>
    <t>Výkop - bourání stávajícího vodovodu</t>
  </si>
  <si>
    <t>P1-v rámci výkopu kanalizace</t>
  </si>
  <si>
    <t>40,0*1,1*1,50</t>
  </si>
  <si>
    <t>284,5888*0,1 'Přepočtené koeficientem množství</t>
  </si>
  <si>
    <t>132254204</t>
  </si>
  <si>
    <t>Hloubení zapažených rýh š do 2000 mm v hornině třídy těžitelnosti I skupiny 3 objem do 500 m3</t>
  </si>
  <si>
    <t>1462168767</t>
  </si>
  <si>
    <t>284,5888*0,4 'Přepočtené koeficientem množství</t>
  </si>
  <si>
    <t>132354204</t>
  </si>
  <si>
    <t>Hloubení zapažených rýh š do 2000 mm v hornině třídy těžitelnosti II skupiny 4 objem do 500 m3</t>
  </si>
  <si>
    <t>-1668116310</t>
  </si>
  <si>
    <t>284,5888*0,5 'Přepočtené koeficientem množství</t>
  </si>
  <si>
    <t>-900252305</t>
  </si>
  <si>
    <t>2*114,10*1,50</t>
  </si>
  <si>
    <t>-2*114,10*0,42</t>
  </si>
  <si>
    <t>2*47,80*1,50</t>
  </si>
  <si>
    <t>2*7,00*1,50</t>
  </si>
  <si>
    <t>1212428047</t>
  </si>
  <si>
    <t>1158434458</t>
  </si>
  <si>
    <t>284,5888-88,52599</t>
  </si>
  <si>
    <t>196,06281*0,5 'Přepočtené koeficientem množství</t>
  </si>
  <si>
    <t>-1676677677</t>
  </si>
  <si>
    <t>662012138</t>
  </si>
  <si>
    <t>18,57900+70,97643</t>
  </si>
  <si>
    <t>-3,14*0,045*0,045*114,10</t>
  </si>
  <si>
    <t>-3,14*0,045*0,045*47,80</t>
  </si>
  <si>
    <t>88,52599*0,5 'Přepočtené koeficientem množství</t>
  </si>
  <si>
    <t>226456648</t>
  </si>
  <si>
    <t>4*88,52599</t>
  </si>
  <si>
    <t>354,10396*0,5 'Přepočtené koeficientem množství</t>
  </si>
  <si>
    <t>791384524</t>
  </si>
  <si>
    <t>-989399580</t>
  </si>
  <si>
    <t>-1754024583</t>
  </si>
  <si>
    <t>643919249</t>
  </si>
  <si>
    <t>1818001545</t>
  </si>
  <si>
    <t>88,52599*1,6 'Přepočtené koeficientem množství</t>
  </si>
  <si>
    <t>609558466</t>
  </si>
  <si>
    <t>-2012229947</t>
  </si>
  <si>
    <t>114,10*1,1*0,390</t>
  </si>
  <si>
    <t>47,80*1,1*0,390</t>
  </si>
  <si>
    <t>Přepojení</t>
  </si>
  <si>
    <t>7,0*1,1*0,332</t>
  </si>
  <si>
    <t>-3,14*0,016*0,016*7,0</t>
  </si>
  <si>
    <t>58337303</t>
  </si>
  <si>
    <t>štěrkopísek frakce 0/8</t>
  </si>
  <si>
    <t>189949814</t>
  </si>
  <si>
    <t>70,97643*1,6 'Přepočtené koeficientem množství</t>
  </si>
  <si>
    <t>960535723</t>
  </si>
  <si>
    <t>114,10*1,1*0,1</t>
  </si>
  <si>
    <t>47,80*1,1*0,1</t>
  </si>
  <si>
    <t>7,0*1,1*0,1</t>
  </si>
  <si>
    <t>1725701824</t>
  </si>
  <si>
    <t>1*(0,4*0,4*0,4)</t>
  </si>
  <si>
    <t>3*(0,4*0,4*0,4)</t>
  </si>
  <si>
    <t>-1801344495</t>
  </si>
  <si>
    <t>1*(1,6*0,4)</t>
  </si>
  <si>
    <t>3*(1,6*0,4)</t>
  </si>
  <si>
    <t>-891409597</t>
  </si>
  <si>
    <t>1682571313</t>
  </si>
  <si>
    <t>-361018875</t>
  </si>
  <si>
    <t>-1985494560</t>
  </si>
  <si>
    <t>1447499797</t>
  </si>
  <si>
    <t>850245121</t>
  </si>
  <si>
    <t>Výřez nebo výsek na potrubí z trub litinových tlakových nebo plastických hmot DN 80</t>
  </si>
  <si>
    <t>836152135</t>
  </si>
  <si>
    <t>1125141931</t>
  </si>
  <si>
    <t>850311811</t>
  </si>
  <si>
    <t>Bourání stávajícího potrubí z trub litinových do DN 150</t>
  </si>
  <si>
    <t>1811883671</t>
  </si>
  <si>
    <t>114,10</t>
  </si>
  <si>
    <t>Montáž litinových tvarovek jednoosých přírubových otevřený výkop DN 80</t>
  </si>
  <si>
    <t>1047963360</t>
  </si>
  <si>
    <t>55254047</t>
  </si>
  <si>
    <t>koleno 90° s patkou přírubové litinové vodovodní N-kus PN10/40 DN 80</t>
  </si>
  <si>
    <t>1473257995</t>
  </si>
  <si>
    <t>1628522899</t>
  </si>
  <si>
    <t>857242122.R</t>
  </si>
  <si>
    <t>Zaslepení konců potrubí PVC 90</t>
  </si>
  <si>
    <t>-1774240155</t>
  </si>
  <si>
    <t>Staré potrubí</t>
  </si>
  <si>
    <t>857242122.R1</t>
  </si>
  <si>
    <t>Zaslepení konců potrubí TLT 100</t>
  </si>
  <si>
    <t>882829578</t>
  </si>
  <si>
    <t>Montáž litinových tvarovek odbočných přírubových otevřený výkop DN 80</t>
  </si>
  <si>
    <t>-2109805817</t>
  </si>
  <si>
    <t>55253590</t>
  </si>
  <si>
    <t>kříž přírubový litinový PN10/16 TT-kus DN 80/80</t>
  </si>
  <si>
    <t>-168466021</t>
  </si>
  <si>
    <t>Montáž litinových tvarovek jednoosých přírubových otevřený výkop DN 100</t>
  </si>
  <si>
    <t>-576006213</t>
  </si>
  <si>
    <t>945036372</t>
  </si>
  <si>
    <t>1871284237</t>
  </si>
  <si>
    <t>7,0</t>
  </si>
  <si>
    <t>124025465</t>
  </si>
  <si>
    <t>7*1,015 'Přepočtené koeficientem množství</t>
  </si>
  <si>
    <t>871211211.R</t>
  </si>
  <si>
    <t>Zřízení suchovodu z PE DN 50 vč. tvarovek a armatur pro provizorní propojení vodovodních přípojek, včetně demontáže</t>
  </si>
  <si>
    <t>-48612463</t>
  </si>
  <si>
    <t>115,00</t>
  </si>
  <si>
    <t>871241211.R</t>
  </si>
  <si>
    <t>Zřízení suchovodu z PE DN 80 vč. tvarovek a armatur pro provizorní propojení vodovodních přípojek, včetně demontáže</t>
  </si>
  <si>
    <t>1920770625</t>
  </si>
  <si>
    <t>50,00</t>
  </si>
  <si>
    <t>871241221</t>
  </si>
  <si>
    <t>Montáž potrubí z PE100 RC SDR 17 otevřený výkop svařovaných elektrotvarovkou d 90 x 5,4 mm</t>
  </si>
  <si>
    <t>289622356</t>
  </si>
  <si>
    <t>114,10+47,80</t>
  </si>
  <si>
    <t>28613575</t>
  </si>
  <si>
    <t>potrubí vodovodní dvouvrstvé PE100 RC SDR17 90x5,4mm</t>
  </si>
  <si>
    <t>-2114429746</t>
  </si>
  <si>
    <t>161,9*1,015 'Přepočtené koeficientem množství</t>
  </si>
  <si>
    <t>1362402022</t>
  </si>
  <si>
    <t>-588999883</t>
  </si>
  <si>
    <t>828680634</t>
  </si>
  <si>
    <t>-547471675</t>
  </si>
  <si>
    <t>871275811</t>
  </si>
  <si>
    <t>Bourání stávajícího potrubí z PVC nebo PP do DN 150</t>
  </si>
  <si>
    <t>834819611</t>
  </si>
  <si>
    <t>48,00</t>
  </si>
  <si>
    <t>877241101</t>
  </si>
  <si>
    <t>Montáž elektrospojek na vodovodním potrubí z PE trub d 90</t>
  </si>
  <si>
    <t>930154946</t>
  </si>
  <si>
    <t>1931119109</t>
  </si>
  <si>
    <t>877241110</t>
  </si>
  <si>
    <t>Montáž elektrokolen 45° na vodovodním potrubí z PE trub d 90</t>
  </si>
  <si>
    <t>-573336135</t>
  </si>
  <si>
    <t>28614948</t>
  </si>
  <si>
    <t>elektrokoleno 45° PE 100 PN16 D 90mm</t>
  </si>
  <si>
    <t>530893936</t>
  </si>
  <si>
    <t>-1469879675</t>
  </si>
  <si>
    <t>-2081813076</t>
  </si>
  <si>
    <t>-1854350118</t>
  </si>
  <si>
    <t>GBO.3150232</t>
  </si>
  <si>
    <t>BO 32 x 32 - spojka přímá</t>
  </si>
  <si>
    <t>-730018771</t>
  </si>
  <si>
    <t>891241112</t>
  </si>
  <si>
    <t>Montáž vodovodních šoupátek otevřený výkop DN 80</t>
  </si>
  <si>
    <t>-1698563211</t>
  </si>
  <si>
    <t>42221303</t>
  </si>
  <si>
    <t>šoupátko pitná voda litina GGG 50 krátká stavební dl PN10/16 DN 80x180mm</t>
  </si>
  <si>
    <t>-194932471</t>
  </si>
  <si>
    <t>42291034</t>
  </si>
  <si>
    <t>souprava zemní teleskopická pro šoupatka DN 65-80mm Rd 1,3-1,8m</t>
  </si>
  <si>
    <t>-2083908756</t>
  </si>
  <si>
    <t>891241811</t>
  </si>
  <si>
    <t>Demontáž vodovodních šoupátek otevřený výkop DN 80</t>
  </si>
  <si>
    <t>-608483283</t>
  </si>
  <si>
    <t>Šoupě</t>
  </si>
  <si>
    <t>891247112</t>
  </si>
  <si>
    <t>Montáž hydrantů podzemních DN 80</t>
  </si>
  <si>
    <t>1508097393</t>
  </si>
  <si>
    <t>42273593</t>
  </si>
  <si>
    <t>hydrant podzemní DN 80 PN 16 dvojitý uzávěr s koulí krycí v 1250mm</t>
  </si>
  <si>
    <t>1736718751</t>
  </si>
  <si>
    <t>28326001</t>
  </si>
  <si>
    <t>obal drenážní k hydrantům</t>
  </si>
  <si>
    <t>548146266</t>
  </si>
  <si>
    <t>891247812</t>
  </si>
  <si>
    <t>Demontáž hydrantů podzemních na potrubí DN 80</t>
  </si>
  <si>
    <t>-1912259385</t>
  </si>
  <si>
    <t>Hydrant</t>
  </si>
  <si>
    <t>-634049089</t>
  </si>
  <si>
    <t>42273444.R</t>
  </si>
  <si>
    <t>pás navrtávací s integrovaným uzávěrem pro vodovodní PE a PVC potrubí 90-1"</t>
  </si>
  <si>
    <t>658631913</t>
  </si>
  <si>
    <t>-790092380</t>
  </si>
  <si>
    <t>-1082190069</t>
  </si>
  <si>
    <t>55251693</t>
  </si>
  <si>
    <t>příruba jištěná proti posunu pro ocelové potrubí DN 80</t>
  </si>
  <si>
    <t>-1489315336</t>
  </si>
  <si>
    <t>-1425447432</t>
  </si>
  <si>
    <t>55251694</t>
  </si>
  <si>
    <t>příruba jištěná proti posunu pro litinové potrubí DN 100</t>
  </si>
  <si>
    <t>812359847</t>
  </si>
  <si>
    <t>-1222384658</t>
  </si>
  <si>
    <t>892273122</t>
  </si>
  <si>
    <t>Proplach a dezinfekce vodovodního potrubí DN od 80 do 125</t>
  </si>
  <si>
    <t>-1653343564</t>
  </si>
  <si>
    <t>1234201998</t>
  </si>
  <si>
    <t>892553222.R</t>
  </si>
  <si>
    <t>Provedení odběru vzorků pitné vody</t>
  </si>
  <si>
    <t>-240384160</t>
  </si>
  <si>
    <t>899101211</t>
  </si>
  <si>
    <t>Demontáž poklopů litinových nebo ocelových včetně rámů hmotnosti do 50 kg</t>
  </si>
  <si>
    <t>522415730</t>
  </si>
  <si>
    <t>Navrt. pás</t>
  </si>
  <si>
    <t>2105489459</t>
  </si>
  <si>
    <t>742462589</t>
  </si>
  <si>
    <t>-1366556299</t>
  </si>
  <si>
    <t>899401112</t>
  </si>
  <si>
    <t>Osazení poklopů uličních litinových šoupátkových</t>
  </si>
  <si>
    <t>-575426873</t>
  </si>
  <si>
    <t>5+2</t>
  </si>
  <si>
    <t>42291352</t>
  </si>
  <si>
    <t>poklop litinový šoupátkový pro zemní soupravy osazení do terénu a do vozovky</t>
  </si>
  <si>
    <t>-1682349101</t>
  </si>
  <si>
    <t>42210050</t>
  </si>
  <si>
    <t>deska podkladová uličního poklopu litinového šoupatového</t>
  </si>
  <si>
    <t>-1452334935</t>
  </si>
  <si>
    <t>899401113</t>
  </si>
  <si>
    <t>Osazení poklopů uličních litinových hydrantových</t>
  </si>
  <si>
    <t>-2123544736</t>
  </si>
  <si>
    <t>42291452</t>
  </si>
  <si>
    <t>poklop litinový hydrantový DN 80</t>
  </si>
  <si>
    <t>-870854833</t>
  </si>
  <si>
    <t>42210052</t>
  </si>
  <si>
    <t>deska podkladová uličního poklopu litinového hydrantového</t>
  </si>
  <si>
    <t>-1246027815</t>
  </si>
  <si>
    <t>2144235997</t>
  </si>
  <si>
    <t>899721112.R</t>
  </si>
  <si>
    <t>Signalizační vodič CYY 6 mm2 na potrubí</t>
  </si>
  <si>
    <t>-667226008</t>
  </si>
  <si>
    <t>-1222096562</t>
  </si>
  <si>
    <t>PFB.0054046.R</t>
  </si>
  <si>
    <t>-162858168</t>
  </si>
  <si>
    <t>257334759</t>
  </si>
  <si>
    <t>viz tabulka R60</t>
  </si>
  <si>
    <t>132,50</t>
  </si>
  <si>
    <t>-1748012760</t>
  </si>
  <si>
    <t>233764326</t>
  </si>
  <si>
    <t>7+7+2</t>
  </si>
  <si>
    <t>-800648779</t>
  </si>
  <si>
    <t>1501225725</t>
  </si>
  <si>
    <t>148,5682*13 'Přepočtené koeficientem množství</t>
  </si>
  <si>
    <t>1123024153</t>
  </si>
  <si>
    <t>91,234</t>
  </si>
  <si>
    <t>1565010965</t>
  </si>
  <si>
    <t>57,334</t>
  </si>
  <si>
    <t>1996897047</t>
  </si>
  <si>
    <t>1495420041</t>
  </si>
  <si>
    <t>316,343</t>
  </si>
  <si>
    <t>1464977849</t>
  </si>
  <si>
    <t>355,224-316,343</t>
  </si>
  <si>
    <t>D.9 SO 09 - Zkapacitnění čerpací stanice KČS 01 Suchohrdly u Miroslavi</t>
  </si>
  <si>
    <t>Soupis:</t>
  </si>
  <si>
    <t>D.9.1 SO 09.1 - Zkapacitnění čerpací stanice KČS 01 - Suchohrdly u Miroslavi</t>
  </si>
  <si>
    <t>131101111R00</t>
  </si>
  <si>
    <t>Hloubení nezapažených jam a zářezů do 100 m3, v hornině 1-2, hloubení strojně</t>
  </si>
  <si>
    <t xml:space="preserve">  výkop jámy pro studnu spouštěnou hl.1m-viz popis statika : (4,70*4,70*3,14+6,20*6,20*3,14)/2*1,00</t>
  </si>
  <si>
    <t>95,03*0,5</t>
  </si>
  <si>
    <t>95,03*0,2</t>
  </si>
  <si>
    <t>95,03*0,3</t>
  </si>
  <si>
    <t>199,13*4</t>
  </si>
  <si>
    <t>199,135</t>
  </si>
  <si>
    <t>242351121R00</t>
  </si>
  <si>
    <t>Bednění pláště studny bednění pláště studny spouštěné, jakýkoliv tvar,</t>
  </si>
  <si>
    <t>Poznámka k položce:_x000d_
vodárenské , kopané, spouštěné, příplatek za každých dalších i započatých 10 m hloubky přes 10 m spouštěné</t>
  </si>
  <si>
    <t>Plášť studny z betonu vodostavebního C230/37, XF4,XA1 odolnost proti chemicky agresivnímu prostředí</t>
  </si>
  <si>
    <t xml:space="preserve">Výztuž pláště studny z betonářské oceli ze  sítí</t>
  </si>
  <si>
    <t>4-01</t>
  </si>
  <si>
    <t>Vytvarovaný bet žlábek mezi odtokem a přítokem vč podesty 1000/1000mm,obklad čedičem</t>
  </si>
  <si>
    <t>Vytvar.dna nádrží z C30/37 s čedičovým kamenivem XF1 s bedněním</t>
  </si>
  <si>
    <t xml:space="preserve">Zabet. potrubí beton  C30/37-prostup DN350,utěsnění tmel 1složkový na bázi PU-bobtnající tmel</t>
  </si>
  <si>
    <t>970051060R00</t>
  </si>
  <si>
    <t>Jádrové vrtání, kruhové prostupy v železobetonu jádrové vrtání , do D 60 mm</t>
  </si>
  <si>
    <t>D.9.1 SO 09.2 - Propojovací potrubí</t>
  </si>
  <si>
    <t xml:space="preserve">    9 - Ostatní konstrukce, bourání</t>
  </si>
  <si>
    <t>15*24</t>
  </si>
  <si>
    <t>132101211R00</t>
  </si>
  <si>
    <t>Hloubení rýh šířky přes 60 do 200 cm do 100 m3, v hornině 1-2, hloubení strojně</t>
  </si>
  <si>
    <t xml:space="preserve">  potrubí : 1,20*4,10*3,50</t>
  </si>
  <si>
    <t>17,22*0,2</t>
  </si>
  <si>
    <t>132201211R00</t>
  </si>
  <si>
    <t>Hloubení rýh šířky přes 60 do 200 cm do 100 m3, v hornině 3, hloubení strojně</t>
  </si>
  <si>
    <t>17,22*0,5</t>
  </si>
  <si>
    <t>132301211R00</t>
  </si>
  <si>
    <t>Hloubení rýh šířky přes 60 do 200 cm do 100 m3, v hornině 4, hloubení strojně</t>
  </si>
  <si>
    <t>17,22*0,3</t>
  </si>
  <si>
    <t>151101103R00</t>
  </si>
  <si>
    <t xml:space="preserve">Zřízení pažení a rozepření stěn rýh příložné  pro jakoukoliv mezerovitost, hloubky do 8 m</t>
  </si>
  <si>
    <t>Poznámka k položce:_x000d_
pro podzemní vedení pro všechny šířky rýhy,</t>
  </si>
  <si>
    <t>151101113R00</t>
  </si>
  <si>
    <t>Odstranění pažení a rozepření rýh příložné , hloubky do 8 m</t>
  </si>
  <si>
    <t>Poznámka k položce:_x000d_
pro podzemní vedení s uložením materiálu na vzdálenost do 3 m od kraje výkopu,</t>
  </si>
  <si>
    <t>161101103R00</t>
  </si>
  <si>
    <t>Svislé přemístění výkopku z horniny 1 až 4, při hloubce výkopu přes 4 do 6 m</t>
  </si>
  <si>
    <t>17,22</t>
  </si>
  <si>
    <t>3,36*4</t>
  </si>
  <si>
    <t>1,20*0,70*3,50</t>
  </si>
  <si>
    <t>591211111R00</t>
  </si>
  <si>
    <t>Kladení dlažby z kostek drobných z kamene, do lože z kameniva těženého tloušťky 50 mm</t>
  </si>
  <si>
    <t>Poznámka k položce:_x000d_
s provedením lože do 50 mm, s vyplněním spár, s dvojím beraněním a se smetením přebytečného materiálu na krajnici</t>
  </si>
  <si>
    <t>58380120.AR</t>
  </si>
  <si>
    <t>Dlažba kamenná typ: kostka; žulová; štípaná; rozměr: 80 až 100 mm</t>
  </si>
  <si>
    <t>871373121R00</t>
  </si>
  <si>
    <t xml:space="preserve">Montáž potrubí z trub z plastů těsněných gumovým kroužkem  DN 300</t>
  </si>
  <si>
    <t>892591111R00</t>
  </si>
  <si>
    <t xml:space="preserve">Zkoušky těsnosti kanalizačního potrubí zkouška těsnosti kanalizačního potrubí vodou  do DN 400</t>
  </si>
  <si>
    <t>Poznámka k položce:_x000d_
vodou nebo vzduchem,</t>
  </si>
  <si>
    <t>892593111R00</t>
  </si>
  <si>
    <t xml:space="preserve">Zkoušky těsnosti kanalizačního potrubí zabezpečení konců kanalizačního potrubí při tlakových zkouškách vodou  do DN 400</t>
  </si>
  <si>
    <t>286145020R</t>
  </si>
  <si>
    <t>Trubka plastová kanalizační materiál: PP; skladba: s vnitřní signalizační a vnější UV stabilní vrstvou; povrch: hladký; DN = 250; de = 250,0 mm; tl. stěny = 8,6 mm; SN 10</t>
  </si>
  <si>
    <t>3,50*1,015</t>
  </si>
  <si>
    <t>Ostatní konstrukce, bourání</t>
  </si>
  <si>
    <t>9-01</t>
  </si>
  <si>
    <t>Demontáž a zpětná montáž stávajícího oplocení</t>
  </si>
  <si>
    <t>998276101R00</t>
  </si>
  <si>
    <t>Přesun hmot pro trubní vedení z trub plastových nebo sklolaminátových v otevřeném výkopu</t>
  </si>
  <si>
    <t>Poznámka k položce:_x000d_
vodovodu nebo kanalizace ražené nebo hloubené (827 1.1, 827 1.9, 827 2.1, 827 2.9), drobných objektů</t>
  </si>
  <si>
    <t>D.10 PS 01 - Čerpací stanice KČS 01 Našiměřice</t>
  </si>
  <si>
    <t>D.10.1 DPS 01.1 - Strojně technologická část</t>
  </si>
  <si>
    <t xml:space="preserve">    23-M - Montáže potrubí</t>
  </si>
  <si>
    <t>VRN - Vedlejší rozpočtové náklady</t>
  </si>
  <si>
    <t xml:space="preserve">    VRN9 - Ostatní náklady</t>
  </si>
  <si>
    <t>23-M</t>
  </si>
  <si>
    <t>Montáže potrubí</t>
  </si>
  <si>
    <t>350000001R</t>
  </si>
  <si>
    <t>Ponorné kalové čerpadlo - montáž</t>
  </si>
  <si>
    <t>42600001R</t>
  </si>
  <si>
    <t>ponorné kalové čerpadlo - dodávka</t>
  </si>
  <si>
    <t>256</t>
  </si>
  <si>
    <t>Poznámka k položce:_x000d_
Ponorné kalové čerpadlo se šroubovým oběžným kolem, kompletního s elektromotorem Pe = 15 kW, 400 V, 50 Hz, se zabudovanou tepelnou ochranou statoru, čidlem vlhkosti, 15 m kabelu a patkovým kolenem. Čerpadlo je instalováno ve vertikální poloze na patkovém koleně, vč. spouštěcího zařízení a pro manipulaci je opatřeno nerezovým řetězem. Čerpané množství Q = 5,5 l/s, dopravní výška H = 58 m v.sl., n = 2 960 1/min, průchod oběžným kolem 50 mm. Výtlačné hrdlo čerpadla je opatřeno kolenem, zakončené přírubou DN 80. Těleso čerpadla z šedé litiny, oběžné kolo z korozivzdorné CrNiMo oceli, hřídel, vodící tyče, kotevní šrouby, zvedací řetěz - nerez, vlhkostní relé. Pro rozběh a zastevení čerpadla pomocí FM otáček motoru.</t>
  </si>
  <si>
    <t>230000002R</t>
  </si>
  <si>
    <t>Česlicový koš - montáž</t>
  </si>
  <si>
    <t>42200002R</t>
  </si>
  <si>
    <t>česlicový koš - dodávka</t>
  </si>
  <si>
    <t>Poznámka k položce:_x000d_
Česlicový koš, velikost průlin 40 mm, pro potrubí DN 250, poklop 600 x 600, provedení nerez, vč. příslušenství a zvedacího přenosného zařízení, nosnost 100 kg, patka 2 ks, vč. příslušenství apod.</t>
  </si>
  <si>
    <t>230030003R</t>
  </si>
  <si>
    <t>Magneticko - indukční průtokoměr DN 80, PN 16 - montáž</t>
  </si>
  <si>
    <t>42200003R</t>
  </si>
  <si>
    <t>Magneticko - indukční průtokoměr DN 80, PN 16 - dodávka</t>
  </si>
  <si>
    <t>Poznámka k položce:_x000d_
Magneticko - indukční průtokoměr DN 80, PN 16 pro měření průtoku odpadní vody Q = 0 - 6 l/s, 0,6 Mpa, 20 °C, oddělené provedení</t>
  </si>
  <si>
    <t>230030004</t>
  </si>
  <si>
    <t>Šoupátko kanallizační - nožové (deskové) DN 80, PN 10 - montáž</t>
  </si>
  <si>
    <t>42200004R</t>
  </si>
  <si>
    <t>šoupátko kanalizační - nožové (deskové) DN 80, PN10 - dodávka</t>
  </si>
  <si>
    <t xml:space="preserve">Poznámka k položce:_x000d_
Šoupátko kanalizační - nožové (deskové) DN 80, PN 10 Provedení - s nestoupavým vřetenem  Připojovací rozměr - DN 80, PN 10   Prozní tlak - max. 6 bar   Ovládání - ručním kolem   Materiálové provedení :  těleso - šedá litina   vřeteno - nerez 17 243   těžká protikorozní ochrana - povrstvení vně i uvnitř epoxidovým práškem</t>
  </si>
  <si>
    <t>230030004.1</t>
  </si>
  <si>
    <t xml:space="preserve">Klapka zpětná s koulí DN 80, PN 10  - montáž</t>
  </si>
  <si>
    <t>42200005R</t>
  </si>
  <si>
    <t xml:space="preserve">klapka zpětná s koulí DN 80, PN 10  - dodávka</t>
  </si>
  <si>
    <t xml:space="preserve">Poznámka k položce:_x000d_
Klapka zpětná s koulí DN 80, PN 10   Připojovací rozměr - příruby DN 80, PN 10   Prozní tlak - max. 6 bar   Materiálové provedení :  těleso - šedá litina    koule - hliníková, s navulkanizovanou pryží EPDM těžká protikorozní ochrana - povrstvení vně i uvnitř epoxidovým práškem   spojovací šrouby na víku klapky - nerez 17 346</t>
  </si>
  <si>
    <t>230030004.2</t>
  </si>
  <si>
    <t xml:space="preserve">Montážní vložka DN 80, PN 10  - montáž</t>
  </si>
  <si>
    <t>42200006R</t>
  </si>
  <si>
    <t xml:space="preserve">Montážní vložka DN 80, PN 10  - dodávka</t>
  </si>
  <si>
    <t xml:space="preserve">Poznámka k položce:_x000d_
Montážní vložka DN 80, PN 10 Připojovací rozměr - příruby DN80, PN 10   Prozní tlak - max. 6 bar   Materiálové provedení :  těleso - šedá litina    Ucpávkové těsnění bez azbestu těžká protikorozní ochrana - povrstvení vně i uvnitř epoxidovým práškem   spojovací šrouby - nerez 17 346</t>
  </si>
  <si>
    <t>230140054</t>
  </si>
  <si>
    <t>Potrubí DN 80 (86 x 3), mat. nerez - 17 240 - montáž</t>
  </si>
  <si>
    <t>42200007R</t>
  </si>
  <si>
    <t>Potrubí DN 80 (86 x 3), mat. nerez - 17 240 - dodávka</t>
  </si>
  <si>
    <t>230140177</t>
  </si>
  <si>
    <t>Oblouk přivařovací DN 80 (86 x 3), 90°, mat. nerez - 17 240 - montáž</t>
  </si>
  <si>
    <t>42200008R</t>
  </si>
  <si>
    <t>oblouk přivařovací DN 80 (86 x 3), 90°, mat. nerez - 17 240 - dodávka</t>
  </si>
  <si>
    <t>230140177.1</t>
  </si>
  <si>
    <t>T - kus přivařovací DN 80/80 (86/86 x 3), 90°, mat. nerez - 17 240 -montáž</t>
  </si>
  <si>
    <t>42200009R</t>
  </si>
  <si>
    <t>T - kus přivařovací DN 80/80 (86/86 x 3), 90°, mat. nerez - 17 240 - dodávka</t>
  </si>
  <si>
    <t>230140177.2</t>
  </si>
  <si>
    <t>Příruba přivařovací DN 80, PN 10, mat. nerez - 17 240 - montáž</t>
  </si>
  <si>
    <t>42200010R</t>
  </si>
  <si>
    <t>příruba přivařovací DN 80, PN 10, mat. nerez - 17 240 - dodávka</t>
  </si>
  <si>
    <t>230032030</t>
  </si>
  <si>
    <t>Spoj přírubový DN 80, PN 10, přemostěný (šrouby, matice, těsnění) - montáž</t>
  </si>
  <si>
    <t>42200011R</t>
  </si>
  <si>
    <t>spoj přírubový DN 80, PN 10, přemostěný - dodávka</t>
  </si>
  <si>
    <t>230032031</t>
  </si>
  <si>
    <t>Prostupové těsnění pryžovými segmenty DN 80 do vrtaného otvoru o průměru 150 mm - montáž</t>
  </si>
  <si>
    <t>52200012R</t>
  </si>
  <si>
    <t>prostupové těsnění pryžovými segmenty DN 80 - dodávka</t>
  </si>
  <si>
    <t>350000013R</t>
  </si>
  <si>
    <t>Kompresorová stanice - montáž</t>
  </si>
  <si>
    <t>42600014R</t>
  </si>
  <si>
    <t>Kompresorová stanice,o výkonu 9 m3/h, tlak 10 bar, Pe = 1,5 kW, 400 V, 50 Hz, s tlakovou nádobou 100 l, vč. příslušenství - dodávka</t>
  </si>
  <si>
    <t>230000015R</t>
  </si>
  <si>
    <t>Redukční ventil DN 25, PN 16 - montáž</t>
  </si>
  <si>
    <t>52200016R</t>
  </si>
  <si>
    <t>Redukční ventil DN 25, PN 16, pro vzduch, tlak vstupní 9 bar, tlak výstupní 6 bar - dodávka</t>
  </si>
  <si>
    <t>230000017R</t>
  </si>
  <si>
    <t>Solenoidový ventil DN 25, PN 16, pro vzduch - montáž</t>
  </si>
  <si>
    <t>52200018R</t>
  </si>
  <si>
    <t>Solenoidivý ventil DN 25, PN 16, pro vzduch - dodávka</t>
  </si>
  <si>
    <t>230000019R</t>
  </si>
  <si>
    <t>Potrubí vzduchu PE 32 x 2,9, vč. armatur, tvarovek a uložení - montáž</t>
  </si>
  <si>
    <t>230000020R</t>
  </si>
  <si>
    <t>Potrubí vzduchu PE 32 x 2,9, vč. armatur, tvarovek a uložení - dodávka</t>
  </si>
  <si>
    <t>23003290</t>
  </si>
  <si>
    <t xml:space="preserve">Kotevní materiál (objímky, třmeny a konzoly)  - montáž</t>
  </si>
  <si>
    <t>52200021R</t>
  </si>
  <si>
    <t>kotevní materiál - dodávka</t>
  </si>
  <si>
    <t>23003291</t>
  </si>
  <si>
    <t>Kotevní hmoždinky M10 x 90 (včetně vyvrtání otvorů průměr 10 mm, hloubka 80 mm) - montáž</t>
  </si>
  <si>
    <t>52200022R</t>
  </si>
  <si>
    <t>Kotevní hmoždinky M10 x 90 - dodávka</t>
  </si>
  <si>
    <t>46000090R</t>
  </si>
  <si>
    <t>Lešení pracovní lehké do výšky 6,0 m, určené pro montáž strojního zařízení - montáž</t>
  </si>
  <si>
    <t>55200023R</t>
  </si>
  <si>
    <t>mazadla pro přípravu strojní zařízení před komplexními zkouškami - dodávka</t>
  </si>
  <si>
    <t>55200024R</t>
  </si>
  <si>
    <t>oleje pro přípravu strojní zařízení před komplexními zkouškami - dodávka</t>
  </si>
  <si>
    <t>l</t>
  </si>
  <si>
    <t>VRN9</t>
  </si>
  <si>
    <t>350000020R</t>
  </si>
  <si>
    <t xml:space="preserve">Komplexní vyzkoušení kontrola - kontrola technického zařízení a kompletnosti technologických dodávek   individuální vyzkoušení - zkouška strojů a zařízení, prověření funkce   komplexní vyzkoušení - prověření technologického zařízení před zahájením zkušebn</t>
  </si>
  <si>
    <t>kpl.</t>
  </si>
  <si>
    <t>1024</t>
  </si>
  <si>
    <t>D.10.2 DPS 01.2 - Elektrotechnologická část a přenos dat</t>
  </si>
  <si>
    <t xml:space="preserve">    D1 - Rozvaděče a skříně</t>
  </si>
  <si>
    <t xml:space="preserve">    D2 - Kabeláž a trasy</t>
  </si>
  <si>
    <t xml:space="preserve">    D3 - Stavební elektroinstalace</t>
  </si>
  <si>
    <t xml:space="preserve">    D4 - Měření a regulace</t>
  </si>
  <si>
    <t xml:space="preserve">    D5 - ASŘTP</t>
  </si>
  <si>
    <t xml:space="preserve">    D6 - Přenosové zařízení</t>
  </si>
  <si>
    <t>Rozvaděče a skříně</t>
  </si>
  <si>
    <t>Rozvaděč [RM1]</t>
  </si>
  <si>
    <t>kpl</t>
  </si>
  <si>
    <t xml:space="preserve">Poznámka k položce:_x000d_
		Položka zahrnuje rozvaděč sloužící pro napájení veškerých elektrospotřebičů. Všechny sběrnice, svorky i ostatní nainstalované prvky musí být viditelně označeny. Součástí dodávky bude montáž rozvaděče včetně nosných konstrukcí, propojení všech komponent, ukončení kabelů._x000d_
		Výroba rozvaděče_x000d_
		Materiál v rozvaděči_x000d_
		Rozvadeč obsahuje:_x000d_
1	ks	Dveře vnitřní VxŠ 1000x500_x000d_
1	ks	Dveře vnitřní VxŠ 1000x750_x000d_
1	ks	Panel montážní ocelový VxŠ 1000x1250_x000d_
1	ks	Rozváděč plastový, plné dveře, otevřená střecha VxŠxH 1000x1250x420 IP44_x000d_
2	ks	Vložka bezpečnostní_x000d_
2	ks	Bleskojistka 24V pro analogové signály 24V, 0,5A, 1-kanál_x000d_
2	ks	Bočnice pro bleskojistku -_x000d_
2	ks	Chránič proudový čtyřpólový typ B-SI 4p,40A,0,03A typ B-SI_x000d_
1	ks	Chránič proudový čtyřpólový, odolný proti rušení 4p,25A,0,03A_x000d_
2	ks	Jistič jednopólový B10/1_x000d_
3	ks	Jistič jednopólový C10/1_x000d_
2	ks	Jistič jednopólový C16/1_x000d_
8	ks	Jistič jednopólový C4/1_x000d_
1	ks	Jistič třípolový C10/3_x000d_
1	ks	Jistič třípolový C25/3_x000d_
2	ks	Jistič třípolový C40/3_x000d_
1	ks	Jistič třípolový C63/3, 15kA_x000d_
1	ks	Kabel propojovací stíněný_x000d_
2	ks	Kontakt magnetický 1xNC_x000d_
8	ks	Kontakt pomocný 1xNO, 1xNC_x000d_
1	ks	Kryt na přívodku nástěnná TN-C / TN-S 63A, IP67_x000d_
2	ks	Měnič frekvenční 15kW/400V/33A_x000d_
1	ks	Mřížka větrací IP54 (268x248mm)_x000d_
17	ks	Nosič štítku pro štítek 18x27mm_x000d_
2	ks	Ovladač plastový s jednotkou "Z" hlavice tlačítková bílá_x000d_
4	ks	Ovladač plastový s jednotkou "Z" hlavice tlačítková černá_x000d_
1	ks	Ovladač plastový hlavice tlačítková černá_x000d_
4	ks	Ovladač plastový přepínač_3polohy_x000d_
1	ks	Přepínač sítí, 4+4 moduly 1-0-2, 63A, DIN_x000d_
1	ks	Přívodka nástěnná 3p+N+PE 63A, IP67_x000d_
1	ks	Relé kontroly síť.napětí 1x přep.kontakt-230V_x000d_
2	ks	Relé pomocné 2xpřep.kont.5A, 24VDC, tlačitko a LED_x000d_
7	ks	Relé pomocné 4xpřep.kont. 24V_x000d_
1	ks	Relé pro kontrolu hladiny 1x přep.kontakt_x000d_
1	ks	Rukojeť pro OT16-80_x000d_
1	ks	Signálka s LED 24V rudá_x000d_
1	ks	Signálka s LED 24V žlutá / rudá_x000d_
4	ks	Signálka s LED 24V žlutá / zelená_x000d_
1	ks	Svítidlo LED 230V/4W IP20_x000d_
1	ks	Svodič přepětí čtyřpólový Typ 1 + 2, signalizační kontakt_x000d_
1	ks	Svodič přepětí dvoupólový Typ 3_x000d_
7	ks	Svorkovnice řadová s pojistkou a LED 4mm2, 10-36VAC/DC, max. 6,3A_x000d_
1	ks	Těleso topné 20W, IP54_x000d_
1	ks	Termostat rozpínací pro topná tělesa (0 - 60°C), 10A_x000d_
1	ks	Termostat spínací pro ventilátory (0 - 60°C), 10A_x000d_
2	ks	Tlumivka síťová 3x 40A, 0,8mH_x000d_
1	ks	Ventilátor 300m3/h, 230V, IP54 (268x248mm)_x000d_
1	ks	Zásuvka servisní 230V/16A_x000d_
1	ks	Zdroj záložní 600VA_x000d_
1	ks	Bočnice svorkovnice průchozí_x000d_
5	ks	Jednotka spínací 1xspín.kont._x000d_
2	ks	Modul ochranný 6-230V_x000d_
7	ks	Modul ochranný 6-250V DC_x000d_
2	ks	Patice 2 póly PUSH IN_x000d_
7	ks	Patice PUSH IN_x000d_
2	ks	Pojistka skleněná F35A, 1A_x000d_
5	ks	Pojistka skleněná F35A, 500mA_x000d_
4	ks	Svorkovnice řadová průchozí 0,5-1,5mm2 modrá 6 polová_x000d_
4	ks	Svorkovnice řadová průchozí 0,5-1,5mm2 rudá 6 polová_x000d_
24	ks	Svorkovnice řadová PUSH-IN 1.5mm2, béžová_x000d_
22	ks	Svorkovnice řadová PUSH-IN 2.5mm2, béžová_x000d_
4	ks	Svorkovnice řadová šroubová 16mm2, béžová_x000d_
12	ks	Vývodka PG 11 vč.matice IP68_x000d_
3	ks	Vývodka PG 13,5 vč.matice IP68_x000d_
1	ks	Vývodka PG 16 vč.matice IP68_x000d_
3	ks	Vývodka PG 29 vč.matice IP68_x000d_
7	ks	Vývodka PG 9 vč.matice IP68_x000d_
1	kpl	Sada pomocného propojovacího a konstrukčního materiálu_x000d_
</t>
  </si>
  <si>
    <t>Pilíř plastový VxŠxH 900x1250x420</t>
  </si>
  <si>
    <t xml:space="preserve">Poznámka k položce:_x000d_
		RM1_x000d_
</t>
  </si>
  <si>
    <t>Svorkovnice ekvipotenciální do 25 mm2</t>
  </si>
  <si>
    <t xml:space="preserve">Poznámka k položce:_x000d_
		MET_x000d_
</t>
  </si>
  <si>
    <t>Vypínač třípolový ve skříňce 25/3, IP65</t>
  </si>
  <si>
    <t xml:space="preserve">Poznámka k položce:_x000d_
		M3MS1_x000d_
</t>
  </si>
  <si>
    <t>Čerpadlo č.1 [M1]</t>
  </si>
  <si>
    <t xml:space="preserve">Poznámka k položce:_x000d_
		V ceně je obsaženo zapojení elektromotoru._x000d_
</t>
  </si>
  <si>
    <t>Čerpadlo č.2 [M2]</t>
  </si>
  <si>
    <t>Kompresor v armaturní šachtě [M3]</t>
  </si>
  <si>
    <t xml:space="preserve">Poznámka k položce:_x000d_
		V ceně je obsaženo zapojení zařízení._x000d_
</t>
  </si>
  <si>
    <t>Elektromagnetický ventil [YV1 (M4)]</t>
  </si>
  <si>
    <t>Elektromagnetický ventil [YV2 (M5)]</t>
  </si>
  <si>
    <t>Dokumentace výrobní a dílenská</t>
  </si>
  <si>
    <t xml:space="preserve">Poznámka k položce:_x000d_
		Položka obsahuje vytvoření výrobní a dílenské dokumentace_x000d_
1	ks	Dokumentace výrobní a dílenská_x000d_
</t>
  </si>
  <si>
    <t>Dokumentace skutečného provedení</t>
  </si>
  <si>
    <t xml:space="preserve">Poznámka k položce:_x000d_
		Položka obsahuje vytvoření dokumentace skutečného provedení a kompletaci příloh a návodů_x000d_
1	ks	Dokumentace skutečného provedení_x000d_
</t>
  </si>
  <si>
    <t>Koordinace prací s ostatními profesemi</t>
  </si>
  <si>
    <t xml:space="preserve">Poznámka k položce:_x000d_
1	ks	Koordinace prací s ostatními profesemi_x000d_
</t>
  </si>
  <si>
    <t>Koordinace prací s provozovatelem</t>
  </si>
  <si>
    <t>Osvědčení vydané pověřenou osobou</t>
  </si>
  <si>
    <t xml:space="preserve">Poznámka k položce:_x000d_
1	ks	Zajištění osvědčení dle nařízení vlády č. 190/2022 Sb. pro provoz elektrických zařízení I. třídy_x000d_
</t>
  </si>
  <si>
    <t>Výchozí revize el.zařízení</t>
  </si>
  <si>
    <t xml:space="preserve">Poznámka k položce:_x000d_
1	ks	Provedení požadovaných měření a následné zpracování revizní zprávy_x000d_
</t>
  </si>
  <si>
    <t>Příprava ke komplexním zkouškám</t>
  </si>
  <si>
    <t xml:space="preserve">Poznámka k položce:_x000d_
		Položka obsahuje:_x000d_
		- zprovoznění strojů a zařízení pro provedení komplexních zkoušek_x000d_
1	ks	Komplexní zkoušky elektrotechnologie_x000d_
</t>
  </si>
  <si>
    <t>Doprava a přesun materiálu</t>
  </si>
  <si>
    <t xml:space="preserve">Poznámka k položce:_x000d_
1	kpl	Doprava a přesun materiálu_x000d_
</t>
  </si>
  <si>
    <t>Ochranné pospojování, doplňující ochranné pospojování</t>
  </si>
  <si>
    <t xml:space="preserve">Poznámka k položce:_x000d_
1	kpl	Sada propojovacího a konstrukčního materiálu._x000d_
		V ceně je obsažena kompletní dodávka a montáž ochranného pospojování a dopňujícího ochranného pospojování. _x000d_
		Pospojování bude připojeno na uzemňovací soustavu, krerá není součástí této položky._x000d_
</t>
  </si>
  <si>
    <t>Ostatní materiál a práce</t>
  </si>
  <si>
    <t xml:space="preserve">Poznámka k položce:_x000d_
		Položka obsahuje:_x000d_
		  - ostatní materiál a práce_x000d_
</t>
  </si>
  <si>
    <t>Kabeláž a trasy</t>
  </si>
  <si>
    <t>Kabel sdělovací pevný 3x1 zž,</t>
  </si>
  <si>
    <t xml:space="preserve">Poznámka k položce:_x000d_
		V ceně je obsažena kompletní dodávka a pokládka kabelu._x000d_
</t>
  </si>
  <si>
    <t>Kabel sdělovací pevný 3x2x0,5</t>
  </si>
  <si>
    <t>Kabel silový pevný Cu 4x16</t>
  </si>
  <si>
    <t>Kabel silový pevný Cu 5x2,5</t>
  </si>
  <si>
    <t>Kabel silový pevný Cu J-3x1,5</t>
  </si>
  <si>
    <t>Vodič slaněný Cu 16 zž</t>
  </si>
  <si>
    <t>Nosné konstrukce</t>
  </si>
  <si>
    <t xml:space="preserve">Poznámka k položce:_x000d_
		"V ceně je obsažena kompletní dodávka a montáž všech prvků pro vytvoření nosných vodičových konstrukcí.
Vnitřní trasy: drátěný žlab včetně originálního příslušenství, povrchová úprava žárový zinek nebo nerez dle technické zprávy, PVC tuhé a ohebné trubky, žlaby, včetně kotvícího a spojovacího materiálu.
Venkovní trasy: drátěný žlab včetně originálního příslušenství včetně horního víka, povrchová úprava žárový zinek nebo nerez dle technické zprávy, PVC tuhé a ohebné trubky UV stabilní včetně kotvícího a spojovacího materiálu."_x000d_
1	kpl	Sada nosných konstrukcí_x000d_
1	kpl	Sada pomocného konstrukčního materiálu_x000d_
</t>
  </si>
  <si>
    <t>Ostatní materiál a práce pro kabely a kabelové konstrukce</t>
  </si>
  <si>
    <t>Stavební elektroinstalace</t>
  </si>
  <si>
    <t>Osvětlení v armaturní šachtě [E1]</t>
  </si>
  <si>
    <t xml:space="preserve">Poznámka k položce:_x000d_
1	ks	Přepínač střídavý 1p, 10A, řaz. 6, IP54, povrch.montáž, bílý, Variant [E1]_x000d_
1	ks	Krabice svorková prázdná 93x93x55, IP65, UV, 4mm2 [E1]_x000d_
2	ks	Svítidlo zářivkové LED 230V/43W/840/IP66 [E1]_x000d_
</t>
  </si>
  <si>
    <t>Přímotop v armaturní šachtě [EH1]</t>
  </si>
  <si>
    <t xml:space="preserve">Poznámka k položce:_x000d_
1	ks	Panel přímotopný 230V 1000W IP24 [EH1]_x000d_
</t>
  </si>
  <si>
    <t>Ostatní materiál a práce pro stavební elektroinstalaci</t>
  </si>
  <si>
    <t>Měření a regulace</t>
  </si>
  <si>
    <t>Krabice svorková prázdná 93x93x55, IP65, UV, 4mm2</t>
  </si>
  <si>
    <t xml:space="preserve">Poznámka k položce:_x000d_
		LZA1MX1_x000d_
</t>
  </si>
  <si>
    <t>Indukční průtokoměr [FIQ1]</t>
  </si>
  <si>
    <t>Zabezpečení objektu [EZS]</t>
  </si>
  <si>
    <t xml:space="preserve">Poznámka k položce:_x000d_
		V ceně je obsažena dodávka, montáž, zapojení, nastavení a zprovoznění zařízení._x000d_
1	ks	Spínač koncový kompletní 1xNO/1xNC [EZSED1]_x000d_
1	ks	Spínač koncový kompletní 1xNO/1xNC [EZSED2]_x000d_
1	ks	Spínač koncový kompletní 1xNO/1xNC [EZSED3]_x000d_
1	ks	Spínač koncový kompletní 1xNO/1xNC [EZSED4]_x000d_
1	ks	Spínač koncový kompletní 1xNO/1xNC [EZSED5]_x000d_
</t>
  </si>
  <si>
    <t>Hladina v čs [LIC1]</t>
  </si>
  <si>
    <t xml:space="preserve">Poznámka k položce:_x000d_
		V ceně je obsažena dodávka, montáž, zapojení, nastavení a zprovoznění zařízení._x000d_
1	ks	Snímač hladiny tenzometrický 0-6m/4-20mA, 20m kabel [LIC1]_x000d_
</t>
  </si>
  <si>
    <t>Plováky čs [LZ1]</t>
  </si>
  <si>
    <t xml:space="preserve">Poznámka k položce:_x000d_
		V ceně je obsažena dodávka, montáž, zapojení, nastavení a zprovoznění zařízení._x000d_
1	ks	Spínač plovákový 20m [LZ1.1]_x000d_
1	ks	Závaží k plováku [LZ1.1]_x000d_
1	ks	Závaží k plováku [LZ1.1]_x000d_
1	ks	Spínač plovákový 20m [LZ1.2]_x000d_
1	ks	Závaží k plováku [LZ1.2]_x000d_
1	ks	Závaží k plováku [LZ1.2]_x000d_
1	ks	Spínač plovákový 20m [LZ1.3]_x000d_
1	ks	Závaží k plováku [LZ1.3]_x000d_
1	ks	Závaží k plováku [LZ1.3]_x000d_
</t>
  </si>
  <si>
    <t>Zaplavení armaturní šachty [LZA1]</t>
  </si>
  <si>
    <t xml:space="preserve">Poznámka k položce:_x000d_
		V ceně je obsažena dodávka, montáž, zapojení, nastavení a zprovoznění zařízení._x000d_
1	ks	Sonda zaplavení ponorná [LZA1]_x000d_
</t>
  </si>
  <si>
    <t>Oživení měřících okruhů</t>
  </si>
  <si>
    <t xml:space="preserve">Poznámka k položce:_x000d_
		Položka obsahuje:_x000d_
		  - oživení měřících okruhů_x000d_
</t>
  </si>
  <si>
    <t>D5</t>
  </si>
  <si>
    <t>ASŘTP</t>
  </si>
  <si>
    <t>Zaškolení pracovníků provozovatele</t>
  </si>
  <si>
    <t xml:space="preserve">Poznámka k položce:_x000d_
		Položka obsahuje:_x000d_
1	kpl	- zaškolení pracovníků provozovatele na obsluhu zařízení_x000d_
</t>
  </si>
  <si>
    <t>Zdrojová soustava [GU]</t>
  </si>
  <si>
    <t xml:space="preserve">Poznámka k položce:_x000d_
1	ks	Zdroj spínaný 24V, 120W [GU1]_x000d_
</t>
  </si>
  <si>
    <t>Řídicí jednotka [OPLC]</t>
  </si>
  <si>
    <t xml:space="preserve">Poznámka k položce:_x000d_
1	ks	Modul komunikační 1x Ethernet [OPLC]_x000d_
1	ks	OPLC DI20x, RO12x, AI/DI2x 1xRS232/485 [OPLC]_x000d_
</t>
  </si>
  <si>
    <t>Rozšiřující moduly řídící jednotky [VV]</t>
  </si>
  <si>
    <t xml:space="preserve">Poznámka k položce:_x000d_
1	ks	IO rozšiřující modul DI16x [VV1]_x000d_
1	ks	Kabel propojovací stíněný V130/V350 - EX-D16** [VV1WS1]_x000d_
1	ks	IO rozšiřující modul AI4x, AO2x [VV2]_x000d_
1	ks	Expanzní adaptér pro připojení rozšiřujících modulů 12/24 VDC [VV-A1]_x000d_
</t>
  </si>
  <si>
    <t>Programové vybavení pro řídicí jednotku</t>
  </si>
  <si>
    <t xml:space="preserve">Poznámka k položce:_x000d_
1	ks	SW komunikační_x000d_
1	ks	SW aplikační pro PLC_x000d_
1	ks	SW projekt_x000d_
</t>
  </si>
  <si>
    <t>Programové vybavení pro ovládací panel operátora</t>
  </si>
  <si>
    <t xml:space="preserve">Poznámka k položce:_x000d_
1	ks	SW aplikační pro ovládací panel_x000d_
</t>
  </si>
  <si>
    <t>Programové vybavení pro dispečerské pracoviště</t>
  </si>
  <si>
    <t xml:space="preserve">Poznámka k položce:_x000d_
1	ks	SW aplikační pro vizualizaci na DSP_x000d_
</t>
  </si>
  <si>
    <t>Oživení řídícího systému</t>
  </si>
  <si>
    <t xml:space="preserve">Poznámka k položce:_x000d_
		Položka obsahuje:_x000d_
		  - oživení řídícího systému_x000d_
</t>
  </si>
  <si>
    <t>D6</t>
  </si>
  <si>
    <t>Přenosové zařízení</t>
  </si>
  <si>
    <t>Komunikační modul [LTE]</t>
  </si>
  <si>
    <t xml:space="preserve">Poznámka k položce:_x000d_
1	ks	Průmyslový LTE router LTE ( 4G ), 2x ETH port, 1xSIM, 2x anténa [LTE1]_x000d_
</t>
  </si>
  <si>
    <t>D.11 PS 02 - Zkapacitnění čerpací stanice KČS 01 Suchohrdly u Miroslavi</t>
  </si>
  <si>
    <t>D.11.1 DPS 02.1 - Strojně technologická část</t>
  </si>
  <si>
    <t>230030002R</t>
  </si>
  <si>
    <t>Potrubí DN 100 (106 x 3), mat. nerez - 17 240 - montáž</t>
  </si>
  <si>
    <t>Potrubí DN 100 (106 x 3), mat. nerez - 17 240 - dodávka</t>
  </si>
  <si>
    <t>Oblouk přivařovací DN 100 (106 x 3), 90°, mat. nerez - 17 240 - montáž</t>
  </si>
  <si>
    <t>oblouk přivařovací DN 100 (106 x 3), 90°, mat. nerez - 17 240 - dodávka</t>
  </si>
  <si>
    <t>Redukce DN 80/100 (84/104 x 2), mat. nerez -17 240 -montáž</t>
  </si>
  <si>
    <t>Redukce DN 80/100 (84/104 x 2), mat. nerez - 17 240 - dodávka</t>
  </si>
  <si>
    <t>230140177.3</t>
  </si>
  <si>
    <t>Příruba přivařovací DN 100, PN 10, mat. nerez - 17 240 - montáž</t>
  </si>
  <si>
    <t>příruba přivařovací DN 100, PN 10, mat. nerez - 17 240 - dodávka</t>
  </si>
  <si>
    <t>230032030.1</t>
  </si>
  <si>
    <t>Spoj přírubový DN 100, PN 10, přemostěný (šrouby, matice, těsnění) - montáž</t>
  </si>
  <si>
    <t>spoj přírubový DN 100, PN 10, přemostěný - dodávka</t>
  </si>
  <si>
    <t>230000009R</t>
  </si>
  <si>
    <t>Potrubí odvzdušnění PE 32 x 2,9, vč. armatur, tvarovek a uložení - montáž</t>
  </si>
  <si>
    <t>230000010R</t>
  </si>
  <si>
    <t>Potrubí odvzdušnění PE 32 x 2,9, vč. armatur, tvarovek a uložení - dodávka</t>
  </si>
  <si>
    <t>52200011R</t>
  </si>
  <si>
    <t>46000013R</t>
  </si>
  <si>
    <t>Lešení pracovní lehké do výšky 4,0 m, určené pro montáž strojního zařízení - montáž</t>
  </si>
  <si>
    <t>55200014R</t>
  </si>
  <si>
    <t>55200015R</t>
  </si>
  <si>
    <t>350000016R</t>
  </si>
  <si>
    <t>Demontáž čerpadla Grundfos SEV.80.80.110.A.2.51D - montáž</t>
  </si>
  <si>
    <t>Demontáž potrubí DN 100 - montáž</t>
  </si>
  <si>
    <t>230000018R</t>
  </si>
  <si>
    <t>Demontáž indukčního průtokoměru DN 80 - montáž</t>
  </si>
  <si>
    <t>Vyčištění stávající mokré jímky tlakovou vodou a odčerpáním před demontáži čerpadel - montáž</t>
  </si>
  <si>
    <t>D.11.2 DPS 02.2 - Elektrotechnologická část a přenos dat</t>
  </si>
  <si>
    <t xml:space="preserve">Poznámka k položce:_x000d_
		Položka zahrnuje rozvaděč sloužící pro napájení veškerých elektrospotřebičů. Všechny sběrnice, svorky i ostatní nainstalované prvky musí být viditelně označeny. Součástí dodávky bude montáž rozvaděče včetně nosných konstrukcí, propojení všech komponent, ukončení kabelů._x000d_
		Výroba rozvaděče_x000d_
		Materiál v rozvaděči_x000d_
		Rozvadeč obsahuje:_x000d_
1	ks	Dveře vnitřní VxŠ 1000x500_x000d_
1	ks	Dveře vnitřní VxŠ 1000x750_x000d_
1	ks	Panel montážní ocelový VxŠ 1000x1250_x000d_
1	ks	Rozváděč plastový, plné dveře, otevřená střecha VxŠxH 1000x1250x420 IP44_x000d_
1	ks	Vložka bezpečnostní_x000d_
2	ks	Bleskojistka 24V pro analogové signály 24V, 0,5A, 1-kanál_x000d_
2	ks	Bočnice pro bleskojistku -_x000d_
2	ks	Chránič proudový čtyřpólový typ B-SI 4p,40A,0,03A typ B-SI_x000d_
1	ks	Chránič proudový čtyřpólový, odolný proti rušení 4p,40A,0,03A_x000d_
1	ks	Jistič jednopólový B10/1_x000d_
3	ks	Jistič jednopólový C10/1_x000d_
2	ks	Jistič jednopólový C16/1_x000d_
7	ks	Jistič jednopólový C4/1_x000d_
1	ks	Jistič třípolový C16/3_x000d_
1	ks	Jistič třípolový C32/3_x000d_
2	ks	Jistič třípolový C40/3_x000d_
1	ks	Kabel propojovací stíněný_x000d_
2	ks	Kontakt magnetický 1xNC_x000d_
3	ks	Kontakt pomocný 1xNO, 1xNC_x000d_
1	ks	Kryt na přívodku nástěnná TN-S 32A, IP67_x000d_
2	ks	Měnič frekvenční 15kW/400V/33A_x000d_
1	ks	Mřížka větrací IP54 (268x248mm)_x000d_
14	ks	Nosič štítku pro štítek 18x27mm_x000d_
2	ks	Ovladač plastový s jednotkou "Z" hlavice tlačítková bílá_x000d_
4	ks	Ovladač plastový s jednotkou "Z" hlavice tlačítková černá_x000d_
1	ks	Ovladač plastový hlavice tlačítková černá_x000d_
3	ks	Ovladač plastový přepínač_3polohy_x000d_
1	ks	Přepínač sítí, 4+4 moduly 1-0-2, 40A, DIN_x000d_
1	ks	Přívodka nástěnná 3p+N+PE 32A, IP67_x000d_
1	ks	Relé kontroly síť.napětí 1x přep.kontakt-230V_x000d_
1	ks	Relé pomocné 2xpřep.kont.5A, 230VAC, tlačitko a LED_x000d_
5	ks	Relé pomocné 4xpřep.kont. 24V_x000d_
1	ks	Rukojeť pro OT16-80_x000d_
1	ks	Signálka s LED 24V rudá_x000d_
1	ks	Signálka s LED 24V žlutá / rudá_x000d_
2	ks	Signálka s LED 24V žlutá / zelená_x000d_
1	ks	Stykač třípólový 9A/230V_x000d_
1	ks	Svítidlo LED 230V/4W IP20_x000d_
1	ks	Svodič přepětí čtyřpólový Typ 1 + 2, signalizační kontakt_x000d_
1	ks	Svodič přepětí dvoupólový Typ 3_x000d_
7	ks	Svorkovnice řadová s pojistkou a LED 4mm2, 10-36VAC/DC, max. 6,3A_x000d_
1	ks	Těleso topné 20W, IP54_x000d_
1	ks	Termostat rozpínací pro topná tělesa (0 - 60°C), 10A_x000d_
1	ks	Termostat spínací pro ventilátory (0 - 60°C), 10A_x000d_
2	ks	Tlumivka síťová 3x 40A, 0,8mH_x000d_
1	ks	Ventilátor 300m3/h, 230V, IP54 (268x248mm)_x000d_
1	ks	Zásuvka nástěnná (do rozv) 3P+N+PE 400V,32A, IP44_x000d_
1	ks	Zásuvka servisní 230V/16A_x000d_
1	ks	Zdroj záložní 600VA_x000d_
1	ks	Bočnice svorkovnice průchozí_x000d_
3	ks	Jednotka spínací 1xspín.kont._x000d_
5	ks	Modul ochranný 6-250V DC_x000d_
1	ks	Patice 2 póly PUSH IN_x000d_
5	ks	Patice PUSH IN_x000d_
2	ks	Pojistka skleněná F35A, 1A_x000d_
5	ks	Pojistka skleněná F35A, 500mA_x000d_
4	ks	Svorkovnice řadová průchozí 0,5-1,5mm2 modrá 6 polová_x000d_
4	ks	Svorkovnice řadová průchozí 0,5-1,5mm2 rudá 6 polová_x000d_
14	ks	Svorkovnice řadová PUSH-IN 1.5mm2, béžová_x000d_
19	ks	Svorkovnice řadová PUSH-IN 2.5mm2, béžová_x000d_
4	ks	Svorkovnice řadová šroubová 10mm2, béžová_x000d_
8	ks	Vývodka PG 11 vč.matice IP68_x000d_
5	ks	Vývodka PG 13,5 vč.matice IP68_x000d_
3	ks	Vývodka PG 21 vč.matice IP68_x000d_
2	ks	Vývodka PG 9 vč.matice IP68_x000d_
1	kpl	Sada pomocného propojovacího a konstrukčního materiálu_x000d_
</t>
  </si>
  <si>
    <t>Pásek FeZn 30x4</t>
  </si>
  <si>
    <t xml:space="preserve">Poznámka k položce:_x000d_
1WL0_x000d_
</t>
  </si>
  <si>
    <t xml:space="preserve">Poznámka k položce:_x000d_
RM1_x000d_
</t>
  </si>
  <si>
    <t>Svorkovnice exponenciální do 25 mm2</t>
  </si>
  <si>
    <t xml:space="preserve">Poznámka k položce:_x000d_
MET_x000d_
</t>
  </si>
  <si>
    <t>Poznámka k položce:_x000d_
V ceně je obsaženo zapojení elektromotoru.</t>
  </si>
  <si>
    <t>Betonový základ</t>
  </si>
  <si>
    <t xml:space="preserve">Poznámka k položce:_x000d_
Betonový základ pro rozvaděč RM1_x000d_
</t>
  </si>
  <si>
    <t>Průrazy</t>
  </si>
  <si>
    <t xml:space="preserve">Poznámka k položce:_x000d_
Průraz ve zdi do 300 mm_x000d_
</t>
  </si>
  <si>
    <t xml:space="preserve">Poznámka k položce:_x000d_
1	ks	Koordinace prací s provozovatelem_x000d_
</t>
  </si>
  <si>
    <t xml:space="preserve">Poznámka k položce:_x000d_
1	kpl	Sada propojovacího a konstrukčního materiálu._x000d_
		Pospojování bude připojeno na uzemňovací soustavu, krerá není součástí této položky._x000d_
</t>
  </si>
  <si>
    <t>Demontáže a provizorní řešení</t>
  </si>
  <si>
    <t xml:space="preserve">Poznámka k položce:_x000d_
		Položka obsahuje:_x000d_
		- odpojení a zabezpečení stávajících zařízení_x000d_
		- demontáž stávajících rozváděčů a kabelových tras_x000d_
		- likvidace odpadu_x000d_
</t>
  </si>
  <si>
    <t>Kabel silový pevný Cu 5x1,5</t>
  </si>
  <si>
    <t>Vodič slaněný Cu 10 zž</t>
  </si>
  <si>
    <t>Osvětlení objektu čs [E1]</t>
  </si>
  <si>
    <t>Ventilace objektu čs [V1]</t>
  </si>
  <si>
    <t xml:space="preserve">Poznámka k položce:_x000d_
		V ceně je obsaženo zapojení zařízení._x000d_
1	ks	Hygrostat kontaktní 230V, 12A AC1, IP65 [V1HG1]_x000d_
</t>
  </si>
  <si>
    <t>Zabezpečení objektu [EZS1]</t>
  </si>
  <si>
    <t xml:space="preserve">Poznámka k položce:_x000d_
		V ceně je obsažena dodávka, montáž, zapojení, nastavení a zprovoznění zařízení._x000d_
1	ks	Spínač koncový kompletní 1xNO/1xNC [EZS1ED1]_x000d_
</t>
  </si>
  <si>
    <t xml:space="preserve">Poznámka k položce:_x000d_
1	ks	IO rozšiřující modul AI4x, AO2x [VV1]_x000d_
1	ks	Kabel propojovací stíněný V130/V350 - EX-D16** [VV1WS1]_x000d_
1	ks	Expanzní adaptér pro připojení rozšiřujících modulů 12/24 VDC [VV-A1]_x000d_
</t>
  </si>
  <si>
    <t xml:space="preserve">Poznámka k položce:_x000d_
ks	Průmyslový LTE router LTE ( 4G ), 2x ETH port, 1xSIM, 2x anténa [LTE1]_x000d_
</t>
  </si>
  <si>
    <t>D.12 - VRN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</si>
  <si>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</si>
  <si>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</si>
  <si>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</si>
  <si>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VRN7 - Provozní vlivy   </t>
  </si>
  <si>
    <t>VRN1</t>
  </si>
  <si>
    <t>Průzkumné, geodetické a projektové práce</t>
  </si>
  <si>
    <t>011134000</t>
  </si>
  <si>
    <t>Smluvní činnost hydrogeologa</t>
  </si>
  <si>
    <t>Soubor</t>
  </si>
  <si>
    <t>2092825789</t>
  </si>
  <si>
    <t>011314000</t>
  </si>
  <si>
    <t>Archeologický dohled</t>
  </si>
  <si>
    <t>-2141810309</t>
  </si>
  <si>
    <t>Geodetické práce při provádění stavby</t>
  </si>
  <si>
    <t>1314835102</t>
  </si>
  <si>
    <t>-679605840</t>
  </si>
  <si>
    <t>012414000</t>
  </si>
  <si>
    <t>Geometrické plány stavby</t>
  </si>
  <si>
    <t>-846568409</t>
  </si>
  <si>
    <t>013203000</t>
  </si>
  <si>
    <t>Realizační dokumentace zhotovitele</t>
  </si>
  <si>
    <t>258793201</t>
  </si>
  <si>
    <t>013254000</t>
  </si>
  <si>
    <t>Dokumentace skutečného provedení stavby</t>
  </si>
  <si>
    <t>679984162</t>
  </si>
  <si>
    <t>013274000</t>
  </si>
  <si>
    <t>Pasportizace objektu</t>
  </si>
  <si>
    <t>806703950</t>
  </si>
  <si>
    <t>VRN3</t>
  </si>
  <si>
    <t>032002000</t>
  </si>
  <si>
    <t>Zařízení staveniště (zřízení, provoz, odstranění)</t>
  </si>
  <si>
    <t>-1512403746</t>
  </si>
  <si>
    <t>032002000.R2</t>
  </si>
  <si>
    <t>Zajištění propagace stavby dle dotačních titulů - billboard, deska</t>
  </si>
  <si>
    <t>-1893808937</t>
  </si>
  <si>
    <t>032002000.R3</t>
  </si>
  <si>
    <t xml:space="preserve">Zajištění pamětních desek provedení stavby dle podmínek </t>
  </si>
  <si>
    <t>653723595</t>
  </si>
  <si>
    <t>VRN4</t>
  </si>
  <si>
    <t>Inženýrská činnost</t>
  </si>
  <si>
    <t>041403000</t>
  </si>
  <si>
    <t>Bezpečnostní a hygienická opatření na staveništi</t>
  </si>
  <si>
    <t>-444097279</t>
  </si>
  <si>
    <t>049002000.R1</t>
  </si>
  <si>
    <t>Zhotovení doplňku Provozního řádu vodovodu</t>
  </si>
  <si>
    <t>-736988710</t>
  </si>
  <si>
    <t>049002000.R2</t>
  </si>
  <si>
    <t>Provozní řád kanalizace</t>
  </si>
  <si>
    <t>-614272856</t>
  </si>
  <si>
    <t>049002000.R3</t>
  </si>
  <si>
    <t>Kanalizační řád</t>
  </si>
  <si>
    <t>1797020265</t>
  </si>
  <si>
    <t>VRN7</t>
  </si>
  <si>
    <t xml:space="preserve">Provozní vlivy   </t>
  </si>
  <si>
    <t>070001000</t>
  </si>
  <si>
    <t>Provozní vlivy</t>
  </si>
  <si>
    <t>1879760596</t>
  </si>
  <si>
    <t>072203000</t>
  </si>
  <si>
    <t>Silniční provoz - zajištění DIO (dopravní značení)</t>
  </si>
  <si>
    <t>1953073910</t>
  </si>
  <si>
    <t>075903000.R</t>
  </si>
  <si>
    <t>Náhrady škod způsobených stavbou na zemědělských plodinách</t>
  </si>
  <si>
    <t>-484407642</t>
  </si>
</sst>
</file>

<file path=xl/styles.xml><?xml version="1.0" encoding="utf-8"?>
<styleSheet xmlns="http://schemas.openxmlformats.org/spreadsheetml/2006/main">
  <numFmts count="3">
    <numFmt numFmtId="164" formatCode="#,##0.00%"/>
    <numFmt numFmtId="165" formatCode="dd\.mm\.yyyy"/>
    <numFmt numFmtId="166" formatCode="#,##0.00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31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0" xfId="0" applyNumberFormat="1" applyFont="1" applyAlignment="1" applyProtection="1">
      <alignment horizontal="right" vertical="center"/>
    </xf>
    <xf numFmtId="0" fontId="7" fillId="0" borderId="0" xfId="0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4" fillId="0" borderId="12" xfId="0" applyNumberFormat="1" applyFont="1" applyBorder="1" applyAlignment="1" applyProtection="1"/>
    <xf numFmtId="166" fontId="34" fillId="0" borderId="13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6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6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6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6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37" fillId="0" borderId="22" xfId="0" applyFont="1" applyBorder="1" applyAlignment="1" applyProtection="1">
      <alignment horizontal="center" vertical="center"/>
    </xf>
    <xf numFmtId="49" fontId="37" fillId="0" borderId="22" xfId="0" applyNumberFormat="1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left" vertical="center" wrapText="1"/>
    </xf>
    <xf numFmtId="0" fontId="37" fillId="0" borderId="22" xfId="0" applyFont="1" applyBorder="1" applyAlignment="1" applyProtection="1">
      <alignment horizontal="center" vertical="center" wrapText="1"/>
    </xf>
    <xf numFmtId="166" fontId="37" fillId="0" borderId="22" xfId="0" applyNumberFormat="1" applyFont="1" applyBorder="1" applyAlignment="1" applyProtection="1">
      <alignment vertical="center"/>
    </xf>
    <xf numFmtId="4" fontId="37" fillId="2" borderId="22" xfId="0" applyNumberFormat="1" applyFont="1" applyFill="1" applyBorder="1" applyAlignment="1" applyProtection="1">
      <alignment vertical="center"/>
      <protection locked="0"/>
    </xf>
    <xf numFmtId="4" fontId="37" fillId="0" borderId="22" xfId="0" applyNumberFormat="1" applyFont="1" applyBorder="1" applyAlignment="1" applyProtection="1">
      <alignment vertical="center"/>
    </xf>
    <xf numFmtId="0" fontId="38" fillId="0" borderId="22" xfId="0" applyFont="1" applyBorder="1" applyAlignment="1" applyProtection="1">
      <alignment vertical="center"/>
    </xf>
    <xf numFmtId="0" fontId="38" fillId="0" borderId="3" xfId="0" applyFont="1" applyBorder="1" applyAlignment="1">
      <alignment vertical="center"/>
    </xf>
    <xf numFmtId="0" fontId="37" fillId="2" borderId="14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39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19" xfId="0" applyFont="1" applyBorder="1" applyAlignment="1" applyProtection="1">
      <alignment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4" fillId="0" borderId="20" xfId="0" applyNumberFormat="1" applyFont="1" applyBorder="1" applyAlignment="1" applyProtection="1">
      <alignment vertical="center"/>
    </xf>
    <xf numFmtId="166" fontId="24" fillId="0" borderId="21" xfId="0" applyNumberFormat="1" applyFont="1" applyBorder="1" applyAlignment="1" applyProtection="1">
      <alignment vertical="center"/>
    </xf>
    <xf numFmtId="166" fontId="23" fillId="2" borderId="22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39" fillId="0" borderId="0" xfId="0" applyFont="1" applyAlignment="1" applyProtection="1">
      <alignment vertical="top" wrapText="1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8.jpg" /><Relationship Id="rId2" Type="http://schemas.openxmlformats.org/officeDocument/2006/relationships/image" Target="../media/image9.jpg" /><Relationship Id="rId3" Type="http://schemas.openxmlformats.org/officeDocument/2006/relationships/image" Target="../media/image1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2.jpg" /><Relationship Id="rId2" Type="http://schemas.openxmlformats.org/officeDocument/2006/relationships/image" Target="../media/image13.jpg" /><Relationship Id="rId3" Type="http://schemas.openxmlformats.org/officeDocument/2006/relationships/image" Target="../media/image1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16.jpg" /><Relationship Id="rId2" Type="http://schemas.openxmlformats.org/officeDocument/2006/relationships/image" Target="../media/image17.jpg" /><Relationship Id="rId3" Type="http://schemas.openxmlformats.org/officeDocument/2006/relationships/image" Target="../media/image1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image" Target="../media/image20.jpg" /><Relationship Id="rId2" Type="http://schemas.openxmlformats.org/officeDocument/2006/relationships/image" Target="../media/image21.jpg" /><Relationship Id="rId3" Type="http://schemas.openxmlformats.org/officeDocument/2006/relationships/image" Target="../media/image2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image" Target="../media/image24.jpg" /><Relationship Id="rId2" Type="http://schemas.openxmlformats.org/officeDocument/2006/relationships/image" Target="../media/image25.jpg" /><Relationship Id="rId3" Type="http://schemas.openxmlformats.org/officeDocument/2006/relationships/image" Target="../media/image2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image" Target="../media/image28.jpg" /><Relationship Id="rId2" Type="http://schemas.openxmlformats.org/officeDocument/2006/relationships/image" Target="../media/image29.jpg" /><Relationship Id="rId3" Type="http://schemas.openxmlformats.org/officeDocument/2006/relationships/image" Target="../media/image3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image" Target="../media/image32.jpg" /><Relationship Id="rId2" Type="http://schemas.openxmlformats.org/officeDocument/2006/relationships/image" Target="../media/image33.jpg" /><Relationship Id="rId3" Type="http://schemas.openxmlformats.org/officeDocument/2006/relationships/image" Target="../media/image3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image" Target="../media/image36.jpg" /><Relationship Id="rId2" Type="http://schemas.openxmlformats.org/officeDocument/2006/relationships/image" Target="../media/image37.jpg" /><Relationship Id="rId3" Type="http://schemas.openxmlformats.org/officeDocument/2006/relationships/image" Target="../media/image3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image" Target="../media/image40.jpg" /><Relationship Id="rId2" Type="http://schemas.openxmlformats.org/officeDocument/2006/relationships/image" Target="../media/image41.jpg" /><Relationship Id="rId3" Type="http://schemas.openxmlformats.org/officeDocument/2006/relationships/image" Target="../media/image4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image" Target="../media/image44.jpg" /><Relationship Id="rId2" Type="http://schemas.openxmlformats.org/officeDocument/2006/relationships/image" Target="../media/image45.jpg" /><Relationship Id="rId3" Type="http://schemas.openxmlformats.org/officeDocument/2006/relationships/image" Target="../media/image4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image" Target="../media/image48.jpg" /><Relationship Id="rId2" Type="http://schemas.openxmlformats.org/officeDocument/2006/relationships/image" Target="../media/image49.jpg" /><Relationship Id="rId3" Type="http://schemas.openxmlformats.org/officeDocument/2006/relationships/image" Target="../media/image5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4.xml.rels>&#65279;<?xml version="1.0" encoding="utf-8"?><Relationships xmlns="http://schemas.openxmlformats.org/package/2006/relationships"><Relationship Id="rId1" Type="http://schemas.openxmlformats.org/officeDocument/2006/relationships/image" Target="../media/image52.jpg" /><Relationship Id="rId2" Type="http://schemas.openxmlformats.org/officeDocument/2006/relationships/image" Target="../media/image53.jpg" /><Relationship Id="rId3" Type="http://schemas.openxmlformats.org/officeDocument/2006/relationships/image" Target="../media/image5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5.xml.rels>&#65279;<?xml version="1.0" encoding="utf-8"?><Relationships xmlns="http://schemas.openxmlformats.org/package/2006/relationships"><Relationship Id="rId1" Type="http://schemas.openxmlformats.org/officeDocument/2006/relationships/image" Target="../media/image56.jpg" /><Relationship Id="rId2" Type="http://schemas.openxmlformats.org/officeDocument/2006/relationships/image" Target="../media/image57.jpg" /><Relationship Id="rId3" Type="http://schemas.openxmlformats.org/officeDocument/2006/relationships/image" Target="../media/image5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6.xml.rels>&#65279;<?xml version="1.0" encoding="utf-8"?><Relationships xmlns="http://schemas.openxmlformats.org/package/2006/relationships"><Relationship Id="rId1" Type="http://schemas.openxmlformats.org/officeDocument/2006/relationships/image" Target="../media/image60.jpg" /><Relationship Id="rId2" Type="http://schemas.openxmlformats.org/officeDocument/2006/relationships/image" Target="../media/image61.jpg" /><Relationship Id="rId3" Type="http://schemas.openxmlformats.org/officeDocument/2006/relationships/image" Target="../media/image6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110</xdr:row>
      <xdr:rowOff>0</xdr:rowOff>
    </xdr:from>
    <xdr:to>
      <xdr:col>9</xdr:col>
      <xdr:colOff>1216025</xdr:colOff>
      <xdr:row>114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117</xdr:row>
      <xdr:rowOff>0</xdr:rowOff>
    </xdr:from>
    <xdr:to>
      <xdr:col>9</xdr:col>
      <xdr:colOff>1216025</xdr:colOff>
      <xdr:row>121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113</xdr:row>
      <xdr:rowOff>0</xdr:rowOff>
    </xdr:from>
    <xdr:to>
      <xdr:col>9</xdr:col>
      <xdr:colOff>1216025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107</xdr:row>
      <xdr:rowOff>0</xdr:rowOff>
    </xdr:from>
    <xdr:to>
      <xdr:col>9</xdr:col>
      <xdr:colOff>1216025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108</xdr:row>
      <xdr:rowOff>0</xdr:rowOff>
    </xdr:from>
    <xdr:to>
      <xdr:col>9</xdr:col>
      <xdr:colOff>1216025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110</xdr:row>
      <xdr:rowOff>0</xdr:rowOff>
    </xdr:from>
    <xdr:to>
      <xdr:col>9</xdr:col>
      <xdr:colOff>1216025</xdr:colOff>
      <xdr:row>114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113</xdr:row>
      <xdr:rowOff>0</xdr:rowOff>
    </xdr:from>
    <xdr:to>
      <xdr:col>9</xdr:col>
      <xdr:colOff>1216025</xdr:colOff>
      <xdr:row>117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108</xdr:row>
      <xdr:rowOff>0</xdr:rowOff>
    </xdr:from>
    <xdr:to>
      <xdr:col>9</xdr:col>
      <xdr:colOff>1216025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108</xdr:row>
      <xdr:rowOff>0</xdr:rowOff>
    </xdr:from>
    <xdr:to>
      <xdr:col>9</xdr:col>
      <xdr:colOff>1216025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111</xdr:row>
      <xdr:rowOff>0</xdr:rowOff>
    </xdr:from>
    <xdr:to>
      <xdr:col>9</xdr:col>
      <xdr:colOff>1216025</xdr:colOff>
      <xdr:row>115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225425</xdr:colOff>
      <xdr:row>3</xdr:row>
      <xdr:rowOff>0</xdr:rowOff>
    </xdr:from>
    <xdr:to>
      <xdr:col>9</xdr:col>
      <xdr:colOff>1216025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81</xdr:row>
      <xdr:rowOff>0</xdr:rowOff>
    </xdr:from>
    <xdr:to>
      <xdr:col>9</xdr:col>
      <xdr:colOff>1216025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225425</xdr:colOff>
      <xdr:row>107</xdr:row>
      <xdr:rowOff>0</xdr:rowOff>
    </xdr:from>
    <xdr:to>
      <xdr:col>9</xdr:col>
      <xdr:colOff>1216025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1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27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29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27</v>
      </c>
      <c r="AL14" s="23"/>
      <c r="AM14" s="23"/>
      <c r="AN14" s="35" t="s">
        <v>29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26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27</v>
      </c>
      <c r="AL17" s="23"/>
      <c r="AM17" s="23"/>
      <c r="AN17" s="28" t="s">
        <v>1</v>
      </c>
      <c r="AO17" s="23"/>
      <c r="AP17" s="23"/>
      <c r="AQ17" s="23"/>
      <c r="AR17" s="21"/>
      <c r="BE17" s="32"/>
      <c r="BS17" s="18" t="s">
        <v>31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32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26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27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31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33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34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35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36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37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38</v>
      </c>
      <c r="E29" s="48"/>
      <c r="F29" s="33" t="s">
        <v>39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40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41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42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43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44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45</v>
      </c>
      <c r="U35" s="55"/>
      <c r="V35" s="55"/>
      <c r="W35" s="55"/>
      <c r="X35" s="57" t="s">
        <v>46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47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48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49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50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49</v>
      </c>
      <c r="AI60" s="43"/>
      <c r="AJ60" s="43"/>
      <c r="AK60" s="43"/>
      <c r="AL60" s="43"/>
      <c r="AM60" s="65" t="s">
        <v>50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51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52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49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50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49</v>
      </c>
      <c r="AI75" s="43"/>
      <c r="AJ75" s="43"/>
      <c r="AK75" s="43"/>
      <c r="AL75" s="43"/>
      <c r="AM75" s="65" t="s">
        <v>50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53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Policky103-2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Našiměřice - Splašková kanalizace - ÚRS I/2026-úprava po připomínkách uchazečů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>Našiměřice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19. 6. 2026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15.1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 xml:space="preserve"> 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30</v>
      </c>
      <c r="AJ89" s="41"/>
      <c r="AK89" s="41"/>
      <c r="AL89" s="41"/>
      <c r="AM89" s="81" t="str">
        <f>IF(E17="","",E17)</f>
        <v xml:space="preserve"> </v>
      </c>
      <c r="AN89" s="72"/>
      <c r="AO89" s="72"/>
      <c r="AP89" s="72"/>
      <c r="AQ89" s="41"/>
      <c r="AR89" s="45"/>
      <c r="AS89" s="82" t="s">
        <v>54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3" t="s">
        <v>28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32</v>
      </c>
      <c r="AJ90" s="41"/>
      <c r="AK90" s="41"/>
      <c r="AL90" s="41"/>
      <c r="AM90" s="81" t="str">
        <f>IF(E20="","",E20)</f>
        <v xml:space="preserve"> 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55</v>
      </c>
      <c r="D92" s="95"/>
      <c r="E92" s="95"/>
      <c r="F92" s="95"/>
      <c r="G92" s="95"/>
      <c r="H92" s="96"/>
      <c r="I92" s="97" t="s">
        <v>56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57</v>
      </c>
      <c r="AH92" s="95"/>
      <c r="AI92" s="95"/>
      <c r="AJ92" s="95"/>
      <c r="AK92" s="95"/>
      <c r="AL92" s="95"/>
      <c r="AM92" s="95"/>
      <c r="AN92" s="97" t="s">
        <v>58</v>
      </c>
      <c r="AO92" s="95"/>
      <c r="AP92" s="99"/>
      <c r="AQ92" s="100" t="s">
        <v>59</v>
      </c>
      <c r="AR92" s="45"/>
      <c r="AS92" s="101" t="s">
        <v>60</v>
      </c>
      <c r="AT92" s="102" t="s">
        <v>61</v>
      </c>
      <c r="AU92" s="102" t="s">
        <v>62</v>
      </c>
      <c r="AV92" s="102" t="s">
        <v>63</v>
      </c>
      <c r="AW92" s="102" t="s">
        <v>64</v>
      </c>
      <c r="AX92" s="102" t="s">
        <v>65</v>
      </c>
      <c r="AY92" s="102" t="s">
        <v>66</v>
      </c>
      <c r="AZ92" s="102" t="s">
        <v>67</v>
      </c>
      <c r="BA92" s="102" t="s">
        <v>68</v>
      </c>
      <c r="BB92" s="102" t="s">
        <v>69</v>
      </c>
      <c r="BC92" s="102" t="s">
        <v>70</v>
      </c>
      <c r="BD92" s="103" t="s">
        <v>71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72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ROUND(AG95+SUM(AG96:AG103)+AG106+AG109+AG112,2)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ROUND(AS95+SUM(AS96:AS103)+AS106+AS109+AS112,2)</f>
        <v>0</v>
      </c>
      <c r="AT94" s="115">
        <f>ROUND(SUM(AV94:AW94),2)</f>
        <v>0</v>
      </c>
      <c r="AU94" s="116">
        <f>ROUND(AU95+SUM(AU96:AU103)+AU106+AU109+AU112,5)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ROUND(AZ95+SUM(AZ96:AZ103)+AZ106+AZ109+AZ112,2)</f>
        <v>0</v>
      </c>
      <c r="BA94" s="115">
        <f>ROUND(BA95+SUM(BA96:BA103)+BA106+BA109+BA112,2)</f>
        <v>0</v>
      </c>
      <c r="BB94" s="115">
        <f>ROUND(BB95+SUM(BB96:BB103)+BB106+BB109+BB112,2)</f>
        <v>0</v>
      </c>
      <c r="BC94" s="115">
        <f>ROUND(BC95+SUM(BC96:BC103)+BC106+BC109+BC112,2)</f>
        <v>0</v>
      </c>
      <c r="BD94" s="117">
        <f>ROUND(BD95+SUM(BD96:BD103)+BD106+BD109+BD112,2)</f>
        <v>0</v>
      </c>
      <c r="BE94" s="6"/>
      <c r="BS94" s="118" t="s">
        <v>73</v>
      </c>
      <c r="BT94" s="118" t="s">
        <v>12</v>
      </c>
      <c r="BU94" s="119" t="s">
        <v>74</v>
      </c>
      <c r="BV94" s="118" t="s">
        <v>75</v>
      </c>
      <c r="BW94" s="118" t="s">
        <v>5</v>
      </c>
      <c r="BX94" s="118" t="s">
        <v>76</v>
      </c>
      <c r="CL94" s="118" t="s">
        <v>1</v>
      </c>
    </row>
    <row r="95" s="7" customFormat="1" ht="24.75" customHeight="1">
      <c r="A95" s="120" t="s">
        <v>77</v>
      </c>
      <c r="B95" s="121"/>
      <c r="C95" s="122"/>
      <c r="D95" s="123" t="s">
        <v>78</v>
      </c>
      <c r="E95" s="123"/>
      <c r="F95" s="123"/>
      <c r="G95" s="123"/>
      <c r="H95" s="123"/>
      <c r="I95" s="124"/>
      <c r="J95" s="123" t="s">
        <v>79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'D.1 SO 01 - Splašková kan...'!J30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80</v>
      </c>
      <c r="AR95" s="127"/>
      <c r="AS95" s="128">
        <v>0</v>
      </c>
      <c r="AT95" s="129">
        <f>ROUND(SUM(AV95:AW95),2)</f>
        <v>0</v>
      </c>
      <c r="AU95" s="130">
        <f>'D.1 SO 01 - Splašková kan...'!P125</f>
        <v>0</v>
      </c>
      <c r="AV95" s="129">
        <f>'D.1 SO 01 - Splašková kan...'!J33</f>
        <v>0</v>
      </c>
      <c r="AW95" s="129">
        <f>'D.1 SO 01 - Splašková kan...'!J34</f>
        <v>0</v>
      </c>
      <c r="AX95" s="129">
        <f>'D.1 SO 01 - Splašková kan...'!J35</f>
        <v>0</v>
      </c>
      <c r="AY95" s="129">
        <f>'D.1 SO 01 - Splašková kan...'!J36</f>
        <v>0</v>
      </c>
      <c r="AZ95" s="129">
        <f>'D.1 SO 01 - Splašková kan...'!F33</f>
        <v>0</v>
      </c>
      <c r="BA95" s="129">
        <f>'D.1 SO 01 - Splašková kan...'!F34</f>
        <v>0</v>
      </c>
      <c r="BB95" s="129">
        <f>'D.1 SO 01 - Splašková kan...'!F35</f>
        <v>0</v>
      </c>
      <c r="BC95" s="129">
        <f>'D.1 SO 01 - Splašková kan...'!F36</f>
        <v>0</v>
      </c>
      <c r="BD95" s="131">
        <f>'D.1 SO 01 - Splašková kan...'!F37</f>
        <v>0</v>
      </c>
      <c r="BE95" s="7"/>
      <c r="BT95" s="132" t="s">
        <v>81</v>
      </c>
      <c r="BV95" s="132" t="s">
        <v>75</v>
      </c>
      <c r="BW95" s="132" t="s">
        <v>82</v>
      </c>
      <c r="BX95" s="132" t="s">
        <v>5</v>
      </c>
      <c r="CL95" s="132" t="s">
        <v>1</v>
      </c>
      <c r="CM95" s="132" t="s">
        <v>83</v>
      </c>
    </row>
    <row r="96" s="7" customFormat="1" ht="24.75" customHeight="1">
      <c r="A96" s="120" t="s">
        <v>77</v>
      </c>
      <c r="B96" s="121"/>
      <c r="C96" s="122"/>
      <c r="D96" s="123" t="s">
        <v>84</v>
      </c>
      <c r="E96" s="123"/>
      <c r="F96" s="123"/>
      <c r="G96" s="123"/>
      <c r="H96" s="123"/>
      <c r="I96" s="124"/>
      <c r="J96" s="123" t="s">
        <v>85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5">
        <f>'D.2 SO 02 - Výtlak splašk...'!J30</f>
        <v>0</v>
      </c>
      <c r="AH96" s="124"/>
      <c r="AI96" s="124"/>
      <c r="AJ96" s="124"/>
      <c r="AK96" s="124"/>
      <c r="AL96" s="124"/>
      <c r="AM96" s="124"/>
      <c r="AN96" s="125">
        <f>SUM(AG96,AT96)</f>
        <v>0</v>
      </c>
      <c r="AO96" s="124"/>
      <c r="AP96" s="124"/>
      <c r="AQ96" s="126" t="s">
        <v>80</v>
      </c>
      <c r="AR96" s="127"/>
      <c r="AS96" s="128">
        <v>0</v>
      </c>
      <c r="AT96" s="129">
        <f>ROUND(SUM(AV96:AW96),2)</f>
        <v>0</v>
      </c>
      <c r="AU96" s="130">
        <f>'D.2 SO 02 - Výtlak splašk...'!P125</f>
        <v>0</v>
      </c>
      <c r="AV96" s="129">
        <f>'D.2 SO 02 - Výtlak splašk...'!J33</f>
        <v>0</v>
      </c>
      <c r="AW96" s="129">
        <f>'D.2 SO 02 - Výtlak splašk...'!J34</f>
        <v>0</v>
      </c>
      <c r="AX96" s="129">
        <f>'D.2 SO 02 - Výtlak splašk...'!J35</f>
        <v>0</v>
      </c>
      <c r="AY96" s="129">
        <f>'D.2 SO 02 - Výtlak splašk...'!J36</f>
        <v>0</v>
      </c>
      <c r="AZ96" s="129">
        <f>'D.2 SO 02 - Výtlak splašk...'!F33</f>
        <v>0</v>
      </c>
      <c r="BA96" s="129">
        <f>'D.2 SO 02 - Výtlak splašk...'!F34</f>
        <v>0</v>
      </c>
      <c r="BB96" s="129">
        <f>'D.2 SO 02 - Výtlak splašk...'!F35</f>
        <v>0</v>
      </c>
      <c r="BC96" s="129">
        <f>'D.2 SO 02 - Výtlak splašk...'!F36</f>
        <v>0</v>
      </c>
      <c r="BD96" s="131">
        <f>'D.2 SO 02 - Výtlak splašk...'!F37</f>
        <v>0</v>
      </c>
      <c r="BE96" s="7"/>
      <c r="BT96" s="132" t="s">
        <v>81</v>
      </c>
      <c r="BV96" s="132" t="s">
        <v>75</v>
      </c>
      <c r="BW96" s="132" t="s">
        <v>86</v>
      </c>
      <c r="BX96" s="132" t="s">
        <v>5</v>
      </c>
      <c r="CL96" s="132" t="s">
        <v>1</v>
      </c>
      <c r="CM96" s="132" t="s">
        <v>83</v>
      </c>
    </row>
    <row r="97" s="7" customFormat="1" ht="24.75" customHeight="1">
      <c r="A97" s="120" t="s">
        <v>77</v>
      </c>
      <c r="B97" s="121"/>
      <c r="C97" s="122"/>
      <c r="D97" s="123" t="s">
        <v>87</v>
      </c>
      <c r="E97" s="123"/>
      <c r="F97" s="123"/>
      <c r="G97" s="123"/>
      <c r="H97" s="123"/>
      <c r="I97" s="124"/>
      <c r="J97" s="123" t="s">
        <v>88</v>
      </c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5">
        <f>'D.3 SO 03 - Odbočení pro ...'!J30</f>
        <v>0</v>
      </c>
      <c r="AH97" s="124"/>
      <c r="AI97" s="124"/>
      <c r="AJ97" s="124"/>
      <c r="AK97" s="124"/>
      <c r="AL97" s="124"/>
      <c r="AM97" s="124"/>
      <c r="AN97" s="125">
        <f>SUM(AG97,AT97)</f>
        <v>0</v>
      </c>
      <c r="AO97" s="124"/>
      <c r="AP97" s="124"/>
      <c r="AQ97" s="126" t="s">
        <v>80</v>
      </c>
      <c r="AR97" s="127"/>
      <c r="AS97" s="128">
        <v>0</v>
      </c>
      <c r="AT97" s="129">
        <f>ROUND(SUM(AV97:AW97),2)</f>
        <v>0</v>
      </c>
      <c r="AU97" s="130">
        <f>'D.3 SO 03 - Odbočení pro ...'!P124</f>
        <v>0</v>
      </c>
      <c r="AV97" s="129">
        <f>'D.3 SO 03 - Odbočení pro ...'!J33</f>
        <v>0</v>
      </c>
      <c r="AW97" s="129">
        <f>'D.3 SO 03 - Odbočení pro ...'!J34</f>
        <v>0</v>
      </c>
      <c r="AX97" s="129">
        <f>'D.3 SO 03 - Odbočení pro ...'!J35</f>
        <v>0</v>
      </c>
      <c r="AY97" s="129">
        <f>'D.3 SO 03 - Odbočení pro ...'!J36</f>
        <v>0</v>
      </c>
      <c r="AZ97" s="129">
        <f>'D.3 SO 03 - Odbočení pro ...'!F33</f>
        <v>0</v>
      </c>
      <c r="BA97" s="129">
        <f>'D.3 SO 03 - Odbočení pro ...'!F34</f>
        <v>0</v>
      </c>
      <c r="BB97" s="129">
        <f>'D.3 SO 03 - Odbočení pro ...'!F35</f>
        <v>0</v>
      </c>
      <c r="BC97" s="129">
        <f>'D.3 SO 03 - Odbočení pro ...'!F36</f>
        <v>0</v>
      </c>
      <c r="BD97" s="131">
        <f>'D.3 SO 03 - Odbočení pro ...'!F37</f>
        <v>0</v>
      </c>
      <c r="BE97" s="7"/>
      <c r="BT97" s="132" t="s">
        <v>81</v>
      </c>
      <c r="BV97" s="132" t="s">
        <v>75</v>
      </c>
      <c r="BW97" s="132" t="s">
        <v>89</v>
      </c>
      <c r="BX97" s="132" t="s">
        <v>5</v>
      </c>
      <c r="CL97" s="132" t="s">
        <v>1</v>
      </c>
      <c r="CM97" s="132" t="s">
        <v>83</v>
      </c>
    </row>
    <row r="98" s="7" customFormat="1" ht="24.75" customHeight="1">
      <c r="A98" s="120" t="s">
        <v>77</v>
      </c>
      <c r="B98" s="121"/>
      <c r="C98" s="122"/>
      <c r="D98" s="123" t="s">
        <v>90</v>
      </c>
      <c r="E98" s="123"/>
      <c r="F98" s="123"/>
      <c r="G98" s="123"/>
      <c r="H98" s="123"/>
      <c r="I98" s="124"/>
      <c r="J98" s="123" t="s">
        <v>91</v>
      </c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5">
        <f>'D.4 SO 04 - Čerpací stani...'!J30</f>
        <v>0</v>
      </c>
      <c r="AH98" s="124"/>
      <c r="AI98" s="124"/>
      <c r="AJ98" s="124"/>
      <c r="AK98" s="124"/>
      <c r="AL98" s="124"/>
      <c r="AM98" s="124"/>
      <c r="AN98" s="125">
        <f>SUM(AG98,AT98)</f>
        <v>0</v>
      </c>
      <c r="AO98" s="124"/>
      <c r="AP98" s="124"/>
      <c r="AQ98" s="126" t="s">
        <v>80</v>
      </c>
      <c r="AR98" s="127"/>
      <c r="AS98" s="128">
        <v>0</v>
      </c>
      <c r="AT98" s="129">
        <f>ROUND(SUM(AV98:AW98),2)</f>
        <v>0</v>
      </c>
      <c r="AU98" s="130">
        <f>'D.4 SO 04 - Čerpací stani...'!P131</f>
        <v>0</v>
      </c>
      <c r="AV98" s="129">
        <f>'D.4 SO 04 - Čerpací stani...'!J33</f>
        <v>0</v>
      </c>
      <c r="AW98" s="129">
        <f>'D.4 SO 04 - Čerpací stani...'!J34</f>
        <v>0</v>
      </c>
      <c r="AX98" s="129">
        <f>'D.4 SO 04 - Čerpací stani...'!J35</f>
        <v>0</v>
      </c>
      <c r="AY98" s="129">
        <f>'D.4 SO 04 - Čerpací stani...'!J36</f>
        <v>0</v>
      </c>
      <c r="AZ98" s="129">
        <f>'D.4 SO 04 - Čerpací stani...'!F33</f>
        <v>0</v>
      </c>
      <c r="BA98" s="129">
        <f>'D.4 SO 04 - Čerpací stani...'!F34</f>
        <v>0</v>
      </c>
      <c r="BB98" s="129">
        <f>'D.4 SO 04 - Čerpací stani...'!F35</f>
        <v>0</v>
      </c>
      <c r="BC98" s="129">
        <f>'D.4 SO 04 - Čerpací stani...'!F36</f>
        <v>0</v>
      </c>
      <c r="BD98" s="131">
        <f>'D.4 SO 04 - Čerpací stani...'!F37</f>
        <v>0</v>
      </c>
      <c r="BE98" s="7"/>
      <c r="BT98" s="132" t="s">
        <v>81</v>
      </c>
      <c r="BV98" s="132" t="s">
        <v>75</v>
      </c>
      <c r="BW98" s="132" t="s">
        <v>92</v>
      </c>
      <c r="BX98" s="132" t="s">
        <v>5</v>
      </c>
      <c r="CL98" s="132" t="s">
        <v>1</v>
      </c>
      <c r="CM98" s="132" t="s">
        <v>83</v>
      </c>
    </row>
    <row r="99" s="7" customFormat="1" ht="24.75" customHeight="1">
      <c r="A99" s="120" t="s">
        <v>77</v>
      </c>
      <c r="B99" s="121"/>
      <c r="C99" s="122"/>
      <c r="D99" s="123" t="s">
        <v>93</v>
      </c>
      <c r="E99" s="123"/>
      <c r="F99" s="123"/>
      <c r="G99" s="123"/>
      <c r="H99" s="123"/>
      <c r="I99" s="124"/>
      <c r="J99" s="123" t="s">
        <v>94</v>
      </c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5">
        <f>'D.5 SO 05 - Přípojka vody...'!J30</f>
        <v>0</v>
      </c>
      <c r="AH99" s="124"/>
      <c r="AI99" s="124"/>
      <c r="AJ99" s="124"/>
      <c r="AK99" s="124"/>
      <c r="AL99" s="124"/>
      <c r="AM99" s="124"/>
      <c r="AN99" s="125">
        <f>SUM(AG99,AT99)</f>
        <v>0</v>
      </c>
      <c r="AO99" s="124"/>
      <c r="AP99" s="124"/>
      <c r="AQ99" s="126" t="s">
        <v>80</v>
      </c>
      <c r="AR99" s="127"/>
      <c r="AS99" s="128">
        <v>0</v>
      </c>
      <c r="AT99" s="129">
        <f>ROUND(SUM(AV99:AW99),2)</f>
        <v>0</v>
      </c>
      <c r="AU99" s="130">
        <f>'D.5 SO 05 - Přípojka vody...'!P127</f>
        <v>0</v>
      </c>
      <c r="AV99" s="129">
        <f>'D.5 SO 05 - Přípojka vody...'!J33</f>
        <v>0</v>
      </c>
      <c r="AW99" s="129">
        <f>'D.5 SO 05 - Přípojka vody...'!J34</f>
        <v>0</v>
      </c>
      <c r="AX99" s="129">
        <f>'D.5 SO 05 - Přípojka vody...'!J35</f>
        <v>0</v>
      </c>
      <c r="AY99" s="129">
        <f>'D.5 SO 05 - Přípojka vody...'!J36</f>
        <v>0</v>
      </c>
      <c r="AZ99" s="129">
        <f>'D.5 SO 05 - Přípojka vody...'!F33</f>
        <v>0</v>
      </c>
      <c r="BA99" s="129">
        <f>'D.5 SO 05 - Přípojka vody...'!F34</f>
        <v>0</v>
      </c>
      <c r="BB99" s="129">
        <f>'D.5 SO 05 - Přípojka vody...'!F35</f>
        <v>0</v>
      </c>
      <c r="BC99" s="129">
        <f>'D.5 SO 05 - Přípojka vody...'!F36</f>
        <v>0</v>
      </c>
      <c r="BD99" s="131">
        <f>'D.5 SO 05 - Přípojka vody...'!F37</f>
        <v>0</v>
      </c>
      <c r="BE99" s="7"/>
      <c r="BT99" s="132" t="s">
        <v>81</v>
      </c>
      <c r="BV99" s="132" t="s">
        <v>75</v>
      </c>
      <c r="BW99" s="132" t="s">
        <v>95</v>
      </c>
      <c r="BX99" s="132" t="s">
        <v>5</v>
      </c>
      <c r="CL99" s="132" t="s">
        <v>1</v>
      </c>
      <c r="CM99" s="132" t="s">
        <v>83</v>
      </c>
    </row>
    <row r="100" s="7" customFormat="1" ht="24.75" customHeight="1">
      <c r="A100" s="120" t="s">
        <v>77</v>
      </c>
      <c r="B100" s="121"/>
      <c r="C100" s="122"/>
      <c r="D100" s="123" t="s">
        <v>96</v>
      </c>
      <c r="E100" s="123"/>
      <c r="F100" s="123"/>
      <c r="G100" s="123"/>
      <c r="H100" s="123"/>
      <c r="I100" s="124"/>
      <c r="J100" s="123" t="s">
        <v>97</v>
      </c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5">
        <f>'D.6 SO 06 - Přípojka NN k...'!J30</f>
        <v>0</v>
      </c>
      <c r="AH100" s="124"/>
      <c r="AI100" s="124"/>
      <c r="AJ100" s="124"/>
      <c r="AK100" s="124"/>
      <c r="AL100" s="124"/>
      <c r="AM100" s="124"/>
      <c r="AN100" s="125">
        <f>SUM(AG100,AT100)</f>
        <v>0</v>
      </c>
      <c r="AO100" s="124"/>
      <c r="AP100" s="124"/>
      <c r="AQ100" s="126" t="s">
        <v>80</v>
      </c>
      <c r="AR100" s="127"/>
      <c r="AS100" s="128">
        <v>0</v>
      </c>
      <c r="AT100" s="129">
        <f>ROUND(SUM(AV100:AW100),2)</f>
        <v>0</v>
      </c>
      <c r="AU100" s="130">
        <f>'D.6 SO 06 - Přípojka NN k...'!P121</f>
        <v>0</v>
      </c>
      <c r="AV100" s="129">
        <f>'D.6 SO 06 - Přípojka NN k...'!J33</f>
        <v>0</v>
      </c>
      <c r="AW100" s="129">
        <f>'D.6 SO 06 - Přípojka NN k...'!J34</f>
        <v>0</v>
      </c>
      <c r="AX100" s="129">
        <f>'D.6 SO 06 - Přípojka NN k...'!J35</f>
        <v>0</v>
      </c>
      <c r="AY100" s="129">
        <f>'D.6 SO 06 - Přípojka NN k...'!J36</f>
        <v>0</v>
      </c>
      <c r="AZ100" s="129">
        <f>'D.6 SO 06 - Přípojka NN k...'!F33</f>
        <v>0</v>
      </c>
      <c r="BA100" s="129">
        <f>'D.6 SO 06 - Přípojka NN k...'!F34</f>
        <v>0</v>
      </c>
      <c r="BB100" s="129">
        <f>'D.6 SO 06 - Přípojka NN k...'!F35</f>
        <v>0</v>
      </c>
      <c r="BC100" s="129">
        <f>'D.6 SO 06 - Přípojka NN k...'!F36</f>
        <v>0</v>
      </c>
      <c r="BD100" s="131">
        <f>'D.6 SO 06 - Přípojka NN k...'!F37</f>
        <v>0</v>
      </c>
      <c r="BE100" s="7"/>
      <c r="BT100" s="132" t="s">
        <v>81</v>
      </c>
      <c r="BV100" s="132" t="s">
        <v>75</v>
      </c>
      <c r="BW100" s="132" t="s">
        <v>98</v>
      </c>
      <c r="BX100" s="132" t="s">
        <v>5</v>
      </c>
      <c r="CL100" s="132" t="s">
        <v>1</v>
      </c>
      <c r="CM100" s="132" t="s">
        <v>83</v>
      </c>
    </row>
    <row r="101" s="7" customFormat="1" ht="24.75" customHeight="1">
      <c r="A101" s="120" t="s">
        <v>77</v>
      </c>
      <c r="B101" s="121"/>
      <c r="C101" s="122"/>
      <c r="D101" s="123" t="s">
        <v>99</v>
      </c>
      <c r="E101" s="123"/>
      <c r="F101" s="123"/>
      <c r="G101" s="123"/>
      <c r="H101" s="123"/>
      <c r="I101" s="124"/>
      <c r="J101" s="123" t="s">
        <v>100</v>
      </c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5">
        <f>'D.7 SO 07 - Příjezdová ko...'!J30</f>
        <v>0</v>
      </c>
      <c r="AH101" s="124"/>
      <c r="AI101" s="124"/>
      <c r="AJ101" s="124"/>
      <c r="AK101" s="124"/>
      <c r="AL101" s="124"/>
      <c r="AM101" s="124"/>
      <c r="AN101" s="125">
        <f>SUM(AG101,AT101)</f>
        <v>0</v>
      </c>
      <c r="AO101" s="124"/>
      <c r="AP101" s="124"/>
      <c r="AQ101" s="126" t="s">
        <v>80</v>
      </c>
      <c r="AR101" s="127"/>
      <c r="AS101" s="128">
        <v>0</v>
      </c>
      <c r="AT101" s="129">
        <f>ROUND(SUM(AV101:AW101),2)</f>
        <v>0</v>
      </c>
      <c r="AU101" s="130">
        <f>'D.7 SO 07 - Příjezdová ko...'!P122</f>
        <v>0</v>
      </c>
      <c r="AV101" s="129">
        <f>'D.7 SO 07 - Příjezdová ko...'!J33</f>
        <v>0</v>
      </c>
      <c r="AW101" s="129">
        <f>'D.7 SO 07 - Příjezdová ko...'!J34</f>
        <v>0</v>
      </c>
      <c r="AX101" s="129">
        <f>'D.7 SO 07 - Příjezdová ko...'!J35</f>
        <v>0</v>
      </c>
      <c r="AY101" s="129">
        <f>'D.7 SO 07 - Příjezdová ko...'!J36</f>
        <v>0</v>
      </c>
      <c r="AZ101" s="129">
        <f>'D.7 SO 07 - Příjezdová ko...'!F33</f>
        <v>0</v>
      </c>
      <c r="BA101" s="129">
        <f>'D.7 SO 07 - Příjezdová ko...'!F34</f>
        <v>0</v>
      </c>
      <c r="BB101" s="129">
        <f>'D.7 SO 07 - Příjezdová ko...'!F35</f>
        <v>0</v>
      </c>
      <c r="BC101" s="129">
        <f>'D.7 SO 07 - Příjezdová ko...'!F36</f>
        <v>0</v>
      </c>
      <c r="BD101" s="131">
        <f>'D.7 SO 07 - Příjezdová ko...'!F37</f>
        <v>0</v>
      </c>
      <c r="BE101" s="7"/>
      <c r="BT101" s="132" t="s">
        <v>81</v>
      </c>
      <c r="BV101" s="132" t="s">
        <v>75</v>
      </c>
      <c r="BW101" s="132" t="s">
        <v>101</v>
      </c>
      <c r="BX101" s="132" t="s">
        <v>5</v>
      </c>
      <c r="CL101" s="132" t="s">
        <v>1</v>
      </c>
      <c r="CM101" s="132" t="s">
        <v>83</v>
      </c>
    </row>
    <row r="102" s="7" customFormat="1" ht="24.75" customHeight="1">
      <c r="A102" s="120" t="s">
        <v>77</v>
      </c>
      <c r="B102" s="121"/>
      <c r="C102" s="122"/>
      <c r="D102" s="123" t="s">
        <v>102</v>
      </c>
      <c r="E102" s="123"/>
      <c r="F102" s="123"/>
      <c r="G102" s="123"/>
      <c r="H102" s="123"/>
      <c r="I102" s="124"/>
      <c r="J102" s="123" t="s">
        <v>103</v>
      </c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5">
        <f>'D.8 SO 08 - Přeložky vodo...'!J30</f>
        <v>0</v>
      </c>
      <c r="AH102" s="124"/>
      <c r="AI102" s="124"/>
      <c r="AJ102" s="124"/>
      <c r="AK102" s="124"/>
      <c r="AL102" s="124"/>
      <c r="AM102" s="124"/>
      <c r="AN102" s="125">
        <f>SUM(AG102,AT102)</f>
        <v>0</v>
      </c>
      <c r="AO102" s="124"/>
      <c r="AP102" s="124"/>
      <c r="AQ102" s="126" t="s">
        <v>80</v>
      </c>
      <c r="AR102" s="127"/>
      <c r="AS102" s="128">
        <v>0</v>
      </c>
      <c r="AT102" s="129">
        <f>ROUND(SUM(AV102:AW102),2)</f>
        <v>0</v>
      </c>
      <c r="AU102" s="130">
        <f>'D.8 SO 08 - Přeložky vodo...'!P124</f>
        <v>0</v>
      </c>
      <c r="AV102" s="129">
        <f>'D.8 SO 08 - Přeložky vodo...'!J33</f>
        <v>0</v>
      </c>
      <c r="AW102" s="129">
        <f>'D.8 SO 08 - Přeložky vodo...'!J34</f>
        <v>0</v>
      </c>
      <c r="AX102" s="129">
        <f>'D.8 SO 08 - Přeložky vodo...'!J35</f>
        <v>0</v>
      </c>
      <c r="AY102" s="129">
        <f>'D.8 SO 08 - Přeložky vodo...'!J36</f>
        <v>0</v>
      </c>
      <c r="AZ102" s="129">
        <f>'D.8 SO 08 - Přeložky vodo...'!F33</f>
        <v>0</v>
      </c>
      <c r="BA102" s="129">
        <f>'D.8 SO 08 - Přeložky vodo...'!F34</f>
        <v>0</v>
      </c>
      <c r="BB102" s="129">
        <f>'D.8 SO 08 - Přeložky vodo...'!F35</f>
        <v>0</v>
      </c>
      <c r="BC102" s="129">
        <f>'D.8 SO 08 - Přeložky vodo...'!F36</f>
        <v>0</v>
      </c>
      <c r="BD102" s="131">
        <f>'D.8 SO 08 - Přeložky vodo...'!F37</f>
        <v>0</v>
      </c>
      <c r="BE102" s="7"/>
      <c r="BT102" s="132" t="s">
        <v>81</v>
      </c>
      <c r="BV102" s="132" t="s">
        <v>75</v>
      </c>
      <c r="BW102" s="132" t="s">
        <v>104</v>
      </c>
      <c r="BX102" s="132" t="s">
        <v>5</v>
      </c>
      <c r="CL102" s="132" t="s">
        <v>1</v>
      </c>
      <c r="CM102" s="132" t="s">
        <v>83</v>
      </c>
    </row>
    <row r="103" s="7" customFormat="1" ht="24.75" customHeight="1">
      <c r="A103" s="7"/>
      <c r="B103" s="121"/>
      <c r="C103" s="122"/>
      <c r="D103" s="123" t="s">
        <v>105</v>
      </c>
      <c r="E103" s="123"/>
      <c r="F103" s="123"/>
      <c r="G103" s="123"/>
      <c r="H103" s="123"/>
      <c r="I103" s="124"/>
      <c r="J103" s="123" t="s">
        <v>106</v>
      </c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33">
        <f>ROUND(SUM(AG104:AG105),2)</f>
        <v>0</v>
      </c>
      <c r="AH103" s="124"/>
      <c r="AI103" s="124"/>
      <c r="AJ103" s="124"/>
      <c r="AK103" s="124"/>
      <c r="AL103" s="124"/>
      <c r="AM103" s="124"/>
      <c r="AN103" s="125">
        <f>SUM(AG103,AT103)</f>
        <v>0</v>
      </c>
      <c r="AO103" s="124"/>
      <c r="AP103" s="124"/>
      <c r="AQ103" s="126" t="s">
        <v>80</v>
      </c>
      <c r="AR103" s="127"/>
      <c r="AS103" s="128">
        <f>ROUND(SUM(AS104:AS105),2)</f>
        <v>0</v>
      </c>
      <c r="AT103" s="129">
        <f>ROUND(SUM(AV103:AW103),2)</f>
        <v>0</v>
      </c>
      <c r="AU103" s="130">
        <f>ROUND(SUM(AU104:AU105),5)</f>
        <v>0</v>
      </c>
      <c r="AV103" s="129">
        <f>ROUND(AZ103*L29,2)</f>
        <v>0</v>
      </c>
      <c r="AW103" s="129">
        <f>ROUND(BA103*L30,2)</f>
        <v>0</v>
      </c>
      <c r="AX103" s="129">
        <f>ROUND(BB103*L29,2)</f>
        <v>0</v>
      </c>
      <c r="AY103" s="129">
        <f>ROUND(BC103*L30,2)</f>
        <v>0</v>
      </c>
      <c r="AZ103" s="129">
        <f>ROUND(SUM(AZ104:AZ105),2)</f>
        <v>0</v>
      </c>
      <c r="BA103" s="129">
        <f>ROUND(SUM(BA104:BA105),2)</f>
        <v>0</v>
      </c>
      <c r="BB103" s="129">
        <f>ROUND(SUM(BB104:BB105),2)</f>
        <v>0</v>
      </c>
      <c r="BC103" s="129">
        <f>ROUND(SUM(BC104:BC105),2)</f>
        <v>0</v>
      </c>
      <c r="BD103" s="131">
        <f>ROUND(SUM(BD104:BD105),2)</f>
        <v>0</v>
      </c>
      <c r="BE103" s="7"/>
      <c r="BS103" s="132" t="s">
        <v>73</v>
      </c>
      <c r="BT103" s="132" t="s">
        <v>81</v>
      </c>
      <c r="BU103" s="132" t="s">
        <v>74</v>
      </c>
      <c r="BV103" s="132" t="s">
        <v>75</v>
      </c>
      <c r="BW103" s="132" t="s">
        <v>107</v>
      </c>
      <c r="BX103" s="132" t="s">
        <v>5</v>
      </c>
      <c r="CL103" s="132" t="s">
        <v>1</v>
      </c>
      <c r="CM103" s="132" t="s">
        <v>83</v>
      </c>
    </row>
    <row r="104" s="4" customFormat="1" ht="23.25" customHeight="1">
      <c r="A104" s="120" t="s">
        <v>77</v>
      </c>
      <c r="B104" s="71"/>
      <c r="C104" s="134"/>
      <c r="D104" s="134"/>
      <c r="E104" s="135" t="s">
        <v>108</v>
      </c>
      <c r="F104" s="135"/>
      <c r="G104" s="135"/>
      <c r="H104" s="135"/>
      <c r="I104" s="135"/>
      <c r="J104" s="134"/>
      <c r="K104" s="135" t="s">
        <v>109</v>
      </c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6">
        <f>'D.9.1 SO 09.1 - Zkapacitn...'!J32</f>
        <v>0</v>
      </c>
      <c r="AH104" s="134"/>
      <c r="AI104" s="134"/>
      <c r="AJ104" s="134"/>
      <c r="AK104" s="134"/>
      <c r="AL104" s="134"/>
      <c r="AM104" s="134"/>
      <c r="AN104" s="136">
        <f>SUM(AG104,AT104)</f>
        <v>0</v>
      </c>
      <c r="AO104" s="134"/>
      <c r="AP104" s="134"/>
      <c r="AQ104" s="137" t="s">
        <v>110</v>
      </c>
      <c r="AR104" s="73"/>
      <c r="AS104" s="138">
        <v>0</v>
      </c>
      <c r="AT104" s="139">
        <f>ROUND(SUM(AV104:AW104),2)</f>
        <v>0</v>
      </c>
      <c r="AU104" s="140">
        <f>'D.9.1 SO 09.1 - Zkapacitn...'!P129</f>
        <v>0</v>
      </c>
      <c r="AV104" s="139">
        <f>'D.9.1 SO 09.1 - Zkapacitn...'!J35</f>
        <v>0</v>
      </c>
      <c r="AW104" s="139">
        <f>'D.9.1 SO 09.1 - Zkapacitn...'!J36</f>
        <v>0</v>
      </c>
      <c r="AX104" s="139">
        <f>'D.9.1 SO 09.1 - Zkapacitn...'!J37</f>
        <v>0</v>
      </c>
      <c r="AY104" s="139">
        <f>'D.9.1 SO 09.1 - Zkapacitn...'!J38</f>
        <v>0</v>
      </c>
      <c r="AZ104" s="139">
        <f>'D.9.1 SO 09.1 - Zkapacitn...'!F35</f>
        <v>0</v>
      </c>
      <c r="BA104" s="139">
        <f>'D.9.1 SO 09.1 - Zkapacitn...'!F36</f>
        <v>0</v>
      </c>
      <c r="BB104" s="139">
        <f>'D.9.1 SO 09.1 - Zkapacitn...'!F37</f>
        <v>0</v>
      </c>
      <c r="BC104" s="139">
        <f>'D.9.1 SO 09.1 - Zkapacitn...'!F38</f>
        <v>0</v>
      </c>
      <c r="BD104" s="141">
        <f>'D.9.1 SO 09.1 - Zkapacitn...'!F39</f>
        <v>0</v>
      </c>
      <c r="BE104" s="4"/>
      <c r="BT104" s="142" t="s">
        <v>83</v>
      </c>
      <c r="BV104" s="142" t="s">
        <v>75</v>
      </c>
      <c r="BW104" s="142" t="s">
        <v>111</v>
      </c>
      <c r="BX104" s="142" t="s">
        <v>107</v>
      </c>
      <c r="CL104" s="142" t="s">
        <v>1</v>
      </c>
    </row>
    <row r="105" s="4" customFormat="1" ht="23.25" customHeight="1">
      <c r="A105" s="120" t="s">
        <v>77</v>
      </c>
      <c r="B105" s="71"/>
      <c r="C105" s="134"/>
      <c r="D105" s="134"/>
      <c r="E105" s="135" t="s">
        <v>112</v>
      </c>
      <c r="F105" s="135"/>
      <c r="G105" s="135"/>
      <c r="H105" s="135"/>
      <c r="I105" s="135"/>
      <c r="J105" s="134"/>
      <c r="K105" s="135" t="s">
        <v>113</v>
      </c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  <c r="AE105" s="135"/>
      <c r="AF105" s="135"/>
      <c r="AG105" s="136">
        <f>'D.9.1 SO 09.2 - Propojova...'!J32</f>
        <v>0</v>
      </c>
      <c r="AH105" s="134"/>
      <c r="AI105" s="134"/>
      <c r="AJ105" s="134"/>
      <c r="AK105" s="134"/>
      <c r="AL105" s="134"/>
      <c r="AM105" s="134"/>
      <c r="AN105" s="136">
        <f>SUM(AG105,AT105)</f>
        <v>0</v>
      </c>
      <c r="AO105" s="134"/>
      <c r="AP105" s="134"/>
      <c r="AQ105" s="137" t="s">
        <v>110</v>
      </c>
      <c r="AR105" s="73"/>
      <c r="AS105" s="138">
        <v>0</v>
      </c>
      <c r="AT105" s="139">
        <f>ROUND(SUM(AV105:AW105),2)</f>
        <v>0</v>
      </c>
      <c r="AU105" s="140">
        <f>'D.9.1 SO 09.2 - Propojova...'!P127</f>
        <v>0</v>
      </c>
      <c r="AV105" s="139">
        <f>'D.9.1 SO 09.2 - Propojova...'!J35</f>
        <v>0</v>
      </c>
      <c r="AW105" s="139">
        <f>'D.9.1 SO 09.2 - Propojova...'!J36</f>
        <v>0</v>
      </c>
      <c r="AX105" s="139">
        <f>'D.9.1 SO 09.2 - Propojova...'!J37</f>
        <v>0</v>
      </c>
      <c r="AY105" s="139">
        <f>'D.9.1 SO 09.2 - Propojova...'!J38</f>
        <v>0</v>
      </c>
      <c r="AZ105" s="139">
        <f>'D.9.1 SO 09.2 - Propojova...'!F35</f>
        <v>0</v>
      </c>
      <c r="BA105" s="139">
        <f>'D.9.1 SO 09.2 - Propojova...'!F36</f>
        <v>0</v>
      </c>
      <c r="BB105" s="139">
        <f>'D.9.1 SO 09.2 - Propojova...'!F37</f>
        <v>0</v>
      </c>
      <c r="BC105" s="139">
        <f>'D.9.1 SO 09.2 - Propojova...'!F38</f>
        <v>0</v>
      </c>
      <c r="BD105" s="141">
        <f>'D.9.1 SO 09.2 - Propojova...'!F39</f>
        <v>0</v>
      </c>
      <c r="BE105" s="4"/>
      <c r="BT105" s="142" t="s">
        <v>83</v>
      </c>
      <c r="BV105" s="142" t="s">
        <v>75</v>
      </c>
      <c r="BW105" s="142" t="s">
        <v>114</v>
      </c>
      <c r="BX105" s="142" t="s">
        <v>107</v>
      </c>
      <c r="CL105" s="142" t="s">
        <v>1</v>
      </c>
    </row>
    <row r="106" s="7" customFormat="1" ht="24.75" customHeight="1">
      <c r="A106" s="7"/>
      <c r="B106" s="121"/>
      <c r="C106" s="122"/>
      <c r="D106" s="123" t="s">
        <v>115</v>
      </c>
      <c r="E106" s="123"/>
      <c r="F106" s="123"/>
      <c r="G106" s="123"/>
      <c r="H106" s="123"/>
      <c r="I106" s="124"/>
      <c r="J106" s="123" t="s">
        <v>91</v>
      </c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33">
        <f>ROUND(SUM(AG107:AG108),2)</f>
        <v>0</v>
      </c>
      <c r="AH106" s="124"/>
      <c r="AI106" s="124"/>
      <c r="AJ106" s="124"/>
      <c r="AK106" s="124"/>
      <c r="AL106" s="124"/>
      <c r="AM106" s="124"/>
      <c r="AN106" s="125">
        <f>SUM(AG106,AT106)</f>
        <v>0</v>
      </c>
      <c r="AO106" s="124"/>
      <c r="AP106" s="124"/>
      <c r="AQ106" s="126" t="s">
        <v>80</v>
      </c>
      <c r="AR106" s="127"/>
      <c r="AS106" s="128">
        <f>ROUND(SUM(AS107:AS108),2)</f>
        <v>0</v>
      </c>
      <c r="AT106" s="129">
        <f>ROUND(SUM(AV106:AW106),2)</f>
        <v>0</v>
      </c>
      <c r="AU106" s="130">
        <f>ROUND(SUM(AU107:AU108),5)</f>
        <v>0</v>
      </c>
      <c r="AV106" s="129">
        <f>ROUND(AZ106*L29,2)</f>
        <v>0</v>
      </c>
      <c r="AW106" s="129">
        <f>ROUND(BA106*L30,2)</f>
        <v>0</v>
      </c>
      <c r="AX106" s="129">
        <f>ROUND(BB106*L29,2)</f>
        <v>0</v>
      </c>
      <c r="AY106" s="129">
        <f>ROUND(BC106*L30,2)</f>
        <v>0</v>
      </c>
      <c r="AZ106" s="129">
        <f>ROUND(SUM(AZ107:AZ108),2)</f>
        <v>0</v>
      </c>
      <c r="BA106" s="129">
        <f>ROUND(SUM(BA107:BA108),2)</f>
        <v>0</v>
      </c>
      <c r="BB106" s="129">
        <f>ROUND(SUM(BB107:BB108),2)</f>
        <v>0</v>
      </c>
      <c r="BC106" s="129">
        <f>ROUND(SUM(BC107:BC108),2)</f>
        <v>0</v>
      </c>
      <c r="BD106" s="131">
        <f>ROUND(SUM(BD107:BD108),2)</f>
        <v>0</v>
      </c>
      <c r="BE106" s="7"/>
      <c r="BS106" s="132" t="s">
        <v>73</v>
      </c>
      <c r="BT106" s="132" t="s">
        <v>81</v>
      </c>
      <c r="BU106" s="132" t="s">
        <v>74</v>
      </c>
      <c r="BV106" s="132" t="s">
        <v>75</v>
      </c>
      <c r="BW106" s="132" t="s">
        <v>116</v>
      </c>
      <c r="BX106" s="132" t="s">
        <v>5</v>
      </c>
      <c r="CL106" s="132" t="s">
        <v>1</v>
      </c>
      <c r="CM106" s="132" t="s">
        <v>83</v>
      </c>
    </row>
    <row r="107" s="4" customFormat="1" ht="35.25" customHeight="1">
      <c r="A107" s="120" t="s">
        <v>77</v>
      </c>
      <c r="B107" s="71"/>
      <c r="C107" s="134"/>
      <c r="D107" s="134"/>
      <c r="E107" s="135" t="s">
        <v>117</v>
      </c>
      <c r="F107" s="135"/>
      <c r="G107" s="135"/>
      <c r="H107" s="135"/>
      <c r="I107" s="135"/>
      <c r="J107" s="134"/>
      <c r="K107" s="135" t="s">
        <v>118</v>
      </c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6">
        <f>'D.10.1 DPS 01.1 - Strojně...'!J32</f>
        <v>0</v>
      </c>
      <c r="AH107" s="134"/>
      <c r="AI107" s="134"/>
      <c r="AJ107" s="134"/>
      <c r="AK107" s="134"/>
      <c r="AL107" s="134"/>
      <c r="AM107" s="134"/>
      <c r="AN107" s="136">
        <f>SUM(AG107,AT107)</f>
        <v>0</v>
      </c>
      <c r="AO107" s="134"/>
      <c r="AP107" s="134"/>
      <c r="AQ107" s="137" t="s">
        <v>110</v>
      </c>
      <c r="AR107" s="73"/>
      <c r="AS107" s="138">
        <v>0</v>
      </c>
      <c r="AT107" s="139">
        <f>ROUND(SUM(AV107:AW107),2)</f>
        <v>0</v>
      </c>
      <c r="AU107" s="140">
        <f>'D.10.1 DPS 01.1 - Strojně...'!P124</f>
        <v>0</v>
      </c>
      <c r="AV107" s="139">
        <f>'D.10.1 DPS 01.1 - Strojně...'!J35</f>
        <v>0</v>
      </c>
      <c r="AW107" s="139">
        <f>'D.10.1 DPS 01.1 - Strojně...'!J36</f>
        <v>0</v>
      </c>
      <c r="AX107" s="139">
        <f>'D.10.1 DPS 01.1 - Strojně...'!J37</f>
        <v>0</v>
      </c>
      <c r="AY107" s="139">
        <f>'D.10.1 DPS 01.1 - Strojně...'!J38</f>
        <v>0</v>
      </c>
      <c r="AZ107" s="139">
        <f>'D.10.1 DPS 01.1 - Strojně...'!F35</f>
        <v>0</v>
      </c>
      <c r="BA107" s="139">
        <f>'D.10.1 DPS 01.1 - Strojně...'!F36</f>
        <v>0</v>
      </c>
      <c r="BB107" s="139">
        <f>'D.10.1 DPS 01.1 - Strojně...'!F37</f>
        <v>0</v>
      </c>
      <c r="BC107" s="139">
        <f>'D.10.1 DPS 01.1 - Strojně...'!F38</f>
        <v>0</v>
      </c>
      <c r="BD107" s="141">
        <f>'D.10.1 DPS 01.1 - Strojně...'!F39</f>
        <v>0</v>
      </c>
      <c r="BE107" s="4"/>
      <c r="BT107" s="142" t="s">
        <v>83</v>
      </c>
      <c r="BV107" s="142" t="s">
        <v>75</v>
      </c>
      <c r="BW107" s="142" t="s">
        <v>119</v>
      </c>
      <c r="BX107" s="142" t="s">
        <v>116</v>
      </c>
      <c r="CL107" s="142" t="s">
        <v>1</v>
      </c>
    </row>
    <row r="108" s="4" customFormat="1" ht="35.25" customHeight="1">
      <c r="A108" s="120" t="s">
        <v>77</v>
      </c>
      <c r="B108" s="71"/>
      <c r="C108" s="134"/>
      <c r="D108" s="134"/>
      <c r="E108" s="135" t="s">
        <v>120</v>
      </c>
      <c r="F108" s="135"/>
      <c r="G108" s="135"/>
      <c r="H108" s="135"/>
      <c r="I108" s="135"/>
      <c r="J108" s="134"/>
      <c r="K108" s="135" t="s">
        <v>121</v>
      </c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  <c r="AE108" s="135"/>
      <c r="AF108" s="135"/>
      <c r="AG108" s="136">
        <f>'D.10.2 DPS 01.2 - Elektro...'!J32</f>
        <v>0</v>
      </c>
      <c r="AH108" s="134"/>
      <c r="AI108" s="134"/>
      <c r="AJ108" s="134"/>
      <c r="AK108" s="134"/>
      <c r="AL108" s="134"/>
      <c r="AM108" s="134"/>
      <c r="AN108" s="136">
        <f>SUM(AG108,AT108)</f>
        <v>0</v>
      </c>
      <c r="AO108" s="134"/>
      <c r="AP108" s="134"/>
      <c r="AQ108" s="137" t="s">
        <v>110</v>
      </c>
      <c r="AR108" s="73"/>
      <c r="AS108" s="138">
        <v>0</v>
      </c>
      <c r="AT108" s="139">
        <f>ROUND(SUM(AV108:AW108),2)</f>
        <v>0</v>
      </c>
      <c r="AU108" s="140">
        <f>'D.10.2 DPS 01.2 - Elektro...'!P127</f>
        <v>0</v>
      </c>
      <c r="AV108" s="139">
        <f>'D.10.2 DPS 01.2 - Elektro...'!J35</f>
        <v>0</v>
      </c>
      <c r="AW108" s="139">
        <f>'D.10.2 DPS 01.2 - Elektro...'!J36</f>
        <v>0</v>
      </c>
      <c r="AX108" s="139">
        <f>'D.10.2 DPS 01.2 - Elektro...'!J37</f>
        <v>0</v>
      </c>
      <c r="AY108" s="139">
        <f>'D.10.2 DPS 01.2 - Elektro...'!J38</f>
        <v>0</v>
      </c>
      <c r="AZ108" s="139">
        <f>'D.10.2 DPS 01.2 - Elektro...'!F35</f>
        <v>0</v>
      </c>
      <c r="BA108" s="139">
        <f>'D.10.2 DPS 01.2 - Elektro...'!F36</f>
        <v>0</v>
      </c>
      <c r="BB108" s="139">
        <f>'D.10.2 DPS 01.2 - Elektro...'!F37</f>
        <v>0</v>
      </c>
      <c r="BC108" s="139">
        <f>'D.10.2 DPS 01.2 - Elektro...'!F38</f>
        <v>0</v>
      </c>
      <c r="BD108" s="141">
        <f>'D.10.2 DPS 01.2 - Elektro...'!F39</f>
        <v>0</v>
      </c>
      <c r="BE108" s="4"/>
      <c r="BT108" s="142" t="s">
        <v>83</v>
      </c>
      <c r="BV108" s="142" t="s">
        <v>75</v>
      </c>
      <c r="BW108" s="142" t="s">
        <v>122</v>
      </c>
      <c r="BX108" s="142" t="s">
        <v>116</v>
      </c>
      <c r="CL108" s="142" t="s">
        <v>1</v>
      </c>
    </row>
    <row r="109" s="7" customFormat="1" ht="24.75" customHeight="1">
      <c r="A109" s="7"/>
      <c r="B109" s="121"/>
      <c r="C109" s="122"/>
      <c r="D109" s="123" t="s">
        <v>123</v>
      </c>
      <c r="E109" s="123"/>
      <c r="F109" s="123"/>
      <c r="G109" s="123"/>
      <c r="H109" s="123"/>
      <c r="I109" s="124"/>
      <c r="J109" s="123" t="s">
        <v>106</v>
      </c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33">
        <f>ROUND(SUM(AG110:AG111),2)</f>
        <v>0</v>
      </c>
      <c r="AH109" s="124"/>
      <c r="AI109" s="124"/>
      <c r="AJ109" s="124"/>
      <c r="AK109" s="124"/>
      <c r="AL109" s="124"/>
      <c r="AM109" s="124"/>
      <c r="AN109" s="125">
        <f>SUM(AG109,AT109)</f>
        <v>0</v>
      </c>
      <c r="AO109" s="124"/>
      <c r="AP109" s="124"/>
      <c r="AQ109" s="126" t="s">
        <v>80</v>
      </c>
      <c r="AR109" s="127"/>
      <c r="AS109" s="128">
        <f>ROUND(SUM(AS110:AS111),2)</f>
        <v>0</v>
      </c>
      <c r="AT109" s="129">
        <f>ROUND(SUM(AV109:AW109),2)</f>
        <v>0</v>
      </c>
      <c r="AU109" s="130">
        <f>ROUND(SUM(AU110:AU111),5)</f>
        <v>0</v>
      </c>
      <c r="AV109" s="129">
        <f>ROUND(AZ109*L29,2)</f>
        <v>0</v>
      </c>
      <c r="AW109" s="129">
        <f>ROUND(BA109*L30,2)</f>
        <v>0</v>
      </c>
      <c r="AX109" s="129">
        <f>ROUND(BB109*L29,2)</f>
        <v>0</v>
      </c>
      <c r="AY109" s="129">
        <f>ROUND(BC109*L30,2)</f>
        <v>0</v>
      </c>
      <c r="AZ109" s="129">
        <f>ROUND(SUM(AZ110:AZ111),2)</f>
        <v>0</v>
      </c>
      <c r="BA109" s="129">
        <f>ROUND(SUM(BA110:BA111),2)</f>
        <v>0</v>
      </c>
      <c r="BB109" s="129">
        <f>ROUND(SUM(BB110:BB111),2)</f>
        <v>0</v>
      </c>
      <c r="BC109" s="129">
        <f>ROUND(SUM(BC110:BC111),2)</f>
        <v>0</v>
      </c>
      <c r="BD109" s="131">
        <f>ROUND(SUM(BD110:BD111),2)</f>
        <v>0</v>
      </c>
      <c r="BE109" s="7"/>
      <c r="BS109" s="132" t="s">
        <v>73</v>
      </c>
      <c r="BT109" s="132" t="s">
        <v>81</v>
      </c>
      <c r="BU109" s="132" t="s">
        <v>74</v>
      </c>
      <c r="BV109" s="132" t="s">
        <v>75</v>
      </c>
      <c r="BW109" s="132" t="s">
        <v>124</v>
      </c>
      <c r="BX109" s="132" t="s">
        <v>5</v>
      </c>
      <c r="CL109" s="132" t="s">
        <v>1</v>
      </c>
      <c r="CM109" s="132" t="s">
        <v>83</v>
      </c>
    </row>
    <row r="110" s="4" customFormat="1" ht="35.25" customHeight="1">
      <c r="A110" s="120" t="s">
        <v>77</v>
      </c>
      <c r="B110" s="71"/>
      <c r="C110" s="134"/>
      <c r="D110" s="134"/>
      <c r="E110" s="135" t="s">
        <v>125</v>
      </c>
      <c r="F110" s="135"/>
      <c r="G110" s="135"/>
      <c r="H110" s="135"/>
      <c r="I110" s="135"/>
      <c r="J110" s="134"/>
      <c r="K110" s="135" t="s">
        <v>118</v>
      </c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  <c r="AE110" s="135"/>
      <c r="AF110" s="135"/>
      <c r="AG110" s="136">
        <f>'D.11.1 DPS 02.1 - Strojně...'!J32</f>
        <v>0</v>
      </c>
      <c r="AH110" s="134"/>
      <c r="AI110" s="134"/>
      <c r="AJ110" s="134"/>
      <c r="AK110" s="134"/>
      <c r="AL110" s="134"/>
      <c r="AM110" s="134"/>
      <c r="AN110" s="136">
        <f>SUM(AG110,AT110)</f>
        <v>0</v>
      </c>
      <c r="AO110" s="134"/>
      <c r="AP110" s="134"/>
      <c r="AQ110" s="137" t="s">
        <v>110</v>
      </c>
      <c r="AR110" s="73"/>
      <c r="AS110" s="138">
        <v>0</v>
      </c>
      <c r="AT110" s="139">
        <f>ROUND(SUM(AV110:AW110),2)</f>
        <v>0</v>
      </c>
      <c r="AU110" s="140">
        <f>'D.11.1 DPS 02.1 - Strojně...'!P124</f>
        <v>0</v>
      </c>
      <c r="AV110" s="139">
        <f>'D.11.1 DPS 02.1 - Strojně...'!J35</f>
        <v>0</v>
      </c>
      <c r="AW110" s="139">
        <f>'D.11.1 DPS 02.1 - Strojně...'!J36</f>
        <v>0</v>
      </c>
      <c r="AX110" s="139">
        <f>'D.11.1 DPS 02.1 - Strojně...'!J37</f>
        <v>0</v>
      </c>
      <c r="AY110" s="139">
        <f>'D.11.1 DPS 02.1 - Strojně...'!J38</f>
        <v>0</v>
      </c>
      <c r="AZ110" s="139">
        <f>'D.11.1 DPS 02.1 - Strojně...'!F35</f>
        <v>0</v>
      </c>
      <c r="BA110" s="139">
        <f>'D.11.1 DPS 02.1 - Strojně...'!F36</f>
        <v>0</v>
      </c>
      <c r="BB110" s="139">
        <f>'D.11.1 DPS 02.1 - Strojně...'!F37</f>
        <v>0</v>
      </c>
      <c r="BC110" s="139">
        <f>'D.11.1 DPS 02.1 - Strojně...'!F38</f>
        <v>0</v>
      </c>
      <c r="BD110" s="141">
        <f>'D.11.1 DPS 02.1 - Strojně...'!F39</f>
        <v>0</v>
      </c>
      <c r="BE110" s="4"/>
      <c r="BT110" s="142" t="s">
        <v>83</v>
      </c>
      <c r="BV110" s="142" t="s">
        <v>75</v>
      </c>
      <c r="BW110" s="142" t="s">
        <v>126</v>
      </c>
      <c r="BX110" s="142" t="s">
        <v>124</v>
      </c>
      <c r="CL110" s="142" t="s">
        <v>1</v>
      </c>
    </row>
    <row r="111" s="4" customFormat="1" ht="35.25" customHeight="1">
      <c r="A111" s="120" t="s">
        <v>77</v>
      </c>
      <c r="B111" s="71"/>
      <c r="C111" s="134"/>
      <c r="D111" s="134"/>
      <c r="E111" s="135" t="s">
        <v>127</v>
      </c>
      <c r="F111" s="135"/>
      <c r="G111" s="135"/>
      <c r="H111" s="135"/>
      <c r="I111" s="135"/>
      <c r="J111" s="134"/>
      <c r="K111" s="135" t="s">
        <v>121</v>
      </c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  <c r="AE111" s="135"/>
      <c r="AF111" s="135"/>
      <c r="AG111" s="136">
        <f>'D.11.2 DPS 02.2 - Elektro...'!J32</f>
        <v>0</v>
      </c>
      <c r="AH111" s="134"/>
      <c r="AI111" s="134"/>
      <c r="AJ111" s="134"/>
      <c r="AK111" s="134"/>
      <c r="AL111" s="134"/>
      <c r="AM111" s="134"/>
      <c r="AN111" s="136">
        <f>SUM(AG111,AT111)</f>
        <v>0</v>
      </c>
      <c r="AO111" s="134"/>
      <c r="AP111" s="134"/>
      <c r="AQ111" s="137" t="s">
        <v>110</v>
      </c>
      <c r="AR111" s="73"/>
      <c r="AS111" s="138">
        <v>0</v>
      </c>
      <c r="AT111" s="139">
        <f>ROUND(SUM(AV111:AW111),2)</f>
        <v>0</v>
      </c>
      <c r="AU111" s="140">
        <f>'D.11.2 DPS 02.2 - Elektro...'!P127</f>
        <v>0</v>
      </c>
      <c r="AV111" s="139">
        <f>'D.11.2 DPS 02.2 - Elektro...'!J35</f>
        <v>0</v>
      </c>
      <c r="AW111" s="139">
        <f>'D.11.2 DPS 02.2 - Elektro...'!J36</f>
        <v>0</v>
      </c>
      <c r="AX111" s="139">
        <f>'D.11.2 DPS 02.2 - Elektro...'!J37</f>
        <v>0</v>
      </c>
      <c r="AY111" s="139">
        <f>'D.11.2 DPS 02.2 - Elektro...'!J38</f>
        <v>0</v>
      </c>
      <c r="AZ111" s="139">
        <f>'D.11.2 DPS 02.2 - Elektro...'!F35</f>
        <v>0</v>
      </c>
      <c r="BA111" s="139">
        <f>'D.11.2 DPS 02.2 - Elektro...'!F36</f>
        <v>0</v>
      </c>
      <c r="BB111" s="139">
        <f>'D.11.2 DPS 02.2 - Elektro...'!F37</f>
        <v>0</v>
      </c>
      <c r="BC111" s="139">
        <f>'D.11.2 DPS 02.2 - Elektro...'!F38</f>
        <v>0</v>
      </c>
      <c r="BD111" s="141">
        <f>'D.11.2 DPS 02.2 - Elektro...'!F39</f>
        <v>0</v>
      </c>
      <c r="BE111" s="4"/>
      <c r="BT111" s="142" t="s">
        <v>83</v>
      </c>
      <c r="BV111" s="142" t="s">
        <v>75</v>
      </c>
      <c r="BW111" s="142" t="s">
        <v>128</v>
      </c>
      <c r="BX111" s="142" t="s">
        <v>124</v>
      </c>
      <c r="CL111" s="142" t="s">
        <v>1</v>
      </c>
    </row>
    <row r="112" s="7" customFormat="1" ht="16.5" customHeight="1">
      <c r="A112" s="120" t="s">
        <v>77</v>
      </c>
      <c r="B112" s="121"/>
      <c r="C112" s="122"/>
      <c r="D112" s="123" t="s">
        <v>129</v>
      </c>
      <c r="E112" s="123"/>
      <c r="F112" s="123"/>
      <c r="G112" s="123"/>
      <c r="H112" s="123"/>
      <c r="I112" s="124"/>
      <c r="J112" s="123" t="s">
        <v>130</v>
      </c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5">
        <f>'D.12 - VRN'!J30</f>
        <v>0</v>
      </c>
      <c r="AH112" s="124"/>
      <c r="AI112" s="124"/>
      <c r="AJ112" s="124"/>
      <c r="AK112" s="124"/>
      <c r="AL112" s="124"/>
      <c r="AM112" s="124"/>
      <c r="AN112" s="125">
        <f>SUM(AG112,AT112)</f>
        <v>0</v>
      </c>
      <c r="AO112" s="124"/>
      <c r="AP112" s="124"/>
      <c r="AQ112" s="126" t="s">
        <v>80</v>
      </c>
      <c r="AR112" s="127"/>
      <c r="AS112" s="143">
        <v>0</v>
      </c>
      <c r="AT112" s="144">
        <f>ROUND(SUM(AV112:AW112),2)</f>
        <v>0</v>
      </c>
      <c r="AU112" s="145">
        <f>'D.12 - VRN'!P121</f>
        <v>0</v>
      </c>
      <c r="AV112" s="144">
        <f>'D.12 - VRN'!J33</f>
        <v>0</v>
      </c>
      <c r="AW112" s="144">
        <f>'D.12 - VRN'!J34</f>
        <v>0</v>
      </c>
      <c r="AX112" s="144">
        <f>'D.12 - VRN'!J35</f>
        <v>0</v>
      </c>
      <c r="AY112" s="144">
        <f>'D.12 - VRN'!J36</f>
        <v>0</v>
      </c>
      <c r="AZ112" s="144">
        <f>'D.12 - VRN'!F33</f>
        <v>0</v>
      </c>
      <c r="BA112" s="144">
        <f>'D.12 - VRN'!F34</f>
        <v>0</v>
      </c>
      <c r="BB112" s="144">
        <f>'D.12 - VRN'!F35</f>
        <v>0</v>
      </c>
      <c r="BC112" s="144">
        <f>'D.12 - VRN'!F36</f>
        <v>0</v>
      </c>
      <c r="BD112" s="146">
        <f>'D.12 - VRN'!F37</f>
        <v>0</v>
      </c>
      <c r="BE112" s="7"/>
      <c r="BT112" s="132" t="s">
        <v>81</v>
      </c>
      <c r="BV112" s="132" t="s">
        <v>75</v>
      </c>
      <c r="BW112" s="132" t="s">
        <v>131</v>
      </c>
      <c r="BX112" s="132" t="s">
        <v>5</v>
      </c>
      <c r="CL112" s="132" t="s">
        <v>1</v>
      </c>
      <c r="CM112" s="132" t="s">
        <v>83</v>
      </c>
    </row>
    <row r="113" s="2" customFormat="1" ht="30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5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="2" customFormat="1" ht="6.96" customHeight="1">
      <c r="A114" s="39"/>
      <c r="B114" s="67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45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</sheetData>
  <sheetProtection sheet="1" formatColumns="0" formatRows="0" objects="1" scenarios="1" spinCount="100000" saltValue="YK7890bLVpip7VGmb0omswlGEfcZ/QPuY7T1LUZB8dCJLYpw+HI5ZEU2tfvpJqOSeH0dj+M+zXwk+OVmP0zAqA==" hashValue="0GKNefOXQTzEY7LIflmvcrTKxeVtbwu9dyoqgVC+9im7xWjBs+6LzDxgETfTKNbAmtEgd3r5VkAjKKJjaCCysw==" algorithmName="SHA-512" password="EC3B"/>
  <mergeCells count="110">
    <mergeCell ref="C92:G92"/>
    <mergeCell ref="D100:H100"/>
    <mergeCell ref="D98:H98"/>
    <mergeCell ref="D96:H96"/>
    <mergeCell ref="D99:H99"/>
    <mergeCell ref="D95:H95"/>
    <mergeCell ref="D101:H101"/>
    <mergeCell ref="D97:H97"/>
    <mergeCell ref="D102:H102"/>
    <mergeCell ref="D103:H103"/>
    <mergeCell ref="E104:I104"/>
    <mergeCell ref="I92:AF92"/>
    <mergeCell ref="J101:AF101"/>
    <mergeCell ref="J97:AF97"/>
    <mergeCell ref="J100:AF100"/>
    <mergeCell ref="J99:AF99"/>
    <mergeCell ref="J102:AF102"/>
    <mergeCell ref="J95:AF95"/>
    <mergeCell ref="J103:AF103"/>
    <mergeCell ref="J96:AF96"/>
    <mergeCell ref="J98:AF98"/>
    <mergeCell ref="K104:AF104"/>
    <mergeCell ref="L85:AJ85"/>
    <mergeCell ref="E105:I105"/>
    <mergeCell ref="K105:AF105"/>
    <mergeCell ref="D106:H106"/>
    <mergeCell ref="J106:AF106"/>
    <mergeCell ref="E107:I107"/>
    <mergeCell ref="K107:AF107"/>
    <mergeCell ref="E108:I108"/>
    <mergeCell ref="K108:AF108"/>
    <mergeCell ref="D109:H109"/>
    <mergeCell ref="J109:AF109"/>
    <mergeCell ref="E110:I110"/>
    <mergeCell ref="K110:AF110"/>
    <mergeCell ref="E111:I111"/>
    <mergeCell ref="K111:AF111"/>
    <mergeCell ref="D112:H112"/>
    <mergeCell ref="J112:AF11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98:AM98"/>
    <mergeCell ref="AG92:AM92"/>
    <mergeCell ref="AG97:AM97"/>
    <mergeCell ref="AG103:AM103"/>
    <mergeCell ref="AG100:AM100"/>
    <mergeCell ref="AG101:AM101"/>
    <mergeCell ref="AG95:AM95"/>
    <mergeCell ref="AG96:AM96"/>
    <mergeCell ref="AG104:AM104"/>
    <mergeCell ref="AG99:AM99"/>
    <mergeCell ref="AG102:AM102"/>
    <mergeCell ref="AM89:AP89"/>
    <mergeCell ref="AM90:AP90"/>
    <mergeCell ref="AM87:AN87"/>
    <mergeCell ref="AN103:AP103"/>
    <mergeCell ref="AN104:AP104"/>
    <mergeCell ref="AN101:AP101"/>
    <mergeCell ref="AN92:AP92"/>
    <mergeCell ref="AN100:AP100"/>
    <mergeCell ref="AN95:AP95"/>
    <mergeCell ref="AN99:AP99"/>
    <mergeCell ref="AN96:AP96"/>
    <mergeCell ref="AN98:AP98"/>
    <mergeCell ref="AN102:AP102"/>
    <mergeCell ref="AN97:AP97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N110:AP110"/>
    <mergeCell ref="AG110:AM110"/>
    <mergeCell ref="AN111:AP111"/>
    <mergeCell ref="AG111:AM111"/>
    <mergeCell ref="AN112:AP112"/>
    <mergeCell ref="AG112:AM112"/>
    <mergeCell ref="AG94:AM94"/>
    <mergeCell ref="AN94:AP94"/>
  </mergeCells>
  <hyperlinks>
    <hyperlink ref="A95" location="'D.1 SO 01 - Splašková kan...'!C2" display="/"/>
    <hyperlink ref="A96" location="'D.2 SO 02 - Výtlak splašk...'!C2" display="/"/>
    <hyperlink ref="A97" location="'D.3 SO 03 - Odbočení pro ...'!C2" display="/"/>
    <hyperlink ref="A98" location="'D.4 SO 04 - Čerpací stani...'!C2" display="/"/>
    <hyperlink ref="A99" location="'D.5 SO 05 - Přípojka vody...'!C2" display="/"/>
    <hyperlink ref="A100" location="'D.6 SO 06 - Přípojka NN k...'!C2" display="/"/>
    <hyperlink ref="A101" location="'D.7 SO 07 - Příjezdová ko...'!C2" display="/"/>
    <hyperlink ref="A102" location="'D.8 SO 08 - Přeložky vodo...'!C2" display="/"/>
    <hyperlink ref="A104" location="'D.9.1 SO 09.1 - Zkapacitn...'!C2" display="/"/>
    <hyperlink ref="A105" location="'D.9.1 SO 09.2 - Propojova...'!C2" display="/"/>
    <hyperlink ref="A107" location="'D.10.1 DPS 01.1 - Strojně...'!C2" display="/"/>
    <hyperlink ref="A108" location="'D.10.2 DPS 01.2 - Elektro...'!C2" display="/"/>
    <hyperlink ref="A110" location="'D.11.1 DPS 02.1 - Strojně...'!C2" display="/"/>
    <hyperlink ref="A111" location="'D.11.2 DPS 02.2 - Elektro...'!C2" display="/"/>
    <hyperlink ref="A112" location="'D.12 - VRN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82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134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ROUND(J125,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ROUND((SUM(BE125:BE1204)),  2)</f>
        <v>0</v>
      </c>
      <c r="G33" s="39"/>
      <c r="H33" s="39"/>
      <c r="I33" s="165">
        <v>0.20999999999999999</v>
      </c>
      <c r="J33" s="164">
        <f>ROUND(((SUM(BE125:BE1204))*I33),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ROUND((SUM(BF125:BF1204)),  2)</f>
        <v>0</v>
      </c>
      <c r="G34" s="39"/>
      <c r="H34" s="39"/>
      <c r="I34" s="165">
        <v>0.12</v>
      </c>
      <c r="J34" s="164">
        <f>ROUND(((SUM(BF125:BF1204))*I34),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ROUND((SUM(BG125:BG1204)),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ROUND((SUM(BH125:BH1204)),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ROUND((SUM(BI125:BI1204)),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D.1 SO 01 - Splašková kanalizace gravitační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J125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J126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J127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142</v>
      </c>
      <c r="E99" s="197"/>
      <c r="F99" s="197"/>
      <c r="G99" s="197"/>
      <c r="H99" s="197"/>
      <c r="I99" s="197"/>
      <c r="J99" s="198">
        <f>J626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143</v>
      </c>
      <c r="E100" s="197"/>
      <c r="F100" s="197"/>
      <c r="G100" s="197"/>
      <c r="H100" s="197"/>
      <c r="I100" s="197"/>
      <c r="J100" s="198">
        <f>J684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144</v>
      </c>
      <c r="E101" s="197"/>
      <c r="F101" s="197"/>
      <c r="G101" s="197"/>
      <c r="H101" s="197"/>
      <c r="I101" s="197"/>
      <c r="J101" s="198">
        <f>J763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145</v>
      </c>
      <c r="E102" s="197"/>
      <c r="F102" s="197"/>
      <c r="G102" s="197"/>
      <c r="H102" s="197"/>
      <c r="I102" s="197"/>
      <c r="J102" s="198">
        <f>J852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146</v>
      </c>
      <c r="E103" s="197"/>
      <c r="F103" s="197"/>
      <c r="G103" s="197"/>
      <c r="H103" s="197"/>
      <c r="I103" s="197"/>
      <c r="J103" s="198">
        <f>J1108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147</v>
      </c>
      <c r="E104" s="197"/>
      <c r="F104" s="197"/>
      <c r="G104" s="197"/>
      <c r="H104" s="197"/>
      <c r="I104" s="197"/>
      <c r="J104" s="198">
        <f>J1178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148</v>
      </c>
      <c r="E105" s="197"/>
      <c r="F105" s="197"/>
      <c r="G105" s="197"/>
      <c r="H105" s="197"/>
      <c r="I105" s="197"/>
      <c r="J105" s="198">
        <f>J1195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133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6.5" customHeight="1">
      <c r="A117" s="39"/>
      <c r="B117" s="40"/>
      <c r="C117" s="41"/>
      <c r="D117" s="41"/>
      <c r="E117" s="77" t="str">
        <f>E9</f>
        <v>D.1 SO 01 - Splašková kanalizace gravitační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20</v>
      </c>
      <c r="D119" s="41"/>
      <c r="E119" s="41"/>
      <c r="F119" s="28" t="str">
        <f>F12</f>
        <v>Našiměřice</v>
      </c>
      <c r="G119" s="41"/>
      <c r="H119" s="41"/>
      <c r="I119" s="33" t="s">
        <v>22</v>
      </c>
      <c r="J119" s="80" t="str">
        <f>IF(J12="","",J12)</f>
        <v>19. 6. 2026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24</v>
      </c>
      <c r="D121" s="41"/>
      <c r="E121" s="41"/>
      <c r="F121" s="28" t="str">
        <f>E15</f>
        <v xml:space="preserve"> </v>
      </c>
      <c r="G121" s="41"/>
      <c r="H121" s="41"/>
      <c r="I121" s="33" t="s">
        <v>30</v>
      </c>
      <c r="J121" s="37" t="str">
        <f>E21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5.15" customHeight="1">
      <c r="A122" s="39"/>
      <c r="B122" s="40"/>
      <c r="C122" s="33" t="s">
        <v>28</v>
      </c>
      <c r="D122" s="41"/>
      <c r="E122" s="41"/>
      <c r="F122" s="28" t="str">
        <f>IF(E18="","",E18)</f>
        <v>Vyplň údaj</v>
      </c>
      <c r="G122" s="41"/>
      <c r="H122" s="41"/>
      <c r="I122" s="33" t="s">
        <v>32</v>
      </c>
      <c r="J122" s="37" t="str">
        <f>E24</f>
        <v xml:space="preserve"> 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0.32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11" customFormat="1" ht="29.28" customHeight="1">
      <c r="A124" s="200"/>
      <c r="B124" s="201"/>
      <c r="C124" s="202" t="s">
        <v>150</v>
      </c>
      <c r="D124" s="203" t="s">
        <v>59</v>
      </c>
      <c r="E124" s="203" t="s">
        <v>55</v>
      </c>
      <c r="F124" s="203" t="s">
        <v>56</v>
      </c>
      <c r="G124" s="203" t="s">
        <v>151</v>
      </c>
      <c r="H124" s="203" t="s">
        <v>152</v>
      </c>
      <c r="I124" s="203" t="s">
        <v>153</v>
      </c>
      <c r="J124" s="204" t="s">
        <v>137</v>
      </c>
      <c r="K124" s="205" t="s">
        <v>154</v>
      </c>
      <c r="L124" s="206"/>
      <c r="M124" s="101" t="s">
        <v>1</v>
      </c>
      <c r="N124" s="102" t="s">
        <v>38</v>
      </c>
      <c r="O124" s="102" t="s">
        <v>155</v>
      </c>
      <c r="P124" s="102" t="s">
        <v>156</v>
      </c>
      <c r="Q124" s="102" t="s">
        <v>157</v>
      </c>
      <c r="R124" s="102" t="s">
        <v>158</v>
      </c>
      <c r="S124" s="102" t="s">
        <v>159</v>
      </c>
      <c r="T124" s="103" t="s">
        <v>160</v>
      </c>
      <c r="U124" s="200"/>
      <c r="V124" s="200"/>
      <c r="W124" s="200"/>
      <c r="X124" s="200"/>
      <c r="Y124" s="200"/>
      <c r="Z124" s="200"/>
      <c r="AA124" s="200"/>
      <c r="AB124" s="200"/>
      <c r="AC124" s="200"/>
      <c r="AD124" s="200"/>
      <c r="AE124" s="200"/>
    </row>
    <row r="125" s="2" customFormat="1" ht="22.8" customHeight="1">
      <c r="A125" s="39"/>
      <c r="B125" s="40"/>
      <c r="C125" s="108" t="s">
        <v>161</v>
      </c>
      <c r="D125" s="41"/>
      <c r="E125" s="41"/>
      <c r="F125" s="41"/>
      <c r="G125" s="41"/>
      <c r="H125" s="41"/>
      <c r="I125" s="41"/>
      <c r="J125" s="207">
        <f>BK125</f>
        <v>0</v>
      </c>
      <c r="K125" s="41"/>
      <c r="L125" s="45"/>
      <c r="M125" s="104"/>
      <c r="N125" s="208"/>
      <c r="O125" s="105"/>
      <c r="P125" s="209">
        <f>P126</f>
        <v>0</v>
      </c>
      <c r="Q125" s="105"/>
      <c r="R125" s="209">
        <f>R126</f>
        <v>5467.6797962210003</v>
      </c>
      <c r="S125" s="105"/>
      <c r="T125" s="210">
        <f>T126</f>
        <v>1836.4665000000002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73</v>
      </c>
      <c r="AU125" s="18" t="s">
        <v>139</v>
      </c>
      <c r="BK125" s="211">
        <f>BK126</f>
        <v>0</v>
      </c>
    </row>
    <row r="126" s="12" customFormat="1" ht="25.92" customHeight="1">
      <c r="A126" s="12"/>
      <c r="B126" s="212"/>
      <c r="C126" s="213"/>
      <c r="D126" s="214" t="s">
        <v>73</v>
      </c>
      <c r="E126" s="215" t="s">
        <v>162</v>
      </c>
      <c r="F126" s="215" t="s">
        <v>163</v>
      </c>
      <c r="G126" s="213"/>
      <c r="H126" s="213"/>
      <c r="I126" s="216"/>
      <c r="J126" s="217">
        <f>BK126</f>
        <v>0</v>
      </c>
      <c r="K126" s="213"/>
      <c r="L126" s="218"/>
      <c r="M126" s="219"/>
      <c r="N126" s="220"/>
      <c r="O126" s="220"/>
      <c r="P126" s="221">
        <f>P127+P626+P684+P763+P852+P1108+P1178+P1195</f>
        <v>0</v>
      </c>
      <c r="Q126" s="220"/>
      <c r="R126" s="221">
        <f>R127+R626+R684+R763+R852+R1108+R1178+R1195</f>
        <v>5467.6797962210003</v>
      </c>
      <c r="S126" s="220"/>
      <c r="T126" s="222">
        <f>T127+T626+T684+T763+T852+T1108+T1178+T1195</f>
        <v>1836.4665000000002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81</v>
      </c>
      <c r="AT126" s="224" t="s">
        <v>73</v>
      </c>
      <c r="AU126" s="224" t="s">
        <v>12</v>
      </c>
      <c r="AY126" s="223" t="s">
        <v>164</v>
      </c>
      <c r="BK126" s="225">
        <f>BK127+BK626+BK684+BK763+BK852+BK1108+BK1178+BK1195</f>
        <v>0</v>
      </c>
    </row>
    <row r="127" s="12" customFormat="1" ht="22.8" customHeight="1">
      <c r="A127" s="12"/>
      <c r="B127" s="212"/>
      <c r="C127" s="213"/>
      <c r="D127" s="214" t="s">
        <v>73</v>
      </c>
      <c r="E127" s="226" t="s">
        <v>81</v>
      </c>
      <c r="F127" s="226" t="s">
        <v>165</v>
      </c>
      <c r="G127" s="213"/>
      <c r="H127" s="213"/>
      <c r="I127" s="216"/>
      <c r="J127" s="227">
        <f>BK127</f>
        <v>0</v>
      </c>
      <c r="K127" s="213"/>
      <c r="L127" s="218"/>
      <c r="M127" s="219"/>
      <c r="N127" s="220"/>
      <c r="O127" s="220"/>
      <c r="P127" s="221">
        <f>SUM(P128:P625)</f>
        <v>0</v>
      </c>
      <c r="Q127" s="220"/>
      <c r="R127" s="221">
        <f>SUM(R128:R625)</f>
        <v>2074.6965824000004</v>
      </c>
      <c r="S127" s="220"/>
      <c r="T127" s="222">
        <f>SUM(T128:T625)</f>
        <v>1836.4665000000002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3" t="s">
        <v>81</v>
      </c>
      <c r="AT127" s="224" t="s">
        <v>73</v>
      </c>
      <c r="AU127" s="224" t="s">
        <v>81</v>
      </c>
      <c r="AY127" s="223" t="s">
        <v>164</v>
      </c>
      <c r="BK127" s="225">
        <f>SUM(BK128:BK625)</f>
        <v>0</v>
      </c>
    </row>
    <row r="128" s="2" customFormat="1" ht="37.8" customHeight="1">
      <c r="A128" s="39"/>
      <c r="B128" s="40"/>
      <c r="C128" s="228" t="s">
        <v>81</v>
      </c>
      <c r="D128" s="228" t="s">
        <v>166</v>
      </c>
      <c r="E128" s="229" t="s">
        <v>167</v>
      </c>
      <c r="F128" s="230" t="s">
        <v>168</v>
      </c>
      <c r="G128" s="231" t="s">
        <v>169</v>
      </c>
      <c r="H128" s="232">
        <v>40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170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170</v>
      </c>
      <c r="BM128" s="240" t="s">
        <v>171</v>
      </c>
    </row>
    <row r="129" s="13" customFormat="1">
      <c r="A129" s="13"/>
      <c r="B129" s="242"/>
      <c r="C129" s="243"/>
      <c r="D129" s="244" t="s">
        <v>172</v>
      </c>
      <c r="E129" s="245" t="s">
        <v>1</v>
      </c>
      <c r="F129" s="246" t="s">
        <v>173</v>
      </c>
      <c r="G129" s="243"/>
      <c r="H129" s="247">
        <v>40</v>
      </c>
      <c r="I129" s="248"/>
      <c r="J129" s="243"/>
      <c r="K129" s="243"/>
      <c r="L129" s="249"/>
      <c r="M129" s="250"/>
      <c r="N129" s="251"/>
      <c r="O129" s="251"/>
      <c r="P129" s="251"/>
      <c r="Q129" s="251"/>
      <c r="R129" s="251"/>
      <c r="S129" s="251"/>
      <c r="T129" s="25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3" t="s">
        <v>172</v>
      </c>
      <c r="AU129" s="253" t="s">
        <v>83</v>
      </c>
      <c r="AV129" s="13" t="s">
        <v>83</v>
      </c>
      <c r="AW129" s="13" t="s">
        <v>31</v>
      </c>
      <c r="AX129" s="13" t="s">
        <v>81</v>
      </c>
      <c r="AY129" s="253" t="s">
        <v>164</v>
      </c>
    </row>
    <row r="130" s="2" customFormat="1" ht="24.15" customHeight="1">
      <c r="A130" s="39"/>
      <c r="B130" s="40"/>
      <c r="C130" s="228" t="s">
        <v>83</v>
      </c>
      <c r="D130" s="228" t="s">
        <v>166</v>
      </c>
      <c r="E130" s="229" t="s">
        <v>174</v>
      </c>
      <c r="F130" s="230" t="s">
        <v>175</v>
      </c>
      <c r="G130" s="231" t="s">
        <v>169</v>
      </c>
      <c r="H130" s="232">
        <v>21.84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176</v>
      </c>
    </row>
    <row r="131" s="14" customFormat="1">
      <c r="A131" s="14"/>
      <c r="B131" s="254"/>
      <c r="C131" s="255"/>
      <c r="D131" s="244" t="s">
        <v>172</v>
      </c>
      <c r="E131" s="256" t="s">
        <v>1</v>
      </c>
      <c r="F131" s="257" t="s">
        <v>177</v>
      </c>
      <c r="G131" s="255"/>
      <c r="H131" s="256" t="s">
        <v>1</v>
      </c>
      <c r="I131" s="258"/>
      <c r="J131" s="255"/>
      <c r="K131" s="255"/>
      <c r="L131" s="259"/>
      <c r="M131" s="260"/>
      <c r="N131" s="261"/>
      <c r="O131" s="261"/>
      <c r="P131" s="261"/>
      <c r="Q131" s="261"/>
      <c r="R131" s="261"/>
      <c r="S131" s="261"/>
      <c r="T131" s="26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3" t="s">
        <v>172</v>
      </c>
      <c r="AU131" s="263" t="s">
        <v>83</v>
      </c>
      <c r="AV131" s="14" t="s">
        <v>81</v>
      </c>
      <c r="AW131" s="14" t="s">
        <v>31</v>
      </c>
      <c r="AX131" s="14" t="s">
        <v>12</v>
      </c>
      <c r="AY131" s="263" t="s">
        <v>164</v>
      </c>
    </row>
    <row r="132" s="14" customFormat="1">
      <c r="A132" s="14"/>
      <c r="B132" s="254"/>
      <c r="C132" s="255"/>
      <c r="D132" s="244" t="s">
        <v>172</v>
      </c>
      <c r="E132" s="256" t="s">
        <v>1</v>
      </c>
      <c r="F132" s="257" t="s">
        <v>178</v>
      </c>
      <c r="G132" s="255"/>
      <c r="H132" s="256" t="s">
        <v>1</v>
      </c>
      <c r="I132" s="258"/>
      <c r="J132" s="255"/>
      <c r="K132" s="255"/>
      <c r="L132" s="259"/>
      <c r="M132" s="260"/>
      <c r="N132" s="261"/>
      <c r="O132" s="261"/>
      <c r="P132" s="261"/>
      <c r="Q132" s="261"/>
      <c r="R132" s="261"/>
      <c r="S132" s="261"/>
      <c r="T132" s="26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3" t="s">
        <v>172</v>
      </c>
      <c r="AU132" s="263" t="s">
        <v>83</v>
      </c>
      <c r="AV132" s="14" t="s">
        <v>81</v>
      </c>
      <c r="AW132" s="14" t="s">
        <v>31</v>
      </c>
      <c r="AX132" s="14" t="s">
        <v>12</v>
      </c>
      <c r="AY132" s="263" t="s">
        <v>164</v>
      </c>
    </row>
    <row r="133" s="13" customFormat="1">
      <c r="A133" s="13"/>
      <c r="B133" s="242"/>
      <c r="C133" s="243"/>
      <c r="D133" s="244" t="s">
        <v>172</v>
      </c>
      <c r="E133" s="245" t="s">
        <v>1</v>
      </c>
      <c r="F133" s="246" t="s">
        <v>179</v>
      </c>
      <c r="G133" s="243"/>
      <c r="H133" s="247">
        <v>21.84</v>
      </c>
      <c r="I133" s="248"/>
      <c r="J133" s="243"/>
      <c r="K133" s="243"/>
      <c r="L133" s="249"/>
      <c r="M133" s="250"/>
      <c r="N133" s="251"/>
      <c r="O133" s="251"/>
      <c r="P133" s="251"/>
      <c r="Q133" s="251"/>
      <c r="R133" s="251"/>
      <c r="S133" s="251"/>
      <c r="T133" s="25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3" t="s">
        <v>172</v>
      </c>
      <c r="AU133" s="253" t="s">
        <v>83</v>
      </c>
      <c r="AV133" s="13" t="s">
        <v>83</v>
      </c>
      <c r="AW133" s="13" t="s">
        <v>31</v>
      </c>
      <c r="AX133" s="13" t="s">
        <v>12</v>
      </c>
      <c r="AY133" s="253" t="s">
        <v>164</v>
      </c>
    </row>
    <row r="134" s="15" customFormat="1">
      <c r="A134" s="15"/>
      <c r="B134" s="264"/>
      <c r="C134" s="265"/>
      <c r="D134" s="244" t="s">
        <v>172</v>
      </c>
      <c r="E134" s="266" t="s">
        <v>1</v>
      </c>
      <c r="F134" s="267" t="s">
        <v>180</v>
      </c>
      <c r="G134" s="265"/>
      <c r="H134" s="268">
        <v>21.84</v>
      </c>
      <c r="I134" s="269"/>
      <c r="J134" s="265"/>
      <c r="K134" s="265"/>
      <c r="L134" s="270"/>
      <c r="M134" s="271"/>
      <c r="N134" s="272"/>
      <c r="O134" s="272"/>
      <c r="P134" s="272"/>
      <c r="Q134" s="272"/>
      <c r="R134" s="272"/>
      <c r="S134" s="272"/>
      <c r="T134" s="27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4" t="s">
        <v>172</v>
      </c>
      <c r="AU134" s="274" t="s">
        <v>83</v>
      </c>
      <c r="AV134" s="15" t="s">
        <v>170</v>
      </c>
      <c r="AW134" s="15" t="s">
        <v>31</v>
      </c>
      <c r="AX134" s="15" t="s">
        <v>81</v>
      </c>
      <c r="AY134" s="274" t="s">
        <v>164</v>
      </c>
    </row>
    <row r="135" s="2" customFormat="1" ht="24.15" customHeight="1">
      <c r="A135" s="39"/>
      <c r="B135" s="40"/>
      <c r="C135" s="228" t="s">
        <v>181</v>
      </c>
      <c r="D135" s="228" t="s">
        <v>166</v>
      </c>
      <c r="E135" s="229" t="s">
        <v>182</v>
      </c>
      <c r="F135" s="230" t="s">
        <v>183</v>
      </c>
      <c r="G135" s="231" t="s">
        <v>169</v>
      </c>
      <c r="H135" s="232">
        <v>30.960000000000001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184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185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186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187</v>
      </c>
      <c r="G138" s="243"/>
      <c r="H138" s="247">
        <v>30.960000000000001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30.960000000000001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170</v>
      </c>
      <c r="D140" s="228" t="s">
        <v>166</v>
      </c>
      <c r="E140" s="229" t="s">
        <v>188</v>
      </c>
      <c r="F140" s="230" t="s">
        <v>189</v>
      </c>
      <c r="G140" s="231" t="s">
        <v>169</v>
      </c>
      <c r="H140" s="232">
        <v>45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190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191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192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3" customFormat="1">
      <c r="A143" s="13"/>
      <c r="B143" s="242"/>
      <c r="C143" s="243"/>
      <c r="D143" s="244" t="s">
        <v>172</v>
      </c>
      <c r="E143" s="245" t="s">
        <v>1</v>
      </c>
      <c r="F143" s="246" t="s">
        <v>193</v>
      </c>
      <c r="G143" s="243"/>
      <c r="H143" s="247">
        <v>45</v>
      </c>
      <c r="I143" s="248"/>
      <c r="J143" s="243"/>
      <c r="K143" s="243"/>
      <c r="L143" s="249"/>
      <c r="M143" s="250"/>
      <c r="N143" s="251"/>
      <c r="O143" s="251"/>
      <c r="P143" s="251"/>
      <c r="Q143" s="251"/>
      <c r="R143" s="251"/>
      <c r="S143" s="251"/>
      <c r="T143" s="25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3" t="s">
        <v>172</v>
      </c>
      <c r="AU143" s="253" t="s">
        <v>83</v>
      </c>
      <c r="AV143" s="13" t="s">
        <v>83</v>
      </c>
      <c r="AW143" s="13" t="s">
        <v>31</v>
      </c>
      <c r="AX143" s="13" t="s">
        <v>12</v>
      </c>
      <c r="AY143" s="253" t="s">
        <v>164</v>
      </c>
    </row>
    <row r="144" s="15" customFormat="1">
      <c r="A144" s="15"/>
      <c r="B144" s="264"/>
      <c r="C144" s="265"/>
      <c r="D144" s="244" t="s">
        <v>172</v>
      </c>
      <c r="E144" s="266" t="s">
        <v>1</v>
      </c>
      <c r="F144" s="267" t="s">
        <v>180</v>
      </c>
      <c r="G144" s="265"/>
      <c r="H144" s="268">
        <v>45</v>
      </c>
      <c r="I144" s="269"/>
      <c r="J144" s="265"/>
      <c r="K144" s="265"/>
      <c r="L144" s="270"/>
      <c r="M144" s="271"/>
      <c r="N144" s="272"/>
      <c r="O144" s="272"/>
      <c r="P144" s="272"/>
      <c r="Q144" s="272"/>
      <c r="R144" s="272"/>
      <c r="S144" s="272"/>
      <c r="T144" s="273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4" t="s">
        <v>172</v>
      </c>
      <c r="AU144" s="274" t="s">
        <v>83</v>
      </c>
      <c r="AV144" s="15" t="s">
        <v>170</v>
      </c>
      <c r="AW144" s="15" t="s">
        <v>31</v>
      </c>
      <c r="AX144" s="15" t="s">
        <v>81</v>
      </c>
      <c r="AY144" s="274" t="s">
        <v>164</v>
      </c>
    </row>
    <row r="145" s="2" customFormat="1" ht="24.15" customHeight="1">
      <c r="A145" s="39"/>
      <c r="B145" s="40"/>
      <c r="C145" s="228" t="s">
        <v>194</v>
      </c>
      <c r="D145" s="228" t="s">
        <v>166</v>
      </c>
      <c r="E145" s="229" t="s">
        <v>195</v>
      </c>
      <c r="F145" s="230" t="s">
        <v>196</v>
      </c>
      <c r="G145" s="231" t="s">
        <v>169</v>
      </c>
      <c r="H145" s="232">
        <v>175.24000000000001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0.17000000000000001</v>
      </c>
      <c r="T145" s="239">
        <f>S145*H145</f>
        <v>29.790800000000004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170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170</v>
      </c>
      <c r="BM145" s="240" t="s">
        <v>197</v>
      </c>
    </row>
    <row r="146" s="14" customFormat="1">
      <c r="A146" s="14"/>
      <c r="B146" s="254"/>
      <c r="C146" s="255"/>
      <c r="D146" s="244" t="s">
        <v>172</v>
      </c>
      <c r="E146" s="256" t="s">
        <v>1</v>
      </c>
      <c r="F146" s="257" t="s">
        <v>198</v>
      </c>
      <c r="G146" s="255"/>
      <c r="H146" s="256" t="s">
        <v>1</v>
      </c>
      <c r="I146" s="258"/>
      <c r="J146" s="255"/>
      <c r="K146" s="255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172</v>
      </c>
      <c r="AU146" s="263" t="s">
        <v>83</v>
      </c>
      <c r="AV146" s="14" t="s">
        <v>81</v>
      </c>
      <c r="AW146" s="14" t="s">
        <v>31</v>
      </c>
      <c r="AX146" s="14" t="s">
        <v>12</v>
      </c>
      <c r="AY146" s="26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199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200</v>
      </c>
      <c r="G148" s="243"/>
      <c r="H148" s="247">
        <v>175.24000000000001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12</v>
      </c>
      <c r="AY148" s="253" t="s">
        <v>164</v>
      </c>
    </row>
    <row r="149" s="15" customFormat="1">
      <c r="A149" s="15"/>
      <c r="B149" s="264"/>
      <c r="C149" s="265"/>
      <c r="D149" s="244" t="s">
        <v>172</v>
      </c>
      <c r="E149" s="266" t="s">
        <v>1</v>
      </c>
      <c r="F149" s="267" t="s">
        <v>180</v>
      </c>
      <c r="G149" s="265"/>
      <c r="H149" s="268">
        <v>175.24000000000001</v>
      </c>
      <c r="I149" s="269"/>
      <c r="J149" s="265"/>
      <c r="K149" s="265"/>
      <c r="L149" s="270"/>
      <c r="M149" s="271"/>
      <c r="N149" s="272"/>
      <c r="O149" s="272"/>
      <c r="P149" s="272"/>
      <c r="Q149" s="272"/>
      <c r="R149" s="272"/>
      <c r="S149" s="272"/>
      <c r="T149" s="27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4" t="s">
        <v>172</v>
      </c>
      <c r="AU149" s="274" t="s">
        <v>83</v>
      </c>
      <c r="AV149" s="15" t="s">
        <v>170</v>
      </c>
      <c r="AW149" s="15" t="s">
        <v>31</v>
      </c>
      <c r="AX149" s="15" t="s">
        <v>81</v>
      </c>
      <c r="AY149" s="274" t="s">
        <v>164</v>
      </c>
    </row>
    <row r="150" s="2" customFormat="1" ht="24.15" customHeight="1">
      <c r="A150" s="39"/>
      <c r="B150" s="40"/>
      <c r="C150" s="228" t="s">
        <v>201</v>
      </c>
      <c r="D150" s="228" t="s">
        <v>166</v>
      </c>
      <c r="E150" s="229" t="s">
        <v>202</v>
      </c>
      <c r="F150" s="230" t="s">
        <v>203</v>
      </c>
      <c r="G150" s="231" t="s">
        <v>169</v>
      </c>
      <c r="H150" s="232">
        <v>3517.1700000000001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0.28999999999999998</v>
      </c>
      <c r="T150" s="239">
        <f>S150*H150</f>
        <v>1019.9793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204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205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206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3" customFormat="1">
      <c r="A153" s="13"/>
      <c r="B153" s="242"/>
      <c r="C153" s="243"/>
      <c r="D153" s="244" t="s">
        <v>172</v>
      </c>
      <c r="E153" s="245" t="s">
        <v>1</v>
      </c>
      <c r="F153" s="246" t="s">
        <v>207</v>
      </c>
      <c r="G153" s="243"/>
      <c r="H153" s="247">
        <v>104.78</v>
      </c>
      <c r="I153" s="248"/>
      <c r="J153" s="243"/>
      <c r="K153" s="243"/>
      <c r="L153" s="249"/>
      <c r="M153" s="250"/>
      <c r="N153" s="251"/>
      <c r="O153" s="251"/>
      <c r="P153" s="251"/>
      <c r="Q153" s="251"/>
      <c r="R153" s="251"/>
      <c r="S153" s="251"/>
      <c r="T153" s="252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3" t="s">
        <v>172</v>
      </c>
      <c r="AU153" s="253" t="s">
        <v>83</v>
      </c>
      <c r="AV153" s="13" t="s">
        <v>83</v>
      </c>
      <c r="AW153" s="13" t="s">
        <v>31</v>
      </c>
      <c r="AX153" s="13" t="s">
        <v>12</v>
      </c>
      <c r="AY153" s="25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208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4" customFormat="1">
      <c r="A155" s="14"/>
      <c r="B155" s="254"/>
      <c r="C155" s="255"/>
      <c r="D155" s="244" t="s">
        <v>172</v>
      </c>
      <c r="E155" s="256" t="s">
        <v>1</v>
      </c>
      <c r="F155" s="257" t="s">
        <v>209</v>
      </c>
      <c r="G155" s="255"/>
      <c r="H155" s="256" t="s">
        <v>1</v>
      </c>
      <c r="I155" s="258"/>
      <c r="J155" s="255"/>
      <c r="K155" s="255"/>
      <c r="L155" s="259"/>
      <c r="M155" s="260"/>
      <c r="N155" s="261"/>
      <c r="O155" s="261"/>
      <c r="P155" s="261"/>
      <c r="Q155" s="261"/>
      <c r="R155" s="261"/>
      <c r="S155" s="261"/>
      <c r="T155" s="26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63" t="s">
        <v>172</v>
      </c>
      <c r="AU155" s="263" t="s">
        <v>83</v>
      </c>
      <c r="AV155" s="14" t="s">
        <v>81</v>
      </c>
      <c r="AW155" s="14" t="s">
        <v>31</v>
      </c>
      <c r="AX155" s="14" t="s">
        <v>12</v>
      </c>
      <c r="AY155" s="263" t="s">
        <v>164</v>
      </c>
    </row>
    <row r="156" s="13" customFormat="1">
      <c r="A156" s="13"/>
      <c r="B156" s="242"/>
      <c r="C156" s="243"/>
      <c r="D156" s="244" t="s">
        <v>172</v>
      </c>
      <c r="E156" s="245" t="s">
        <v>1</v>
      </c>
      <c r="F156" s="246" t="s">
        <v>210</v>
      </c>
      <c r="G156" s="243"/>
      <c r="H156" s="247">
        <v>2384.7199999999998</v>
      </c>
      <c r="I156" s="248"/>
      <c r="J156" s="243"/>
      <c r="K156" s="243"/>
      <c r="L156" s="249"/>
      <c r="M156" s="250"/>
      <c r="N156" s="251"/>
      <c r="O156" s="251"/>
      <c r="P156" s="251"/>
      <c r="Q156" s="251"/>
      <c r="R156" s="251"/>
      <c r="S156" s="251"/>
      <c r="T156" s="25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3" t="s">
        <v>172</v>
      </c>
      <c r="AU156" s="253" t="s">
        <v>83</v>
      </c>
      <c r="AV156" s="13" t="s">
        <v>83</v>
      </c>
      <c r="AW156" s="13" t="s">
        <v>31</v>
      </c>
      <c r="AX156" s="13" t="s">
        <v>12</v>
      </c>
      <c r="AY156" s="253" t="s">
        <v>164</v>
      </c>
    </row>
    <row r="157" s="14" customFormat="1">
      <c r="A157" s="14"/>
      <c r="B157" s="254"/>
      <c r="C157" s="255"/>
      <c r="D157" s="244" t="s">
        <v>172</v>
      </c>
      <c r="E157" s="256" t="s">
        <v>1</v>
      </c>
      <c r="F157" s="257" t="s">
        <v>177</v>
      </c>
      <c r="G157" s="255"/>
      <c r="H157" s="256" t="s">
        <v>1</v>
      </c>
      <c r="I157" s="258"/>
      <c r="J157" s="255"/>
      <c r="K157" s="255"/>
      <c r="L157" s="259"/>
      <c r="M157" s="260"/>
      <c r="N157" s="261"/>
      <c r="O157" s="261"/>
      <c r="P157" s="261"/>
      <c r="Q157" s="261"/>
      <c r="R157" s="261"/>
      <c r="S157" s="261"/>
      <c r="T157" s="26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3" t="s">
        <v>172</v>
      </c>
      <c r="AU157" s="263" t="s">
        <v>83</v>
      </c>
      <c r="AV157" s="14" t="s">
        <v>81</v>
      </c>
      <c r="AW157" s="14" t="s">
        <v>31</v>
      </c>
      <c r="AX157" s="14" t="s">
        <v>12</v>
      </c>
      <c r="AY157" s="263" t="s">
        <v>164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178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3" customFormat="1">
      <c r="A159" s="13"/>
      <c r="B159" s="242"/>
      <c r="C159" s="243"/>
      <c r="D159" s="244" t="s">
        <v>172</v>
      </c>
      <c r="E159" s="245" t="s">
        <v>1</v>
      </c>
      <c r="F159" s="246" t="s">
        <v>179</v>
      </c>
      <c r="G159" s="243"/>
      <c r="H159" s="247">
        <v>21.84</v>
      </c>
      <c r="I159" s="248"/>
      <c r="J159" s="243"/>
      <c r="K159" s="243"/>
      <c r="L159" s="249"/>
      <c r="M159" s="250"/>
      <c r="N159" s="251"/>
      <c r="O159" s="251"/>
      <c r="P159" s="251"/>
      <c r="Q159" s="251"/>
      <c r="R159" s="251"/>
      <c r="S159" s="251"/>
      <c r="T159" s="25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3" t="s">
        <v>172</v>
      </c>
      <c r="AU159" s="253" t="s">
        <v>83</v>
      </c>
      <c r="AV159" s="13" t="s">
        <v>83</v>
      </c>
      <c r="AW159" s="13" t="s">
        <v>31</v>
      </c>
      <c r="AX159" s="13" t="s">
        <v>12</v>
      </c>
      <c r="AY159" s="253" t="s">
        <v>164</v>
      </c>
    </row>
    <row r="160" s="14" customFormat="1">
      <c r="A160" s="14"/>
      <c r="B160" s="254"/>
      <c r="C160" s="255"/>
      <c r="D160" s="244" t="s">
        <v>172</v>
      </c>
      <c r="E160" s="256" t="s">
        <v>1</v>
      </c>
      <c r="F160" s="257" t="s">
        <v>185</v>
      </c>
      <c r="G160" s="255"/>
      <c r="H160" s="256" t="s">
        <v>1</v>
      </c>
      <c r="I160" s="258"/>
      <c r="J160" s="255"/>
      <c r="K160" s="255"/>
      <c r="L160" s="259"/>
      <c r="M160" s="260"/>
      <c r="N160" s="261"/>
      <c r="O160" s="261"/>
      <c r="P160" s="261"/>
      <c r="Q160" s="261"/>
      <c r="R160" s="261"/>
      <c r="S160" s="261"/>
      <c r="T160" s="26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3" t="s">
        <v>172</v>
      </c>
      <c r="AU160" s="263" t="s">
        <v>83</v>
      </c>
      <c r="AV160" s="14" t="s">
        <v>81</v>
      </c>
      <c r="AW160" s="14" t="s">
        <v>31</v>
      </c>
      <c r="AX160" s="14" t="s">
        <v>12</v>
      </c>
      <c r="AY160" s="263" t="s">
        <v>164</v>
      </c>
    </row>
    <row r="161" s="14" customFormat="1">
      <c r="A161" s="14"/>
      <c r="B161" s="254"/>
      <c r="C161" s="255"/>
      <c r="D161" s="244" t="s">
        <v>172</v>
      </c>
      <c r="E161" s="256" t="s">
        <v>1</v>
      </c>
      <c r="F161" s="257" t="s">
        <v>186</v>
      </c>
      <c r="G161" s="255"/>
      <c r="H161" s="256" t="s">
        <v>1</v>
      </c>
      <c r="I161" s="258"/>
      <c r="J161" s="255"/>
      <c r="K161" s="255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172</v>
      </c>
      <c r="AU161" s="263" t="s">
        <v>83</v>
      </c>
      <c r="AV161" s="14" t="s">
        <v>81</v>
      </c>
      <c r="AW161" s="14" t="s">
        <v>31</v>
      </c>
      <c r="AX161" s="14" t="s">
        <v>12</v>
      </c>
      <c r="AY161" s="263" t="s">
        <v>164</v>
      </c>
    </row>
    <row r="162" s="13" customFormat="1">
      <c r="A162" s="13"/>
      <c r="B162" s="242"/>
      <c r="C162" s="243"/>
      <c r="D162" s="244" t="s">
        <v>172</v>
      </c>
      <c r="E162" s="245" t="s">
        <v>1</v>
      </c>
      <c r="F162" s="246" t="s">
        <v>187</v>
      </c>
      <c r="G162" s="243"/>
      <c r="H162" s="247">
        <v>30.960000000000001</v>
      </c>
      <c r="I162" s="248"/>
      <c r="J162" s="243"/>
      <c r="K162" s="243"/>
      <c r="L162" s="249"/>
      <c r="M162" s="250"/>
      <c r="N162" s="251"/>
      <c r="O162" s="251"/>
      <c r="P162" s="251"/>
      <c r="Q162" s="251"/>
      <c r="R162" s="251"/>
      <c r="S162" s="251"/>
      <c r="T162" s="25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3" t="s">
        <v>172</v>
      </c>
      <c r="AU162" s="253" t="s">
        <v>83</v>
      </c>
      <c r="AV162" s="13" t="s">
        <v>83</v>
      </c>
      <c r="AW162" s="13" t="s">
        <v>31</v>
      </c>
      <c r="AX162" s="13" t="s">
        <v>12</v>
      </c>
      <c r="AY162" s="253" t="s">
        <v>164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198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199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3" customFormat="1">
      <c r="A165" s="13"/>
      <c r="B165" s="242"/>
      <c r="C165" s="243"/>
      <c r="D165" s="244" t="s">
        <v>172</v>
      </c>
      <c r="E165" s="245" t="s">
        <v>1</v>
      </c>
      <c r="F165" s="246" t="s">
        <v>200</v>
      </c>
      <c r="G165" s="243"/>
      <c r="H165" s="247">
        <v>175.24000000000001</v>
      </c>
      <c r="I165" s="248"/>
      <c r="J165" s="243"/>
      <c r="K165" s="243"/>
      <c r="L165" s="249"/>
      <c r="M165" s="250"/>
      <c r="N165" s="251"/>
      <c r="O165" s="251"/>
      <c r="P165" s="251"/>
      <c r="Q165" s="251"/>
      <c r="R165" s="251"/>
      <c r="S165" s="251"/>
      <c r="T165" s="25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3" t="s">
        <v>172</v>
      </c>
      <c r="AU165" s="253" t="s">
        <v>83</v>
      </c>
      <c r="AV165" s="13" t="s">
        <v>83</v>
      </c>
      <c r="AW165" s="13" t="s">
        <v>31</v>
      </c>
      <c r="AX165" s="13" t="s">
        <v>12</v>
      </c>
      <c r="AY165" s="253" t="s">
        <v>164</v>
      </c>
    </row>
    <row r="166" s="14" customFormat="1">
      <c r="A166" s="14"/>
      <c r="B166" s="254"/>
      <c r="C166" s="255"/>
      <c r="D166" s="244" t="s">
        <v>172</v>
      </c>
      <c r="E166" s="256" t="s">
        <v>1</v>
      </c>
      <c r="F166" s="257" t="s">
        <v>191</v>
      </c>
      <c r="G166" s="255"/>
      <c r="H166" s="256" t="s">
        <v>1</v>
      </c>
      <c r="I166" s="258"/>
      <c r="J166" s="255"/>
      <c r="K166" s="255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172</v>
      </c>
      <c r="AU166" s="263" t="s">
        <v>83</v>
      </c>
      <c r="AV166" s="14" t="s">
        <v>81</v>
      </c>
      <c r="AW166" s="14" t="s">
        <v>31</v>
      </c>
      <c r="AX166" s="14" t="s">
        <v>12</v>
      </c>
      <c r="AY166" s="263" t="s">
        <v>164</v>
      </c>
    </row>
    <row r="167" s="14" customFormat="1">
      <c r="A167" s="14"/>
      <c r="B167" s="254"/>
      <c r="C167" s="255"/>
      <c r="D167" s="244" t="s">
        <v>172</v>
      </c>
      <c r="E167" s="256" t="s">
        <v>1</v>
      </c>
      <c r="F167" s="257" t="s">
        <v>211</v>
      </c>
      <c r="G167" s="255"/>
      <c r="H167" s="256" t="s">
        <v>1</v>
      </c>
      <c r="I167" s="258"/>
      <c r="J167" s="255"/>
      <c r="K167" s="255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172</v>
      </c>
      <c r="AU167" s="263" t="s">
        <v>83</v>
      </c>
      <c r="AV167" s="14" t="s">
        <v>81</v>
      </c>
      <c r="AW167" s="14" t="s">
        <v>31</v>
      </c>
      <c r="AX167" s="14" t="s">
        <v>12</v>
      </c>
      <c r="AY167" s="263" t="s">
        <v>164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212</v>
      </c>
      <c r="G168" s="243"/>
      <c r="H168" s="247">
        <v>12.609999999999999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4" customFormat="1">
      <c r="A169" s="14"/>
      <c r="B169" s="254"/>
      <c r="C169" s="255"/>
      <c r="D169" s="244" t="s">
        <v>172</v>
      </c>
      <c r="E169" s="256" t="s">
        <v>1</v>
      </c>
      <c r="F169" s="257" t="s">
        <v>213</v>
      </c>
      <c r="G169" s="255"/>
      <c r="H169" s="256" t="s">
        <v>1</v>
      </c>
      <c r="I169" s="258"/>
      <c r="J169" s="255"/>
      <c r="K169" s="255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172</v>
      </c>
      <c r="AU169" s="263" t="s">
        <v>83</v>
      </c>
      <c r="AV169" s="14" t="s">
        <v>81</v>
      </c>
      <c r="AW169" s="14" t="s">
        <v>31</v>
      </c>
      <c r="AX169" s="14" t="s">
        <v>12</v>
      </c>
      <c r="AY169" s="263" t="s">
        <v>164</v>
      </c>
    </row>
    <row r="170" s="14" customFormat="1">
      <c r="A170" s="14"/>
      <c r="B170" s="254"/>
      <c r="C170" s="255"/>
      <c r="D170" s="244" t="s">
        <v>172</v>
      </c>
      <c r="E170" s="256" t="s">
        <v>1</v>
      </c>
      <c r="F170" s="257" t="s">
        <v>214</v>
      </c>
      <c r="G170" s="255"/>
      <c r="H170" s="256" t="s">
        <v>1</v>
      </c>
      <c r="I170" s="258"/>
      <c r="J170" s="255"/>
      <c r="K170" s="255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172</v>
      </c>
      <c r="AU170" s="263" t="s">
        <v>83</v>
      </c>
      <c r="AV170" s="14" t="s">
        <v>81</v>
      </c>
      <c r="AW170" s="14" t="s">
        <v>31</v>
      </c>
      <c r="AX170" s="14" t="s">
        <v>12</v>
      </c>
      <c r="AY170" s="263" t="s">
        <v>164</v>
      </c>
    </row>
    <row r="171" s="13" customFormat="1">
      <c r="A171" s="13"/>
      <c r="B171" s="242"/>
      <c r="C171" s="243"/>
      <c r="D171" s="244" t="s">
        <v>172</v>
      </c>
      <c r="E171" s="245" t="s">
        <v>1</v>
      </c>
      <c r="F171" s="246" t="s">
        <v>215</v>
      </c>
      <c r="G171" s="243"/>
      <c r="H171" s="247">
        <v>787.01999999999998</v>
      </c>
      <c r="I171" s="248"/>
      <c r="J171" s="243"/>
      <c r="K171" s="243"/>
      <c r="L171" s="249"/>
      <c r="M171" s="250"/>
      <c r="N171" s="251"/>
      <c r="O171" s="251"/>
      <c r="P171" s="251"/>
      <c r="Q171" s="251"/>
      <c r="R171" s="251"/>
      <c r="S171" s="251"/>
      <c r="T171" s="25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3" t="s">
        <v>172</v>
      </c>
      <c r="AU171" s="253" t="s">
        <v>83</v>
      </c>
      <c r="AV171" s="13" t="s">
        <v>83</v>
      </c>
      <c r="AW171" s="13" t="s">
        <v>31</v>
      </c>
      <c r="AX171" s="13" t="s">
        <v>12</v>
      </c>
      <c r="AY171" s="253" t="s">
        <v>164</v>
      </c>
    </row>
    <row r="172" s="15" customFormat="1">
      <c r="A172" s="15"/>
      <c r="B172" s="264"/>
      <c r="C172" s="265"/>
      <c r="D172" s="244" t="s">
        <v>172</v>
      </c>
      <c r="E172" s="266" t="s">
        <v>1</v>
      </c>
      <c r="F172" s="267" t="s">
        <v>180</v>
      </c>
      <c r="G172" s="265"/>
      <c r="H172" s="268">
        <v>3517.1700000000001</v>
      </c>
      <c r="I172" s="269"/>
      <c r="J172" s="265"/>
      <c r="K172" s="265"/>
      <c r="L172" s="270"/>
      <c r="M172" s="271"/>
      <c r="N172" s="272"/>
      <c r="O172" s="272"/>
      <c r="P172" s="272"/>
      <c r="Q172" s="272"/>
      <c r="R172" s="272"/>
      <c r="S172" s="272"/>
      <c r="T172" s="273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74" t="s">
        <v>172</v>
      </c>
      <c r="AU172" s="274" t="s">
        <v>83</v>
      </c>
      <c r="AV172" s="15" t="s">
        <v>170</v>
      </c>
      <c r="AW172" s="15" t="s">
        <v>31</v>
      </c>
      <c r="AX172" s="15" t="s">
        <v>81</v>
      </c>
      <c r="AY172" s="274" t="s">
        <v>164</v>
      </c>
    </row>
    <row r="173" s="2" customFormat="1" ht="24.15" customHeight="1">
      <c r="A173" s="39"/>
      <c r="B173" s="40"/>
      <c r="C173" s="228" t="s">
        <v>216</v>
      </c>
      <c r="D173" s="228" t="s">
        <v>166</v>
      </c>
      <c r="E173" s="229" t="s">
        <v>217</v>
      </c>
      <c r="F173" s="230" t="s">
        <v>218</v>
      </c>
      <c r="G173" s="231" t="s">
        <v>169</v>
      </c>
      <c r="H173" s="232">
        <v>256.92000000000002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0.625</v>
      </c>
      <c r="T173" s="239">
        <f>S173*H173</f>
        <v>160.57500000000002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170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170</v>
      </c>
      <c r="BM173" s="240" t="s">
        <v>219</v>
      </c>
    </row>
    <row r="174" s="14" customFormat="1">
      <c r="A174" s="14"/>
      <c r="B174" s="254"/>
      <c r="C174" s="255"/>
      <c r="D174" s="244" t="s">
        <v>172</v>
      </c>
      <c r="E174" s="256" t="s">
        <v>1</v>
      </c>
      <c r="F174" s="257" t="s">
        <v>198</v>
      </c>
      <c r="G174" s="255"/>
      <c r="H174" s="256" t="s">
        <v>1</v>
      </c>
      <c r="I174" s="258"/>
      <c r="J174" s="255"/>
      <c r="K174" s="255"/>
      <c r="L174" s="259"/>
      <c r="M174" s="260"/>
      <c r="N174" s="261"/>
      <c r="O174" s="261"/>
      <c r="P174" s="261"/>
      <c r="Q174" s="261"/>
      <c r="R174" s="261"/>
      <c r="S174" s="261"/>
      <c r="T174" s="26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3" t="s">
        <v>172</v>
      </c>
      <c r="AU174" s="263" t="s">
        <v>83</v>
      </c>
      <c r="AV174" s="14" t="s">
        <v>81</v>
      </c>
      <c r="AW174" s="14" t="s">
        <v>31</v>
      </c>
      <c r="AX174" s="14" t="s">
        <v>12</v>
      </c>
      <c r="AY174" s="263" t="s">
        <v>164</v>
      </c>
    </row>
    <row r="175" s="14" customFormat="1">
      <c r="A175" s="14"/>
      <c r="B175" s="254"/>
      <c r="C175" s="255"/>
      <c r="D175" s="244" t="s">
        <v>172</v>
      </c>
      <c r="E175" s="256" t="s">
        <v>1</v>
      </c>
      <c r="F175" s="257" t="s">
        <v>220</v>
      </c>
      <c r="G175" s="255"/>
      <c r="H175" s="256" t="s">
        <v>1</v>
      </c>
      <c r="I175" s="258"/>
      <c r="J175" s="255"/>
      <c r="K175" s="255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172</v>
      </c>
      <c r="AU175" s="263" t="s">
        <v>83</v>
      </c>
      <c r="AV175" s="14" t="s">
        <v>81</v>
      </c>
      <c r="AW175" s="14" t="s">
        <v>31</v>
      </c>
      <c r="AX175" s="14" t="s">
        <v>12</v>
      </c>
      <c r="AY175" s="263" t="s">
        <v>164</v>
      </c>
    </row>
    <row r="176" s="13" customFormat="1">
      <c r="A176" s="13"/>
      <c r="B176" s="242"/>
      <c r="C176" s="243"/>
      <c r="D176" s="244" t="s">
        <v>172</v>
      </c>
      <c r="E176" s="245" t="s">
        <v>1</v>
      </c>
      <c r="F176" s="246" t="s">
        <v>221</v>
      </c>
      <c r="G176" s="243"/>
      <c r="H176" s="247">
        <v>256.92000000000002</v>
      </c>
      <c r="I176" s="248"/>
      <c r="J176" s="243"/>
      <c r="K176" s="243"/>
      <c r="L176" s="249"/>
      <c r="M176" s="250"/>
      <c r="N176" s="251"/>
      <c r="O176" s="251"/>
      <c r="P176" s="251"/>
      <c r="Q176" s="251"/>
      <c r="R176" s="251"/>
      <c r="S176" s="251"/>
      <c r="T176" s="252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3" t="s">
        <v>172</v>
      </c>
      <c r="AU176" s="253" t="s">
        <v>83</v>
      </c>
      <c r="AV176" s="13" t="s">
        <v>83</v>
      </c>
      <c r="AW176" s="13" t="s">
        <v>31</v>
      </c>
      <c r="AX176" s="13" t="s">
        <v>12</v>
      </c>
      <c r="AY176" s="253" t="s">
        <v>164</v>
      </c>
    </row>
    <row r="177" s="15" customFormat="1">
      <c r="A177" s="15"/>
      <c r="B177" s="264"/>
      <c r="C177" s="265"/>
      <c r="D177" s="244" t="s">
        <v>172</v>
      </c>
      <c r="E177" s="266" t="s">
        <v>1</v>
      </c>
      <c r="F177" s="267" t="s">
        <v>180</v>
      </c>
      <c r="G177" s="265"/>
      <c r="H177" s="268">
        <v>256.92000000000002</v>
      </c>
      <c r="I177" s="269"/>
      <c r="J177" s="265"/>
      <c r="K177" s="265"/>
      <c r="L177" s="270"/>
      <c r="M177" s="271"/>
      <c r="N177" s="272"/>
      <c r="O177" s="272"/>
      <c r="P177" s="272"/>
      <c r="Q177" s="272"/>
      <c r="R177" s="272"/>
      <c r="S177" s="272"/>
      <c r="T177" s="273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74" t="s">
        <v>172</v>
      </c>
      <c r="AU177" s="274" t="s">
        <v>83</v>
      </c>
      <c r="AV177" s="15" t="s">
        <v>170</v>
      </c>
      <c r="AW177" s="15" t="s">
        <v>31</v>
      </c>
      <c r="AX177" s="15" t="s">
        <v>81</v>
      </c>
      <c r="AY177" s="274" t="s">
        <v>164</v>
      </c>
    </row>
    <row r="178" s="2" customFormat="1" ht="24.15" customHeight="1">
      <c r="A178" s="39"/>
      <c r="B178" s="40"/>
      <c r="C178" s="228" t="s">
        <v>222</v>
      </c>
      <c r="D178" s="228" t="s">
        <v>166</v>
      </c>
      <c r="E178" s="229" t="s">
        <v>223</v>
      </c>
      <c r="F178" s="230" t="s">
        <v>224</v>
      </c>
      <c r="G178" s="231" t="s">
        <v>169</v>
      </c>
      <c r="H178" s="232">
        <v>2777.3200000000002</v>
      </c>
      <c r="I178" s="233"/>
      <c r="J178" s="234">
        <f>ROUND(I178*H178,2)</f>
        <v>0</v>
      </c>
      <c r="K178" s="235"/>
      <c r="L178" s="45"/>
      <c r="M178" s="236" t="s">
        <v>1</v>
      </c>
      <c r="N178" s="237" t="s">
        <v>39</v>
      </c>
      <c r="O178" s="92"/>
      <c r="P178" s="238">
        <f>O178*H178</f>
        <v>0</v>
      </c>
      <c r="Q178" s="238">
        <v>0</v>
      </c>
      <c r="R178" s="238">
        <f>Q178*H178</f>
        <v>0</v>
      </c>
      <c r="S178" s="238">
        <v>0.22</v>
      </c>
      <c r="T178" s="239">
        <f>S178*H178</f>
        <v>611.0104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170</v>
      </c>
      <c r="AT178" s="240" t="s">
        <v>166</v>
      </c>
      <c r="AU178" s="240" t="s">
        <v>83</v>
      </c>
      <c r="AY178" s="18" t="s">
        <v>164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81</v>
      </c>
      <c r="BK178" s="241">
        <f>ROUND(I178*H178,2)</f>
        <v>0</v>
      </c>
      <c r="BL178" s="18" t="s">
        <v>170</v>
      </c>
      <c r="BM178" s="240" t="s">
        <v>225</v>
      </c>
    </row>
    <row r="179" s="14" customFormat="1">
      <c r="A179" s="14"/>
      <c r="B179" s="254"/>
      <c r="C179" s="255"/>
      <c r="D179" s="244" t="s">
        <v>172</v>
      </c>
      <c r="E179" s="256" t="s">
        <v>1</v>
      </c>
      <c r="F179" s="257" t="s">
        <v>208</v>
      </c>
      <c r="G179" s="255"/>
      <c r="H179" s="256" t="s">
        <v>1</v>
      </c>
      <c r="I179" s="258"/>
      <c r="J179" s="255"/>
      <c r="K179" s="255"/>
      <c r="L179" s="259"/>
      <c r="M179" s="260"/>
      <c r="N179" s="261"/>
      <c r="O179" s="261"/>
      <c r="P179" s="261"/>
      <c r="Q179" s="261"/>
      <c r="R179" s="261"/>
      <c r="S179" s="261"/>
      <c r="T179" s="262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63" t="s">
        <v>172</v>
      </c>
      <c r="AU179" s="263" t="s">
        <v>83</v>
      </c>
      <c r="AV179" s="14" t="s">
        <v>81</v>
      </c>
      <c r="AW179" s="14" t="s">
        <v>31</v>
      </c>
      <c r="AX179" s="14" t="s">
        <v>12</v>
      </c>
      <c r="AY179" s="263" t="s">
        <v>164</v>
      </c>
    </row>
    <row r="180" s="14" customFormat="1">
      <c r="A180" s="14"/>
      <c r="B180" s="254"/>
      <c r="C180" s="255"/>
      <c r="D180" s="244" t="s">
        <v>172</v>
      </c>
      <c r="E180" s="256" t="s">
        <v>1</v>
      </c>
      <c r="F180" s="257" t="s">
        <v>226</v>
      </c>
      <c r="G180" s="255"/>
      <c r="H180" s="256" t="s">
        <v>1</v>
      </c>
      <c r="I180" s="258"/>
      <c r="J180" s="255"/>
      <c r="K180" s="255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172</v>
      </c>
      <c r="AU180" s="263" t="s">
        <v>83</v>
      </c>
      <c r="AV180" s="14" t="s">
        <v>81</v>
      </c>
      <c r="AW180" s="14" t="s">
        <v>31</v>
      </c>
      <c r="AX180" s="14" t="s">
        <v>12</v>
      </c>
      <c r="AY180" s="263" t="s">
        <v>164</v>
      </c>
    </row>
    <row r="181" s="13" customFormat="1">
      <c r="A181" s="13"/>
      <c r="B181" s="242"/>
      <c r="C181" s="243"/>
      <c r="D181" s="244" t="s">
        <v>172</v>
      </c>
      <c r="E181" s="245" t="s">
        <v>1</v>
      </c>
      <c r="F181" s="246" t="s">
        <v>227</v>
      </c>
      <c r="G181" s="243"/>
      <c r="H181" s="247">
        <v>2106.3099999999999</v>
      </c>
      <c r="I181" s="248"/>
      <c r="J181" s="243"/>
      <c r="K181" s="243"/>
      <c r="L181" s="249"/>
      <c r="M181" s="250"/>
      <c r="N181" s="251"/>
      <c r="O181" s="251"/>
      <c r="P181" s="251"/>
      <c r="Q181" s="251"/>
      <c r="R181" s="251"/>
      <c r="S181" s="251"/>
      <c r="T181" s="25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3" t="s">
        <v>172</v>
      </c>
      <c r="AU181" s="253" t="s">
        <v>83</v>
      </c>
      <c r="AV181" s="13" t="s">
        <v>83</v>
      </c>
      <c r="AW181" s="13" t="s">
        <v>31</v>
      </c>
      <c r="AX181" s="13" t="s">
        <v>12</v>
      </c>
      <c r="AY181" s="253" t="s">
        <v>164</v>
      </c>
    </row>
    <row r="182" s="14" customFormat="1">
      <c r="A182" s="14"/>
      <c r="B182" s="254"/>
      <c r="C182" s="255"/>
      <c r="D182" s="244" t="s">
        <v>172</v>
      </c>
      <c r="E182" s="256" t="s">
        <v>1</v>
      </c>
      <c r="F182" s="257" t="s">
        <v>213</v>
      </c>
      <c r="G182" s="255"/>
      <c r="H182" s="256" t="s">
        <v>1</v>
      </c>
      <c r="I182" s="258"/>
      <c r="J182" s="255"/>
      <c r="K182" s="255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172</v>
      </c>
      <c r="AU182" s="263" t="s">
        <v>83</v>
      </c>
      <c r="AV182" s="14" t="s">
        <v>81</v>
      </c>
      <c r="AW182" s="14" t="s">
        <v>31</v>
      </c>
      <c r="AX182" s="14" t="s">
        <v>12</v>
      </c>
      <c r="AY182" s="263" t="s">
        <v>164</v>
      </c>
    </row>
    <row r="183" s="14" customFormat="1">
      <c r="A183" s="14"/>
      <c r="B183" s="254"/>
      <c r="C183" s="255"/>
      <c r="D183" s="244" t="s">
        <v>172</v>
      </c>
      <c r="E183" s="256" t="s">
        <v>1</v>
      </c>
      <c r="F183" s="257" t="s">
        <v>228</v>
      </c>
      <c r="G183" s="255"/>
      <c r="H183" s="256" t="s">
        <v>1</v>
      </c>
      <c r="I183" s="258"/>
      <c r="J183" s="255"/>
      <c r="K183" s="255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172</v>
      </c>
      <c r="AU183" s="263" t="s">
        <v>83</v>
      </c>
      <c r="AV183" s="14" t="s">
        <v>81</v>
      </c>
      <c r="AW183" s="14" t="s">
        <v>31</v>
      </c>
      <c r="AX183" s="14" t="s">
        <v>12</v>
      </c>
      <c r="AY183" s="263" t="s">
        <v>164</v>
      </c>
    </row>
    <row r="184" s="13" customFormat="1">
      <c r="A184" s="13"/>
      <c r="B184" s="242"/>
      <c r="C184" s="243"/>
      <c r="D184" s="244" t="s">
        <v>172</v>
      </c>
      <c r="E184" s="245" t="s">
        <v>1</v>
      </c>
      <c r="F184" s="246" t="s">
        <v>229</v>
      </c>
      <c r="G184" s="243"/>
      <c r="H184" s="247">
        <v>671.00999999999999</v>
      </c>
      <c r="I184" s="248"/>
      <c r="J184" s="243"/>
      <c r="K184" s="243"/>
      <c r="L184" s="249"/>
      <c r="M184" s="250"/>
      <c r="N184" s="251"/>
      <c r="O184" s="251"/>
      <c r="P184" s="251"/>
      <c r="Q184" s="251"/>
      <c r="R184" s="251"/>
      <c r="S184" s="251"/>
      <c r="T184" s="25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3" t="s">
        <v>172</v>
      </c>
      <c r="AU184" s="253" t="s">
        <v>83</v>
      </c>
      <c r="AV184" s="13" t="s">
        <v>83</v>
      </c>
      <c r="AW184" s="13" t="s">
        <v>31</v>
      </c>
      <c r="AX184" s="13" t="s">
        <v>12</v>
      </c>
      <c r="AY184" s="253" t="s">
        <v>164</v>
      </c>
    </row>
    <row r="185" s="15" customFormat="1">
      <c r="A185" s="15"/>
      <c r="B185" s="264"/>
      <c r="C185" s="265"/>
      <c r="D185" s="244" t="s">
        <v>172</v>
      </c>
      <c r="E185" s="266" t="s">
        <v>1</v>
      </c>
      <c r="F185" s="267" t="s">
        <v>180</v>
      </c>
      <c r="G185" s="265"/>
      <c r="H185" s="268">
        <v>2777.3199999999997</v>
      </c>
      <c r="I185" s="269"/>
      <c r="J185" s="265"/>
      <c r="K185" s="265"/>
      <c r="L185" s="270"/>
      <c r="M185" s="271"/>
      <c r="N185" s="272"/>
      <c r="O185" s="272"/>
      <c r="P185" s="272"/>
      <c r="Q185" s="272"/>
      <c r="R185" s="272"/>
      <c r="S185" s="272"/>
      <c r="T185" s="273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74" t="s">
        <v>172</v>
      </c>
      <c r="AU185" s="274" t="s">
        <v>83</v>
      </c>
      <c r="AV185" s="15" t="s">
        <v>170</v>
      </c>
      <c r="AW185" s="15" t="s">
        <v>31</v>
      </c>
      <c r="AX185" s="15" t="s">
        <v>81</v>
      </c>
      <c r="AY185" s="274" t="s">
        <v>164</v>
      </c>
    </row>
    <row r="186" s="2" customFormat="1" ht="24.15" customHeight="1">
      <c r="A186" s="39"/>
      <c r="B186" s="40"/>
      <c r="C186" s="228" t="s">
        <v>230</v>
      </c>
      <c r="D186" s="228" t="s">
        <v>166</v>
      </c>
      <c r="E186" s="229" t="s">
        <v>231</v>
      </c>
      <c r="F186" s="230" t="s">
        <v>232</v>
      </c>
      <c r="G186" s="231" t="s">
        <v>169</v>
      </c>
      <c r="H186" s="232">
        <v>50.369999999999997</v>
      </c>
      <c r="I186" s="233"/>
      <c r="J186" s="234">
        <f>ROUND(I186*H186,2)</f>
        <v>0</v>
      </c>
      <c r="K186" s="235"/>
      <c r="L186" s="45"/>
      <c r="M186" s="236" t="s">
        <v>1</v>
      </c>
      <c r="N186" s="237" t="s">
        <v>39</v>
      </c>
      <c r="O186" s="92"/>
      <c r="P186" s="238">
        <f>O186*H186</f>
        <v>0</v>
      </c>
      <c r="Q186" s="238">
        <v>0</v>
      </c>
      <c r="R186" s="238">
        <f>Q186*H186</f>
        <v>0</v>
      </c>
      <c r="S186" s="238">
        <v>0.29999999999999999</v>
      </c>
      <c r="T186" s="239">
        <f>S186*H186</f>
        <v>15.110999999999999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170</v>
      </c>
      <c r="AT186" s="240" t="s">
        <v>166</v>
      </c>
      <c r="AU186" s="240" t="s">
        <v>83</v>
      </c>
      <c r="AY186" s="18" t="s">
        <v>164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81</v>
      </c>
      <c r="BK186" s="241">
        <f>ROUND(I186*H186,2)</f>
        <v>0</v>
      </c>
      <c r="BL186" s="18" t="s">
        <v>170</v>
      </c>
      <c r="BM186" s="240" t="s">
        <v>233</v>
      </c>
    </row>
    <row r="187" s="14" customFormat="1">
      <c r="A187" s="14"/>
      <c r="B187" s="254"/>
      <c r="C187" s="255"/>
      <c r="D187" s="244" t="s">
        <v>172</v>
      </c>
      <c r="E187" s="256" t="s">
        <v>1</v>
      </c>
      <c r="F187" s="257" t="s">
        <v>234</v>
      </c>
      <c r="G187" s="255"/>
      <c r="H187" s="256" t="s">
        <v>1</v>
      </c>
      <c r="I187" s="258"/>
      <c r="J187" s="255"/>
      <c r="K187" s="255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172</v>
      </c>
      <c r="AU187" s="263" t="s">
        <v>83</v>
      </c>
      <c r="AV187" s="14" t="s">
        <v>81</v>
      </c>
      <c r="AW187" s="14" t="s">
        <v>31</v>
      </c>
      <c r="AX187" s="14" t="s">
        <v>12</v>
      </c>
      <c r="AY187" s="263" t="s">
        <v>164</v>
      </c>
    </row>
    <row r="188" s="14" customFormat="1">
      <c r="A188" s="14"/>
      <c r="B188" s="254"/>
      <c r="C188" s="255"/>
      <c r="D188" s="244" t="s">
        <v>172</v>
      </c>
      <c r="E188" s="256" t="s">
        <v>1</v>
      </c>
      <c r="F188" s="257" t="s">
        <v>235</v>
      </c>
      <c r="G188" s="255"/>
      <c r="H188" s="256" t="s">
        <v>1</v>
      </c>
      <c r="I188" s="258"/>
      <c r="J188" s="255"/>
      <c r="K188" s="255"/>
      <c r="L188" s="259"/>
      <c r="M188" s="260"/>
      <c r="N188" s="261"/>
      <c r="O188" s="261"/>
      <c r="P188" s="261"/>
      <c r="Q188" s="261"/>
      <c r="R188" s="261"/>
      <c r="S188" s="261"/>
      <c r="T188" s="26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63" t="s">
        <v>172</v>
      </c>
      <c r="AU188" s="263" t="s">
        <v>83</v>
      </c>
      <c r="AV188" s="14" t="s">
        <v>81</v>
      </c>
      <c r="AW188" s="14" t="s">
        <v>31</v>
      </c>
      <c r="AX188" s="14" t="s">
        <v>12</v>
      </c>
      <c r="AY188" s="263" t="s">
        <v>164</v>
      </c>
    </row>
    <row r="189" s="13" customFormat="1">
      <c r="A189" s="13"/>
      <c r="B189" s="242"/>
      <c r="C189" s="243"/>
      <c r="D189" s="244" t="s">
        <v>172</v>
      </c>
      <c r="E189" s="245" t="s">
        <v>1</v>
      </c>
      <c r="F189" s="246" t="s">
        <v>236</v>
      </c>
      <c r="G189" s="243"/>
      <c r="H189" s="247">
        <v>50.369999999999997</v>
      </c>
      <c r="I189" s="248"/>
      <c r="J189" s="243"/>
      <c r="K189" s="243"/>
      <c r="L189" s="249"/>
      <c r="M189" s="250"/>
      <c r="N189" s="251"/>
      <c r="O189" s="251"/>
      <c r="P189" s="251"/>
      <c r="Q189" s="251"/>
      <c r="R189" s="251"/>
      <c r="S189" s="251"/>
      <c r="T189" s="252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53" t="s">
        <v>172</v>
      </c>
      <c r="AU189" s="253" t="s">
        <v>83</v>
      </c>
      <c r="AV189" s="13" t="s">
        <v>83</v>
      </c>
      <c r="AW189" s="13" t="s">
        <v>31</v>
      </c>
      <c r="AX189" s="13" t="s">
        <v>81</v>
      </c>
      <c r="AY189" s="253" t="s">
        <v>164</v>
      </c>
    </row>
    <row r="190" s="2" customFormat="1" ht="16.5" customHeight="1">
      <c r="A190" s="39"/>
      <c r="B190" s="40"/>
      <c r="C190" s="228" t="s">
        <v>237</v>
      </c>
      <c r="D190" s="228" t="s">
        <v>166</v>
      </c>
      <c r="E190" s="229" t="s">
        <v>238</v>
      </c>
      <c r="F190" s="230" t="s">
        <v>239</v>
      </c>
      <c r="G190" s="231" t="s">
        <v>240</v>
      </c>
      <c r="H190" s="232">
        <v>16</v>
      </c>
      <c r="I190" s="233"/>
      <c r="J190" s="234">
        <f>ROUND(I190*H190,2)</f>
        <v>0</v>
      </c>
      <c r="K190" s="235"/>
      <c r="L190" s="45"/>
      <c r="M190" s="236" t="s">
        <v>1</v>
      </c>
      <c r="N190" s="237" t="s">
        <v>39</v>
      </c>
      <c r="O190" s="92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170</v>
      </c>
      <c r="AT190" s="240" t="s">
        <v>166</v>
      </c>
      <c r="AU190" s="240" t="s">
        <v>83</v>
      </c>
      <c r="AY190" s="18" t="s">
        <v>164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81</v>
      </c>
      <c r="BK190" s="241">
        <f>ROUND(I190*H190,2)</f>
        <v>0</v>
      </c>
      <c r="BL190" s="18" t="s">
        <v>170</v>
      </c>
      <c r="BM190" s="240" t="s">
        <v>241</v>
      </c>
    </row>
    <row r="191" s="14" customFormat="1">
      <c r="A191" s="14"/>
      <c r="B191" s="254"/>
      <c r="C191" s="255"/>
      <c r="D191" s="244" t="s">
        <v>172</v>
      </c>
      <c r="E191" s="256" t="s">
        <v>1</v>
      </c>
      <c r="F191" s="257" t="s">
        <v>242</v>
      </c>
      <c r="G191" s="255"/>
      <c r="H191" s="256" t="s">
        <v>1</v>
      </c>
      <c r="I191" s="258"/>
      <c r="J191" s="255"/>
      <c r="K191" s="255"/>
      <c r="L191" s="259"/>
      <c r="M191" s="260"/>
      <c r="N191" s="261"/>
      <c r="O191" s="261"/>
      <c r="P191" s="261"/>
      <c r="Q191" s="261"/>
      <c r="R191" s="261"/>
      <c r="S191" s="261"/>
      <c r="T191" s="26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3" t="s">
        <v>172</v>
      </c>
      <c r="AU191" s="263" t="s">
        <v>83</v>
      </c>
      <c r="AV191" s="14" t="s">
        <v>81</v>
      </c>
      <c r="AW191" s="14" t="s">
        <v>31</v>
      </c>
      <c r="AX191" s="14" t="s">
        <v>12</v>
      </c>
      <c r="AY191" s="263" t="s">
        <v>164</v>
      </c>
    </row>
    <row r="192" s="14" customFormat="1">
      <c r="A192" s="14"/>
      <c r="B192" s="254"/>
      <c r="C192" s="255"/>
      <c r="D192" s="244" t="s">
        <v>172</v>
      </c>
      <c r="E192" s="256" t="s">
        <v>1</v>
      </c>
      <c r="F192" s="257" t="s">
        <v>243</v>
      </c>
      <c r="G192" s="255"/>
      <c r="H192" s="256" t="s">
        <v>1</v>
      </c>
      <c r="I192" s="258"/>
      <c r="J192" s="255"/>
      <c r="K192" s="255"/>
      <c r="L192" s="259"/>
      <c r="M192" s="260"/>
      <c r="N192" s="261"/>
      <c r="O192" s="261"/>
      <c r="P192" s="261"/>
      <c r="Q192" s="261"/>
      <c r="R192" s="261"/>
      <c r="S192" s="261"/>
      <c r="T192" s="26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3" t="s">
        <v>172</v>
      </c>
      <c r="AU192" s="263" t="s">
        <v>83</v>
      </c>
      <c r="AV192" s="14" t="s">
        <v>81</v>
      </c>
      <c r="AW192" s="14" t="s">
        <v>31</v>
      </c>
      <c r="AX192" s="14" t="s">
        <v>12</v>
      </c>
      <c r="AY192" s="263" t="s">
        <v>164</v>
      </c>
    </row>
    <row r="193" s="13" customFormat="1">
      <c r="A193" s="13"/>
      <c r="B193" s="242"/>
      <c r="C193" s="243"/>
      <c r="D193" s="244" t="s">
        <v>172</v>
      </c>
      <c r="E193" s="245" t="s">
        <v>1</v>
      </c>
      <c r="F193" s="246" t="s">
        <v>244</v>
      </c>
      <c r="G193" s="243"/>
      <c r="H193" s="247">
        <v>10</v>
      </c>
      <c r="I193" s="248"/>
      <c r="J193" s="243"/>
      <c r="K193" s="243"/>
      <c r="L193" s="249"/>
      <c r="M193" s="250"/>
      <c r="N193" s="251"/>
      <c r="O193" s="251"/>
      <c r="P193" s="251"/>
      <c r="Q193" s="251"/>
      <c r="R193" s="251"/>
      <c r="S193" s="251"/>
      <c r="T193" s="25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3" t="s">
        <v>172</v>
      </c>
      <c r="AU193" s="253" t="s">
        <v>83</v>
      </c>
      <c r="AV193" s="13" t="s">
        <v>83</v>
      </c>
      <c r="AW193" s="13" t="s">
        <v>31</v>
      </c>
      <c r="AX193" s="13" t="s">
        <v>12</v>
      </c>
      <c r="AY193" s="253" t="s">
        <v>164</v>
      </c>
    </row>
    <row r="194" s="14" customFormat="1">
      <c r="A194" s="14"/>
      <c r="B194" s="254"/>
      <c r="C194" s="255"/>
      <c r="D194" s="244" t="s">
        <v>172</v>
      </c>
      <c r="E194" s="256" t="s">
        <v>1</v>
      </c>
      <c r="F194" s="257" t="s">
        <v>234</v>
      </c>
      <c r="G194" s="255"/>
      <c r="H194" s="256" t="s">
        <v>1</v>
      </c>
      <c r="I194" s="258"/>
      <c r="J194" s="255"/>
      <c r="K194" s="255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172</v>
      </c>
      <c r="AU194" s="263" t="s">
        <v>83</v>
      </c>
      <c r="AV194" s="14" t="s">
        <v>81</v>
      </c>
      <c r="AW194" s="14" t="s">
        <v>31</v>
      </c>
      <c r="AX194" s="14" t="s">
        <v>12</v>
      </c>
      <c r="AY194" s="263" t="s">
        <v>164</v>
      </c>
    </row>
    <row r="195" s="14" customFormat="1">
      <c r="A195" s="14"/>
      <c r="B195" s="254"/>
      <c r="C195" s="255"/>
      <c r="D195" s="244" t="s">
        <v>172</v>
      </c>
      <c r="E195" s="256" t="s">
        <v>1</v>
      </c>
      <c r="F195" s="257" t="s">
        <v>245</v>
      </c>
      <c r="G195" s="255"/>
      <c r="H195" s="256" t="s">
        <v>1</v>
      </c>
      <c r="I195" s="258"/>
      <c r="J195" s="255"/>
      <c r="K195" s="255"/>
      <c r="L195" s="259"/>
      <c r="M195" s="260"/>
      <c r="N195" s="261"/>
      <c r="O195" s="261"/>
      <c r="P195" s="261"/>
      <c r="Q195" s="261"/>
      <c r="R195" s="261"/>
      <c r="S195" s="261"/>
      <c r="T195" s="26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3" t="s">
        <v>172</v>
      </c>
      <c r="AU195" s="263" t="s">
        <v>83</v>
      </c>
      <c r="AV195" s="14" t="s">
        <v>81</v>
      </c>
      <c r="AW195" s="14" t="s">
        <v>31</v>
      </c>
      <c r="AX195" s="14" t="s">
        <v>12</v>
      </c>
      <c r="AY195" s="263" t="s">
        <v>164</v>
      </c>
    </row>
    <row r="196" s="13" customFormat="1">
      <c r="A196" s="13"/>
      <c r="B196" s="242"/>
      <c r="C196" s="243"/>
      <c r="D196" s="244" t="s">
        <v>172</v>
      </c>
      <c r="E196" s="245" t="s">
        <v>1</v>
      </c>
      <c r="F196" s="246" t="s">
        <v>246</v>
      </c>
      <c r="G196" s="243"/>
      <c r="H196" s="247">
        <v>6</v>
      </c>
      <c r="I196" s="248"/>
      <c r="J196" s="243"/>
      <c r="K196" s="243"/>
      <c r="L196" s="249"/>
      <c r="M196" s="250"/>
      <c r="N196" s="251"/>
      <c r="O196" s="251"/>
      <c r="P196" s="251"/>
      <c r="Q196" s="251"/>
      <c r="R196" s="251"/>
      <c r="S196" s="251"/>
      <c r="T196" s="25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3" t="s">
        <v>172</v>
      </c>
      <c r="AU196" s="253" t="s">
        <v>83</v>
      </c>
      <c r="AV196" s="13" t="s">
        <v>83</v>
      </c>
      <c r="AW196" s="13" t="s">
        <v>31</v>
      </c>
      <c r="AX196" s="13" t="s">
        <v>12</v>
      </c>
      <c r="AY196" s="253" t="s">
        <v>164</v>
      </c>
    </row>
    <row r="197" s="15" customFormat="1">
      <c r="A197" s="15"/>
      <c r="B197" s="264"/>
      <c r="C197" s="265"/>
      <c r="D197" s="244" t="s">
        <v>172</v>
      </c>
      <c r="E197" s="266" t="s">
        <v>1</v>
      </c>
      <c r="F197" s="267" t="s">
        <v>180</v>
      </c>
      <c r="G197" s="265"/>
      <c r="H197" s="268">
        <v>16</v>
      </c>
      <c r="I197" s="269"/>
      <c r="J197" s="265"/>
      <c r="K197" s="265"/>
      <c r="L197" s="270"/>
      <c r="M197" s="271"/>
      <c r="N197" s="272"/>
      <c r="O197" s="272"/>
      <c r="P197" s="272"/>
      <c r="Q197" s="272"/>
      <c r="R197" s="272"/>
      <c r="S197" s="272"/>
      <c r="T197" s="273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T197" s="274" t="s">
        <v>172</v>
      </c>
      <c r="AU197" s="274" t="s">
        <v>83</v>
      </c>
      <c r="AV197" s="15" t="s">
        <v>170</v>
      </c>
      <c r="AW197" s="15" t="s">
        <v>31</v>
      </c>
      <c r="AX197" s="15" t="s">
        <v>81</v>
      </c>
      <c r="AY197" s="274" t="s">
        <v>164</v>
      </c>
    </row>
    <row r="198" s="2" customFormat="1" ht="16.5" customHeight="1">
      <c r="A198" s="39"/>
      <c r="B198" s="40"/>
      <c r="C198" s="228" t="s">
        <v>247</v>
      </c>
      <c r="D198" s="228" t="s">
        <v>166</v>
      </c>
      <c r="E198" s="229" t="s">
        <v>248</v>
      </c>
      <c r="F198" s="230" t="s">
        <v>249</v>
      </c>
      <c r="G198" s="231" t="s">
        <v>240</v>
      </c>
      <c r="H198" s="232">
        <v>70.099999999999994</v>
      </c>
      <c r="I198" s="233"/>
      <c r="J198" s="234">
        <f>ROUND(I198*H198,2)</f>
        <v>0</v>
      </c>
      <c r="K198" s="235"/>
      <c r="L198" s="45"/>
      <c r="M198" s="236" t="s">
        <v>1</v>
      </c>
      <c r="N198" s="237" t="s">
        <v>39</v>
      </c>
      <c r="O198" s="92"/>
      <c r="P198" s="238">
        <f>O198*H198</f>
        <v>0</v>
      </c>
      <c r="Q198" s="238">
        <v>0</v>
      </c>
      <c r="R198" s="238">
        <f>Q198*H198</f>
        <v>0</v>
      </c>
      <c r="S198" s="238">
        <v>0</v>
      </c>
      <c r="T198" s="239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40" t="s">
        <v>170</v>
      </c>
      <c r="AT198" s="240" t="s">
        <v>166</v>
      </c>
      <c r="AU198" s="240" t="s">
        <v>83</v>
      </c>
      <c r="AY198" s="18" t="s">
        <v>164</v>
      </c>
      <c r="BE198" s="241">
        <f>IF(N198="základní",J198,0)</f>
        <v>0</v>
      </c>
      <c r="BF198" s="241">
        <f>IF(N198="snížená",J198,0)</f>
        <v>0</v>
      </c>
      <c r="BG198" s="241">
        <f>IF(N198="zákl. přenesená",J198,0)</f>
        <v>0</v>
      </c>
      <c r="BH198" s="241">
        <f>IF(N198="sníž. přenesená",J198,0)</f>
        <v>0</v>
      </c>
      <c r="BI198" s="241">
        <f>IF(N198="nulová",J198,0)</f>
        <v>0</v>
      </c>
      <c r="BJ198" s="18" t="s">
        <v>81</v>
      </c>
      <c r="BK198" s="241">
        <f>ROUND(I198*H198,2)</f>
        <v>0</v>
      </c>
      <c r="BL198" s="18" t="s">
        <v>170</v>
      </c>
      <c r="BM198" s="240" t="s">
        <v>250</v>
      </c>
    </row>
    <row r="199" s="14" customFormat="1">
      <c r="A199" s="14"/>
      <c r="B199" s="254"/>
      <c r="C199" s="255"/>
      <c r="D199" s="244" t="s">
        <v>172</v>
      </c>
      <c r="E199" s="256" t="s">
        <v>1</v>
      </c>
      <c r="F199" s="257" t="s">
        <v>242</v>
      </c>
      <c r="G199" s="255"/>
      <c r="H199" s="256" t="s">
        <v>1</v>
      </c>
      <c r="I199" s="258"/>
      <c r="J199" s="255"/>
      <c r="K199" s="255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172</v>
      </c>
      <c r="AU199" s="263" t="s">
        <v>83</v>
      </c>
      <c r="AV199" s="14" t="s">
        <v>81</v>
      </c>
      <c r="AW199" s="14" t="s">
        <v>31</v>
      </c>
      <c r="AX199" s="14" t="s">
        <v>12</v>
      </c>
      <c r="AY199" s="263" t="s">
        <v>164</v>
      </c>
    </row>
    <row r="200" s="14" customFormat="1">
      <c r="A200" s="14"/>
      <c r="B200" s="254"/>
      <c r="C200" s="255"/>
      <c r="D200" s="244" t="s">
        <v>172</v>
      </c>
      <c r="E200" s="256" t="s">
        <v>1</v>
      </c>
      <c r="F200" s="257" t="s">
        <v>251</v>
      </c>
      <c r="G200" s="255"/>
      <c r="H200" s="256" t="s">
        <v>1</v>
      </c>
      <c r="I200" s="258"/>
      <c r="J200" s="255"/>
      <c r="K200" s="255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172</v>
      </c>
      <c r="AU200" s="263" t="s">
        <v>83</v>
      </c>
      <c r="AV200" s="14" t="s">
        <v>81</v>
      </c>
      <c r="AW200" s="14" t="s">
        <v>31</v>
      </c>
      <c r="AX200" s="14" t="s">
        <v>12</v>
      </c>
      <c r="AY200" s="263" t="s">
        <v>164</v>
      </c>
    </row>
    <row r="201" s="13" customFormat="1">
      <c r="A201" s="13"/>
      <c r="B201" s="242"/>
      <c r="C201" s="243"/>
      <c r="D201" s="244" t="s">
        <v>172</v>
      </c>
      <c r="E201" s="245" t="s">
        <v>1</v>
      </c>
      <c r="F201" s="246" t="s">
        <v>252</v>
      </c>
      <c r="G201" s="243"/>
      <c r="H201" s="247">
        <v>48.200000000000003</v>
      </c>
      <c r="I201" s="248"/>
      <c r="J201" s="243"/>
      <c r="K201" s="243"/>
      <c r="L201" s="249"/>
      <c r="M201" s="250"/>
      <c r="N201" s="251"/>
      <c r="O201" s="251"/>
      <c r="P201" s="251"/>
      <c r="Q201" s="251"/>
      <c r="R201" s="251"/>
      <c r="S201" s="251"/>
      <c r="T201" s="252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53" t="s">
        <v>172</v>
      </c>
      <c r="AU201" s="253" t="s">
        <v>83</v>
      </c>
      <c r="AV201" s="13" t="s">
        <v>83</v>
      </c>
      <c r="AW201" s="13" t="s">
        <v>31</v>
      </c>
      <c r="AX201" s="13" t="s">
        <v>12</v>
      </c>
      <c r="AY201" s="253" t="s">
        <v>164</v>
      </c>
    </row>
    <row r="202" s="14" customFormat="1">
      <c r="A202" s="14"/>
      <c r="B202" s="254"/>
      <c r="C202" s="255"/>
      <c r="D202" s="244" t="s">
        <v>172</v>
      </c>
      <c r="E202" s="256" t="s">
        <v>1</v>
      </c>
      <c r="F202" s="257" t="s">
        <v>234</v>
      </c>
      <c r="G202" s="255"/>
      <c r="H202" s="256" t="s">
        <v>1</v>
      </c>
      <c r="I202" s="258"/>
      <c r="J202" s="255"/>
      <c r="K202" s="255"/>
      <c r="L202" s="259"/>
      <c r="M202" s="260"/>
      <c r="N202" s="261"/>
      <c r="O202" s="261"/>
      <c r="P202" s="261"/>
      <c r="Q202" s="261"/>
      <c r="R202" s="261"/>
      <c r="S202" s="261"/>
      <c r="T202" s="26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3" t="s">
        <v>172</v>
      </c>
      <c r="AU202" s="263" t="s">
        <v>83</v>
      </c>
      <c r="AV202" s="14" t="s">
        <v>81</v>
      </c>
      <c r="AW202" s="14" t="s">
        <v>31</v>
      </c>
      <c r="AX202" s="14" t="s">
        <v>12</v>
      </c>
      <c r="AY202" s="263" t="s">
        <v>164</v>
      </c>
    </row>
    <row r="203" s="14" customFormat="1">
      <c r="A203" s="14"/>
      <c r="B203" s="254"/>
      <c r="C203" s="255"/>
      <c r="D203" s="244" t="s">
        <v>172</v>
      </c>
      <c r="E203" s="256" t="s">
        <v>1</v>
      </c>
      <c r="F203" s="257" t="s">
        <v>253</v>
      </c>
      <c r="G203" s="255"/>
      <c r="H203" s="256" t="s">
        <v>1</v>
      </c>
      <c r="I203" s="258"/>
      <c r="J203" s="255"/>
      <c r="K203" s="255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172</v>
      </c>
      <c r="AU203" s="263" t="s">
        <v>83</v>
      </c>
      <c r="AV203" s="14" t="s">
        <v>81</v>
      </c>
      <c r="AW203" s="14" t="s">
        <v>31</v>
      </c>
      <c r="AX203" s="14" t="s">
        <v>12</v>
      </c>
      <c r="AY203" s="263" t="s">
        <v>164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254</v>
      </c>
      <c r="G204" s="243"/>
      <c r="H204" s="247">
        <v>21.899999999999999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12</v>
      </c>
      <c r="AY204" s="253" t="s">
        <v>164</v>
      </c>
    </row>
    <row r="205" s="15" customFormat="1">
      <c r="A205" s="15"/>
      <c r="B205" s="264"/>
      <c r="C205" s="265"/>
      <c r="D205" s="244" t="s">
        <v>172</v>
      </c>
      <c r="E205" s="266" t="s">
        <v>1</v>
      </c>
      <c r="F205" s="267" t="s">
        <v>180</v>
      </c>
      <c r="G205" s="265"/>
      <c r="H205" s="268">
        <v>70.099999999999994</v>
      </c>
      <c r="I205" s="269"/>
      <c r="J205" s="265"/>
      <c r="K205" s="265"/>
      <c r="L205" s="270"/>
      <c r="M205" s="271"/>
      <c r="N205" s="272"/>
      <c r="O205" s="272"/>
      <c r="P205" s="272"/>
      <c r="Q205" s="272"/>
      <c r="R205" s="272"/>
      <c r="S205" s="272"/>
      <c r="T205" s="273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74" t="s">
        <v>172</v>
      </c>
      <c r="AU205" s="274" t="s">
        <v>83</v>
      </c>
      <c r="AV205" s="15" t="s">
        <v>170</v>
      </c>
      <c r="AW205" s="15" t="s">
        <v>31</v>
      </c>
      <c r="AX205" s="15" t="s">
        <v>81</v>
      </c>
      <c r="AY205" s="274" t="s">
        <v>164</v>
      </c>
    </row>
    <row r="206" s="2" customFormat="1" ht="24.15" customHeight="1">
      <c r="A206" s="39"/>
      <c r="B206" s="40"/>
      <c r="C206" s="228" t="s">
        <v>8</v>
      </c>
      <c r="D206" s="228" t="s">
        <v>166</v>
      </c>
      <c r="E206" s="229" t="s">
        <v>255</v>
      </c>
      <c r="F206" s="230" t="s">
        <v>256</v>
      </c>
      <c r="G206" s="231" t="s">
        <v>257</v>
      </c>
      <c r="H206" s="232">
        <v>160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3.0000000000000001E-05</v>
      </c>
      <c r="R206" s="238">
        <f>Q206*H206</f>
        <v>0.0048000000000000004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170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170</v>
      </c>
      <c r="BM206" s="240" t="s">
        <v>258</v>
      </c>
    </row>
    <row r="207" s="13" customFormat="1">
      <c r="A207" s="13"/>
      <c r="B207" s="242"/>
      <c r="C207" s="243"/>
      <c r="D207" s="244" t="s">
        <v>172</v>
      </c>
      <c r="E207" s="245" t="s">
        <v>1</v>
      </c>
      <c r="F207" s="246" t="s">
        <v>259</v>
      </c>
      <c r="G207" s="243"/>
      <c r="H207" s="247">
        <v>160</v>
      </c>
      <c r="I207" s="248"/>
      <c r="J207" s="243"/>
      <c r="K207" s="243"/>
      <c r="L207" s="249"/>
      <c r="M207" s="250"/>
      <c r="N207" s="251"/>
      <c r="O207" s="251"/>
      <c r="P207" s="251"/>
      <c r="Q207" s="251"/>
      <c r="R207" s="251"/>
      <c r="S207" s="251"/>
      <c r="T207" s="252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53" t="s">
        <v>172</v>
      </c>
      <c r="AU207" s="253" t="s">
        <v>83</v>
      </c>
      <c r="AV207" s="13" t="s">
        <v>83</v>
      </c>
      <c r="AW207" s="13" t="s">
        <v>31</v>
      </c>
      <c r="AX207" s="13" t="s">
        <v>81</v>
      </c>
      <c r="AY207" s="253" t="s">
        <v>164</v>
      </c>
    </row>
    <row r="208" s="2" customFormat="1" ht="24.15" customHeight="1">
      <c r="A208" s="39"/>
      <c r="B208" s="40"/>
      <c r="C208" s="228" t="s">
        <v>260</v>
      </c>
      <c r="D208" s="228" t="s">
        <v>166</v>
      </c>
      <c r="E208" s="229" t="s">
        <v>261</v>
      </c>
      <c r="F208" s="230" t="s">
        <v>262</v>
      </c>
      <c r="G208" s="231" t="s">
        <v>263</v>
      </c>
      <c r="H208" s="232">
        <v>20</v>
      </c>
      <c r="I208" s="233"/>
      <c r="J208" s="234">
        <f>ROUND(I208*H208,2)</f>
        <v>0</v>
      </c>
      <c r="K208" s="235"/>
      <c r="L208" s="45"/>
      <c r="M208" s="236" t="s">
        <v>1</v>
      </c>
      <c r="N208" s="237" t="s">
        <v>39</v>
      </c>
      <c r="O208" s="92"/>
      <c r="P208" s="238">
        <f>O208*H208</f>
        <v>0</v>
      </c>
      <c r="Q208" s="238">
        <v>0</v>
      </c>
      <c r="R208" s="238">
        <f>Q208*H208</f>
        <v>0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170</v>
      </c>
      <c r="AT208" s="240" t="s">
        <v>166</v>
      </c>
      <c r="AU208" s="240" t="s">
        <v>83</v>
      </c>
      <c r="AY208" s="18" t="s">
        <v>164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81</v>
      </c>
      <c r="BK208" s="241">
        <f>ROUND(I208*H208,2)</f>
        <v>0</v>
      </c>
      <c r="BL208" s="18" t="s">
        <v>170</v>
      </c>
      <c r="BM208" s="240" t="s">
        <v>264</v>
      </c>
    </row>
    <row r="209" s="13" customFormat="1">
      <c r="A209" s="13"/>
      <c r="B209" s="242"/>
      <c r="C209" s="243"/>
      <c r="D209" s="244" t="s">
        <v>172</v>
      </c>
      <c r="E209" s="245" t="s">
        <v>1</v>
      </c>
      <c r="F209" s="246" t="s">
        <v>265</v>
      </c>
      <c r="G209" s="243"/>
      <c r="H209" s="247">
        <v>20</v>
      </c>
      <c r="I209" s="248"/>
      <c r="J209" s="243"/>
      <c r="K209" s="243"/>
      <c r="L209" s="249"/>
      <c r="M209" s="250"/>
      <c r="N209" s="251"/>
      <c r="O209" s="251"/>
      <c r="P209" s="251"/>
      <c r="Q209" s="251"/>
      <c r="R209" s="251"/>
      <c r="S209" s="251"/>
      <c r="T209" s="25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3" t="s">
        <v>172</v>
      </c>
      <c r="AU209" s="253" t="s">
        <v>83</v>
      </c>
      <c r="AV209" s="13" t="s">
        <v>83</v>
      </c>
      <c r="AW209" s="13" t="s">
        <v>31</v>
      </c>
      <c r="AX209" s="13" t="s">
        <v>81</v>
      </c>
      <c r="AY209" s="253" t="s">
        <v>164</v>
      </c>
    </row>
    <row r="210" s="2" customFormat="1" ht="24.15" customHeight="1">
      <c r="A210" s="39"/>
      <c r="B210" s="40"/>
      <c r="C210" s="228" t="s">
        <v>266</v>
      </c>
      <c r="D210" s="228" t="s">
        <v>166</v>
      </c>
      <c r="E210" s="229" t="s">
        <v>267</v>
      </c>
      <c r="F210" s="230" t="s">
        <v>268</v>
      </c>
      <c r="G210" s="231" t="s">
        <v>269</v>
      </c>
      <c r="H210" s="232">
        <v>206.69999999999999</v>
      </c>
      <c r="I210" s="233"/>
      <c r="J210" s="234">
        <f>ROUND(I210*H210,2)</f>
        <v>0</v>
      </c>
      <c r="K210" s="235"/>
      <c r="L210" s="45"/>
      <c r="M210" s="236" t="s">
        <v>1</v>
      </c>
      <c r="N210" s="237" t="s">
        <v>39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170</v>
      </c>
      <c r="AT210" s="240" t="s">
        <v>166</v>
      </c>
      <c r="AU210" s="240" t="s">
        <v>83</v>
      </c>
      <c r="AY210" s="18" t="s">
        <v>164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81</v>
      </c>
      <c r="BK210" s="241">
        <f>ROUND(I210*H210,2)</f>
        <v>0</v>
      </c>
      <c r="BL210" s="18" t="s">
        <v>170</v>
      </c>
      <c r="BM210" s="240" t="s">
        <v>270</v>
      </c>
    </row>
    <row r="211" s="14" customFormat="1">
      <c r="A211" s="14"/>
      <c r="B211" s="254"/>
      <c r="C211" s="255"/>
      <c r="D211" s="244" t="s">
        <v>172</v>
      </c>
      <c r="E211" s="256" t="s">
        <v>1</v>
      </c>
      <c r="F211" s="257" t="s">
        <v>271</v>
      </c>
      <c r="G211" s="255"/>
      <c r="H211" s="256" t="s">
        <v>1</v>
      </c>
      <c r="I211" s="258"/>
      <c r="J211" s="255"/>
      <c r="K211" s="255"/>
      <c r="L211" s="259"/>
      <c r="M211" s="260"/>
      <c r="N211" s="261"/>
      <c r="O211" s="261"/>
      <c r="P211" s="261"/>
      <c r="Q211" s="261"/>
      <c r="R211" s="261"/>
      <c r="S211" s="261"/>
      <c r="T211" s="26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63" t="s">
        <v>172</v>
      </c>
      <c r="AU211" s="263" t="s">
        <v>83</v>
      </c>
      <c r="AV211" s="14" t="s">
        <v>81</v>
      </c>
      <c r="AW211" s="14" t="s">
        <v>31</v>
      </c>
      <c r="AX211" s="14" t="s">
        <v>12</v>
      </c>
      <c r="AY211" s="263" t="s">
        <v>164</v>
      </c>
    </row>
    <row r="212" s="13" customFormat="1">
      <c r="A212" s="13"/>
      <c r="B212" s="242"/>
      <c r="C212" s="243"/>
      <c r="D212" s="244" t="s">
        <v>172</v>
      </c>
      <c r="E212" s="245" t="s">
        <v>1</v>
      </c>
      <c r="F212" s="246" t="s">
        <v>272</v>
      </c>
      <c r="G212" s="243"/>
      <c r="H212" s="247">
        <v>54.600000000000001</v>
      </c>
      <c r="I212" s="248"/>
      <c r="J212" s="243"/>
      <c r="K212" s="243"/>
      <c r="L212" s="249"/>
      <c r="M212" s="250"/>
      <c r="N212" s="251"/>
      <c r="O212" s="251"/>
      <c r="P212" s="251"/>
      <c r="Q212" s="251"/>
      <c r="R212" s="251"/>
      <c r="S212" s="251"/>
      <c r="T212" s="252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3" t="s">
        <v>172</v>
      </c>
      <c r="AU212" s="253" t="s">
        <v>83</v>
      </c>
      <c r="AV212" s="13" t="s">
        <v>83</v>
      </c>
      <c r="AW212" s="13" t="s">
        <v>31</v>
      </c>
      <c r="AX212" s="13" t="s">
        <v>12</v>
      </c>
      <c r="AY212" s="253" t="s">
        <v>164</v>
      </c>
    </row>
    <row r="213" s="14" customFormat="1">
      <c r="A213" s="14"/>
      <c r="B213" s="254"/>
      <c r="C213" s="255"/>
      <c r="D213" s="244" t="s">
        <v>172</v>
      </c>
      <c r="E213" s="256" t="s">
        <v>1</v>
      </c>
      <c r="F213" s="257" t="s">
        <v>273</v>
      </c>
      <c r="G213" s="255"/>
      <c r="H213" s="256" t="s">
        <v>1</v>
      </c>
      <c r="I213" s="258"/>
      <c r="J213" s="255"/>
      <c r="K213" s="255"/>
      <c r="L213" s="259"/>
      <c r="M213" s="260"/>
      <c r="N213" s="261"/>
      <c r="O213" s="261"/>
      <c r="P213" s="261"/>
      <c r="Q213" s="261"/>
      <c r="R213" s="261"/>
      <c r="S213" s="261"/>
      <c r="T213" s="26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3" t="s">
        <v>172</v>
      </c>
      <c r="AU213" s="263" t="s">
        <v>83</v>
      </c>
      <c r="AV213" s="14" t="s">
        <v>81</v>
      </c>
      <c r="AW213" s="14" t="s">
        <v>31</v>
      </c>
      <c r="AX213" s="14" t="s">
        <v>12</v>
      </c>
      <c r="AY213" s="263" t="s">
        <v>164</v>
      </c>
    </row>
    <row r="214" s="13" customFormat="1">
      <c r="A214" s="13"/>
      <c r="B214" s="242"/>
      <c r="C214" s="243"/>
      <c r="D214" s="244" t="s">
        <v>172</v>
      </c>
      <c r="E214" s="245" t="s">
        <v>1</v>
      </c>
      <c r="F214" s="246" t="s">
        <v>274</v>
      </c>
      <c r="G214" s="243"/>
      <c r="H214" s="247">
        <v>23.399999999999999</v>
      </c>
      <c r="I214" s="248"/>
      <c r="J214" s="243"/>
      <c r="K214" s="243"/>
      <c r="L214" s="249"/>
      <c r="M214" s="250"/>
      <c r="N214" s="251"/>
      <c r="O214" s="251"/>
      <c r="P214" s="251"/>
      <c r="Q214" s="251"/>
      <c r="R214" s="251"/>
      <c r="S214" s="251"/>
      <c r="T214" s="252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53" t="s">
        <v>172</v>
      </c>
      <c r="AU214" s="253" t="s">
        <v>83</v>
      </c>
      <c r="AV214" s="13" t="s">
        <v>83</v>
      </c>
      <c r="AW214" s="13" t="s">
        <v>31</v>
      </c>
      <c r="AX214" s="13" t="s">
        <v>12</v>
      </c>
      <c r="AY214" s="253" t="s">
        <v>164</v>
      </c>
    </row>
    <row r="215" s="14" customFormat="1">
      <c r="A215" s="14"/>
      <c r="B215" s="254"/>
      <c r="C215" s="255"/>
      <c r="D215" s="244" t="s">
        <v>172</v>
      </c>
      <c r="E215" s="256" t="s">
        <v>1</v>
      </c>
      <c r="F215" s="257" t="s">
        <v>275</v>
      </c>
      <c r="G215" s="255"/>
      <c r="H215" s="256" t="s">
        <v>1</v>
      </c>
      <c r="I215" s="258"/>
      <c r="J215" s="255"/>
      <c r="K215" s="255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172</v>
      </c>
      <c r="AU215" s="263" t="s">
        <v>83</v>
      </c>
      <c r="AV215" s="14" t="s">
        <v>81</v>
      </c>
      <c r="AW215" s="14" t="s">
        <v>31</v>
      </c>
      <c r="AX215" s="14" t="s">
        <v>12</v>
      </c>
      <c r="AY215" s="263" t="s">
        <v>164</v>
      </c>
    </row>
    <row r="216" s="13" customFormat="1">
      <c r="A216" s="13"/>
      <c r="B216" s="242"/>
      <c r="C216" s="243"/>
      <c r="D216" s="244" t="s">
        <v>172</v>
      </c>
      <c r="E216" s="245" t="s">
        <v>1</v>
      </c>
      <c r="F216" s="246" t="s">
        <v>276</v>
      </c>
      <c r="G216" s="243"/>
      <c r="H216" s="247">
        <v>35.100000000000001</v>
      </c>
      <c r="I216" s="248"/>
      <c r="J216" s="243"/>
      <c r="K216" s="243"/>
      <c r="L216" s="249"/>
      <c r="M216" s="250"/>
      <c r="N216" s="251"/>
      <c r="O216" s="251"/>
      <c r="P216" s="251"/>
      <c r="Q216" s="251"/>
      <c r="R216" s="251"/>
      <c r="S216" s="251"/>
      <c r="T216" s="252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3" t="s">
        <v>172</v>
      </c>
      <c r="AU216" s="253" t="s">
        <v>83</v>
      </c>
      <c r="AV216" s="13" t="s">
        <v>83</v>
      </c>
      <c r="AW216" s="13" t="s">
        <v>31</v>
      </c>
      <c r="AX216" s="13" t="s">
        <v>12</v>
      </c>
      <c r="AY216" s="253" t="s">
        <v>164</v>
      </c>
    </row>
    <row r="217" s="14" customFormat="1">
      <c r="A217" s="14"/>
      <c r="B217" s="254"/>
      <c r="C217" s="255"/>
      <c r="D217" s="244" t="s">
        <v>172</v>
      </c>
      <c r="E217" s="256" t="s">
        <v>1</v>
      </c>
      <c r="F217" s="257" t="s">
        <v>277</v>
      </c>
      <c r="G217" s="255"/>
      <c r="H217" s="256" t="s">
        <v>1</v>
      </c>
      <c r="I217" s="258"/>
      <c r="J217" s="255"/>
      <c r="K217" s="255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172</v>
      </c>
      <c r="AU217" s="263" t="s">
        <v>83</v>
      </c>
      <c r="AV217" s="14" t="s">
        <v>81</v>
      </c>
      <c r="AW217" s="14" t="s">
        <v>31</v>
      </c>
      <c r="AX217" s="14" t="s">
        <v>12</v>
      </c>
      <c r="AY217" s="263" t="s">
        <v>164</v>
      </c>
    </row>
    <row r="218" s="13" customFormat="1">
      <c r="A218" s="13"/>
      <c r="B218" s="242"/>
      <c r="C218" s="243"/>
      <c r="D218" s="244" t="s">
        <v>172</v>
      </c>
      <c r="E218" s="245" t="s">
        <v>1</v>
      </c>
      <c r="F218" s="246" t="s">
        <v>278</v>
      </c>
      <c r="G218" s="243"/>
      <c r="H218" s="247">
        <v>3.8999999999999999</v>
      </c>
      <c r="I218" s="248"/>
      <c r="J218" s="243"/>
      <c r="K218" s="243"/>
      <c r="L218" s="249"/>
      <c r="M218" s="250"/>
      <c r="N218" s="251"/>
      <c r="O218" s="251"/>
      <c r="P218" s="251"/>
      <c r="Q218" s="251"/>
      <c r="R218" s="251"/>
      <c r="S218" s="251"/>
      <c r="T218" s="252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3" t="s">
        <v>172</v>
      </c>
      <c r="AU218" s="253" t="s">
        <v>83</v>
      </c>
      <c r="AV218" s="13" t="s">
        <v>83</v>
      </c>
      <c r="AW218" s="13" t="s">
        <v>31</v>
      </c>
      <c r="AX218" s="13" t="s">
        <v>12</v>
      </c>
      <c r="AY218" s="253" t="s">
        <v>164</v>
      </c>
    </row>
    <row r="219" s="14" customFormat="1">
      <c r="A219" s="14"/>
      <c r="B219" s="254"/>
      <c r="C219" s="255"/>
      <c r="D219" s="244" t="s">
        <v>172</v>
      </c>
      <c r="E219" s="256" t="s">
        <v>1</v>
      </c>
      <c r="F219" s="257" t="s">
        <v>279</v>
      </c>
      <c r="G219" s="255"/>
      <c r="H219" s="256" t="s">
        <v>1</v>
      </c>
      <c r="I219" s="258"/>
      <c r="J219" s="255"/>
      <c r="K219" s="255"/>
      <c r="L219" s="259"/>
      <c r="M219" s="260"/>
      <c r="N219" s="261"/>
      <c r="O219" s="261"/>
      <c r="P219" s="261"/>
      <c r="Q219" s="261"/>
      <c r="R219" s="261"/>
      <c r="S219" s="261"/>
      <c r="T219" s="26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3" t="s">
        <v>172</v>
      </c>
      <c r="AU219" s="263" t="s">
        <v>83</v>
      </c>
      <c r="AV219" s="14" t="s">
        <v>81</v>
      </c>
      <c r="AW219" s="14" t="s">
        <v>31</v>
      </c>
      <c r="AX219" s="14" t="s">
        <v>12</v>
      </c>
      <c r="AY219" s="263" t="s">
        <v>164</v>
      </c>
    </row>
    <row r="220" s="13" customFormat="1">
      <c r="A220" s="13"/>
      <c r="B220" s="242"/>
      <c r="C220" s="243"/>
      <c r="D220" s="244" t="s">
        <v>172</v>
      </c>
      <c r="E220" s="245" t="s">
        <v>1</v>
      </c>
      <c r="F220" s="246" t="s">
        <v>280</v>
      </c>
      <c r="G220" s="243"/>
      <c r="H220" s="247">
        <v>0</v>
      </c>
      <c r="I220" s="248"/>
      <c r="J220" s="243"/>
      <c r="K220" s="243"/>
      <c r="L220" s="249"/>
      <c r="M220" s="250"/>
      <c r="N220" s="251"/>
      <c r="O220" s="251"/>
      <c r="P220" s="251"/>
      <c r="Q220" s="251"/>
      <c r="R220" s="251"/>
      <c r="S220" s="251"/>
      <c r="T220" s="25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3" t="s">
        <v>172</v>
      </c>
      <c r="AU220" s="253" t="s">
        <v>83</v>
      </c>
      <c r="AV220" s="13" t="s">
        <v>83</v>
      </c>
      <c r="AW220" s="13" t="s">
        <v>31</v>
      </c>
      <c r="AX220" s="13" t="s">
        <v>12</v>
      </c>
      <c r="AY220" s="253" t="s">
        <v>164</v>
      </c>
    </row>
    <row r="221" s="14" customFormat="1">
      <c r="A221" s="14"/>
      <c r="B221" s="254"/>
      <c r="C221" s="255"/>
      <c r="D221" s="244" t="s">
        <v>172</v>
      </c>
      <c r="E221" s="256" t="s">
        <v>1</v>
      </c>
      <c r="F221" s="257" t="s">
        <v>281</v>
      </c>
      <c r="G221" s="255"/>
      <c r="H221" s="256" t="s">
        <v>1</v>
      </c>
      <c r="I221" s="258"/>
      <c r="J221" s="255"/>
      <c r="K221" s="255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172</v>
      </c>
      <c r="AU221" s="263" t="s">
        <v>83</v>
      </c>
      <c r="AV221" s="14" t="s">
        <v>81</v>
      </c>
      <c r="AW221" s="14" t="s">
        <v>31</v>
      </c>
      <c r="AX221" s="14" t="s">
        <v>12</v>
      </c>
      <c r="AY221" s="263" t="s">
        <v>164</v>
      </c>
    </row>
    <row r="222" s="13" customFormat="1">
      <c r="A222" s="13"/>
      <c r="B222" s="242"/>
      <c r="C222" s="243"/>
      <c r="D222" s="244" t="s">
        <v>172</v>
      </c>
      <c r="E222" s="245" t="s">
        <v>1</v>
      </c>
      <c r="F222" s="246" t="s">
        <v>282</v>
      </c>
      <c r="G222" s="243"/>
      <c r="H222" s="247">
        <v>1.95</v>
      </c>
      <c r="I222" s="248"/>
      <c r="J222" s="243"/>
      <c r="K222" s="243"/>
      <c r="L222" s="249"/>
      <c r="M222" s="250"/>
      <c r="N222" s="251"/>
      <c r="O222" s="251"/>
      <c r="P222" s="251"/>
      <c r="Q222" s="251"/>
      <c r="R222" s="251"/>
      <c r="S222" s="251"/>
      <c r="T222" s="252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3" t="s">
        <v>172</v>
      </c>
      <c r="AU222" s="253" t="s">
        <v>83</v>
      </c>
      <c r="AV222" s="13" t="s">
        <v>83</v>
      </c>
      <c r="AW222" s="13" t="s">
        <v>31</v>
      </c>
      <c r="AX222" s="13" t="s">
        <v>12</v>
      </c>
      <c r="AY222" s="253" t="s">
        <v>164</v>
      </c>
    </row>
    <row r="223" s="14" customFormat="1">
      <c r="A223" s="14"/>
      <c r="B223" s="254"/>
      <c r="C223" s="255"/>
      <c r="D223" s="244" t="s">
        <v>172</v>
      </c>
      <c r="E223" s="256" t="s">
        <v>1</v>
      </c>
      <c r="F223" s="257" t="s">
        <v>283</v>
      </c>
      <c r="G223" s="255"/>
      <c r="H223" s="256" t="s">
        <v>1</v>
      </c>
      <c r="I223" s="258"/>
      <c r="J223" s="255"/>
      <c r="K223" s="255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172</v>
      </c>
      <c r="AU223" s="263" t="s">
        <v>83</v>
      </c>
      <c r="AV223" s="14" t="s">
        <v>81</v>
      </c>
      <c r="AW223" s="14" t="s">
        <v>31</v>
      </c>
      <c r="AX223" s="14" t="s">
        <v>12</v>
      </c>
      <c r="AY223" s="263" t="s">
        <v>164</v>
      </c>
    </row>
    <row r="224" s="13" customFormat="1">
      <c r="A224" s="13"/>
      <c r="B224" s="242"/>
      <c r="C224" s="243"/>
      <c r="D224" s="244" t="s">
        <v>172</v>
      </c>
      <c r="E224" s="245" t="s">
        <v>1</v>
      </c>
      <c r="F224" s="246" t="s">
        <v>276</v>
      </c>
      <c r="G224" s="243"/>
      <c r="H224" s="247">
        <v>35.100000000000001</v>
      </c>
      <c r="I224" s="248"/>
      <c r="J224" s="243"/>
      <c r="K224" s="243"/>
      <c r="L224" s="249"/>
      <c r="M224" s="250"/>
      <c r="N224" s="251"/>
      <c r="O224" s="251"/>
      <c r="P224" s="251"/>
      <c r="Q224" s="251"/>
      <c r="R224" s="251"/>
      <c r="S224" s="251"/>
      <c r="T224" s="25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3" t="s">
        <v>172</v>
      </c>
      <c r="AU224" s="253" t="s">
        <v>83</v>
      </c>
      <c r="AV224" s="13" t="s">
        <v>83</v>
      </c>
      <c r="AW224" s="13" t="s">
        <v>31</v>
      </c>
      <c r="AX224" s="13" t="s">
        <v>12</v>
      </c>
      <c r="AY224" s="253" t="s">
        <v>164</v>
      </c>
    </row>
    <row r="225" s="14" customFormat="1">
      <c r="A225" s="14"/>
      <c r="B225" s="254"/>
      <c r="C225" s="255"/>
      <c r="D225" s="244" t="s">
        <v>172</v>
      </c>
      <c r="E225" s="256" t="s">
        <v>1</v>
      </c>
      <c r="F225" s="257" t="s">
        <v>284</v>
      </c>
      <c r="G225" s="255"/>
      <c r="H225" s="256" t="s">
        <v>1</v>
      </c>
      <c r="I225" s="258"/>
      <c r="J225" s="255"/>
      <c r="K225" s="255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172</v>
      </c>
      <c r="AU225" s="263" t="s">
        <v>83</v>
      </c>
      <c r="AV225" s="14" t="s">
        <v>81</v>
      </c>
      <c r="AW225" s="14" t="s">
        <v>31</v>
      </c>
      <c r="AX225" s="14" t="s">
        <v>12</v>
      </c>
      <c r="AY225" s="263" t="s">
        <v>164</v>
      </c>
    </row>
    <row r="226" s="13" customFormat="1">
      <c r="A226" s="13"/>
      <c r="B226" s="242"/>
      <c r="C226" s="243"/>
      <c r="D226" s="244" t="s">
        <v>172</v>
      </c>
      <c r="E226" s="245" t="s">
        <v>1</v>
      </c>
      <c r="F226" s="246" t="s">
        <v>285</v>
      </c>
      <c r="G226" s="243"/>
      <c r="H226" s="247">
        <v>13.65</v>
      </c>
      <c r="I226" s="248"/>
      <c r="J226" s="243"/>
      <c r="K226" s="243"/>
      <c r="L226" s="249"/>
      <c r="M226" s="250"/>
      <c r="N226" s="251"/>
      <c r="O226" s="251"/>
      <c r="P226" s="251"/>
      <c r="Q226" s="251"/>
      <c r="R226" s="251"/>
      <c r="S226" s="251"/>
      <c r="T226" s="25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3" t="s">
        <v>172</v>
      </c>
      <c r="AU226" s="253" t="s">
        <v>83</v>
      </c>
      <c r="AV226" s="13" t="s">
        <v>83</v>
      </c>
      <c r="AW226" s="13" t="s">
        <v>31</v>
      </c>
      <c r="AX226" s="13" t="s">
        <v>12</v>
      </c>
      <c r="AY226" s="253" t="s">
        <v>164</v>
      </c>
    </row>
    <row r="227" s="14" customFormat="1">
      <c r="A227" s="14"/>
      <c r="B227" s="254"/>
      <c r="C227" s="255"/>
      <c r="D227" s="244" t="s">
        <v>172</v>
      </c>
      <c r="E227" s="256" t="s">
        <v>1</v>
      </c>
      <c r="F227" s="257" t="s">
        <v>286</v>
      </c>
      <c r="G227" s="255"/>
      <c r="H227" s="256" t="s">
        <v>1</v>
      </c>
      <c r="I227" s="258"/>
      <c r="J227" s="255"/>
      <c r="K227" s="255"/>
      <c r="L227" s="259"/>
      <c r="M227" s="260"/>
      <c r="N227" s="261"/>
      <c r="O227" s="261"/>
      <c r="P227" s="261"/>
      <c r="Q227" s="261"/>
      <c r="R227" s="261"/>
      <c r="S227" s="261"/>
      <c r="T227" s="26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3" t="s">
        <v>172</v>
      </c>
      <c r="AU227" s="263" t="s">
        <v>83</v>
      </c>
      <c r="AV227" s="14" t="s">
        <v>81</v>
      </c>
      <c r="AW227" s="14" t="s">
        <v>31</v>
      </c>
      <c r="AX227" s="14" t="s">
        <v>12</v>
      </c>
      <c r="AY227" s="263" t="s">
        <v>164</v>
      </c>
    </row>
    <row r="228" s="13" customFormat="1">
      <c r="A228" s="13"/>
      <c r="B228" s="242"/>
      <c r="C228" s="243"/>
      <c r="D228" s="244" t="s">
        <v>172</v>
      </c>
      <c r="E228" s="245" t="s">
        <v>1</v>
      </c>
      <c r="F228" s="246" t="s">
        <v>287</v>
      </c>
      <c r="G228" s="243"/>
      <c r="H228" s="247">
        <v>19.5</v>
      </c>
      <c r="I228" s="248"/>
      <c r="J228" s="243"/>
      <c r="K228" s="243"/>
      <c r="L228" s="249"/>
      <c r="M228" s="250"/>
      <c r="N228" s="251"/>
      <c r="O228" s="251"/>
      <c r="P228" s="251"/>
      <c r="Q228" s="251"/>
      <c r="R228" s="251"/>
      <c r="S228" s="251"/>
      <c r="T228" s="252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3" t="s">
        <v>172</v>
      </c>
      <c r="AU228" s="253" t="s">
        <v>83</v>
      </c>
      <c r="AV228" s="13" t="s">
        <v>83</v>
      </c>
      <c r="AW228" s="13" t="s">
        <v>31</v>
      </c>
      <c r="AX228" s="13" t="s">
        <v>12</v>
      </c>
      <c r="AY228" s="253" t="s">
        <v>164</v>
      </c>
    </row>
    <row r="229" s="14" customFormat="1">
      <c r="A229" s="14"/>
      <c r="B229" s="254"/>
      <c r="C229" s="255"/>
      <c r="D229" s="244" t="s">
        <v>172</v>
      </c>
      <c r="E229" s="256" t="s">
        <v>1</v>
      </c>
      <c r="F229" s="257" t="s">
        <v>288</v>
      </c>
      <c r="G229" s="255"/>
      <c r="H229" s="256" t="s">
        <v>1</v>
      </c>
      <c r="I229" s="258"/>
      <c r="J229" s="255"/>
      <c r="K229" s="255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172</v>
      </c>
      <c r="AU229" s="263" t="s">
        <v>83</v>
      </c>
      <c r="AV229" s="14" t="s">
        <v>81</v>
      </c>
      <c r="AW229" s="14" t="s">
        <v>31</v>
      </c>
      <c r="AX229" s="14" t="s">
        <v>12</v>
      </c>
      <c r="AY229" s="263" t="s">
        <v>164</v>
      </c>
    </row>
    <row r="230" s="13" customFormat="1">
      <c r="A230" s="13"/>
      <c r="B230" s="242"/>
      <c r="C230" s="243"/>
      <c r="D230" s="244" t="s">
        <v>172</v>
      </c>
      <c r="E230" s="245" t="s">
        <v>1</v>
      </c>
      <c r="F230" s="246" t="s">
        <v>285</v>
      </c>
      <c r="G230" s="243"/>
      <c r="H230" s="247">
        <v>13.65</v>
      </c>
      <c r="I230" s="248"/>
      <c r="J230" s="243"/>
      <c r="K230" s="243"/>
      <c r="L230" s="249"/>
      <c r="M230" s="250"/>
      <c r="N230" s="251"/>
      <c r="O230" s="251"/>
      <c r="P230" s="251"/>
      <c r="Q230" s="251"/>
      <c r="R230" s="251"/>
      <c r="S230" s="251"/>
      <c r="T230" s="25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3" t="s">
        <v>172</v>
      </c>
      <c r="AU230" s="253" t="s">
        <v>83</v>
      </c>
      <c r="AV230" s="13" t="s">
        <v>83</v>
      </c>
      <c r="AW230" s="13" t="s">
        <v>31</v>
      </c>
      <c r="AX230" s="13" t="s">
        <v>12</v>
      </c>
      <c r="AY230" s="253" t="s">
        <v>164</v>
      </c>
    </row>
    <row r="231" s="14" customFormat="1">
      <c r="A231" s="14"/>
      <c r="B231" s="254"/>
      <c r="C231" s="255"/>
      <c r="D231" s="244" t="s">
        <v>172</v>
      </c>
      <c r="E231" s="256" t="s">
        <v>1</v>
      </c>
      <c r="F231" s="257" t="s">
        <v>289</v>
      </c>
      <c r="G231" s="255"/>
      <c r="H231" s="256" t="s">
        <v>1</v>
      </c>
      <c r="I231" s="258"/>
      <c r="J231" s="255"/>
      <c r="K231" s="255"/>
      <c r="L231" s="259"/>
      <c r="M231" s="260"/>
      <c r="N231" s="261"/>
      <c r="O231" s="261"/>
      <c r="P231" s="261"/>
      <c r="Q231" s="261"/>
      <c r="R231" s="261"/>
      <c r="S231" s="261"/>
      <c r="T231" s="26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63" t="s">
        <v>172</v>
      </c>
      <c r="AU231" s="263" t="s">
        <v>83</v>
      </c>
      <c r="AV231" s="14" t="s">
        <v>81</v>
      </c>
      <c r="AW231" s="14" t="s">
        <v>31</v>
      </c>
      <c r="AX231" s="14" t="s">
        <v>12</v>
      </c>
      <c r="AY231" s="263" t="s">
        <v>164</v>
      </c>
    </row>
    <row r="232" s="13" customFormat="1">
      <c r="A232" s="13"/>
      <c r="B232" s="242"/>
      <c r="C232" s="243"/>
      <c r="D232" s="244" t="s">
        <v>172</v>
      </c>
      <c r="E232" s="245" t="s">
        <v>1</v>
      </c>
      <c r="F232" s="246" t="s">
        <v>290</v>
      </c>
      <c r="G232" s="243"/>
      <c r="H232" s="247">
        <v>5.8499999999999996</v>
      </c>
      <c r="I232" s="248"/>
      <c r="J232" s="243"/>
      <c r="K232" s="243"/>
      <c r="L232" s="249"/>
      <c r="M232" s="250"/>
      <c r="N232" s="251"/>
      <c r="O232" s="251"/>
      <c r="P232" s="251"/>
      <c r="Q232" s="251"/>
      <c r="R232" s="251"/>
      <c r="S232" s="251"/>
      <c r="T232" s="25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3" t="s">
        <v>172</v>
      </c>
      <c r="AU232" s="253" t="s">
        <v>83</v>
      </c>
      <c r="AV232" s="13" t="s">
        <v>83</v>
      </c>
      <c r="AW232" s="13" t="s">
        <v>31</v>
      </c>
      <c r="AX232" s="13" t="s">
        <v>12</v>
      </c>
      <c r="AY232" s="253" t="s">
        <v>164</v>
      </c>
    </row>
    <row r="233" s="15" customFormat="1">
      <c r="A233" s="15"/>
      <c r="B233" s="264"/>
      <c r="C233" s="265"/>
      <c r="D233" s="244" t="s">
        <v>172</v>
      </c>
      <c r="E233" s="266" t="s">
        <v>1</v>
      </c>
      <c r="F233" s="267" t="s">
        <v>180</v>
      </c>
      <c r="G233" s="265"/>
      <c r="H233" s="268">
        <v>206.70000000000002</v>
      </c>
      <c r="I233" s="269"/>
      <c r="J233" s="265"/>
      <c r="K233" s="265"/>
      <c r="L233" s="270"/>
      <c r="M233" s="271"/>
      <c r="N233" s="272"/>
      <c r="O233" s="272"/>
      <c r="P233" s="272"/>
      <c r="Q233" s="272"/>
      <c r="R233" s="272"/>
      <c r="S233" s="272"/>
      <c r="T233" s="273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T233" s="274" t="s">
        <v>172</v>
      </c>
      <c r="AU233" s="274" t="s">
        <v>83</v>
      </c>
      <c r="AV233" s="15" t="s">
        <v>170</v>
      </c>
      <c r="AW233" s="15" t="s">
        <v>31</v>
      </c>
      <c r="AX233" s="15" t="s">
        <v>81</v>
      </c>
      <c r="AY233" s="274" t="s">
        <v>164</v>
      </c>
    </row>
    <row r="234" s="2" customFormat="1" ht="33" customHeight="1">
      <c r="A234" s="39"/>
      <c r="B234" s="40"/>
      <c r="C234" s="228" t="s">
        <v>291</v>
      </c>
      <c r="D234" s="228" t="s">
        <v>166</v>
      </c>
      <c r="E234" s="229" t="s">
        <v>292</v>
      </c>
      <c r="F234" s="230" t="s">
        <v>293</v>
      </c>
      <c r="G234" s="231" t="s">
        <v>269</v>
      </c>
      <c r="H234" s="232">
        <v>757.90921000000003</v>
      </c>
      <c r="I234" s="233"/>
      <c r="J234" s="234">
        <f>ROUND(I234*H234,2)</f>
        <v>0</v>
      </c>
      <c r="K234" s="235"/>
      <c r="L234" s="45"/>
      <c r="M234" s="236" t="s">
        <v>1</v>
      </c>
      <c r="N234" s="237" t="s">
        <v>39</v>
      </c>
      <c r="O234" s="92"/>
      <c r="P234" s="238">
        <f>O234*H234</f>
        <v>0</v>
      </c>
      <c r="Q234" s="238">
        <v>0</v>
      </c>
      <c r="R234" s="238">
        <f>Q234*H234</f>
        <v>0</v>
      </c>
      <c r="S234" s="238">
        <v>0</v>
      </c>
      <c r="T234" s="239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40" t="s">
        <v>170</v>
      </c>
      <c r="AT234" s="240" t="s">
        <v>166</v>
      </c>
      <c r="AU234" s="240" t="s">
        <v>83</v>
      </c>
      <c r="AY234" s="18" t="s">
        <v>164</v>
      </c>
      <c r="BE234" s="241">
        <f>IF(N234="základní",J234,0)</f>
        <v>0</v>
      </c>
      <c r="BF234" s="241">
        <f>IF(N234="snížená",J234,0)</f>
        <v>0</v>
      </c>
      <c r="BG234" s="241">
        <f>IF(N234="zákl. přenesená",J234,0)</f>
        <v>0</v>
      </c>
      <c r="BH234" s="241">
        <f>IF(N234="sníž. přenesená",J234,0)</f>
        <v>0</v>
      </c>
      <c r="BI234" s="241">
        <f>IF(N234="nulová",J234,0)</f>
        <v>0</v>
      </c>
      <c r="BJ234" s="18" t="s">
        <v>81</v>
      </c>
      <c r="BK234" s="241">
        <f>ROUND(I234*H234,2)</f>
        <v>0</v>
      </c>
      <c r="BL234" s="18" t="s">
        <v>170</v>
      </c>
      <c r="BM234" s="240" t="s">
        <v>294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295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4" customFormat="1">
      <c r="A236" s="14"/>
      <c r="B236" s="254"/>
      <c r="C236" s="255"/>
      <c r="D236" s="244" t="s">
        <v>172</v>
      </c>
      <c r="E236" s="256" t="s">
        <v>1</v>
      </c>
      <c r="F236" s="257" t="s">
        <v>296</v>
      </c>
      <c r="G236" s="255"/>
      <c r="H236" s="256" t="s">
        <v>1</v>
      </c>
      <c r="I236" s="258"/>
      <c r="J236" s="255"/>
      <c r="K236" s="255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172</v>
      </c>
      <c r="AU236" s="263" t="s">
        <v>83</v>
      </c>
      <c r="AV236" s="14" t="s">
        <v>81</v>
      </c>
      <c r="AW236" s="14" t="s">
        <v>31</v>
      </c>
      <c r="AX236" s="14" t="s">
        <v>12</v>
      </c>
      <c r="AY236" s="263" t="s">
        <v>164</v>
      </c>
    </row>
    <row r="237" s="13" customFormat="1">
      <c r="A237" s="13"/>
      <c r="B237" s="242"/>
      <c r="C237" s="243"/>
      <c r="D237" s="244" t="s">
        <v>172</v>
      </c>
      <c r="E237" s="245" t="s">
        <v>1</v>
      </c>
      <c r="F237" s="246" t="s">
        <v>297</v>
      </c>
      <c r="G237" s="243"/>
      <c r="H237" s="247">
        <v>7593.4700000000003</v>
      </c>
      <c r="I237" s="248"/>
      <c r="J237" s="243"/>
      <c r="K237" s="243"/>
      <c r="L237" s="249"/>
      <c r="M237" s="250"/>
      <c r="N237" s="251"/>
      <c r="O237" s="251"/>
      <c r="P237" s="251"/>
      <c r="Q237" s="251"/>
      <c r="R237" s="251"/>
      <c r="S237" s="251"/>
      <c r="T237" s="252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3" t="s">
        <v>172</v>
      </c>
      <c r="AU237" s="253" t="s">
        <v>83</v>
      </c>
      <c r="AV237" s="13" t="s">
        <v>83</v>
      </c>
      <c r="AW237" s="13" t="s">
        <v>31</v>
      </c>
      <c r="AX237" s="13" t="s">
        <v>12</v>
      </c>
      <c r="AY237" s="253" t="s">
        <v>164</v>
      </c>
    </row>
    <row r="238" s="14" customFormat="1">
      <c r="A238" s="14"/>
      <c r="B238" s="254"/>
      <c r="C238" s="255"/>
      <c r="D238" s="244" t="s">
        <v>172</v>
      </c>
      <c r="E238" s="256" t="s">
        <v>1</v>
      </c>
      <c r="F238" s="257" t="s">
        <v>298</v>
      </c>
      <c r="G238" s="255"/>
      <c r="H238" s="256" t="s">
        <v>1</v>
      </c>
      <c r="I238" s="258"/>
      <c r="J238" s="255"/>
      <c r="K238" s="255"/>
      <c r="L238" s="259"/>
      <c r="M238" s="260"/>
      <c r="N238" s="261"/>
      <c r="O238" s="261"/>
      <c r="P238" s="261"/>
      <c r="Q238" s="261"/>
      <c r="R238" s="261"/>
      <c r="S238" s="261"/>
      <c r="T238" s="26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63" t="s">
        <v>172</v>
      </c>
      <c r="AU238" s="263" t="s">
        <v>83</v>
      </c>
      <c r="AV238" s="14" t="s">
        <v>81</v>
      </c>
      <c r="AW238" s="14" t="s">
        <v>31</v>
      </c>
      <c r="AX238" s="14" t="s">
        <v>12</v>
      </c>
      <c r="AY238" s="263" t="s">
        <v>164</v>
      </c>
    </row>
    <row r="239" s="14" customFormat="1">
      <c r="A239" s="14"/>
      <c r="B239" s="254"/>
      <c r="C239" s="255"/>
      <c r="D239" s="244" t="s">
        <v>172</v>
      </c>
      <c r="E239" s="256" t="s">
        <v>1</v>
      </c>
      <c r="F239" s="257" t="s">
        <v>299</v>
      </c>
      <c r="G239" s="255"/>
      <c r="H239" s="256" t="s">
        <v>1</v>
      </c>
      <c r="I239" s="258"/>
      <c r="J239" s="255"/>
      <c r="K239" s="255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172</v>
      </c>
      <c r="AU239" s="263" t="s">
        <v>83</v>
      </c>
      <c r="AV239" s="14" t="s">
        <v>81</v>
      </c>
      <c r="AW239" s="14" t="s">
        <v>31</v>
      </c>
      <c r="AX239" s="14" t="s">
        <v>12</v>
      </c>
      <c r="AY239" s="263" t="s">
        <v>164</v>
      </c>
    </row>
    <row r="240" s="13" customFormat="1">
      <c r="A240" s="13"/>
      <c r="B240" s="242"/>
      <c r="C240" s="243"/>
      <c r="D240" s="244" t="s">
        <v>172</v>
      </c>
      <c r="E240" s="245" t="s">
        <v>1</v>
      </c>
      <c r="F240" s="246" t="s">
        <v>300</v>
      </c>
      <c r="G240" s="243"/>
      <c r="H240" s="247">
        <v>-53.939999999999998</v>
      </c>
      <c r="I240" s="248"/>
      <c r="J240" s="243"/>
      <c r="K240" s="243"/>
      <c r="L240" s="249"/>
      <c r="M240" s="250"/>
      <c r="N240" s="251"/>
      <c r="O240" s="251"/>
      <c r="P240" s="251"/>
      <c r="Q240" s="251"/>
      <c r="R240" s="251"/>
      <c r="S240" s="251"/>
      <c r="T240" s="252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3" t="s">
        <v>172</v>
      </c>
      <c r="AU240" s="253" t="s">
        <v>83</v>
      </c>
      <c r="AV240" s="13" t="s">
        <v>83</v>
      </c>
      <c r="AW240" s="13" t="s">
        <v>31</v>
      </c>
      <c r="AX240" s="13" t="s">
        <v>12</v>
      </c>
      <c r="AY240" s="253" t="s">
        <v>164</v>
      </c>
    </row>
    <row r="241" s="14" customFormat="1">
      <c r="A241" s="14"/>
      <c r="B241" s="254"/>
      <c r="C241" s="255"/>
      <c r="D241" s="244" t="s">
        <v>172</v>
      </c>
      <c r="E241" s="256" t="s">
        <v>1</v>
      </c>
      <c r="F241" s="257" t="s">
        <v>301</v>
      </c>
      <c r="G241" s="255"/>
      <c r="H241" s="256" t="s">
        <v>1</v>
      </c>
      <c r="I241" s="258"/>
      <c r="J241" s="255"/>
      <c r="K241" s="255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172</v>
      </c>
      <c r="AU241" s="263" t="s">
        <v>83</v>
      </c>
      <c r="AV241" s="14" t="s">
        <v>81</v>
      </c>
      <c r="AW241" s="14" t="s">
        <v>31</v>
      </c>
      <c r="AX241" s="14" t="s">
        <v>12</v>
      </c>
      <c r="AY241" s="263" t="s">
        <v>164</v>
      </c>
    </row>
    <row r="242" s="13" customFormat="1">
      <c r="A242" s="13"/>
      <c r="B242" s="242"/>
      <c r="C242" s="243"/>
      <c r="D242" s="244" t="s">
        <v>172</v>
      </c>
      <c r="E242" s="245" t="s">
        <v>1</v>
      </c>
      <c r="F242" s="246" t="s">
        <v>302</v>
      </c>
      <c r="G242" s="243"/>
      <c r="H242" s="247">
        <v>-40.43</v>
      </c>
      <c r="I242" s="248"/>
      <c r="J242" s="243"/>
      <c r="K242" s="243"/>
      <c r="L242" s="249"/>
      <c r="M242" s="250"/>
      <c r="N242" s="251"/>
      <c r="O242" s="251"/>
      <c r="P242" s="251"/>
      <c r="Q242" s="251"/>
      <c r="R242" s="251"/>
      <c r="S242" s="251"/>
      <c r="T242" s="25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3" t="s">
        <v>172</v>
      </c>
      <c r="AU242" s="253" t="s">
        <v>83</v>
      </c>
      <c r="AV242" s="13" t="s">
        <v>83</v>
      </c>
      <c r="AW242" s="13" t="s">
        <v>31</v>
      </c>
      <c r="AX242" s="13" t="s">
        <v>12</v>
      </c>
      <c r="AY242" s="253" t="s">
        <v>164</v>
      </c>
    </row>
    <row r="243" s="14" customFormat="1">
      <c r="A243" s="14"/>
      <c r="B243" s="254"/>
      <c r="C243" s="255"/>
      <c r="D243" s="244" t="s">
        <v>172</v>
      </c>
      <c r="E243" s="256" t="s">
        <v>1</v>
      </c>
      <c r="F243" s="257" t="s">
        <v>303</v>
      </c>
      <c r="G243" s="255"/>
      <c r="H243" s="256" t="s">
        <v>1</v>
      </c>
      <c r="I243" s="258"/>
      <c r="J243" s="255"/>
      <c r="K243" s="255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172</v>
      </c>
      <c r="AU243" s="263" t="s">
        <v>83</v>
      </c>
      <c r="AV243" s="14" t="s">
        <v>81</v>
      </c>
      <c r="AW243" s="14" t="s">
        <v>31</v>
      </c>
      <c r="AX243" s="14" t="s">
        <v>12</v>
      </c>
      <c r="AY243" s="263" t="s">
        <v>164</v>
      </c>
    </row>
    <row r="244" s="14" customFormat="1">
      <c r="A244" s="14"/>
      <c r="B244" s="254"/>
      <c r="C244" s="255"/>
      <c r="D244" s="244" t="s">
        <v>172</v>
      </c>
      <c r="E244" s="256" t="s">
        <v>1</v>
      </c>
      <c r="F244" s="257" t="s">
        <v>275</v>
      </c>
      <c r="G244" s="255"/>
      <c r="H244" s="256" t="s">
        <v>1</v>
      </c>
      <c r="I244" s="258"/>
      <c r="J244" s="255"/>
      <c r="K244" s="255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172</v>
      </c>
      <c r="AU244" s="263" t="s">
        <v>83</v>
      </c>
      <c r="AV244" s="14" t="s">
        <v>81</v>
      </c>
      <c r="AW244" s="14" t="s">
        <v>31</v>
      </c>
      <c r="AX244" s="14" t="s">
        <v>12</v>
      </c>
      <c r="AY244" s="263" t="s">
        <v>164</v>
      </c>
    </row>
    <row r="245" s="13" customFormat="1">
      <c r="A245" s="13"/>
      <c r="B245" s="242"/>
      <c r="C245" s="243"/>
      <c r="D245" s="244" t="s">
        <v>172</v>
      </c>
      <c r="E245" s="245" t="s">
        <v>1</v>
      </c>
      <c r="F245" s="246" t="s">
        <v>304</v>
      </c>
      <c r="G245" s="243"/>
      <c r="H245" s="247">
        <v>5.25</v>
      </c>
      <c r="I245" s="248"/>
      <c r="J245" s="243"/>
      <c r="K245" s="243"/>
      <c r="L245" s="249"/>
      <c r="M245" s="250"/>
      <c r="N245" s="251"/>
      <c r="O245" s="251"/>
      <c r="P245" s="251"/>
      <c r="Q245" s="251"/>
      <c r="R245" s="251"/>
      <c r="S245" s="251"/>
      <c r="T245" s="252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53" t="s">
        <v>172</v>
      </c>
      <c r="AU245" s="253" t="s">
        <v>83</v>
      </c>
      <c r="AV245" s="13" t="s">
        <v>83</v>
      </c>
      <c r="AW245" s="13" t="s">
        <v>31</v>
      </c>
      <c r="AX245" s="13" t="s">
        <v>12</v>
      </c>
      <c r="AY245" s="253" t="s">
        <v>164</v>
      </c>
    </row>
    <row r="246" s="13" customFormat="1">
      <c r="A246" s="13"/>
      <c r="B246" s="242"/>
      <c r="C246" s="243"/>
      <c r="D246" s="244" t="s">
        <v>172</v>
      </c>
      <c r="E246" s="245" t="s">
        <v>1</v>
      </c>
      <c r="F246" s="246" t="s">
        <v>305</v>
      </c>
      <c r="G246" s="243"/>
      <c r="H246" s="247">
        <v>12.25</v>
      </c>
      <c r="I246" s="248"/>
      <c r="J246" s="243"/>
      <c r="K246" s="243"/>
      <c r="L246" s="249"/>
      <c r="M246" s="250"/>
      <c r="N246" s="251"/>
      <c r="O246" s="251"/>
      <c r="P246" s="251"/>
      <c r="Q246" s="251"/>
      <c r="R246" s="251"/>
      <c r="S246" s="251"/>
      <c r="T246" s="25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3" t="s">
        <v>172</v>
      </c>
      <c r="AU246" s="253" t="s">
        <v>83</v>
      </c>
      <c r="AV246" s="13" t="s">
        <v>83</v>
      </c>
      <c r="AW246" s="13" t="s">
        <v>31</v>
      </c>
      <c r="AX246" s="13" t="s">
        <v>12</v>
      </c>
      <c r="AY246" s="253" t="s">
        <v>164</v>
      </c>
    </row>
    <row r="247" s="14" customFormat="1">
      <c r="A247" s="14"/>
      <c r="B247" s="254"/>
      <c r="C247" s="255"/>
      <c r="D247" s="244" t="s">
        <v>172</v>
      </c>
      <c r="E247" s="256" t="s">
        <v>1</v>
      </c>
      <c r="F247" s="257" t="s">
        <v>281</v>
      </c>
      <c r="G247" s="255"/>
      <c r="H247" s="256" t="s">
        <v>1</v>
      </c>
      <c r="I247" s="258"/>
      <c r="J247" s="255"/>
      <c r="K247" s="255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172</v>
      </c>
      <c r="AU247" s="263" t="s">
        <v>83</v>
      </c>
      <c r="AV247" s="14" t="s">
        <v>81</v>
      </c>
      <c r="AW247" s="14" t="s">
        <v>31</v>
      </c>
      <c r="AX247" s="14" t="s">
        <v>12</v>
      </c>
      <c r="AY247" s="263" t="s">
        <v>164</v>
      </c>
    </row>
    <row r="248" s="13" customFormat="1">
      <c r="A248" s="13"/>
      <c r="B248" s="242"/>
      <c r="C248" s="243"/>
      <c r="D248" s="244" t="s">
        <v>172</v>
      </c>
      <c r="E248" s="245" t="s">
        <v>1</v>
      </c>
      <c r="F248" s="246" t="s">
        <v>306</v>
      </c>
      <c r="G248" s="243"/>
      <c r="H248" s="247">
        <v>6.2999999999999998</v>
      </c>
      <c r="I248" s="248"/>
      <c r="J248" s="243"/>
      <c r="K248" s="243"/>
      <c r="L248" s="249"/>
      <c r="M248" s="250"/>
      <c r="N248" s="251"/>
      <c r="O248" s="251"/>
      <c r="P248" s="251"/>
      <c r="Q248" s="251"/>
      <c r="R248" s="251"/>
      <c r="S248" s="251"/>
      <c r="T248" s="252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53" t="s">
        <v>172</v>
      </c>
      <c r="AU248" s="253" t="s">
        <v>83</v>
      </c>
      <c r="AV248" s="13" t="s">
        <v>83</v>
      </c>
      <c r="AW248" s="13" t="s">
        <v>31</v>
      </c>
      <c r="AX248" s="13" t="s">
        <v>12</v>
      </c>
      <c r="AY248" s="253" t="s">
        <v>164</v>
      </c>
    </row>
    <row r="249" s="13" customFormat="1">
      <c r="A249" s="13"/>
      <c r="B249" s="242"/>
      <c r="C249" s="243"/>
      <c r="D249" s="244" t="s">
        <v>172</v>
      </c>
      <c r="E249" s="245" t="s">
        <v>1</v>
      </c>
      <c r="F249" s="246" t="s">
        <v>307</v>
      </c>
      <c r="G249" s="243"/>
      <c r="H249" s="247">
        <v>6.5099999999999998</v>
      </c>
      <c r="I249" s="248"/>
      <c r="J249" s="243"/>
      <c r="K249" s="243"/>
      <c r="L249" s="249"/>
      <c r="M249" s="250"/>
      <c r="N249" s="251"/>
      <c r="O249" s="251"/>
      <c r="P249" s="251"/>
      <c r="Q249" s="251"/>
      <c r="R249" s="251"/>
      <c r="S249" s="251"/>
      <c r="T249" s="25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3" t="s">
        <v>172</v>
      </c>
      <c r="AU249" s="253" t="s">
        <v>83</v>
      </c>
      <c r="AV249" s="13" t="s">
        <v>83</v>
      </c>
      <c r="AW249" s="13" t="s">
        <v>31</v>
      </c>
      <c r="AX249" s="13" t="s">
        <v>12</v>
      </c>
      <c r="AY249" s="253" t="s">
        <v>164</v>
      </c>
    </row>
    <row r="250" s="16" customFormat="1">
      <c r="A250" s="16"/>
      <c r="B250" s="275"/>
      <c r="C250" s="276"/>
      <c r="D250" s="244" t="s">
        <v>172</v>
      </c>
      <c r="E250" s="277" t="s">
        <v>1</v>
      </c>
      <c r="F250" s="278" t="s">
        <v>308</v>
      </c>
      <c r="G250" s="276"/>
      <c r="H250" s="279">
        <v>7529.4100000000008</v>
      </c>
      <c r="I250" s="280"/>
      <c r="J250" s="276"/>
      <c r="K250" s="276"/>
      <c r="L250" s="281"/>
      <c r="M250" s="282"/>
      <c r="N250" s="283"/>
      <c r="O250" s="283"/>
      <c r="P250" s="283"/>
      <c r="Q250" s="283"/>
      <c r="R250" s="283"/>
      <c r="S250" s="283"/>
      <c r="T250" s="284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T250" s="285" t="s">
        <v>172</v>
      </c>
      <c r="AU250" s="285" t="s">
        <v>83</v>
      </c>
      <c r="AV250" s="16" t="s">
        <v>181</v>
      </c>
      <c r="AW250" s="16" t="s">
        <v>31</v>
      </c>
      <c r="AX250" s="16" t="s">
        <v>12</v>
      </c>
      <c r="AY250" s="285" t="s">
        <v>164</v>
      </c>
    </row>
    <row r="251" s="14" customFormat="1">
      <c r="A251" s="14"/>
      <c r="B251" s="254"/>
      <c r="C251" s="255"/>
      <c r="D251" s="244" t="s">
        <v>172</v>
      </c>
      <c r="E251" s="256" t="s">
        <v>1</v>
      </c>
      <c r="F251" s="257" t="s">
        <v>309</v>
      </c>
      <c r="G251" s="255"/>
      <c r="H251" s="256" t="s">
        <v>1</v>
      </c>
      <c r="I251" s="258"/>
      <c r="J251" s="255"/>
      <c r="K251" s="255"/>
      <c r="L251" s="259"/>
      <c r="M251" s="260"/>
      <c r="N251" s="261"/>
      <c r="O251" s="261"/>
      <c r="P251" s="261"/>
      <c r="Q251" s="261"/>
      <c r="R251" s="261"/>
      <c r="S251" s="261"/>
      <c r="T251" s="26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3" t="s">
        <v>172</v>
      </c>
      <c r="AU251" s="263" t="s">
        <v>83</v>
      </c>
      <c r="AV251" s="14" t="s">
        <v>81</v>
      </c>
      <c r="AW251" s="14" t="s">
        <v>31</v>
      </c>
      <c r="AX251" s="14" t="s">
        <v>12</v>
      </c>
      <c r="AY251" s="263" t="s">
        <v>164</v>
      </c>
    </row>
    <row r="252" s="14" customFormat="1">
      <c r="A252" s="14"/>
      <c r="B252" s="254"/>
      <c r="C252" s="255"/>
      <c r="D252" s="244" t="s">
        <v>172</v>
      </c>
      <c r="E252" s="256" t="s">
        <v>1</v>
      </c>
      <c r="F252" s="257" t="s">
        <v>310</v>
      </c>
      <c r="G252" s="255"/>
      <c r="H252" s="256" t="s">
        <v>1</v>
      </c>
      <c r="I252" s="258"/>
      <c r="J252" s="255"/>
      <c r="K252" s="255"/>
      <c r="L252" s="259"/>
      <c r="M252" s="260"/>
      <c r="N252" s="261"/>
      <c r="O252" s="261"/>
      <c r="P252" s="261"/>
      <c r="Q252" s="261"/>
      <c r="R252" s="261"/>
      <c r="S252" s="261"/>
      <c r="T252" s="26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63" t="s">
        <v>172</v>
      </c>
      <c r="AU252" s="263" t="s">
        <v>83</v>
      </c>
      <c r="AV252" s="14" t="s">
        <v>81</v>
      </c>
      <c r="AW252" s="14" t="s">
        <v>31</v>
      </c>
      <c r="AX252" s="14" t="s">
        <v>12</v>
      </c>
      <c r="AY252" s="263" t="s">
        <v>164</v>
      </c>
    </row>
    <row r="253" s="13" customFormat="1">
      <c r="A253" s="13"/>
      <c r="B253" s="242"/>
      <c r="C253" s="243"/>
      <c r="D253" s="244" t="s">
        <v>172</v>
      </c>
      <c r="E253" s="245" t="s">
        <v>1</v>
      </c>
      <c r="F253" s="246" t="s">
        <v>311</v>
      </c>
      <c r="G253" s="243"/>
      <c r="H253" s="247">
        <v>647.22000000000003</v>
      </c>
      <c r="I253" s="248"/>
      <c r="J253" s="243"/>
      <c r="K253" s="243"/>
      <c r="L253" s="249"/>
      <c r="M253" s="250"/>
      <c r="N253" s="251"/>
      <c r="O253" s="251"/>
      <c r="P253" s="251"/>
      <c r="Q253" s="251"/>
      <c r="R253" s="251"/>
      <c r="S253" s="251"/>
      <c r="T253" s="252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53" t="s">
        <v>172</v>
      </c>
      <c r="AU253" s="253" t="s">
        <v>83</v>
      </c>
      <c r="AV253" s="13" t="s">
        <v>83</v>
      </c>
      <c r="AW253" s="13" t="s">
        <v>31</v>
      </c>
      <c r="AX253" s="13" t="s">
        <v>12</v>
      </c>
      <c r="AY253" s="253" t="s">
        <v>164</v>
      </c>
    </row>
    <row r="254" s="14" customFormat="1">
      <c r="A254" s="14"/>
      <c r="B254" s="254"/>
      <c r="C254" s="255"/>
      <c r="D254" s="244" t="s">
        <v>172</v>
      </c>
      <c r="E254" s="256" t="s">
        <v>1</v>
      </c>
      <c r="F254" s="257" t="s">
        <v>312</v>
      </c>
      <c r="G254" s="255"/>
      <c r="H254" s="256" t="s">
        <v>1</v>
      </c>
      <c r="I254" s="258"/>
      <c r="J254" s="255"/>
      <c r="K254" s="255"/>
      <c r="L254" s="259"/>
      <c r="M254" s="260"/>
      <c r="N254" s="261"/>
      <c r="O254" s="261"/>
      <c r="P254" s="261"/>
      <c r="Q254" s="261"/>
      <c r="R254" s="261"/>
      <c r="S254" s="261"/>
      <c r="T254" s="262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63" t="s">
        <v>172</v>
      </c>
      <c r="AU254" s="263" t="s">
        <v>83</v>
      </c>
      <c r="AV254" s="14" t="s">
        <v>81</v>
      </c>
      <c r="AW254" s="14" t="s">
        <v>31</v>
      </c>
      <c r="AX254" s="14" t="s">
        <v>12</v>
      </c>
      <c r="AY254" s="263" t="s">
        <v>164</v>
      </c>
    </row>
    <row r="255" s="14" customFormat="1">
      <c r="A255" s="14"/>
      <c r="B255" s="254"/>
      <c r="C255" s="255"/>
      <c r="D255" s="244" t="s">
        <v>172</v>
      </c>
      <c r="E255" s="256" t="s">
        <v>1</v>
      </c>
      <c r="F255" s="257" t="s">
        <v>313</v>
      </c>
      <c r="G255" s="255"/>
      <c r="H255" s="256" t="s">
        <v>1</v>
      </c>
      <c r="I255" s="258"/>
      <c r="J255" s="255"/>
      <c r="K255" s="255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172</v>
      </c>
      <c r="AU255" s="263" t="s">
        <v>83</v>
      </c>
      <c r="AV255" s="14" t="s">
        <v>81</v>
      </c>
      <c r="AW255" s="14" t="s">
        <v>31</v>
      </c>
      <c r="AX255" s="14" t="s">
        <v>12</v>
      </c>
      <c r="AY255" s="263" t="s">
        <v>164</v>
      </c>
    </row>
    <row r="256" s="13" customFormat="1">
      <c r="A256" s="13"/>
      <c r="B256" s="242"/>
      <c r="C256" s="243"/>
      <c r="D256" s="244" t="s">
        <v>172</v>
      </c>
      <c r="E256" s="245" t="s">
        <v>1</v>
      </c>
      <c r="F256" s="246" t="s">
        <v>314</v>
      </c>
      <c r="G256" s="243"/>
      <c r="H256" s="247">
        <v>52.488</v>
      </c>
      <c r="I256" s="248"/>
      <c r="J256" s="243"/>
      <c r="K256" s="243"/>
      <c r="L256" s="249"/>
      <c r="M256" s="250"/>
      <c r="N256" s="251"/>
      <c r="O256" s="251"/>
      <c r="P256" s="251"/>
      <c r="Q256" s="251"/>
      <c r="R256" s="251"/>
      <c r="S256" s="251"/>
      <c r="T256" s="25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3" t="s">
        <v>172</v>
      </c>
      <c r="AU256" s="253" t="s">
        <v>83</v>
      </c>
      <c r="AV256" s="13" t="s">
        <v>83</v>
      </c>
      <c r="AW256" s="13" t="s">
        <v>31</v>
      </c>
      <c r="AX256" s="13" t="s">
        <v>12</v>
      </c>
      <c r="AY256" s="253" t="s">
        <v>164</v>
      </c>
    </row>
    <row r="257" s="14" customFormat="1">
      <c r="A257" s="14"/>
      <c r="B257" s="254"/>
      <c r="C257" s="255"/>
      <c r="D257" s="244" t="s">
        <v>172</v>
      </c>
      <c r="E257" s="256" t="s">
        <v>1</v>
      </c>
      <c r="F257" s="257" t="s">
        <v>315</v>
      </c>
      <c r="G257" s="255"/>
      <c r="H257" s="256" t="s">
        <v>1</v>
      </c>
      <c r="I257" s="258"/>
      <c r="J257" s="255"/>
      <c r="K257" s="255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172</v>
      </c>
      <c r="AU257" s="263" t="s">
        <v>83</v>
      </c>
      <c r="AV257" s="14" t="s">
        <v>81</v>
      </c>
      <c r="AW257" s="14" t="s">
        <v>31</v>
      </c>
      <c r="AX257" s="14" t="s">
        <v>12</v>
      </c>
      <c r="AY257" s="263" t="s">
        <v>164</v>
      </c>
    </row>
    <row r="258" s="14" customFormat="1">
      <c r="A258" s="14"/>
      <c r="B258" s="254"/>
      <c r="C258" s="255"/>
      <c r="D258" s="244" t="s">
        <v>172</v>
      </c>
      <c r="E258" s="256" t="s">
        <v>1</v>
      </c>
      <c r="F258" s="257" t="s">
        <v>316</v>
      </c>
      <c r="G258" s="255"/>
      <c r="H258" s="256" t="s">
        <v>1</v>
      </c>
      <c r="I258" s="258"/>
      <c r="J258" s="255"/>
      <c r="K258" s="255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172</v>
      </c>
      <c r="AU258" s="263" t="s">
        <v>83</v>
      </c>
      <c r="AV258" s="14" t="s">
        <v>81</v>
      </c>
      <c r="AW258" s="14" t="s">
        <v>31</v>
      </c>
      <c r="AX258" s="14" t="s">
        <v>12</v>
      </c>
      <c r="AY258" s="263" t="s">
        <v>164</v>
      </c>
    </row>
    <row r="259" s="13" customFormat="1">
      <c r="A259" s="13"/>
      <c r="B259" s="242"/>
      <c r="C259" s="243"/>
      <c r="D259" s="244" t="s">
        <v>172</v>
      </c>
      <c r="E259" s="245" t="s">
        <v>1</v>
      </c>
      <c r="F259" s="246" t="s">
        <v>317</v>
      </c>
      <c r="G259" s="243"/>
      <c r="H259" s="247">
        <v>28.655999999999999</v>
      </c>
      <c r="I259" s="248"/>
      <c r="J259" s="243"/>
      <c r="K259" s="243"/>
      <c r="L259" s="249"/>
      <c r="M259" s="250"/>
      <c r="N259" s="251"/>
      <c r="O259" s="251"/>
      <c r="P259" s="251"/>
      <c r="Q259" s="251"/>
      <c r="R259" s="251"/>
      <c r="S259" s="251"/>
      <c r="T259" s="25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3" t="s">
        <v>172</v>
      </c>
      <c r="AU259" s="253" t="s">
        <v>83</v>
      </c>
      <c r="AV259" s="13" t="s">
        <v>83</v>
      </c>
      <c r="AW259" s="13" t="s">
        <v>31</v>
      </c>
      <c r="AX259" s="13" t="s">
        <v>12</v>
      </c>
      <c r="AY259" s="253" t="s">
        <v>164</v>
      </c>
    </row>
    <row r="260" s="14" customFormat="1">
      <c r="A260" s="14"/>
      <c r="B260" s="254"/>
      <c r="C260" s="255"/>
      <c r="D260" s="244" t="s">
        <v>172</v>
      </c>
      <c r="E260" s="256" t="s">
        <v>1</v>
      </c>
      <c r="F260" s="257" t="s">
        <v>318</v>
      </c>
      <c r="G260" s="255"/>
      <c r="H260" s="256" t="s">
        <v>1</v>
      </c>
      <c r="I260" s="258"/>
      <c r="J260" s="255"/>
      <c r="K260" s="255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172</v>
      </c>
      <c r="AU260" s="263" t="s">
        <v>83</v>
      </c>
      <c r="AV260" s="14" t="s">
        <v>81</v>
      </c>
      <c r="AW260" s="14" t="s">
        <v>31</v>
      </c>
      <c r="AX260" s="14" t="s">
        <v>12</v>
      </c>
      <c r="AY260" s="263" t="s">
        <v>164</v>
      </c>
    </row>
    <row r="261" s="13" customFormat="1">
      <c r="A261" s="13"/>
      <c r="B261" s="242"/>
      <c r="C261" s="243"/>
      <c r="D261" s="244" t="s">
        <v>172</v>
      </c>
      <c r="E261" s="245" t="s">
        <v>1</v>
      </c>
      <c r="F261" s="246" t="s">
        <v>319</v>
      </c>
      <c r="G261" s="243"/>
      <c r="H261" s="247">
        <v>28.559999999999999</v>
      </c>
      <c r="I261" s="248"/>
      <c r="J261" s="243"/>
      <c r="K261" s="243"/>
      <c r="L261" s="249"/>
      <c r="M261" s="250"/>
      <c r="N261" s="251"/>
      <c r="O261" s="251"/>
      <c r="P261" s="251"/>
      <c r="Q261" s="251"/>
      <c r="R261" s="251"/>
      <c r="S261" s="251"/>
      <c r="T261" s="252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53" t="s">
        <v>172</v>
      </c>
      <c r="AU261" s="253" t="s">
        <v>83</v>
      </c>
      <c r="AV261" s="13" t="s">
        <v>83</v>
      </c>
      <c r="AW261" s="13" t="s">
        <v>31</v>
      </c>
      <c r="AX261" s="13" t="s">
        <v>12</v>
      </c>
      <c r="AY261" s="253" t="s">
        <v>164</v>
      </c>
    </row>
    <row r="262" s="14" customFormat="1">
      <c r="A262" s="14"/>
      <c r="B262" s="254"/>
      <c r="C262" s="255"/>
      <c r="D262" s="244" t="s">
        <v>172</v>
      </c>
      <c r="E262" s="256" t="s">
        <v>1</v>
      </c>
      <c r="F262" s="257" t="s">
        <v>320</v>
      </c>
      <c r="G262" s="255"/>
      <c r="H262" s="256" t="s">
        <v>1</v>
      </c>
      <c r="I262" s="258"/>
      <c r="J262" s="255"/>
      <c r="K262" s="255"/>
      <c r="L262" s="259"/>
      <c r="M262" s="260"/>
      <c r="N262" s="261"/>
      <c r="O262" s="261"/>
      <c r="P262" s="261"/>
      <c r="Q262" s="261"/>
      <c r="R262" s="261"/>
      <c r="S262" s="261"/>
      <c r="T262" s="26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63" t="s">
        <v>172</v>
      </c>
      <c r="AU262" s="263" t="s">
        <v>83</v>
      </c>
      <c r="AV262" s="14" t="s">
        <v>81</v>
      </c>
      <c r="AW262" s="14" t="s">
        <v>31</v>
      </c>
      <c r="AX262" s="14" t="s">
        <v>12</v>
      </c>
      <c r="AY262" s="263" t="s">
        <v>164</v>
      </c>
    </row>
    <row r="263" s="13" customFormat="1">
      <c r="A263" s="13"/>
      <c r="B263" s="242"/>
      <c r="C263" s="243"/>
      <c r="D263" s="244" t="s">
        <v>172</v>
      </c>
      <c r="E263" s="245" t="s">
        <v>1</v>
      </c>
      <c r="F263" s="246" t="s">
        <v>321</v>
      </c>
      <c r="G263" s="243"/>
      <c r="H263" s="247">
        <v>28.608000000000001</v>
      </c>
      <c r="I263" s="248"/>
      <c r="J263" s="243"/>
      <c r="K263" s="243"/>
      <c r="L263" s="249"/>
      <c r="M263" s="250"/>
      <c r="N263" s="251"/>
      <c r="O263" s="251"/>
      <c r="P263" s="251"/>
      <c r="Q263" s="251"/>
      <c r="R263" s="251"/>
      <c r="S263" s="251"/>
      <c r="T263" s="252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3" t="s">
        <v>172</v>
      </c>
      <c r="AU263" s="253" t="s">
        <v>83</v>
      </c>
      <c r="AV263" s="13" t="s">
        <v>83</v>
      </c>
      <c r="AW263" s="13" t="s">
        <v>31</v>
      </c>
      <c r="AX263" s="13" t="s">
        <v>12</v>
      </c>
      <c r="AY263" s="253" t="s">
        <v>164</v>
      </c>
    </row>
    <row r="264" s="14" customFormat="1">
      <c r="A264" s="14"/>
      <c r="B264" s="254"/>
      <c r="C264" s="255"/>
      <c r="D264" s="244" t="s">
        <v>172</v>
      </c>
      <c r="E264" s="256" t="s">
        <v>1</v>
      </c>
      <c r="F264" s="257" t="s">
        <v>322</v>
      </c>
      <c r="G264" s="255"/>
      <c r="H264" s="256" t="s">
        <v>1</v>
      </c>
      <c r="I264" s="258"/>
      <c r="J264" s="255"/>
      <c r="K264" s="255"/>
      <c r="L264" s="259"/>
      <c r="M264" s="260"/>
      <c r="N264" s="261"/>
      <c r="O264" s="261"/>
      <c r="P264" s="261"/>
      <c r="Q264" s="261"/>
      <c r="R264" s="261"/>
      <c r="S264" s="261"/>
      <c r="T264" s="262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63" t="s">
        <v>172</v>
      </c>
      <c r="AU264" s="263" t="s">
        <v>83</v>
      </c>
      <c r="AV264" s="14" t="s">
        <v>81</v>
      </c>
      <c r="AW264" s="14" t="s">
        <v>31</v>
      </c>
      <c r="AX264" s="14" t="s">
        <v>12</v>
      </c>
      <c r="AY264" s="263" t="s">
        <v>164</v>
      </c>
    </row>
    <row r="265" s="13" customFormat="1">
      <c r="A265" s="13"/>
      <c r="B265" s="242"/>
      <c r="C265" s="243"/>
      <c r="D265" s="244" t="s">
        <v>172</v>
      </c>
      <c r="E265" s="245" t="s">
        <v>1</v>
      </c>
      <c r="F265" s="246" t="s">
        <v>323</v>
      </c>
      <c r="G265" s="243"/>
      <c r="H265" s="247">
        <v>27.071999999999999</v>
      </c>
      <c r="I265" s="248"/>
      <c r="J265" s="243"/>
      <c r="K265" s="243"/>
      <c r="L265" s="249"/>
      <c r="M265" s="250"/>
      <c r="N265" s="251"/>
      <c r="O265" s="251"/>
      <c r="P265" s="251"/>
      <c r="Q265" s="251"/>
      <c r="R265" s="251"/>
      <c r="S265" s="251"/>
      <c r="T265" s="25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3" t="s">
        <v>172</v>
      </c>
      <c r="AU265" s="253" t="s">
        <v>83</v>
      </c>
      <c r="AV265" s="13" t="s">
        <v>83</v>
      </c>
      <c r="AW265" s="13" t="s">
        <v>31</v>
      </c>
      <c r="AX265" s="13" t="s">
        <v>12</v>
      </c>
      <c r="AY265" s="253" t="s">
        <v>164</v>
      </c>
    </row>
    <row r="266" s="16" customFormat="1">
      <c r="A266" s="16"/>
      <c r="B266" s="275"/>
      <c r="C266" s="276"/>
      <c r="D266" s="244" t="s">
        <v>172</v>
      </c>
      <c r="E266" s="277" t="s">
        <v>1</v>
      </c>
      <c r="F266" s="278" t="s">
        <v>308</v>
      </c>
      <c r="G266" s="276"/>
      <c r="H266" s="279">
        <v>812.60399999999993</v>
      </c>
      <c r="I266" s="280"/>
      <c r="J266" s="276"/>
      <c r="K266" s="276"/>
      <c r="L266" s="281"/>
      <c r="M266" s="282"/>
      <c r="N266" s="283"/>
      <c r="O266" s="283"/>
      <c r="P266" s="283"/>
      <c r="Q266" s="283"/>
      <c r="R266" s="283"/>
      <c r="S266" s="283"/>
      <c r="T266" s="284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T266" s="285" t="s">
        <v>172</v>
      </c>
      <c r="AU266" s="285" t="s">
        <v>83</v>
      </c>
      <c r="AV266" s="16" t="s">
        <v>181</v>
      </c>
      <c r="AW266" s="16" t="s">
        <v>31</v>
      </c>
      <c r="AX266" s="16" t="s">
        <v>12</v>
      </c>
      <c r="AY266" s="285" t="s">
        <v>164</v>
      </c>
    </row>
    <row r="267" s="14" customFormat="1">
      <c r="A267" s="14"/>
      <c r="B267" s="254"/>
      <c r="C267" s="255"/>
      <c r="D267" s="244" t="s">
        <v>172</v>
      </c>
      <c r="E267" s="256" t="s">
        <v>1</v>
      </c>
      <c r="F267" s="257" t="s">
        <v>324</v>
      </c>
      <c r="G267" s="255"/>
      <c r="H267" s="256" t="s">
        <v>1</v>
      </c>
      <c r="I267" s="258"/>
      <c r="J267" s="255"/>
      <c r="K267" s="255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172</v>
      </c>
      <c r="AU267" s="263" t="s">
        <v>83</v>
      </c>
      <c r="AV267" s="14" t="s">
        <v>81</v>
      </c>
      <c r="AW267" s="14" t="s">
        <v>31</v>
      </c>
      <c r="AX267" s="14" t="s">
        <v>12</v>
      </c>
      <c r="AY267" s="263" t="s">
        <v>164</v>
      </c>
    </row>
    <row r="268" s="14" customFormat="1">
      <c r="A268" s="14"/>
      <c r="B268" s="254"/>
      <c r="C268" s="255"/>
      <c r="D268" s="244" t="s">
        <v>172</v>
      </c>
      <c r="E268" s="256" t="s">
        <v>1</v>
      </c>
      <c r="F268" s="257" t="s">
        <v>205</v>
      </c>
      <c r="G268" s="255"/>
      <c r="H268" s="256" t="s">
        <v>1</v>
      </c>
      <c r="I268" s="258"/>
      <c r="J268" s="255"/>
      <c r="K268" s="255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172</v>
      </c>
      <c r="AU268" s="263" t="s">
        <v>83</v>
      </c>
      <c r="AV268" s="14" t="s">
        <v>81</v>
      </c>
      <c r="AW268" s="14" t="s">
        <v>31</v>
      </c>
      <c r="AX268" s="14" t="s">
        <v>12</v>
      </c>
      <c r="AY268" s="263" t="s">
        <v>164</v>
      </c>
    </row>
    <row r="269" s="14" customFormat="1">
      <c r="A269" s="14"/>
      <c r="B269" s="254"/>
      <c r="C269" s="255"/>
      <c r="D269" s="244" t="s">
        <v>172</v>
      </c>
      <c r="E269" s="256" t="s">
        <v>1</v>
      </c>
      <c r="F269" s="257" t="s">
        <v>325</v>
      </c>
      <c r="G269" s="255"/>
      <c r="H269" s="256" t="s">
        <v>1</v>
      </c>
      <c r="I269" s="258"/>
      <c r="J269" s="255"/>
      <c r="K269" s="255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172</v>
      </c>
      <c r="AU269" s="263" t="s">
        <v>83</v>
      </c>
      <c r="AV269" s="14" t="s">
        <v>81</v>
      </c>
      <c r="AW269" s="14" t="s">
        <v>31</v>
      </c>
      <c r="AX269" s="14" t="s">
        <v>12</v>
      </c>
      <c r="AY269" s="263" t="s">
        <v>164</v>
      </c>
    </row>
    <row r="270" s="13" customFormat="1">
      <c r="A270" s="13"/>
      <c r="B270" s="242"/>
      <c r="C270" s="243"/>
      <c r="D270" s="244" t="s">
        <v>172</v>
      </c>
      <c r="E270" s="245" t="s">
        <v>1</v>
      </c>
      <c r="F270" s="246" t="s">
        <v>326</v>
      </c>
      <c r="G270" s="243"/>
      <c r="H270" s="247">
        <v>-15.717000000000001</v>
      </c>
      <c r="I270" s="248"/>
      <c r="J270" s="243"/>
      <c r="K270" s="243"/>
      <c r="L270" s="249"/>
      <c r="M270" s="250"/>
      <c r="N270" s="251"/>
      <c r="O270" s="251"/>
      <c r="P270" s="251"/>
      <c r="Q270" s="251"/>
      <c r="R270" s="251"/>
      <c r="S270" s="251"/>
      <c r="T270" s="25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3" t="s">
        <v>172</v>
      </c>
      <c r="AU270" s="253" t="s">
        <v>83</v>
      </c>
      <c r="AV270" s="13" t="s">
        <v>83</v>
      </c>
      <c r="AW270" s="13" t="s">
        <v>31</v>
      </c>
      <c r="AX270" s="13" t="s">
        <v>12</v>
      </c>
      <c r="AY270" s="253" t="s">
        <v>164</v>
      </c>
    </row>
    <row r="271" s="14" customFormat="1">
      <c r="A271" s="14"/>
      <c r="B271" s="254"/>
      <c r="C271" s="255"/>
      <c r="D271" s="244" t="s">
        <v>172</v>
      </c>
      <c r="E271" s="256" t="s">
        <v>1</v>
      </c>
      <c r="F271" s="257" t="s">
        <v>327</v>
      </c>
      <c r="G271" s="255"/>
      <c r="H271" s="256" t="s">
        <v>1</v>
      </c>
      <c r="I271" s="258"/>
      <c r="J271" s="255"/>
      <c r="K271" s="255"/>
      <c r="L271" s="259"/>
      <c r="M271" s="260"/>
      <c r="N271" s="261"/>
      <c r="O271" s="261"/>
      <c r="P271" s="261"/>
      <c r="Q271" s="261"/>
      <c r="R271" s="261"/>
      <c r="S271" s="261"/>
      <c r="T271" s="26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3" t="s">
        <v>172</v>
      </c>
      <c r="AU271" s="263" t="s">
        <v>83</v>
      </c>
      <c r="AV271" s="14" t="s">
        <v>81</v>
      </c>
      <c r="AW271" s="14" t="s">
        <v>31</v>
      </c>
      <c r="AX271" s="14" t="s">
        <v>12</v>
      </c>
      <c r="AY271" s="263" t="s">
        <v>164</v>
      </c>
    </row>
    <row r="272" s="14" customFormat="1">
      <c r="A272" s="14"/>
      <c r="B272" s="254"/>
      <c r="C272" s="255"/>
      <c r="D272" s="244" t="s">
        <v>172</v>
      </c>
      <c r="E272" s="256" t="s">
        <v>1</v>
      </c>
      <c r="F272" s="257" t="s">
        <v>328</v>
      </c>
      <c r="G272" s="255"/>
      <c r="H272" s="256" t="s">
        <v>1</v>
      </c>
      <c r="I272" s="258"/>
      <c r="J272" s="255"/>
      <c r="K272" s="255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172</v>
      </c>
      <c r="AU272" s="263" t="s">
        <v>83</v>
      </c>
      <c r="AV272" s="14" t="s">
        <v>81</v>
      </c>
      <c r="AW272" s="14" t="s">
        <v>31</v>
      </c>
      <c r="AX272" s="14" t="s">
        <v>12</v>
      </c>
      <c r="AY272" s="263" t="s">
        <v>164</v>
      </c>
    </row>
    <row r="273" s="13" customFormat="1">
      <c r="A273" s="13"/>
      <c r="B273" s="242"/>
      <c r="C273" s="243"/>
      <c r="D273" s="244" t="s">
        <v>172</v>
      </c>
      <c r="E273" s="245" t="s">
        <v>1</v>
      </c>
      <c r="F273" s="246" t="s">
        <v>329</v>
      </c>
      <c r="G273" s="243"/>
      <c r="H273" s="247">
        <v>-476.94400000000002</v>
      </c>
      <c r="I273" s="248"/>
      <c r="J273" s="243"/>
      <c r="K273" s="243"/>
      <c r="L273" s="249"/>
      <c r="M273" s="250"/>
      <c r="N273" s="251"/>
      <c r="O273" s="251"/>
      <c r="P273" s="251"/>
      <c r="Q273" s="251"/>
      <c r="R273" s="251"/>
      <c r="S273" s="251"/>
      <c r="T273" s="25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3" t="s">
        <v>172</v>
      </c>
      <c r="AU273" s="253" t="s">
        <v>83</v>
      </c>
      <c r="AV273" s="13" t="s">
        <v>83</v>
      </c>
      <c r="AW273" s="13" t="s">
        <v>31</v>
      </c>
      <c r="AX273" s="13" t="s">
        <v>12</v>
      </c>
      <c r="AY273" s="253" t="s">
        <v>164</v>
      </c>
    </row>
    <row r="274" s="14" customFormat="1">
      <c r="A274" s="14"/>
      <c r="B274" s="254"/>
      <c r="C274" s="255"/>
      <c r="D274" s="244" t="s">
        <v>172</v>
      </c>
      <c r="E274" s="256" t="s">
        <v>1</v>
      </c>
      <c r="F274" s="257" t="s">
        <v>213</v>
      </c>
      <c r="G274" s="255"/>
      <c r="H274" s="256" t="s">
        <v>1</v>
      </c>
      <c r="I274" s="258"/>
      <c r="J274" s="255"/>
      <c r="K274" s="255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172</v>
      </c>
      <c r="AU274" s="263" t="s">
        <v>83</v>
      </c>
      <c r="AV274" s="14" t="s">
        <v>81</v>
      </c>
      <c r="AW274" s="14" t="s">
        <v>31</v>
      </c>
      <c r="AX274" s="14" t="s">
        <v>12</v>
      </c>
      <c r="AY274" s="263" t="s">
        <v>164</v>
      </c>
    </row>
    <row r="275" s="14" customFormat="1">
      <c r="A275" s="14"/>
      <c r="B275" s="254"/>
      <c r="C275" s="255"/>
      <c r="D275" s="244" t="s">
        <v>172</v>
      </c>
      <c r="E275" s="256" t="s">
        <v>1</v>
      </c>
      <c r="F275" s="257" t="s">
        <v>330</v>
      </c>
      <c r="G275" s="255"/>
      <c r="H275" s="256" t="s">
        <v>1</v>
      </c>
      <c r="I275" s="258"/>
      <c r="J275" s="255"/>
      <c r="K275" s="255"/>
      <c r="L275" s="259"/>
      <c r="M275" s="260"/>
      <c r="N275" s="261"/>
      <c r="O275" s="261"/>
      <c r="P275" s="261"/>
      <c r="Q275" s="261"/>
      <c r="R275" s="261"/>
      <c r="S275" s="261"/>
      <c r="T275" s="26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3" t="s">
        <v>172</v>
      </c>
      <c r="AU275" s="263" t="s">
        <v>83</v>
      </c>
      <c r="AV275" s="14" t="s">
        <v>81</v>
      </c>
      <c r="AW275" s="14" t="s">
        <v>31</v>
      </c>
      <c r="AX275" s="14" t="s">
        <v>12</v>
      </c>
      <c r="AY275" s="263" t="s">
        <v>164</v>
      </c>
    </row>
    <row r="276" s="13" customFormat="1">
      <c r="A276" s="13"/>
      <c r="B276" s="242"/>
      <c r="C276" s="243"/>
      <c r="D276" s="244" t="s">
        <v>172</v>
      </c>
      <c r="E276" s="245" t="s">
        <v>1</v>
      </c>
      <c r="F276" s="246" t="s">
        <v>331</v>
      </c>
      <c r="G276" s="243"/>
      <c r="H276" s="247">
        <v>-170.352</v>
      </c>
      <c r="I276" s="248"/>
      <c r="J276" s="243"/>
      <c r="K276" s="243"/>
      <c r="L276" s="249"/>
      <c r="M276" s="250"/>
      <c r="N276" s="251"/>
      <c r="O276" s="251"/>
      <c r="P276" s="251"/>
      <c r="Q276" s="251"/>
      <c r="R276" s="251"/>
      <c r="S276" s="251"/>
      <c r="T276" s="252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3" t="s">
        <v>172</v>
      </c>
      <c r="AU276" s="253" t="s">
        <v>83</v>
      </c>
      <c r="AV276" s="13" t="s">
        <v>83</v>
      </c>
      <c r="AW276" s="13" t="s">
        <v>31</v>
      </c>
      <c r="AX276" s="13" t="s">
        <v>12</v>
      </c>
      <c r="AY276" s="253" t="s">
        <v>164</v>
      </c>
    </row>
    <row r="277" s="14" customFormat="1">
      <c r="A277" s="14"/>
      <c r="B277" s="254"/>
      <c r="C277" s="255"/>
      <c r="D277" s="244" t="s">
        <v>172</v>
      </c>
      <c r="E277" s="256" t="s">
        <v>1</v>
      </c>
      <c r="F277" s="257" t="s">
        <v>332</v>
      </c>
      <c r="G277" s="255"/>
      <c r="H277" s="256" t="s">
        <v>1</v>
      </c>
      <c r="I277" s="258"/>
      <c r="J277" s="255"/>
      <c r="K277" s="255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172</v>
      </c>
      <c r="AU277" s="263" t="s">
        <v>83</v>
      </c>
      <c r="AV277" s="14" t="s">
        <v>81</v>
      </c>
      <c r="AW277" s="14" t="s">
        <v>31</v>
      </c>
      <c r="AX277" s="14" t="s">
        <v>12</v>
      </c>
      <c r="AY277" s="263" t="s">
        <v>164</v>
      </c>
    </row>
    <row r="278" s="14" customFormat="1">
      <c r="A278" s="14"/>
      <c r="B278" s="254"/>
      <c r="C278" s="255"/>
      <c r="D278" s="244" t="s">
        <v>172</v>
      </c>
      <c r="E278" s="256" t="s">
        <v>1</v>
      </c>
      <c r="F278" s="257" t="s">
        <v>333</v>
      </c>
      <c r="G278" s="255"/>
      <c r="H278" s="256" t="s">
        <v>1</v>
      </c>
      <c r="I278" s="258"/>
      <c r="J278" s="255"/>
      <c r="K278" s="255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172</v>
      </c>
      <c r="AU278" s="263" t="s">
        <v>83</v>
      </c>
      <c r="AV278" s="14" t="s">
        <v>81</v>
      </c>
      <c r="AW278" s="14" t="s">
        <v>31</v>
      </c>
      <c r="AX278" s="14" t="s">
        <v>12</v>
      </c>
      <c r="AY278" s="263" t="s">
        <v>164</v>
      </c>
    </row>
    <row r="279" s="13" customFormat="1">
      <c r="A279" s="13"/>
      <c r="B279" s="242"/>
      <c r="C279" s="243"/>
      <c r="D279" s="244" t="s">
        <v>172</v>
      </c>
      <c r="E279" s="245" t="s">
        <v>1</v>
      </c>
      <c r="F279" s="246" t="s">
        <v>334</v>
      </c>
      <c r="G279" s="243"/>
      <c r="H279" s="247">
        <v>-74.201400000000007</v>
      </c>
      <c r="I279" s="248"/>
      <c r="J279" s="243"/>
      <c r="K279" s="243"/>
      <c r="L279" s="249"/>
      <c r="M279" s="250"/>
      <c r="N279" s="251"/>
      <c r="O279" s="251"/>
      <c r="P279" s="251"/>
      <c r="Q279" s="251"/>
      <c r="R279" s="251"/>
      <c r="S279" s="251"/>
      <c r="T279" s="252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3" t="s">
        <v>172</v>
      </c>
      <c r="AU279" s="253" t="s">
        <v>83</v>
      </c>
      <c r="AV279" s="13" t="s">
        <v>83</v>
      </c>
      <c r="AW279" s="13" t="s">
        <v>31</v>
      </c>
      <c r="AX279" s="13" t="s">
        <v>12</v>
      </c>
      <c r="AY279" s="253" t="s">
        <v>164</v>
      </c>
    </row>
    <row r="280" s="14" customFormat="1">
      <c r="A280" s="14"/>
      <c r="B280" s="254"/>
      <c r="C280" s="255"/>
      <c r="D280" s="244" t="s">
        <v>172</v>
      </c>
      <c r="E280" s="256" t="s">
        <v>1</v>
      </c>
      <c r="F280" s="257" t="s">
        <v>242</v>
      </c>
      <c r="G280" s="255"/>
      <c r="H280" s="256" t="s">
        <v>1</v>
      </c>
      <c r="I280" s="258"/>
      <c r="J280" s="255"/>
      <c r="K280" s="255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172</v>
      </c>
      <c r="AU280" s="263" t="s">
        <v>83</v>
      </c>
      <c r="AV280" s="14" t="s">
        <v>81</v>
      </c>
      <c r="AW280" s="14" t="s">
        <v>31</v>
      </c>
      <c r="AX280" s="14" t="s">
        <v>12</v>
      </c>
      <c r="AY280" s="263" t="s">
        <v>164</v>
      </c>
    </row>
    <row r="281" s="14" customFormat="1">
      <c r="A281" s="14"/>
      <c r="B281" s="254"/>
      <c r="C281" s="255"/>
      <c r="D281" s="244" t="s">
        <v>172</v>
      </c>
      <c r="E281" s="256" t="s">
        <v>1</v>
      </c>
      <c r="F281" s="257" t="s">
        <v>335</v>
      </c>
      <c r="G281" s="255"/>
      <c r="H281" s="256" t="s">
        <v>1</v>
      </c>
      <c r="I281" s="258"/>
      <c r="J281" s="255"/>
      <c r="K281" s="255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172</v>
      </c>
      <c r="AU281" s="263" t="s">
        <v>83</v>
      </c>
      <c r="AV281" s="14" t="s">
        <v>81</v>
      </c>
      <c r="AW281" s="14" t="s">
        <v>31</v>
      </c>
      <c r="AX281" s="14" t="s">
        <v>12</v>
      </c>
      <c r="AY281" s="263" t="s">
        <v>164</v>
      </c>
    </row>
    <row r="282" s="13" customFormat="1">
      <c r="A282" s="13"/>
      <c r="B282" s="242"/>
      <c r="C282" s="243"/>
      <c r="D282" s="244" t="s">
        <v>172</v>
      </c>
      <c r="E282" s="245" t="s">
        <v>1</v>
      </c>
      <c r="F282" s="246" t="s">
        <v>336</v>
      </c>
      <c r="G282" s="243"/>
      <c r="H282" s="247">
        <v>-15.6</v>
      </c>
      <c r="I282" s="248"/>
      <c r="J282" s="243"/>
      <c r="K282" s="243"/>
      <c r="L282" s="249"/>
      <c r="M282" s="250"/>
      <c r="N282" s="251"/>
      <c r="O282" s="251"/>
      <c r="P282" s="251"/>
      <c r="Q282" s="251"/>
      <c r="R282" s="251"/>
      <c r="S282" s="251"/>
      <c r="T282" s="252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3" t="s">
        <v>172</v>
      </c>
      <c r="AU282" s="253" t="s">
        <v>83</v>
      </c>
      <c r="AV282" s="13" t="s">
        <v>83</v>
      </c>
      <c r="AW282" s="13" t="s">
        <v>31</v>
      </c>
      <c r="AX282" s="13" t="s">
        <v>12</v>
      </c>
      <c r="AY282" s="253" t="s">
        <v>164</v>
      </c>
    </row>
    <row r="283" s="14" customFormat="1">
      <c r="A283" s="14"/>
      <c r="B283" s="254"/>
      <c r="C283" s="255"/>
      <c r="D283" s="244" t="s">
        <v>172</v>
      </c>
      <c r="E283" s="256" t="s">
        <v>1</v>
      </c>
      <c r="F283" s="257" t="s">
        <v>191</v>
      </c>
      <c r="G283" s="255"/>
      <c r="H283" s="256" t="s">
        <v>1</v>
      </c>
      <c r="I283" s="258"/>
      <c r="J283" s="255"/>
      <c r="K283" s="255"/>
      <c r="L283" s="259"/>
      <c r="M283" s="260"/>
      <c r="N283" s="261"/>
      <c r="O283" s="261"/>
      <c r="P283" s="261"/>
      <c r="Q283" s="261"/>
      <c r="R283" s="261"/>
      <c r="S283" s="261"/>
      <c r="T283" s="262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3" t="s">
        <v>172</v>
      </c>
      <c r="AU283" s="263" t="s">
        <v>83</v>
      </c>
      <c r="AV283" s="14" t="s">
        <v>81</v>
      </c>
      <c r="AW283" s="14" t="s">
        <v>31</v>
      </c>
      <c r="AX283" s="14" t="s">
        <v>12</v>
      </c>
      <c r="AY283" s="263" t="s">
        <v>164</v>
      </c>
    </row>
    <row r="284" s="14" customFormat="1">
      <c r="A284" s="14"/>
      <c r="B284" s="254"/>
      <c r="C284" s="255"/>
      <c r="D284" s="244" t="s">
        <v>172</v>
      </c>
      <c r="E284" s="256" t="s">
        <v>1</v>
      </c>
      <c r="F284" s="257" t="s">
        <v>337</v>
      </c>
      <c r="G284" s="255"/>
      <c r="H284" s="256" t="s">
        <v>1</v>
      </c>
      <c r="I284" s="258"/>
      <c r="J284" s="255"/>
      <c r="K284" s="255"/>
      <c r="L284" s="259"/>
      <c r="M284" s="260"/>
      <c r="N284" s="261"/>
      <c r="O284" s="261"/>
      <c r="P284" s="261"/>
      <c r="Q284" s="261"/>
      <c r="R284" s="261"/>
      <c r="S284" s="261"/>
      <c r="T284" s="26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3" t="s">
        <v>172</v>
      </c>
      <c r="AU284" s="263" t="s">
        <v>83</v>
      </c>
      <c r="AV284" s="14" t="s">
        <v>81</v>
      </c>
      <c r="AW284" s="14" t="s">
        <v>31</v>
      </c>
      <c r="AX284" s="14" t="s">
        <v>12</v>
      </c>
      <c r="AY284" s="263" t="s">
        <v>164</v>
      </c>
    </row>
    <row r="285" s="13" customFormat="1">
      <c r="A285" s="13"/>
      <c r="B285" s="242"/>
      <c r="C285" s="243"/>
      <c r="D285" s="244" t="s">
        <v>172</v>
      </c>
      <c r="E285" s="245" t="s">
        <v>1</v>
      </c>
      <c r="F285" s="246" t="s">
        <v>338</v>
      </c>
      <c r="G285" s="243"/>
      <c r="H285" s="247">
        <v>-4.4135</v>
      </c>
      <c r="I285" s="248"/>
      <c r="J285" s="243"/>
      <c r="K285" s="243"/>
      <c r="L285" s="249"/>
      <c r="M285" s="250"/>
      <c r="N285" s="251"/>
      <c r="O285" s="251"/>
      <c r="P285" s="251"/>
      <c r="Q285" s="251"/>
      <c r="R285" s="251"/>
      <c r="S285" s="251"/>
      <c r="T285" s="252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3" t="s">
        <v>172</v>
      </c>
      <c r="AU285" s="253" t="s">
        <v>83</v>
      </c>
      <c r="AV285" s="13" t="s">
        <v>83</v>
      </c>
      <c r="AW285" s="13" t="s">
        <v>31</v>
      </c>
      <c r="AX285" s="13" t="s">
        <v>12</v>
      </c>
      <c r="AY285" s="253" t="s">
        <v>164</v>
      </c>
    </row>
    <row r="286" s="14" customFormat="1">
      <c r="A286" s="14"/>
      <c r="B286" s="254"/>
      <c r="C286" s="255"/>
      <c r="D286" s="244" t="s">
        <v>172</v>
      </c>
      <c r="E286" s="256" t="s">
        <v>1</v>
      </c>
      <c r="F286" s="257" t="s">
        <v>234</v>
      </c>
      <c r="G286" s="255"/>
      <c r="H286" s="256" t="s">
        <v>1</v>
      </c>
      <c r="I286" s="258"/>
      <c r="J286" s="255"/>
      <c r="K286" s="255"/>
      <c r="L286" s="259"/>
      <c r="M286" s="260"/>
      <c r="N286" s="261"/>
      <c r="O286" s="261"/>
      <c r="P286" s="261"/>
      <c r="Q286" s="261"/>
      <c r="R286" s="261"/>
      <c r="S286" s="261"/>
      <c r="T286" s="262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T286" s="263" t="s">
        <v>172</v>
      </c>
      <c r="AU286" s="263" t="s">
        <v>83</v>
      </c>
      <c r="AV286" s="14" t="s">
        <v>81</v>
      </c>
      <c r="AW286" s="14" t="s">
        <v>31</v>
      </c>
      <c r="AX286" s="14" t="s">
        <v>12</v>
      </c>
      <c r="AY286" s="263" t="s">
        <v>164</v>
      </c>
    </row>
    <row r="287" s="14" customFormat="1">
      <c r="A287" s="14"/>
      <c r="B287" s="254"/>
      <c r="C287" s="255"/>
      <c r="D287" s="244" t="s">
        <v>172</v>
      </c>
      <c r="E287" s="256" t="s">
        <v>1</v>
      </c>
      <c r="F287" s="257" t="s">
        <v>339</v>
      </c>
      <c r="G287" s="255"/>
      <c r="H287" s="256" t="s">
        <v>1</v>
      </c>
      <c r="I287" s="258"/>
      <c r="J287" s="255"/>
      <c r="K287" s="255"/>
      <c r="L287" s="259"/>
      <c r="M287" s="260"/>
      <c r="N287" s="261"/>
      <c r="O287" s="261"/>
      <c r="P287" s="261"/>
      <c r="Q287" s="261"/>
      <c r="R287" s="261"/>
      <c r="S287" s="261"/>
      <c r="T287" s="26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3" t="s">
        <v>172</v>
      </c>
      <c r="AU287" s="263" t="s">
        <v>83</v>
      </c>
      <c r="AV287" s="14" t="s">
        <v>81</v>
      </c>
      <c r="AW287" s="14" t="s">
        <v>31</v>
      </c>
      <c r="AX287" s="14" t="s">
        <v>12</v>
      </c>
      <c r="AY287" s="263" t="s">
        <v>164</v>
      </c>
    </row>
    <row r="288" s="13" customFormat="1">
      <c r="A288" s="13"/>
      <c r="B288" s="242"/>
      <c r="C288" s="243"/>
      <c r="D288" s="244" t="s">
        <v>172</v>
      </c>
      <c r="E288" s="245" t="s">
        <v>1</v>
      </c>
      <c r="F288" s="246" t="s">
        <v>340</v>
      </c>
      <c r="G288" s="243"/>
      <c r="H288" s="247">
        <v>-5.694</v>
      </c>
      <c r="I288" s="248"/>
      <c r="J288" s="243"/>
      <c r="K288" s="243"/>
      <c r="L288" s="249"/>
      <c r="M288" s="250"/>
      <c r="N288" s="251"/>
      <c r="O288" s="251"/>
      <c r="P288" s="251"/>
      <c r="Q288" s="251"/>
      <c r="R288" s="251"/>
      <c r="S288" s="251"/>
      <c r="T288" s="252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53" t="s">
        <v>172</v>
      </c>
      <c r="AU288" s="253" t="s">
        <v>83</v>
      </c>
      <c r="AV288" s="13" t="s">
        <v>83</v>
      </c>
      <c r="AW288" s="13" t="s">
        <v>31</v>
      </c>
      <c r="AX288" s="13" t="s">
        <v>12</v>
      </c>
      <c r="AY288" s="253" t="s">
        <v>164</v>
      </c>
    </row>
    <row r="289" s="16" customFormat="1">
      <c r="A289" s="16"/>
      <c r="B289" s="275"/>
      <c r="C289" s="276"/>
      <c r="D289" s="244" t="s">
        <v>172</v>
      </c>
      <c r="E289" s="277" t="s">
        <v>1</v>
      </c>
      <c r="F289" s="278" t="s">
        <v>308</v>
      </c>
      <c r="G289" s="276"/>
      <c r="H289" s="279">
        <v>-762.92190000000005</v>
      </c>
      <c r="I289" s="280"/>
      <c r="J289" s="276"/>
      <c r="K289" s="276"/>
      <c r="L289" s="281"/>
      <c r="M289" s="282"/>
      <c r="N289" s="283"/>
      <c r="O289" s="283"/>
      <c r="P289" s="283"/>
      <c r="Q289" s="283"/>
      <c r="R289" s="283"/>
      <c r="S289" s="283"/>
      <c r="T289" s="284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T289" s="285" t="s">
        <v>172</v>
      </c>
      <c r="AU289" s="285" t="s">
        <v>83</v>
      </c>
      <c r="AV289" s="16" t="s">
        <v>181</v>
      </c>
      <c r="AW289" s="16" t="s">
        <v>31</v>
      </c>
      <c r="AX289" s="16" t="s">
        <v>12</v>
      </c>
      <c r="AY289" s="285" t="s">
        <v>164</v>
      </c>
    </row>
    <row r="290" s="15" customFormat="1">
      <c r="A290" s="15"/>
      <c r="B290" s="264"/>
      <c r="C290" s="265"/>
      <c r="D290" s="244" t="s">
        <v>172</v>
      </c>
      <c r="E290" s="266" t="s">
        <v>1</v>
      </c>
      <c r="F290" s="267" t="s">
        <v>180</v>
      </c>
      <c r="G290" s="265"/>
      <c r="H290" s="268">
        <v>7579.0920999999998</v>
      </c>
      <c r="I290" s="269"/>
      <c r="J290" s="265"/>
      <c r="K290" s="265"/>
      <c r="L290" s="270"/>
      <c r="M290" s="271"/>
      <c r="N290" s="272"/>
      <c r="O290" s="272"/>
      <c r="P290" s="272"/>
      <c r="Q290" s="272"/>
      <c r="R290" s="272"/>
      <c r="S290" s="272"/>
      <c r="T290" s="273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T290" s="274" t="s">
        <v>172</v>
      </c>
      <c r="AU290" s="274" t="s">
        <v>83</v>
      </c>
      <c r="AV290" s="15" t="s">
        <v>170</v>
      </c>
      <c r="AW290" s="15" t="s">
        <v>31</v>
      </c>
      <c r="AX290" s="15" t="s">
        <v>81</v>
      </c>
      <c r="AY290" s="274" t="s">
        <v>164</v>
      </c>
    </row>
    <row r="291" s="13" customFormat="1">
      <c r="A291" s="13"/>
      <c r="B291" s="242"/>
      <c r="C291" s="243"/>
      <c r="D291" s="244" t="s">
        <v>172</v>
      </c>
      <c r="E291" s="243"/>
      <c r="F291" s="246" t="s">
        <v>341</v>
      </c>
      <c r="G291" s="243"/>
      <c r="H291" s="247">
        <v>757.90921000000003</v>
      </c>
      <c r="I291" s="248"/>
      <c r="J291" s="243"/>
      <c r="K291" s="243"/>
      <c r="L291" s="249"/>
      <c r="M291" s="250"/>
      <c r="N291" s="251"/>
      <c r="O291" s="251"/>
      <c r="P291" s="251"/>
      <c r="Q291" s="251"/>
      <c r="R291" s="251"/>
      <c r="S291" s="251"/>
      <c r="T291" s="252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3" t="s">
        <v>172</v>
      </c>
      <c r="AU291" s="253" t="s">
        <v>83</v>
      </c>
      <c r="AV291" s="13" t="s">
        <v>83</v>
      </c>
      <c r="AW291" s="13" t="s">
        <v>4</v>
      </c>
      <c r="AX291" s="13" t="s">
        <v>81</v>
      </c>
      <c r="AY291" s="253" t="s">
        <v>164</v>
      </c>
    </row>
    <row r="292" s="2" customFormat="1" ht="33" customHeight="1">
      <c r="A292" s="39"/>
      <c r="B292" s="40"/>
      <c r="C292" s="228" t="s">
        <v>342</v>
      </c>
      <c r="D292" s="228" t="s">
        <v>166</v>
      </c>
      <c r="E292" s="229" t="s">
        <v>343</v>
      </c>
      <c r="F292" s="230" t="s">
        <v>344</v>
      </c>
      <c r="G292" s="231" t="s">
        <v>269</v>
      </c>
      <c r="H292" s="232">
        <v>3031.6368400000001</v>
      </c>
      <c r="I292" s="233"/>
      <c r="J292" s="234">
        <f>ROUND(I292*H292,2)</f>
        <v>0</v>
      </c>
      <c r="K292" s="235"/>
      <c r="L292" s="45"/>
      <c r="M292" s="236" t="s">
        <v>1</v>
      </c>
      <c r="N292" s="237" t="s">
        <v>39</v>
      </c>
      <c r="O292" s="92"/>
      <c r="P292" s="238">
        <f>O292*H292</f>
        <v>0</v>
      </c>
      <c r="Q292" s="238">
        <v>0</v>
      </c>
      <c r="R292" s="238">
        <f>Q292*H292</f>
        <v>0</v>
      </c>
      <c r="S292" s="238">
        <v>0</v>
      </c>
      <c r="T292" s="239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40" t="s">
        <v>170</v>
      </c>
      <c r="AT292" s="240" t="s">
        <v>166</v>
      </c>
      <c r="AU292" s="240" t="s">
        <v>83</v>
      </c>
      <c r="AY292" s="18" t="s">
        <v>164</v>
      </c>
      <c r="BE292" s="241">
        <f>IF(N292="základní",J292,0)</f>
        <v>0</v>
      </c>
      <c r="BF292" s="241">
        <f>IF(N292="snížená",J292,0)</f>
        <v>0</v>
      </c>
      <c r="BG292" s="241">
        <f>IF(N292="zákl. přenesená",J292,0)</f>
        <v>0</v>
      </c>
      <c r="BH292" s="241">
        <f>IF(N292="sníž. přenesená",J292,0)</f>
        <v>0</v>
      </c>
      <c r="BI292" s="241">
        <f>IF(N292="nulová",J292,0)</f>
        <v>0</v>
      </c>
      <c r="BJ292" s="18" t="s">
        <v>81</v>
      </c>
      <c r="BK292" s="241">
        <f>ROUND(I292*H292,2)</f>
        <v>0</v>
      </c>
      <c r="BL292" s="18" t="s">
        <v>170</v>
      </c>
      <c r="BM292" s="240" t="s">
        <v>345</v>
      </c>
    </row>
    <row r="293" s="14" customFormat="1">
      <c r="A293" s="14"/>
      <c r="B293" s="254"/>
      <c r="C293" s="255"/>
      <c r="D293" s="244" t="s">
        <v>172</v>
      </c>
      <c r="E293" s="256" t="s">
        <v>1</v>
      </c>
      <c r="F293" s="257" t="s">
        <v>346</v>
      </c>
      <c r="G293" s="255"/>
      <c r="H293" s="256" t="s">
        <v>1</v>
      </c>
      <c r="I293" s="258"/>
      <c r="J293" s="255"/>
      <c r="K293" s="255"/>
      <c r="L293" s="259"/>
      <c r="M293" s="260"/>
      <c r="N293" s="261"/>
      <c r="O293" s="261"/>
      <c r="P293" s="261"/>
      <c r="Q293" s="261"/>
      <c r="R293" s="261"/>
      <c r="S293" s="261"/>
      <c r="T293" s="262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63" t="s">
        <v>172</v>
      </c>
      <c r="AU293" s="263" t="s">
        <v>83</v>
      </c>
      <c r="AV293" s="14" t="s">
        <v>81</v>
      </c>
      <c r="AW293" s="14" t="s">
        <v>31</v>
      </c>
      <c r="AX293" s="14" t="s">
        <v>12</v>
      </c>
      <c r="AY293" s="263" t="s">
        <v>164</v>
      </c>
    </row>
    <row r="294" s="14" customFormat="1">
      <c r="A294" s="14"/>
      <c r="B294" s="254"/>
      <c r="C294" s="255"/>
      <c r="D294" s="244" t="s">
        <v>172</v>
      </c>
      <c r="E294" s="256" t="s">
        <v>1</v>
      </c>
      <c r="F294" s="257" t="s">
        <v>296</v>
      </c>
      <c r="G294" s="255"/>
      <c r="H294" s="256" t="s">
        <v>1</v>
      </c>
      <c r="I294" s="258"/>
      <c r="J294" s="255"/>
      <c r="K294" s="255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172</v>
      </c>
      <c r="AU294" s="263" t="s">
        <v>83</v>
      </c>
      <c r="AV294" s="14" t="s">
        <v>81</v>
      </c>
      <c r="AW294" s="14" t="s">
        <v>31</v>
      </c>
      <c r="AX294" s="14" t="s">
        <v>12</v>
      </c>
      <c r="AY294" s="263" t="s">
        <v>164</v>
      </c>
    </row>
    <row r="295" s="13" customFormat="1">
      <c r="A295" s="13"/>
      <c r="B295" s="242"/>
      <c r="C295" s="243"/>
      <c r="D295" s="244" t="s">
        <v>172</v>
      </c>
      <c r="E295" s="245" t="s">
        <v>1</v>
      </c>
      <c r="F295" s="246" t="s">
        <v>297</v>
      </c>
      <c r="G295" s="243"/>
      <c r="H295" s="247">
        <v>7593.4700000000003</v>
      </c>
      <c r="I295" s="248"/>
      <c r="J295" s="243"/>
      <c r="K295" s="243"/>
      <c r="L295" s="249"/>
      <c r="M295" s="250"/>
      <c r="N295" s="251"/>
      <c r="O295" s="251"/>
      <c r="P295" s="251"/>
      <c r="Q295" s="251"/>
      <c r="R295" s="251"/>
      <c r="S295" s="251"/>
      <c r="T295" s="25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3" t="s">
        <v>172</v>
      </c>
      <c r="AU295" s="253" t="s">
        <v>83</v>
      </c>
      <c r="AV295" s="13" t="s">
        <v>83</v>
      </c>
      <c r="AW295" s="13" t="s">
        <v>31</v>
      </c>
      <c r="AX295" s="13" t="s">
        <v>12</v>
      </c>
      <c r="AY295" s="253" t="s">
        <v>164</v>
      </c>
    </row>
    <row r="296" s="14" customFormat="1">
      <c r="A296" s="14"/>
      <c r="B296" s="254"/>
      <c r="C296" s="255"/>
      <c r="D296" s="244" t="s">
        <v>172</v>
      </c>
      <c r="E296" s="256" t="s">
        <v>1</v>
      </c>
      <c r="F296" s="257" t="s">
        <v>298</v>
      </c>
      <c r="G296" s="255"/>
      <c r="H296" s="256" t="s">
        <v>1</v>
      </c>
      <c r="I296" s="258"/>
      <c r="J296" s="255"/>
      <c r="K296" s="255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172</v>
      </c>
      <c r="AU296" s="263" t="s">
        <v>83</v>
      </c>
      <c r="AV296" s="14" t="s">
        <v>81</v>
      </c>
      <c r="AW296" s="14" t="s">
        <v>31</v>
      </c>
      <c r="AX296" s="14" t="s">
        <v>12</v>
      </c>
      <c r="AY296" s="263" t="s">
        <v>164</v>
      </c>
    </row>
    <row r="297" s="14" customFormat="1">
      <c r="A297" s="14"/>
      <c r="B297" s="254"/>
      <c r="C297" s="255"/>
      <c r="D297" s="244" t="s">
        <v>172</v>
      </c>
      <c r="E297" s="256" t="s">
        <v>1</v>
      </c>
      <c r="F297" s="257" t="s">
        <v>299</v>
      </c>
      <c r="G297" s="255"/>
      <c r="H297" s="256" t="s">
        <v>1</v>
      </c>
      <c r="I297" s="258"/>
      <c r="J297" s="255"/>
      <c r="K297" s="255"/>
      <c r="L297" s="259"/>
      <c r="M297" s="260"/>
      <c r="N297" s="261"/>
      <c r="O297" s="261"/>
      <c r="P297" s="261"/>
      <c r="Q297" s="261"/>
      <c r="R297" s="261"/>
      <c r="S297" s="261"/>
      <c r="T297" s="262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T297" s="263" t="s">
        <v>172</v>
      </c>
      <c r="AU297" s="263" t="s">
        <v>83</v>
      </c>
      <c r="AV297" s="14" t="s">
        <v>81</v>
      </c>
      <c r="AW297" s="14" t="s">
        <v>31</v>
      </c>
      <c r="AX297" s="14" t="s">
        <v>12</v>
      </c>
      <c r="AY297" s="263" t="s">
        <v>164</v>
      </c>
    </row>
    <row r="298" s="13" customFormat="1">
      <c r="A298" s="13"/>
      <c r="B298" s="242"/>
      <c r="C298" s="243"/>
      <c r="D298" s="244" t="s">
        <v>172</v>
      </c>
      <c r="E298" s="245" t="s">
        <v>1</v>
      </c>
      <c r="F298" s="246" t="s">
        <v>300</v>
      </c>
      <c r="G298" s="243"/>
      <c r="H298" s="247">
        <v>-53.939999999999998</v>
      </c>
      <c r="I298" s="248"/>
      <c r="J298" s="243"/>
      <c r="K298" s="243"/>
      <c r="L298" s="249"/>
      <c r="M298" s="250"/>
      <c r="N298" s="251"/>
      <c r="O298" s="251"/>
      <c r="P298" s="251"/>
      <c r="Q298" s="251"/>
      <c r="R298" s="251"/>
      <c r="S298" s="251"/>
      <c r="T298" s="25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3" t="s">
        <v>172</v>
      </c>
      <c r="AU298" s="253" t="s">
        <v>83</v>
      </c>
      <c r="AV298" s="13" t="s">
        <v>83</v>
      </c>
      <c r="AW298" s="13" t="s">
        <v>31</v>
      </c>
      <c r="AX298" s="13" t="s">
        <v>12</v>
      </c>
      <c r="AY298" s="253" t="s">
        <v>164</v>
      </c>
    </row>
    <row r="299" s="14" customFormat="1">
      <c r="A299" s="14"/>
      <c r="B299" s="254"/>
      <c r="C299" s="255"/>
      <c r="D299" s="244" t="s">
        <v>172</v>
      </c>
      <c r="E299" s="256" t="s">
        <v>1</v>
      </c>
      <c r="F299" s="257" t="s">
        <v>301</v>
      </c>
      <c r="G299" s="255"/>
      <c r="H299" s="256" t="s">
        <v>1</v>
      </c>
      <c r="I299" s="258"/>
      <c r="J299" s="255"/>
      <c r="K299" s="255"/>
      <c r="L299" s="259"/>
      <c r="M299" s="260"/>
      <c r="N299" s="261"/>
      <c r="O299" s="261"/>
      <c r="P299" s="261"/>
      <c r="Q299" s="261"/>
      <c r="R299" s="261"/>
      <c r="S299" s="261"/>
      <c r="T299" s="262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3" t="s">
        <v>172</v>
      </c>
      <c r="AU299" s="263" t="s">
        <v>83</v>
      </c>
      <c r="AV299" s="14" t="s">
        <v>81</v>
      </c>
      <c r="AW299" s="14" t="s">
        <v>31</v>
      </c>
      <c r="AX299" s="14" t="s">
        <v>12</v>
      </c>
      <c r="AY299" s="263" t="s">
        <v>164</v>
      </c>
    </row>
    <row r="300" s="13" customFormat="1">
      <c r="A300" s="13"/>
      <c r="B300" s="242"/>
      <c r="C300" s="243"/>
      <c r="D300" s="244" t="s">
        <v>172</v>
      </c>
      <c r="E300" s="245" t="s">
        <v>1</v>
      </c>
      <c r="F300" s="246" t="s">
        <v>302</v>
      </c>
      <c r="G300" s="243"/>
      <c r="H300" s="247">
        <v>-40.43</v>
      </c>
      <c r="I300" s="248"/>
      <c r="J300" s="243"/>
      <c r="K300" s="243"/>
      <c r="L300" s="249"/>
      <c r="M300" s="250"/>
      <c r="N300" s="251"/>
      <c r="O300" s="251"/>
      <c r="P300" s="251"/>
      <c r="Q300" s="251"/>
      <c r="R300" s="251"/>
      <c r="S300" s="251"/>
      <c r="T300" s="252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53" t="s">
        <v>172</v>
      </c>
      <c r="AU300" s="253" t="s">
        <v>83</v>
      </c>
      <c r="AV300" s="13" t="s">
        <v>83</v>
      </c>
      <c r="AW300" s="13" t="s">
        <v>31</v>
      </c>
      <c r="AX300" s="13" t="s">
        <v>12</v>
      </c>
      <c r="AY300" s="253" t="s">
        <v>164</v>
      </c>
    </row>
    <row r="301" s="14" customFormat="1">
      <c r="A301" s="14"/>
      <c r="B301" s="254"/>
      <c r="C301" s="255"/>
      <c r="D301" s="244" t="s">
        <v>172</v>
      </c>
      <c r="E301" s="256" t="s">
        <v>1</v>
      </c>
      <c r="F301" s="257" t="s">
        <v>303</v>
      </c>
      <c r="G301" s="255"/>
      <c r="H301" s="256" t="s">
        <v>1</v>
      </c>
      <c r="I301" s="258"/>
      <c r="J301" s="255"/>
      <c r="K301" s="255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172</v>
      </c>
      <c r="AU301" s="263" t="s">
        <v>83</v>
      </c>
      <c r="AV301" s="14" t="s">
        <v>81</v>
      </c>
      <c r="AW301" s="14" t="s">
        <v>31</v>
      </c>
      <c r="AX301" s="14" t="s">
        <v>12</v>
      </c>
      <c r="AY301" s="263" t="s">
        <v>164</v>
      </c>
    </row>
    <row r="302" s="14" customFormat="1">
      <c r="A302" s="14"/>
      <c r="B302" s="254"/>
      <c r="C302" s="255"/>
      <c r="D302" s="244" t="s">
        <v>172</v>
      </c>
      <c r="E302" s="256" t="s">
        <v>1</v>
      </c>
      <c r="F302" s="257" t="s">
        <v>275</v>
      </c>
      <c r="G302" s="255"/>
      <c r="H302" s="256" t="s">
        <v>1</v>
      </c>
      <c r="I302" s="258"/>
      <c r="J302" s="255"/>
      <c r="K302" s="255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172</v>
      </c>
      <c r="AU302" s="263" t="s">
        <v>83</v>
      </c>
      <c r="AV302" s="14" t="s">
        <v>81</v>
      </c>
      <c r="AW302" s="14" t="s">
        <v>31</v>
      </c>
      <c r="AX302" s="14" t="s">
        <v>12</v>
      </c>
      <c r="AY302" s="263" t="s">
        <v>164</v>
      </c>
    </row>
    <row r="303" s="13" customFormat="1">
      <c r="A303" s="13"/>
      <c r="B303" s="242"/>
      <c r="C303" s="243"/>
      <c r="D303" s="244" t="s">
        <v>172</v>
      </c>
      <c r="E303" s="245" t="s">
        <v>1</v>
      </c>
      <c r="F303" s="246" t="s">
        <v>304</v>
      </c>
      <c r="G303" s="243"/>
      <c r="H303" s="247">
        <v>5.25</v>
      </c>
      <c r="I303" s="248"/>
      <c r="J303" s="243"/>
      <c r="K303" s="243"/>
      <c r="L303" s="249"/>
      <c r="M303" s="250"/>
      <c r="N303" s="251"/>
      <c r="O303" s="251"/>
      <c r="P303" s="251"/>
      <c r="Q303" s="251"/>
      <c r="R303" s="251"/>
      <c r="S303" s="251"/>
      <c r="T303" s="252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3" t="s">
        <v>172</v>
      </c>
      <c r="AU303" s="253" t="s">
        <v>83</v>
      </c>
      <c r="AV303" s="13" t="s">
        <v>83</v>
      </c>
      <c r="AW303" s="13" t="s">
        <v>31</v>
      </c>
      <c r="AX303" s="13" t="s">
        <v>12</v>
      </c>
      <c r="AY303" s="253" t="s">
        <v>164</v>
      </c>
    </row>
    <row r="304" s="13" customFormat="1">
      <c r="A304" s="13"/>
      <c r="B304" s="242"/>
      <c r="C304" s="243"/>
      <c r="D304" s="244" t="s">
        <v>172</v>
      </c>
      <c r="E304" s="245" t="s">
        <v>1</v>
      </c>
      <c r="F304" s="246" t="s">
        <v>305</v>
      </c>
      <c r="G304" s="243"/>
      <c r="H304" s="247">
        <v>12.25</v>
      </c>
      <c r="I304" s="248"/>
      <c r="J304" s="243"/>
      <c r="K304" s="243"/>
      <c r="L304" s="249"/>
      <c r="M304" s="250"/>
      <c r="N304" s="251"/>
      <c r="O304" s="251"/>
      <c r="P304" s="251"/>
      <c r="Q304" s="251"/>
      <c r="R304" s="251"/>
      <c r="S304" s="251"/>
      <c r="T304" s="25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3" t="s">
        <v>172</v>
      </c>
      <c r="AU304" s="253" t="s">
        <v>83</v>
      </c>
      <c r="AV304" s="13" t="s">
        <v>83</v>
      </c>
      <c r="AW304" s="13" t="s">
        <v>31</v>
      </c>
      <c r="AX304" s="13" t="s">
        <v>12</v>
      </c>
      <c r="AY304" s="253" t="s">
        <v>164</v>
      </c>
    </row>
    <row r="305" s="14" customFormat="1">
      <c r="A305" s="14"/>
      <c r="B305" s="254"/>
      <c r="C305" s="255"/>
      <c r="D305" s="244" t="s">
        <v>172</v>
      </c>
      <c r="E305" s="256" t="s">
        <v>1</v>
      </c>
      <c r="F305" s="257" t="s">
        <v>281</v>
      </c>
      <c r="G305" s="255"/>
      <c r="H305" s="256" t="s">
        <v>1</v>
      </c>
      <c r="I305" s="258"/>
      <c r="J305" s="255"/>
      <c r="K305" s="255"/>
      <c r="L305" s="259"/>
      <c r="M305" s="260"/>
      <c r="N305" s="261"/>
      <c r="O305" s="261"/>
      <c r="P305" s="261"/>
      <c r="Q305" s="261"/>
      <c r="R305" s="261"/>
      <c r="S305" s="261"/>
      <c r="T305" s="262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3" t="s">
        <v>172</v>
      </c>
      <c r="AU305" s="263" t="s">
        <v>83</v>
      </c>
      <c r="AV305" s="14" t="s">
        <v>81</v>
      </c>
      <c r="AW305" s="14" t="s">
        <v>31</v>
      </c>
      <c r="AX305" s="14" t="s">
        <v>12</v>
      </c>
      <c r="AY305" s="263" t="s">
        <v>164</v>
      </c>
    </row>
    <row r="306" s="13" customFormat="1">
      <c r="A306" s="13"/>
      <c r="B306" s="242"/>
      <c r="C306" s="243"/>
      <c r="D306" s="244" t="s">
        <v>172</v>
      </c>
      <c r="E306" s="245" t="s">
        <v>1</v>
      </c>
      <c r="F306" s="246" t="s">
        <v>306</v>
      </c>
      <c r="G306" s="243"/>
      <c r="H306" s="247">
        <v>6.2999999999999998</v>
      </c>
      <c r="I306" s="248"/>
      <c r="J306" s="243"/>
      <c r="K306" s="243"/>
      <c r="L306" s="249"/>
      <c r="M306" s="250"/>
      <c r="N306" s="251"/>
      <c r="O306" s="251"/>
      <c r="P306" s="251"/>
      <c r="Q306" s="251"/>
      <c r="R306" s="251"/>
      <c r="S306" s="251"/>
      <c r="T306" s="252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3" t="s">
        <v>172</v>
      </c>
      <c r="AU306" s="253" t="s">
        <v>83</v>
      </c>
      <c r="AV306" s="13" t="s">
        <v>83</v>
      </c>
      <c r="AW306" s="13" t="s">
        <v>31</v>
      </c>
      <c r="AX306" s="13" t="s">
        <v>12</v>
      </c>
      <c r="AY306" s="253" t="s">
        <v>164</v>
      </c>
    </row>
    <row r="307" s="13" customFormat="1">
      <c r="A307" s="13"/>
      <c r="B307" s="242"/>
      <c r="C307" s="243"/>
      <c r="D307" s="244" t="s">
        <v>172</v>
      </c>
      <c r="E307" s="245" t="s">
        <v>1</v>
      </c>
      <c r="F307" s="246" t="s">
        <v>307</v>
      </c>
      <c r="G307" s="243"/>
      <c r="H307" s="247">
        <v>6.5099999999999998</v>
      </c>
      <c r="I307" s="248"/>
      <c r="J307" s="243"/>
      <c r="K307" s="243"/>
      <c r="L307" s="249"/>
      <c r="M307" s="250"/>
      <c r="N307" s="251"/>
      <c r="O307" s="251"/>
      <c r="P307" s="251"/>
      <c r="Q307" s="251"/>
      <c r="R307" s="251"/>
      <c r="S307" s="251"/>
      <c r="T307" s="252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3" t="s">
        <v>172</v>
      </c>
      <c r="AU307" s="253" t="s">
        <v>83</v>
      </c>
      <c r="AV307" s="13" t="s">
        <v>83</v>
      </c>
      <c r="AW307" s="13" t="s">
        <v>31</v>
      </c>
      <c r="AX307" s="13" t="s">
        <v>12</v>
      </c>
      <c r="AY307" s="253" t="s">
        <v>164</v>
      </c>
    </row>
    <row r="308" s="16" customFormat="1">
      <c r="A308" s="16"/>
      <c r="B308" s="275"/>
      <c r="C308" s="276"/>
      <c r="D308" s="244" t="s">
        <v>172</v>
      </c>
      <c r="E308" s="277" t="s">
        <v>1</v>
      </c>
      <c r="F308" s="278" t="s">
        <v>308</v>
      </c>
      <c r="G308" s="276"/>
      <c r="H308" s="279">
        <v>7529.4100000000008</v>
      </c>
      <c r="I308" s="280"/>
      <c r="J308" s="276"/>
      <c r="K308" s="276"/>
      <c r="L308" s="281"/>
      <c r="M308" s="282"/>
      <c r="N308" s="283"/>
      <c r="O308" s="283"/>
      <c r="P308" s="283"/>
      <c r="Q308" s="283"/>
      <c r="R308" s="283"/>
      <c r="S308" s="283"/>
      <c r="T308" s="284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T308" s="285" t="s">
        <v>172</v>
      </c>
      <c r="AU308" s="285" t="s">
        <v>83</v>
      </c>
      <c r="AV308" s="16" t="s">
        <v>181</v>
      </c>
      <c r="AW308" s="16" t="s">
        <v>31</v>
      </c>
      <c r="AX308" s="16" t="s">
        <v>12</v>
      </c>
      <c r="AY308" s="285" t="s">
        <v>164</v>
      </c>
    </row>
    <row r="309" s="14" customFormat="1">
      <c r="A309" s="14"/>
      <c r="B309" s="254"/>
      <c r="C309" s="255"/>
      <c r="D309" s="244" t="s">
        <v>172</v>
      </c>
      <c r="E309" s="256" t="s">
        <v>1</v>
      </c>
      <c r="F309" s="257" t="s">
        <v>309</v>
      </c>
      <c r="G309" s="255"/>
      <c r="H309" s="256" t="s">
        <v>1</v>
      </c>
      <c r="I309" s="258"/>
      <c r="J309" s="255"/>
      <c r="K309" s="255"/>
      <c r="L309" s="259"/>
      <c r="M309" s="260"/>
      <c r="N309" s="261"/>
      <c r="O309" s="261"/>
      <c r="P309" s="261"/>
      <c r="Q309" s="261"/>
      <c r="R309" s="261"/>
      <c r="S309" s="261"/>
      <c r="T309" s="262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3" t="s">
        <v>172</v>
      </c>
      <c r="AU309" s="263" t="s">
        <v>83</v>
      </c>
      <c r="AV309" s="14" t="s">
        <v>81</v>
      </c>
      <c r="AW309" s="14" t="s">
        <v>31</v>
      </c>
      <c r="AX309" s="14" t="s">
        <v>12</v>
      </c>
      <c r="AY309" s="263" t="s">
        <v>164</v>
      </c>
    </row>
    <row r="310" s="14" customFormat="1">
      <c r="A310" s="14"/>
      <c r="B310" s="254"/>
      <c r="C310" s="255"/>
      <c r="D310" s="244" t="s">
        <v>172</v>
      </c>
      <c r="E310" s="256" t="s">
        <v>1</v>
      </c>
      <c r="F310" s="257" t="s">
        <v>310</v>
      </c>
      <c r="G310" s="255"/>
      <c r="H310" s="256" t="s">
        <v>1</v>
      </c>
      <c r="I310" s="258"/>
      <c r="J310" s="255"/>
      <c r="K310" s="255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172</v>
      </c>
      <c r="AU310" s="263" t="s">
        <v>83</v>
      </c>
      <c r="AV310" s="14" t="s">
        <v>81</v>
      </c>
      <c r="AW310" s="14" t="s">
        <v>31</v>
      </c>
      <c r="AX310" s="14" t="s">
        <v>12</v>
      </c>
      <c r="AY310" s="263" t="s">
        <v>164</v>
      </c>
    </row>
    <row r="311" s="13" customFormat="1">
      <c r="A311" s="13"/>
      <c r="B311" s="242"/>
      <c r="C311" s="243"/>
      <c r="D311" s="244" t="s">
        <v>172</v>
      </c>
      <c r="E311" s="245" t="s">
        <v>1</v>
      </c>
      <c r="F311" s="246" t="s">
        <v>311</v>
      </c>
      <c r="G311" s="243"/>
      <c r="H311" s="247">
        <v>647.22000000000003</v>
      </c>
      <c r="I311" s="248"/>
      <c r="J311" s="243"/>
      <c r="K311" s="243"/>
      <c r="L311" s="249"/>
      <c r="M311" s="250"/>
      <c r="N311" s="251"/>
      <c r="O311" s="251"/>
      <c r="P311" s="251"/>
      <c r="Q311" s="251"/>
      <c r="R311" s="251"/>
      <c r="S311" s="251"/>
      <c r="T311" s="252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53" t="s">
        <v>172</v>
      </c>
      <c r="AU311" s="253" t="s">
        <v>83</v>
      </c>
      <c r="AV311" s="13" t="s">
        <v>83</v>
      </c>
      <c r="AW311" s="13" t="s">
        <v>31</v>
      </c>
      <c r="AX311" s="13" t="s">
        <v>12</v>
      </c>
      <c r="AY311" s="253" t="s">
        <v>164</v>
      </c>
    </row>
    <row r="312" s="14" customFormat="1">
      <c r="A312" s="14"/>
      <c r="B312" s="254"/>
      <c r="C312" s="255"/>
      <c r="D312" s="244" t="s">
        <v>172</v>
      </c>
      <c r="E312" s="256" t="s">
        <v>1</v>
      </c>
      <c r="F312" s="257" t="s">
        <v>312</v>
      </c>
      <c r="G312" s="255"/>
      <c r="H312" s="256" t="s">
        <v>1</v>
      </c>
      <c r="I312" s="258"/>
      <c r="J312" s="255"/>
      <c r="K312" s="255"/>
      <c r="L312" s="259"/>
      <c r="M312" s="260"/>
      <c r="N312" s="261"/>
      <c r="O312" s="261"/>
      <c r="P312" s="261"/>
      <c r="Q312" s="261"/>
      <c r="R312" s="261"/>
      <c r="S312" s="261"/>
      <c r="T312" s="262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63" t="s">
        <v>172</v>
      </c>
      <c r="AU312" s="263" t="s">
        <v>83</v>
      </c>
      <c r="AV312" s="14" t="s">
        <v>81</v>
      </c>
      <c r="AW312" s="14" t="s">
        <v>31</v>
      </c>
      <c r="AX312" s="14" t="s">
        <v>12</v>
      </c>
      <c r="AY312" s="263" t="s">
        <v>164</v>
      </c>
    </row>
    <row r="313" s="14" customFormat="1">
      <c r="A313" s="14"/>
      <c r="B313" s="254"/>
      <c r="C313" s="255"/>
      <c r="D313" s="244" t="s">
        <v>172</v>
      </c>
      <c r="E313" s="256" t="s">
        <v>1</v>
      </c>
      <c r="F313" s="257" t="s">
        <v>313</v>
      </c>
      <c r="G313" s="255"/>
      <c r="H313" s="256" t="s">
        <v>1</v>
      </c>
      <c r="I313" s="258"/>
      <c r="J313" s="255"/>
      <c r="K313" s="255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172</v>
      </c>
      <c r="AU313" s="263" t="s">
        <v>83</v>
      </c>
      <c r="AV313" s="14" t="s">
        <v>81</v>
      </c>
      <c r="AW313" s="14" t="s">
        <v>31</v>
      </c>
      <c r="AX313" s="14" t="s">
        <v>12</v>
      </c>
      <c r="AY313" s="263" t="s">
        <v>164</v>
      </c>
    </row>
    <row r="314" s="13" customFormat="1">
      <c r="A314" s="13"/>
      <c r="B314" s="242"/>
      <c r="C314" s="243"/>
      <c r="D314" s="244" t="s">
        <v>172</v>
      </c>
      <c r="E314" s="245" t="s">
        <v>1</v>
      </c>
      <c r="F314" s="246" t="s">
        <v>314</v>
      </c>
      <c r="G314" s="243"/>
      <c r="H314" s="247">
        <v>52.488</v>
      </c>
      <c r="I314" s="248"/>
      <c r="J314" s="243"/>
      <c r="K314" s="243"/>
      <c r="L314" s="249"/>
      <c r="M314" s="250"/>
      <c r="N314" s="251"/>
      <c r="O314" s="251"/>
      <c r="P314" s="251"/>
      <c r="Q314" s="251"/>
      <c r="R314" s="251"/>
      <c r="S314" s="251"/>
      <c r="T314" s="25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3" t="s">
        <v>172</v>
      </c>
      <c r="AU314" s="253" t="s">
        <v>83</v>
      </c>
      <c r="AV314" s="13" t="s">
        <v>83</v>
      </c>
      <c r="AW314" s="13" t="s">
        <v>31</v>
      </c>
      <c r="AX314" s="13" t="s">
        <v>12</v>
      </c>
      <c r="AY314" s="253" t="s">
        <v>164</v>
      </c>
    </row>
    <row r="315" s="14" customFormat="1">
      <c r="A315" s="14"/>
      <c r="B315" s="254"/>
      <c r="C315" s="255"/>
      <c r="D315" s="244" t="s">
        <v>172</v>
      </c>
      <c r="E315" s="256" t="s">
        <v>1</v>
      </c>
      <c r="F315" s="257" t="s">
        <v>315</v>
      </c>
      <c r="G315" s="255"/>
      <c r="H315" s="256" t="s">
        <v>1</v>
      </c>
      <c r="I315" s="258"/>
      <c r="J315" s="255"/>
      <c r="K315" s="255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172</v>
      </c>
      <c r="AU315" s="263" t="s">
        <v>83</v>
      </c>
      <c r="AV315" s="14" t="s">
        <v>81</v>
      </c>
      <c r="AW315" s="14" t="s">
        <v>31</v>
      </c>
      <c r="AX315" s="14" t="s">
        <v>12</v>
      </c>
      <c r="AY315" s="263" t="s">
        <v>164</v>
      </c>
    </row>
    <row r="316" s="14" customFormat="1">
      <c r="A316" s="14"/>
      <c r="B316" s="254"/>
      <c r="C316" s="255"/>
      <c r="D316" s="244" t="s">
        <v>172</v>
      </c>
      <c r="E316" s="256" t="s">
        <v>1</v>
      </c>
      <c r="F316" s="257" t="s">
        <v>316</v>
      </c>
      <c r="G316" s="255"/>
      <c r="H316" s="256" t="s">
        <v>1</v>
      </c>
      <c r="I316" s="258"/>
      <c r="J316" s="255"/>
      <c r="K316" s="255"/>
      <c r="L316" s="259"/>
      <c r="M316" s="260"/>
      <c r="N316" s="261"/>
      <c r="O316" s="261"/>
      <c r="P316" s="261"/>
      <c r="Q316" s="261"/>
      <c r="R316" s="261"/>
      <c r="S316" s="261"/>
      <c r="T316" s="26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3" t="s">
        <v>172</v>
      </c>
      <c r="AU316" s="263" t="s">
        <v>83</v>
      </c>
      <c r="AV316" s="14" t="s">
        <v>81</v>
      </c>
      <c r="AW316" s="14" t="s">
        <v>31</v>
      </c>
      <c r="AX316" s="14" t="s">
        <v>12</v>
      </c>
      <c r="AY316" s="263" t="s">
        <v>164</v>
      </c>
    </row>
    <row r="317" s="13" customFormat="1">
      <c r="A317" s="13"/>
      <c r="B317" s="242"/>
      <c r="C317" s="243"/>
      <c r="D317" s="244" t="s">
        <v>172</v>
      </c>
      <c r="E317" s="245" t="s">
        <v>1</v>
      </c>
      <c r="F317" s="246" t="s">
        <v>317</v>
      </c>
      <c r="G317" s="243"/>
      <c r="H317" s="247">
        <v>28.655999999999999</v>
      </c>
      <c r="I317" s="248"/>
      <c r="J317" s="243"/>
      <c r="K317" s="243"/>
      <c r="L317" s="249"/>
      <c r="M317" s="250"/>
      <c r="N317" s="251"/>
      <c r="O317" s="251"/>
      <c r="P317" s="251"/>
      <c r="Q317" s="251"/>
      <c r="R317" s="251"/>
      <c r="S317" s="251"/>
      <c r="T317" s="252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3" t="s">
        <v>172</v>
      </c>
      <c r="AU317" s="253" t="s">
        <v>83</v>
      </c>
      <c r="AV317" s="13" t="s">
        <v>83</v>
      </c>
      <c r="AW317" s="13" t="s">
        <v>31</v>
      </c>
      <c r="AX317" s="13" t="s">
        <v>12</v>
      </c>
      <c r="AY317" s="253" t="s">
        <v>164</v>
      </c>
    </row>
    <row r="318" s="14" customFormat="1">
      <c r="A318" s="14"/>
      <c r="B318" s="254"/>
      <c r="C318" s="255"/>
      <c r="D318" s="244" t="s">
        <v>172</v>
      </c>
      <c r="E318" s="256" t="s">
        <v>1</v>
      </c>
      <c r="F318" s="257" t="s">
        <v>318</v>
      </c>
      <c r="G318" s="255"/>
      <c r="H318" s="256" t="s">
        <v>1</v>
      </c>
      <c r="I318" s="258"/>
      <c r="J318" s="255"/>
      <c r="K318" s="255"/>
      <c r="L318" s="259"/>
      <c r="M318" s="260"/>
      <c r="N318" s="261"/>
      <c r="O318" s="261"/>
      <c r="P318" s="261"/>
      <c r="Q318" s="261"/>
      <c r="R318" s="261"/>
      <c r="S318" s="261"/>
      <c r="T318" s="262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63" t="s">
        <v>172</v>
      </c>
      <c r="AU318" s="263" t="s">
        <v>83</v>
      </c>
      <c r="AV318" s="14" t="s">
        <v>81</v>
      </c>
      <c r="AW318" s="14" t="s">
        <v>31</v>
      </c>
      <c r="AX318" s="14" t="s">
        <v>12</v>
      </c>
      <c r="AY318" s="263" t="s">
        <v>164</v>
      </c>
    </row>
    <row r="319" s="13" customFormat="1">
      <c r="A319" s="13"/>
      <c r="B319" s="242"/>
      <c r="C319" s="243"/>
      <c r="D319" s="244" t="s">
        <v>172</v>
      </c>
      <c r="E319" s="245" t="s">
        <v>1</v>
      </c>
      <c r="F319" s="246" t="s">
        <v>319</v>
      </c>
      <c r="G319" s="243"/>
      <c r="H319" s="247">
        <v>28.559999999999999</v>
      </c>
      <c r="I319" s="248"/>
      <c r="J319" s="243"/>
      <c r="K319" s="243"/>
      <c r="L319" s="249"/>
      <c r="M319" s="250"/>
      <c r="N319" s="251"/>
      <c r="O319" s="251"/>
      <c r="P319" s="251"/>
      <c r="Q319" s="251"/>
      <c r="R319" s="251"/>
      <c r="S319" s="251"/>
      <c r="T319" s="252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3" t="s">
        <v>172</v>
      </c>
      <c r="AU319" s="253" t="s">
        <v>83</v>
      </c>
      <c r="AV319" s="13" t="s">
        <v>83</v>
      </c>
      <c r="AW319" s="13" t="s">
        <v>31</v>
      </c>
      <c r="AX319" s="13" t="s">
        <v>12</v>
      </c>
      <c r="AY319" s="253" t="s">
        <v>164</v>
      </c>
    </row>
    <row r="320" s="14" customFormat="1">
      <c r="A320" s="14"/>
      <c r="B320" s="254"/>
      <c r="C320" s="255"/>
      <c r="D320" s="244" t="s">
        <v>172</v>
      </c>
      <c r="E320" s="256" t="s">
        <v>1</v>
      </c>
      <c r="F320" s="257" t="s">
        <v>320</v>
      </c>
      <c r="G320" s="255"/>
      <c r="H320" s="256" t="s">
        <v>1</v>
      </c>
      <c r="I320" s="258"/>
      <c r="J320" s="255"/>
      <c r="K320" s="255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172</v>
      </c>
      <c r="AU320" s="263" t="s">
        <v>83</v>
      </c>
      <c r="AV320" s="14" t="s">
        <v>81</v>
      </c>
      <c r="AW320" s="14" t="s">
        <v>31</v>
      </c>
      <c r="AX320" s="14" t="s">
        <v>12</v>
      </c>
      <c r="AY320" s="263" t="s">
        <v>164</v>
      </c>
    </row>
    <row r="321" s="13" customFormat="1">
      <c r="A321" s="13"/>
      <c r="B321" s="242"/>
      <c r="C321" s="243"/>
      <c r="D321" s="244" t="s">
        <v>172</v>
      </c>
      <c r="E321" s="245" t="s">
        <v>1</v>
      </c>
      <c r="F321" s="246" t="s">
        <v>321</v>
      </c>
      <c r="G321" s="243"/>
      <c r="H321" s="247">
        <v>28.608000000000001</v>
      </c>
      <c r="I321" s="248"/>
      <c r="J321" s="243"/>
      <c r="K321" s="243"/>
      <c r="L321" s="249"/>
      <c r="M321" s="250"/>
      <c r="N321" s="251"/>
      <c r="O321" s="251"/>
      <c r="P321" s="251"/>
      <c r="Q321" s="251"/>
      <c r="R321" s="251"/>
      <c r="S321" s="251"/>
      <c r="T321" s="252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53" t="s">
        <v>172</v>
      </c>
      <c r="AU321" s="253" t="s">
        <v>83</v>
      </c>
      <c r="AV321" s="13" t="s">
        <v>83</v>
      </c>
      <c r="AW321" s="13" t="s">
        <v>31</v>
      </c>
      <c r="AX321" s="13" t="s">
        <v>12</v>
      </c>
      <c r="AY321" s="253" t="s">
        <v>164</v>
      </c>
    </row>
    <row r="322" s="14" customFormat="1">
      <c r="A322" s="14"/>
      <c r="B322" s="254"/>
      <c r="C322" s="255"/>
      <c r="D322" s="244" t="s">
        <v>172</v>
      </c>
      <c r="E322" s="256" t="s">
        <v>1</v>
      </c>
      <c r="F322" s="257" t="s">
        <v>322</v>
      </c>
      <c r="G322" s="255"/>
      <c r="H322" s="256" t="s">
        <v>1</v>
      </c>
      <c r="I322" s="258"/>
      <c r="J322" s="255"/>
      <c r="K322" s="255"/>
      <c r="L322" s="259"/>
      <c r="M322" s="260"/>
      <c r="N322" s="261"/>
      <c r="O322" s="261"/>
      <c r="P322" s="261"/>
      <c r="Q322" s="261"/>
      <c r="R322" s="261"/>
      <c r="S322" s="261"/>
      <c r="T322" s="26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3" t="s">
        <v>172</v>
      </c>
      <c r="AU322" s="263" t="s">
        <v>83</v>
      </c>
      <c r="AV322" s="14" t="s">
        <v>81</v>
      </c>
      <c r="AW322" s="14" t="s">
        <v>31</v>
      </c>
      <c r="AX322" s="14" t="s">
        <v>12</v>
      </c>
      <c r="AY322" s="263" t="s">
        <v>164</v>
      </c>
    </row>
    <row r="323" s="13" customFormat="1">
      <c r="A323" s="13"/>
      <c r="B323" s="242"/>
      <c r="C323" s="243"/>
      <c r="D323" s="244" t="s">
        <v>172</v>
      </c>
      <c r="E323" s="245" t="s">
        <v>1</v>
      </c>
      <c r="F323" s="246" t="s">
        <v>323</v>
      </c>
      <c r="G323" s="243"/>
      <c r="H323" s="247">
        <v>27.071999999999999</v>
      </c>
      <c r="I323" s="248"/>
      <c r="J323" s="243"/>
      <c r="K323" s="243"/>
      <c r="L323" s="249"/>
      <c r="M323" s="250"/>
      <c r="N323" s="251"/>
      <c r="O323" s="251"/>
      <c r="P323" s="251"/>
      <c r="Q323" s="251"/>
      <c r="R323" s="251"/>
      <c r="S323" s="251"/>
      <c r="T323" s="252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53" t="s">
        <v>172</v>
      </c>
      <c r="AU323" s="253" t="s">
        <v>83</v>
      </c>
      <c r="AV323" s="13" t="s">
        <v>83</v>
      </c>
      <c r="AW323" s="13" t="s">
        <v>31</v>
      </c>
      <c r="AX323" s="13" t="s">
        <v>12</v>
      </c>
      <c r="AY323" s="253" t="s">
        <v>164</v>
      </c>
    </row>
    <row r="324" s="16" customFormat="1">
      <c r="A324" s="16"/>
      <c r="B324" s="275"/>
      <c r="C324" s="276"/>
      <c r="D324" s="244" t="s">
        <v>172</v>
      </c>
      <c r="E324" s="277" t="s">
        <v>1</v>
      </c>
      <c r="F324" s="278" t="s">
        <v>308</v>
      </c>
      <c r="G324" s="276"/>
      <c r="H324" s="279">
        <v>812.60399999999993</v>
      </c>
      <c r="I324" s="280"/>
      <c r="J324" s="276"/>
      <c r="K324" s="276"/>
      <c r="L324" s="281"/>
      <c r="M324" s="282"/>
      <c r="N324" s="283"/>
      <c r="O324" s="283"/>
      <c r="P324" s="283"/>
      <c r="Q324" s="283"/>
      <c r="R324" s="283"/>
      <c r="S324" s="283"/>
      <c r="T324" s="284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T324" s="285" t="s">
        <v>172</v>
      </c>
      <c r="AU324" s="285" t="s">
        <v>83</v>
      </c>
      <c r="AV324" s="16" t="s">
        <v>181</v>
      </c>
      <c r="AW324" s="16" t="s">
        <v>31</v>
      </c>
      <c r="AX324" s="16" t="s">
        <v>12</v>
      </c>
      <c r="AY324" s="285" t="s">
        <v>164</v>
      </c>
    </row>
    <row r="325" s="14" customFormat="1">
      <c r="A325" s="14"/>
      <c r="B325" s="254"/>
      <c r="C325" s="255"/>
      <c r="D325" s="244" t="s">
        <v>172</v>
      </c>
      <c r="E325" s="256" t="s">
        <v>1</v>
      </c>
      <c r="F325" s="257" t="s">
        <v>324</v>
      </c>
      <c r="G325" s="255"/>
      <c r="H325" s="256" t="s">
        <v>1</v>
      </c>
      <c r="I325" s="258"/>
      <c r="J325" s="255"/>
      <c r="K325" s="255"/>
      <c r="L325" s="259"/>
      <c r="M325" s="260"/>
      <c r="N325" s="261"/>
      <c r="O325" s="261"/>
      <c r="P325" s="261"/>
      <c r="Q325" s="261"/>
      <c r="R325" s="261"/>
      <c r="S325" s="261"/>
      <c r="T325" s="262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63" t="s">
        <v>172</v>
      </c>
      <c r="AU325" s="263" t="s">
        <v>83</v>
      </c>
      <c r="AV325" s="14" t="s">
        <v>81</v>
      </c>
      <c r="AW325" s="14" t="s">
        <v>31</v>
      </c>
      <c r="AX325" s="14" t="s">
        <v>12</v>
      </c>
      <c r="AY325" s="263" t="s">
        <v>164</v>
      </c>
    </row>
    <row r="326" s="14" customFormat="1">
      <c r="A326" s="14"/>
      <c r="B326" s="254"/>
      <c r="C326" s="255"/>
      <c r="D326" s="244" t="s">
        <v>172</v>
      </c>
      <c r="E326" s="256" t="s">
        <v>1</v>
      </c>
      <c r="F326" s="257" t="s">
        <v>205</v>
      </c>
      <c r="G326" s="255"/>
      <c r="H326" s="256" t="s">
        <v>1</v>
      </c>
      <c r="I326" s="258"/>
      <c r="J326" s="255"/>
      <c r="K326" s="255"/>
      <c r="L326" s="259"/>
      <c r="M326" s="260"/>
      <c r="N326" s="261"/>
      <c r="O326" s="261"/>
      <c r="P326" s="261"/>
      <c r="Q326" s="261"/>
      <c r="R326" s="261"/>
      <c r="S326" s="261"/>
      <c r="T326" s="26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3" t="s">
        <v>172</v>
      </c>
      <c r="AU326" s="263" t="s">
        <v>83</v>
      </c>
      <c r="AV326" s="14" t="s">
        <v>81</v>
      </c>
      <c r="AW326" s="14" t="s">
        <v>31</v>
      </c>
      <c r="AX326" s="14" t="s">
        <v>12</v>
      </c>
      <c r="AY326" s="263" t="s">
        <v>164</v>
      </c>
    </row>
    <row r="327" s="14" customFormat="1">
      <c r="A327" s="14"/>
      <c r="B327" s="254"/>
      <c r="C327" s="255"/>
      <c r="D327" s="244" t="s">
        <v>172</v>
      </c>
      <c r="E327" s="256" t="s">
        <v>1</v>
      </c>
      <c r="F327" s="257" t="s">
        <v>325</v>
      </c>
      <c r="G327" s="255"/>
      <c r="H327" s="256" t="s">
        <v>1</v>
      </c>
      <c r="I327" s="258"/>
      <c r="J327" s="255"/>
      <c r="K327" s="255"/>
      <c r="L327" s="259"/>
      <c r="M327" s="260"/>
      <c r="N327" s="261"/>
      <c r="O327" s="261"/>
      <c r="P327" s="261"/>
      <c r="Q327" s="261"/>
      <c r="R327" s="261"/>
      <c r="S327" s="261"/>
      <c r="T327" s="26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3" t="s">
        <v>172</v>
      </c>
      <c r="AU327" s="263" t="s">
        <v>83</v>
      </c>
      <c r="AV327" s="14" t="s">
        <v>81</v>
      </c>
      <c r="AW327" s="14" t="s">
        <v>31</v>
      </c>
      <c r="AX327" s="14" t="s">
        <v>12</v>
      </c>
      <c r="AY327" s="263" t="s">
        <v>164</v>
      </c>
    </row>
    <row r="328" s="13" customFormat="1">
      <c r="A328" s="13"/>
      <c r="B328" s="242"/>
      <c r="C328" s="243"/>
      <c r="D328" s="244" t="s">
        <v>172</v>
      </c>
      <c r="E328" s="245" t="s">
        <v>1</v>
      </c>
      <c r="F328" s="246" t="s">
        <v>326</v>
      </c>
      <c r="G328" s="243"/>
      <c r="H328" s="247">
        <v>-15.717000000000001</v>
      </c>
      <c r="I328" s="248"/>
      <c r="J328" s="243"/>
      <c r="K328" s="243"/>
      <c r="L328" s="249"/>
      <c r="M328" s="250"/>
      <c r="N328" s="251"/>
      <c r="O328" s="251"/>
      <c r="P328" s="251"/>
      <c r="Q328" s="251"/>
      <c r="R328" s="251"/>
      <c r="S328" s="251"/>
      <c r="T328" s="252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3" t="s">
        <v>172</v>
      </c>
      <c r="AU328" s="253" t="s">
        <v>83</v>
      </c>
      <c r="AV328" s="13" t="s">
        <v>83</v>
      </c>
      <c r="AW328" s="13" t="s">
        <v>31</v>
      </c>
      <c r="AX328" s="13" t="s">
        <v>12</v>
      </c>
      <c r="AY328" s="253" t="s">
        <v>164</v>
      </c>
    </row>
    <row r="329" s="14" customFormat="1">
      <c r="A329" s="14"/>
      <c r="B329" s="254"/>
      <c r="C329" s="255"/>
      <c r="D329" s="244" t="s">
        <v>172</v>
      </c>
      <c r="E329" s="256" t="s">
        <v>1</v>
      </c>
      <c r="F329" s="257" t="s">
        <v>327</v>
      </c>
      <c r="G329" s="255"/>
      <c r="H329" s="256" t="s">
        <v>1</v>
      </c>
      <c r="I329" s="258"/>
      <c r="J329" s="255"/>
      <c r="K329" s="255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172</v>
      </c>
      <c r="AU329" s="263" t="s">
        <v>83</v>
      </c>
      <c r="AV329" s="14" t="s">
        <v>81</v>
      </c>
      <c r="AW329" s="14" t="s">
        <v>31</v>
      </c>
      <c r="AX329" s="14" t="s">
        <v>12</v>
      </c>
      <c r="AY329" s="263" t="s">
        <v>164</v>
      </c>
    </row>
    <row r="330" s="14" customFormat="1">
      <c r="A330" s="14"/>
      <c r="B330" s="254"/>
      <c r="C330" s="255"/>
      <c r="D330" s="244" t="s">
        <v>172</v>
      </c>
      <c r="E330" s="256" t="s">
        <v>1</v>
      </c>
      <c r="F330" s="257" t="s">
        <v>328</v>
      </c>
      <c r="G330" s="255"/>
      <c r="H330" s="256" t="s">
        <v>1</v>
      </c>
      <c r="I330" s="258"/>
      <c r="J330" s="255"/>
      <c r="K330" s="255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172</v>
      </c>
      <c r="AU330" s="263" t="s">
        <v>83</v>
      </c>
      <c r="AV330" s="14" t="s">
        <v>81</v>
      </c>
      <c r="AW330" s="14" t="s">
        <v>31</v>
      </c>
      <c r="AX330" s="14" t="s">
        <v>12</v>
      </c>
      <c r="AY330" s="263" t="s">
        <v>164</v>
      </c>
    </row>
    <row r="331" s="13" customFormat="1">
      <c r="A331" s="13"/>
      <c r="B331" s="242"/>
      <c r="C331" s="243"/>
      <c r="D331" s="244" t="s">
        <v>172</v>
      </c>
      <c r="E331" s="245" t="s">
        <v>1</v>
      </c>
      <c r="F331" s="246" t="s">
        <v>329</v>
      </c>
      <c r="G331" s="243"/>
      <c r="H331" s="247">
        <v>-476.94400000000002</v>
      </c>
      <c r="I331" s="248"/>
      <c r="J331" s="243"/>
      <c r="K331" s="243"/>
      <c r="L331" s="249"/>
      <c r="M331" s="250"/>
      <c r="N331" s="251"/>
      <c r="O331" s="251"/>
      <c r="P331" s="251"/>
      <c r="Q331" s="251"/>
      <c r="R331" s="251"/>
      <c r="S331" s="251"/>
      <c r="T331" s="252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3" t="s">
        <v>172</v>
      </c>
      <c r="AU331" s="253" t="s">
        <v>83</v>
      </c>
      <c r="AV331" s="13" t="s">
        <v>83</v>
      </c>
      <c r="AW331" s="13" t="s">
        <v>31</v>
      </c>
      <c r="AX331" s="13" t="s">
        <v>12</v>
      </c>
      <c r="AY331" s="253" t="s">
        <v>164</v>
      </c>
    </row>
    <row r="332" s="14" customFormat="1">
      <c r="A332" s="14"/>
      <c r="B332" s="254"/>
      <c r="C332" s="255"/>
      <c r="D332" s="244" t="s">
        <v>172</v>
      </c>
      <c r="E332" s="256" t="s">
        <v>1</v>
      </c>
      <c r="F332" s="257" t="s">
        <v>213</v>
      </c>
      <c r="G332" s="255"/>
      <c r="H332" s="256" t="s">
        <v>1</v>
      </c>
      <c r="I332" s="258"/>
      <c r="J332" s="255"/>
      <c r="K332" s="255"/>
      <c r="L332" s="259"/>
      <c r="M332" s="260"/>
      <c r="N332" s="261"/>
      <c r="O332" s="261"/>
      <c r="P332" s="261"/>
      <c r="Q332" s="261"/>
      <c r="R332" s="261"/>
      <c r="S332" s="261"/>
      <c r="T332" s="262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3" t="s">
        <v>172</v>
      </c>
      <c r="AU332" s="263" t="s">
        <v>83</v>
      </c>
      <c r="AV332" s="14" t="s">
        <v>81</v>
      </c>
      <c r="AW332" s="14" t="s">
        <v>31</v>
      </c>
      <c r="AX332" s="14" t="s">
        <v>12</v>
      </c>
      <c r="AY332" s="263" t="s">
        <v>164</v>
      </c>
    </row>
    <row r="333" s="14" customFormat="1">
      <c r="A333" s="14"/>
      <c r="B333" s="254"/>
      <c r="C333" s="255"/>
      <c r="D333" s="244" t="s">
        <v>172</v>
      </c>
      <c r="E333" s="256" t="s">
        <v>1</v>
      </c>
      <c r="F333" s="257" t="s">
        <v>330</v>
      </c>
      <c r="G333" s="255"/>
      <c r="H333" s="256" t="s">
        <v>1</v>
      </c>
      <c r="I333" s="258"/>
      <c r="J333" s="255"/>
      <c r="K333" s="255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172</v>
      </c>
      <c r="AU333" s="263" t="s">
        <v>83</v>
      </c>
      <c r="AV333" s="14" t="s">
        <v>81</v>
      </c>
      <c r="AW333" s="14" t="s">
        <v>31</v>
      </c>
      <c r="AX333" s="14" t="s">
        <v>12</v>
      </c>
      <c r="AY333" s="263" t="s">
        <v>164</v>
      </c>
    </row>
    <row r="334" s="13" customFormat="1">
      <c r="A334" s="13"/>
      <c r="B334" s="242"/>
      <c r="C334" s="243"/>
      <c r="D334" s="244" t="s">
        <v>172</v>
      </c>
      <c r="E334" s="245" t="s">
        <v>1</v>
      </c>
      <c r="F334" s="246" t="s">
        <v>331</v>
      </c>
      <c r="G334" s="243"/>
      <c r="H334" s="247">
        <v>-170.352</v>
      </c>
      <c r="I334" s="248"/>
      <c r="J334" s="243"/>
      <c r="K334" s="243"/>
      <c r="L334" s="249"/>
      <c r="M334" s="250"/>
      <c r="N334" s="251"/>
      <c r="O334" s="251"/>
      <c r="P334" s="251"/>
      <c r="Q334" s="251"/>
      <c r="R334" s="251"/>
      <c r="S334" s="251"/>
      <c r="T334" s="252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53" t="s">
        <v>172</v>
      </c>
      <c r="AU334" s="253" t="s">
        <v>83</v>
      </c>
      <c r="AV334" s="13" t="s">
        <v>83</v>
      </c>
      <c r="AW334" s="13" t="s">
        <v>31</v>
      </c>
      <c r="AX334" s="13" t="s">
        <v>12</v>
      </c>
      <c r="AY334" s="253" t="s">
        <v>164</v>
      </c>
    </row>
    <row r="335" s="14" customFormat="1">
      <c r="A335" s="14"/>
      <c r="B335" s="254"/>
      <c r="C335" s="255"/>
      <c r="D335" s="244" t="s">
        <v>172</v>
      </c>
      <c r="E335" s="256" t="s">
        <v>1</v>
      </c>
      <c r="F335" s="257" t="s">
        <v>332</v>
      </c>
      <c r="G335" s="255"/>
      <c r="H335" s="256" t="s">
        <v>1</v>
      </c>
      <c r="I335" s="258"/>
      <c r="J335" s="255"/>
      <c r="K335" s="255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172</v>
      </c>
      <c r="AU335" s="263" t="s">
        <v>83</v>
      </c>
      <c r="AV335" s="14" t="s">
        <v>81</v>
      </c>
      <c r="AW335" s="14" t="s">
        <v>31</v>
      </c>
      <c r="AX335" s="14" t="s">
        <v>12</v>
      </c>
      <c r="AY335" s="263" t="s">
        <v>164</v>
      </c>
    </row>
    <row r="336" s="14" customFormat="1">
      <c r="A336" s="14"/>
      <c r="B336" s="254"/>
      <c r="C336" s="255"/>
      <c r="D336" s="244" t="s">
        <v>172</v>
      </c>
      <c r="E336" s="256" t="s">
        <v>1</v>
      </c>
      <c r="F336" s="257" t="s">
        <v>333</v>
      </c>
      <c r="G336" s="255"/>
      <c r="H336" s="256" t="s">
        <v>1</v>
      </c>
      <c r="I336" s="258"/>
      <c r="J336" s="255"/>
      <c r="K336" s="255"/>
      <c r="L336" s="259"/>
      <c r="M336" s="260"/>
      <c r="N336" s="261"/>
      <c r="O336" s="261"/>
      <c r="P336" s="261"/>
      <c r="Q336" s="261"/>
      <c r="R336" s="261"/>
      <c r="S336" s="261"/>
      <c r="T336" s="262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63" t="s">
        <v>172</v>
      </c>
      <c r="AU336" s="263" t="s">
        <v>83</v>
      </c>
      <c r="AV336" s="14" t="s">
        <v>81</v>
      </c>
      <c r="AW336" s="14" t="s">
        <v>31</v>
      </c>
      <c r="AX336" s="14" t="s">
        <v>12</v>
      </c>
      <c r="AY336" s="263" t="s">
        <v>164</v>
      </c>
    </row>
    <row r="337" s="13" customFormat="1">
      <c r="A337" s="13"/>
      <c r="B337" s="242"/>
      <c r="C337" s="243"/>
      <c r="D337" s="244" t="s">
        <v>172</v>
      </c>
      <c r="E337" s="245" t="s">
        <v>1</v>
      </c>
      <c r="F337" s="246" t="s">
        <v>334</v>
      </c>
      <c r="G337" s="243"/>
      <c r="H337" s="247">
        <v>-74.201400000000007</v>
      </c>
      <c r="I337" s="248"/>
      <c r="J337" s="243"/>
      <c r="K337" s="243"/>
      <c r="L337" s="249"/>
      <c r="M337" s="250"/>
      <c r="N337" s="251"/>
      <c r="O337" s="251"/>
      <c r="P337" s="251"/>
      <c r="Q337" s="251"/>
      <c r="R337" s="251"/>
      <c r="S337" s="251"/>
      <c r="T337" s="252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T337" s="253" t="s">
        <v>172</v>
      </c>
      <c r="AU337" s="253" t="s">
        <v>83</v>
      </c>
      <c r="AV337" s="13" t="s">
        <v>83</v>
      </c>
      <c r="AW337" s="13" t="s">
        <v>31</v>
      </c>
      <c r="AX337" s="13" t="s">
        <v>12</v>
      </c>
      <c r="AY337" s="253" t="s">
        <v>164</v>
      </c>
    </row>
    <row r="338" s="14" customFormat="1">
      <c r="A338" s="14"/>
      <c r="B338" s="254"/>
      <c r="C338" s="255"/>
      <c r="D338" s="244" t="s">
        <v>172</v>
      </c>
      <c r="E338" s="256" t="s">
        <v>1</v>
      </c>
      <c r="F338" s="257" t="s">
        <v>242</v>
      </c>
      <c r="G338" s="255"/>
      <c r="H338" s="256" t="s">
        <v>1</v>
      </c>
      <c r="I338" s="258"/>
      <c r="J338" s="255"/>
      <c r="K338" s="255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172</v>
      </c>
      <c r="AU338" s="263" t="s">
        <v>83</v>
      </c>
      <c r="AV338" s="14" t="s">
        <v>81</v>
      </c>
      <c r="AW338" s="14" t="s">
        <v>31</v>
      </c>
      <c r="AX338" s="14" t="s">
        <v>12</v>
      </c>
      <c r="AY338" s="263" t="s">
        <v>164</v>
      </c>
    </row>
    <row r="339" s="14" customFormat="1">
      <c r="A339" s="14"/>
      <c r="B339" s="254"/>
      <c r="C339" s="255"/>
      <c r="D339" s="244" t="s">
        <v>172</v>
      </c>
      <c r="E339" s="256" t="s">
        <v>1</v>
      </c>
      <c r="F339" s="257" t="s">
        <v>335</v>
      </c>
      <c r="G339" s="255"/>
      <c r="H339" s="256" t="s">
        <v>1</v>
      </c>
      <c r="I339" s="258"/>
      <c r="J339" s="255"/>
      <c r="K339" s="255"/>
      <c r="L339" s="259"/>
      <c r="M339" s="260"/>
      <c r="N339" s="261"/>
      <c r="O339" s="261"/>
      <c r="P339" s="261"/>
      <c r="Q339" s="261"/>
      <c r="R339" s="261"/>
      <c r="S339" s="261"/>
      <c r="T339" s="26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63" t="s">
        <v>172</v>
      </c>
      <c r="AU339" s="263" t="s">
        <v>83</v>
      </c>
      <c r="AV339" s="14" t="s">
        <v>81</v>
      </c>
      <c r="AW339" s="14" t="s">
        <v>31</v>
      </c>
      <c r="AX339" s="14" t="s">
        <v>12</v>
      </c>
      <c r="AY339" s="263" t="s">
        <v>164</v>
      </c>
    </row>
    <row r="340" s="13" customFormat="1">
      <c r="A340" s="13"/>
      <c r="B340" s="242"/>
      <c r="C340" s="243"/>
      <c r="D340" s="244" t="s">
        <v>172</v>
      </c>
      <c r="E340" s="245" t="s">
        <v>1</v>
      </c>
      <c r="F340" s="246" t="s">
        <v>336</v>
      </c>
      <c r="G340" s="243"/>
      <c r="H340" s="247">
        <v>-15.6</v>
      </c>
      <c r="I340" s="248"/>
      <c r="J340" s="243"/>
      <c r="K340" s="243"/>
      <c r="L340" s="249"/>
      <c r="M340" s="250"/>
      <c r="N340" s="251"/>
      <c r="O340" s="251"/>
      <c r="P340" s="251"/>
      <c r="Q340" s="251"/>
      <c r="R340" s="251"/>
      <c r="S340" s="251"/>
      <c r="T340" s="252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53" t="s">
        <v>172</v>
      </c>
      <c r="AU340" s="253" t="s">
        <v>83</v>
      </c>
      <c r="AV340" s="13" t="s">
        <v>83</v>
      </c>
      <c r="AW340" s="13" t="s">
        <v>31</v>
      </c>
      <c r="AX340" s="13" t="s">
        <v>12</v>
      </c>
      <c r="AY340" s="253" t="s">
        <v>164</v>
      </c>
    </row>
    <row r="341" s="14" customFormat="1">
      <c r="A341" s="14"/>
      <c r="B341" s="254"/>
      <c r="C341" s="255"/>
      <c r="D341" s="244" t="s">
        <v>172</v>
      </c>
      <c r="E341" s="256" t="s">
        <v>1</v>
      </c>
      <c r="F341" s="257" t="s">
        <v>191</v>
      </c>
      <c r="G341" s="255"/>
      <c r="H341" s="256" t="s">
        <v>1</v>
      </c>
      <c r="I341" s="258"/>
      <c r="J341" s="255"/>
      <c r="K341" s="255"/>
      <c r="L341" s="259"/>
      <c r="M341" s="260"/>
      <c r="N341" s="261"/>
      <c r="O341" s="261"/>
      <c r="P341" s="261"/>
      <c r="Q341" s="261"/>
      <c r="R341" s="261"/>
      <c r="S341" s="261"/>
      <c r="T341" s="262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63" t="s">
        <v>172</v>
      </c>
      <c r="AU341" s="263" t="s">
        <v>83</v>
      </c>
      <c r="AV341" s="14" t="s">
        <v>81</v>
      </c>
      <c r="AW341" s="14" t="s">
        <v>31</v>
      </c>
      <c r="AX341" s="14" t="s">
        <v>12</v>
      </c>
      <c r="AY341" s="263" t="s">
        <v>164</v>
      </c>
    </row>
    <row r="342" s="14" customFormat="1">
      <c r="A342" s="14"/>
      <c r="B342" s="254"/>
      <c r="C342" s="255"/>
      <c r="D342" s="244" t="s">
        <v>172</v>
      </c>
      <c r="E342" s="256" t="s">
        <v>1</v>
      </c>
      <c r="F342" s="257" t="s">
        <v>337</v>
      </c>
      <c r="G342" s="255"/>
      <c r="H342" s="256" t="s">
        <v>1</v>
      </c>
      <c r="I342" s="258"/>
      <c r="J342" s="255"/>
      <c r="K342" s="255"/>
      <c r="L342" s="259"/>
      <c r="M342" s="260"/>
      <c r="N342" s="261"/>
      <c r="O342" s="261"/>
      <c r="P342" s="261"/>
      <c r="Q342" s="261"/>
      <c r="R342" s="261"/>
      <c r="S342" s="261"/>
      <c r="T342" s="26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63" t="s">
        <v>172</v>
      </c>
      <c r="AU342" s="263" t="s">
        <v>83</v>
      </c>
      <c r="AV342" s="14" t="s">
        <v>81</v>
      </c>
      <c r="AW342" s="14" t="s">
        <v>31</v>
      </c>
      <c r="AX342" s="14" t="s">
        <v>12</v>
      </c>
      <c r="AY342" s="263" t="s">
        <v>164</v>
      </c>
    </row>
    <row r="343" s="13" customFormat="1">
      <c r="A343" s="13"/>
      <c r="B343" s="242"/>
      <c r="C343" s="243"/>
      <c r="D343" s="244" t="s">
        <v>172</v>
      </c>
      <c r="E343" s="245" t="s">
        <v>1</v>
      </c>
      <c r="F343" s="246" t="s">
        <v>338</v>
      </c>
      <c r="G343" s="243"/>
      <c r="H343" s="247">
        <v>-4.4135</v>
      </c>
      <c r="I343" s="248"/>
      <c r="J343" s="243"/>
      <c r="K343" s="243"/>
      <c r="L343" s="249"/>
      <c r="M343" s="250"/>
      <c r="N343" s="251"/>
      <c r="O343" s="251"/>
      <c r="P343" s="251"/>
      <c r="Q343" s="251"/>
      <c r="R343" s="251"/>
      <c r="S343" s="251"/>
      <c r="T343" s="252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53" t="s">
        <v>172</v>
      </c>
      <c r="AU343" s="253" t="s">
        <v>83</v>
      </c>
      <c r="AV343" s="13" t="s">
        <v>83</v>
      </c>
      <c r="AW343" s="13" t="s">
        <v>31</v>
      </c>
      <c r="AX343" s="13" t="s">
        <v>12</v>
      </c>
      <c r="AY343" s="253" t="s">
        <v>164</v>
      </c>
    </row>
    <row r="344" s="14" customFormat="1">
      <c r="A344" s="14"/>
      <c r="B344" s="254"/>
      <c r="C344" s="255"/>
      <c r="D344" s="244" t="s">
        <v>172</v>
      </c>
      <c r="E344" s="256" t="s">
        <v>1</v>
      </c>
      <c r="F344" s="257" t="s">
        <v>234</v>
      </c>
      <c r="G344" s="255"/>
      <c r="H344" s="256" t="s">
        <v>1</v>
      </c>
      <c r="I344" s="258"/>
      <c r="J344" s="255"/>
      <c r="K344" s="255"/>
      <c r="L344" s="259"/>
      <c r="M344" s="260"/>
      <c r="N344" s="261"/>
      <c r="O344" s="261"/>
      <c r="P344" s="261"/>
      <c r="Q344" s="261"/>
      <c r="R344" s="261"/>
      <c r="S344" s="261"/>
      <c r="T344" s="262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63" t="s">
        <v>172</v>
      </c>
      <c r="AU344" s="263" t="s">
        <v>83</v>
      </c>
      <c r="AV344" s="14" t="s">
        <v>81</v>
      </c>
      <c r="AW344" s="14" t="s">
        <v>31</v>
      </c>
      <c r="AX344" s="14" t="s">
        <v>12</v>
      </c>
      <c r="AY344" s="263" t="s">
        <v>164</v>
      </c>
    </row>
    <row r="345" s="14" customFormat="1">
      <c r="A345" s="14"/>
      <c r="B345" s="254"/>
      <c r="C345" s="255"/>
      <c r="D345" s="244" t="s">
        <v>172</v>
      </c>
      <c r="E345" s="256" t="s">
        <v>1</v>
      </c>
      <c r="F345" s="257" t="s">
        <v>339</v>
      </c>
      <c r="G345" s="255"/>
      <c r="H345" s="256" t="s">
        <v>1</v>
      </c>
      <c r="I345" s="258"/>
      <c r="J345" s="255"/>
      <c r="K345" s="255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172</v>
      </c>
      <c r="AU345" s="263" t="s">
        <v>83</v>
      </c>
      <c r="AV345" s="14" t="s">
        <v>81</v>
      </c>
      <c r="AW345" s="14" t="s">
        <v>31</v>
      </c>
      <c r="AX345" s="14" t="s">
        <v>12</v>
      </c>
      <c r="AY345" s="263" t="s">
        <v>164</v>
      </c>
    </row>
    <row r="346" s="13" customFormat="1">
      <c r="A346" s="13"/>
      <c r="B346" s="242"/>
      <c r="C346" s="243"/>
      <c r="D346" s="244" t="s">
        <v>172</v>
      </c>
      <c r="E346" s="245" t="s">
        <v>1</v>
      </c>
      <c r="F346" s="246" t="s">
        <v>340</v>
      </c>
      <c r="G346" s="243"/>
      <c r="H346" s="247">
        <v>-5.694</v>
      </c>
      <c r="I346" s="248"/>
      <c r="J346" s="243"/>
      <c r="K346" s="243"/>
      <c r="L346" s="249"/>
      <c r="M346" s="250"/>
      <c r="N346" s="251"/>
      <c r="O346" s="251"/>
      <c r="P346" s="251"/>
      <c r="Q346" s="251"/>
      <c r="R346" s="251"/>
      <c r="S346" s="251"/>
      <c r="T346" s="252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53" t="s">
        <v>172</v>
      </c>
      <c r="AU346" s="253" t="s">
        <v>83</v>
      </c>
      <c r="AV346" s="13" t="s">
        <v>83</v>
      </c>
      <c r="AW346" s="13" t="s">
        <v>31</v>
      </c>
      <c r="AX346" s="13" t="s">
        <v>12</v>
      </c>
      <c r="AY346" s="253" t="s">
        <v>164</v>
      </c>
    </row>
    <row r="347" s="16" customFormat="1">
      <c r="A347" s="16"/>
      <c r="B347" s="275"/>
      <c r="C347" s="276"/>
      <c r="D347" s="244" t="s">
        <v>172</v>
      </c>
      <c r="E347" s="277" t="s">
        <v>1</v>
      </c>
      <c r="F347" s="278" t="s">
        <v>308</v>
      </c>
      <c r="G347" s="276"/>
      <c r="H347" s="279">
        <v>-762.92190000000005</v>
      </c>
      <c r="I347" s="280"/>
      <c r="J347" s="276"/>
      <c r="K347" s="276"/>
      <c r="L347" s="281"/>
      <c r="M347" s="282"/>
      <c r="N347" s="283"/>
      <c r="O347" s="283"/>
      <c r="P347" s="283"/>
      <c r="Q347" s="283"/>
      <c r="R347" s="283"/>
      <c r="S347" s="283"/>
      <c r="T347" s="284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T347" s="285" t="s">
        <v>172</v>
      </c>
      <c r="AU347" s="285" t="s">
        <v>83</v>
      </c>
      <c r="AV347" s="16" t="s">
        <v>181</v>
      </c>
      <c r="AW347" s="16" t="s">
        <v>31</v>
      </c>
      <c r="AX347" s="16" t="s">
        <v>12</v>
      </c>
      <c r="AY347" s="285" t="s">
        <v>164</v>
      </c>
    </row>
    <row r="348" s="15" customFormat="1">
      <c r="A348" s="15"/>
      <c r="B348" s="264"/>
      <c r="C348" s="265"/>
      <c r="D348" s="244" t="s">
        <v>172</v>
      </c>
      <c r="E348" s="266" t="s">
        <v>1</v>
      </c>
      <c r="F348" s="267" t="s">
        <v>180</v>
      </c>
      <c r="G348" s="265"/>
      <c r="H348" s="268">
        <v>7579.0920999999998</v>
      </c>
      <c r="I348" s="269"/>
      <c r="J348" s="265"/>
      <c r="K348" s="265"/>
      <c r="L348" s="270"/>
      <c r="M348" s="271"/>
      <c r="N348" s="272"/>
      <c r="O348" s="272"/>
      <c r="P348" s="272"/>
      <c r="Q348" s="272"/>
      <c r="R348" s="272"/>
      <c r="S348" s="272"/>
      <c r="T348" s="273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T348" s="274" t="s">
        <v>172</v>
      </c>
      <c r="AU348" s="274" t="s">
        <v>83</v>
      </c>
      <c r="AV348" s="15" t="s">
        <v>170</v>
      </c>
      <c r="AW348" s="15" t="s">
        <v>31</v>
      </c>
      <c r="AX348" s="15" t="s">
        <v>81</v>
      </c>
      <c r="AY348" s="274" t="s">
        <v>164</v>
      </c>
    </row>
    <row r="349" s="13" customFormat="1">
      <c r="A349" s="13"/>
      <c r="B349" s="242"/>
      <c r="C349" s="243"/>
      <c r="D349" s="244" t="s">
        <v>172</v>
      </c>
      <c r="E349" s="243"/>
      <c r="F349" s="246" t="s">
        <v>347</v>
      </c>
      <c r="G349" s="243"/>
      <c r="H349" s="247">
        <v>3031.6368400000001</v>
      </c>
      <c r="I349" s="248"/>
      <c r="J349" s="243"/>
      <c r="K349" s="243"/>
      <c r="L349" s="249"/>
      <c r="M349" s="250"/>
      <c r="N349" s="251"/>
      <c r="O349" s="251"/>
      <c r="P349" s="251"/>
      <c r="Q349" s="251"/>
      <c r="R349" s="251"/>
      <c r="S349" s="251"/>
      <c r="T349" s="252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T349" s="253" t="s">
        <v>172</v>
      </c>
      <c r="AU349" s="253" t="s">
        <v>83</v>
      </c>
      <c r="AV349" s="13" t="s">
        <v>83</v>
      </c>
      <c r="AW349" s="13" t="s">
        <v>4</v>
      </c>
      <c r="AX349" s="13" t="s">
        <v>81</v>
      </c>
      <c r="AY349" s="253" t="s">
        <v>164</v>
      </c>
    </row>
    <row r="350" s="2" customFormat="1" ht="33" customHeight="1">
      <c r="A350" s="39"/>
      <c r="B350" s="40"/>
      <c r="C350" s="228" t="s">
        <v>348</v>
      </c>
      <c r="D350" s="228" t="s">
        <v>166</v>
      </c>
      <c r="E350" s="229" t="s">
        <v>349</v>
      </c>
      <c r="F350" s="230" t="s">
        <v>350</v>
      </c>
      <c r="G350" s="231" t="s">
        <v>269</v>
      </c>
      <c r="H350" s="232">
        <v>3789.5460499999999</v>
      </c>
      <c r="I350" s="233"/>
      <c r="J350" s="234">
        <f>ROUND(I350*H350,2)</f>
        <v>0</v>
      </c>
      <c r="K350" s="235"/>
      <c r="L350" s="45"/>
      <c r="M350" s="236" t="s">
        <v>1</v>
      </c>
      <c r="N350" s="237" t="s">
        <v>39</v>
      </c>
      <c r="O350" s="92"/>
      <c r="P350" s="238">
        <f>O350*H350</f>
        <v>0</v>
      </c>
      <c r="Q350" s="238">
        <v>0</v>
      </c>
      <c r="R350" s="238">
        <f>Q350*H350</f>
        <v>0</v>
      </c>
      <c r="S350" s="238">
        <v>0</v>
      </c>
      <c r="T350" s="239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40" t="s">
        <v>170</v>
      </c>
      <c r="AT350" s="240" t="s">
        <v>166</v>
      </c>
      <c r="AU350" s="240" t="s">
        <v>83</v>
      </c>
      <c r="AY350" s="18" t="s">
        <v>164</v>
      </c>
      <c r="BE350" s="241">
        <f>IF(N350="základní",J350,0)</f>
        <v>0</v>
      </c>
      <c r="BF350" s="241">
        <f>IF(N350="snížená",J350,0)</f>
        <v>0</v>
      </c>
      <c r="BG350" s="241">
        <f>IF(N350="zákl. přenesená",J350,0)</f>
        <v>0</v>
      </c>
      <c r="BH350" s="241">
        <f>IF(N350="sníž. přenesená",J350,0)</f>
        <v>0</v>
      </c>
      <c r="BI350" s="241">
        <f>IF(N350="nulová",J350,0)</f>
        <v>0</v>
      </c>
      <c r="BJ350" s="18" t="s">
        <v>81</v>
      </c>
      <c r="BK350" s="241">
        <f>ROUND(I350*H350,2)</f>
        <v>0</v>
      </c>
      <c r="BL350" s="18" t="s">
        <v>170</v>
      </c>
      <c r="BM350" s="240" t="s">
        <v>351</v>
      </c>
    </row>
    <row r="351" s="14" customFormat="1">
      <c r="A351" s="14"/>
      <c r="B351" s="254"/>
      <c r="C351" s="255"/>
      <c r="D351" s="244" t="s">
        <v>172</v>
      </c>
      <c r="E351" s="256" t="s">
        <v>1</v>
      </c>
      <c r="F351" s="257" t="s">
        <v>352</v>
      </c>
      <c r="G351" s="255"/>
      <c r="H351" s="256" t="s">
        <v>1</v>
      </c>
      <c r="I351" s="258"/>
      <c r="J351" s="255"/>
      <c r="K351" s="255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172</v>
      </c>
      <c r="AU351" s="263" t="s">
        <v>83</v>
      </c>
      <c r="AV351" s="14" t="s">
        <v>81</v>
      </c>
      <c r="AW351" s="14" t="s">
        <v>31</v>
      </c>
      <c r="AX351" s="14" t="s">
        <v>12</v>
      </c>
      <c r="AY351" s="263" t="s">
        <v>164</v>
      </c>
    </row>
    <row r="352" s="14" customFormat="1">
      <c r="A352" s="14"/>
      <c r="B352" s="254"/>
      <c r="C352" s="255"/>
      <c r="D352" s="244" t="s">
        <v>172</v>
      </c>
      <c r="E352" s="256" t="s">
        <v>1</v>
      </c>
      <c r="F352" s="257" t="s">
        <v>296</v>
      </c>
      <c r="G352" s="255"/>
      <c r="H352" s="256" t="s">
        <v>1</v>
      </c>
      <c r="I352" s="258"/>
      <c r="J352" s="255"/>
      <c r="K352" s="255"/>
      <c r="L352" s="259"/>
      <c r="M352" s="260"/>
      <c r="N352" s="261"/>
      <c r="O352" s="261"/>
      <c r="P352" s="261"/>
      <c r="Q352" s="261"/>
      <c r="R352" s="261"/>
      <c r="S352" s="261"/>
      <c r="T352" s="262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63" t="s">
        <v>172</v>
      </c>
      <c r="AU352" s="263" t="s">
        <v>83</v>
      </c>
      <c r="AV352" s="14" t="s">
        <v>81</v>
      </c>
      <c r="AW352" s="14" t="s">
        <v>31</v>
      </c>
      <c r="AX352" s="14" t="s">
        <v>12</v>
      </c>
      <c r="AY352" s="263" t="s">
        <v>164</v>
      </c>
    </row>
    <row r="353" s="13" customFormat="1">
      <c r="A353" s="13"/>
      <c r="B353" s="242"/>
      <c r="C353" s="243"/>
      <c r="D353" s="244" t="s">
        <v>172</v>
      </c>
      <c r="E353" s="245" t="s">
        <v>1</v>
      </c>
      <c r="F353" s="246" t="s">
        <v>297</v>
      </c>
      <c r="G353" s="243"/>
      <c r="H353" s="247">
        <v>7593.4700000000003</v>
      </c>
      <c r="I353" s="248"/>
      <c r="J353" s="243"/>
      <c r="K353" s="243"/>
      <c r="L353" s="249"/>
      <c r="M353" s="250"/>
      <c r="N353" s="251"/>
      <c r="O353" s="251"/>
      <c r="P353" s="251"/>
      <c r="Q353" s="251"/>
      <c r="R353" s="251"/>
      <c r="S353" s="251"/>
      <c r="T353" s="25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3" t="s">
        <v>172</v>
      </c>
      <c r="AU353" s="253" t="s">
        <v>83</v>
      </c>
      <c r="AV353" s="13" t="s">
        <v>83</v>
      </c>
      <c r="AW353" s="13" t="s">
        <v>31</v>
      </c>
      <c r="AX353" s="13" t="s">
        <v>12</v>
      </c>
      <c r="AY353" s="253" t="s">
        <v>164</v>
      </c>
    </row>
    <row r="354" s="14" customFormat="1">
      <c r="A354" s="14"/>
      <c r="B354" s="254"/>
      <c r="C354" s="255"/>
      <c r="D354" s="244" t="s">
        <v>172</v>
      </c>
      <c r="E354" s="256" t="s">
        <v>1</v>
      </c>
      <c r="F354" s="257" t="s">
        <v>298</v>
      </c>
      <c r="G354" s="255"/>
      <c r="H354" s="256" t="s">
        <v>1</v>
      </c>
      <c r="I354" s="258"/>
      <c r="J354" s="255"/>
      <c r="K354" s="255"/>
      <c r="L354" s="259"/>
      <c r="M354" s="260"/>
      <c r="N354" s="261"/>
      <c r="O354" s="261"/>
      <c r="P354" s="261"/>
      <c r="Q354" s="261"/>
      <c r="R354" s="261"/>
      <c r="S354" s="261"/>
      <c r="T354" s="262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63" t="s">
        <v>172</v>
      </c>
      <c r="AU354" s="263" t="s">
        <v>83</v>
      </c>
      <c r="AV354" s="14" t="s">
        <v>81</v>
      </c>
      <c r="AW354" s="14" t="s">
        <v>31</v>
      </c>
      <c r="AX354" s="14" t="s">
        <v>12</v>
      </c>
      <c r="AY354" s="263" t="s">
        <v>164</v>
      </c>
    </row>
    <row r="355" s="14" customFormat="1">
      <c r="A355" s="14"/>
      <c r="B355" s="254"/>
      <c r="C355" s="255"/>
      <c r="D355" s="244" t="s">
        <v>172</v>
      </c>
      <c r="E355" s="256" t="s">
        <v>1</v>
      </c>
      <c r="F355" s="257" t="s">
        <v>299</v>
      </c>
      <c r="G355" s="255"/>
      <c r="H355" s="256" t="s">
        <v>1</v>
      </c>
      <c r="I355" s="258"/>
      <c r="J355" s="255"/>
      <c r="K355" s="255"/>
      <c r="L355" s="259"/>
      <c r="M355" s="260"/>
      <c r="N355" s="261"/>
      <c r="O355" s="261"/>
      <c r="P355" s="261"/>
      <c r="Q355" s="261"/>
      <c r="R355" s="261"/>
      <c r="S355" s="261"/>
      <c r="T355" s="262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3" t="s">
        <v>172</v>
      </c>
      <c r="AU355" s="263" t="s">
        <v>83</v>
      </c>
      <c r="AV355" s="14" t="s">
        <v>81</v>
      </c>
      <c r="AW355" s="14" t="s">
        <v>31</v>
      </c>
      <c r="AX355" s="14" t="s">
        <v>12</v>
      </c>
      <c r="AY355" s="263" t="s">
        <v>164</v>
      </c>
    </row>
    <row r="356" s="13" customFormat="1">
      <c r="A356" s="13"/>
      <c r="B356" s="242"/>
      <c r="C356" s="243"/>
      <c r="D356" s="244" t="s">
        <v>172</v>
      </c>
      <c r="E356" s="245" t="s">
        <v>1</v>
      </c>
      <c r="F356" s="246" t="s">
        <v>300</v>
      </c>
      <c r="G356" s="243"/>
      <c r="H356" s="247">
        <v>-53.939999999999998</v>
      </c>
      <c r="I356" s="248"/>
      <c r="J356" s="243"/>
      <c r="K356" s="243"/>
      <c r="L356" s="249"/>
      <c r="M356" s="250"/>
      <c r="N356" s="251"/>
      <c r="O356" s="251"/>
      <c r="P356" s="251"/>
      <c r="Q356" s="251"/>
      <c r="R356" s="251"/>
      <c r="S356" s="251"/>
      <c r="T356" s="252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253" t="s">
        <v>172</v>
      </c>
      <c r="AU356" s="253" t="s">
        <v>83</v>
      </c>
      <c r="AV356" s="13" t="s">
        <v>83</v>
      </c>
      <c r="AW356" s="13" t="s">
        <v>31</v>
      </c>
      <c r="AX356" s="13" t="s">
        <v>12</v>
      </c>
      <c r="AY356" s="253" t="s">
        <v>164</v>
      </c>
    </row>
    <row r="357" s="14" customFormat="1">
      <c r="A357" s="14"/>
      <c r="B357" s="254"/>
      <c r="C357" s="255"/>
      <c r="D357" s="244" t="s">
        <v>172</v>
      </c>
      <c r="E357" s="256" t="s">
        <v>1</v>
      </c>
      <c r="F357" s="257" t="s">
        <v>301</v>
      </c>
      <c r="G357" s="255"/>
      <c r="H357" s="256" t="s">
        <v>1</v>
      </c>
      <c r="I357" s="258"/>
      <c r="J357" s="255"/>
      <c r="K357" s="255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172</v>
      </c>
      <c r="AU357" s="263" t="s">
        <v>83</v>
      </c>
      <c r="AV357" s="14" t="s">
        <v>81</v>
      </c>
      <c r="AW357" s="14" t="s">
        <v>31</v>
      </c>
      <c r="AX357" s="14" t="s">
        <v>12</v>
      </c>
      <c r="AY357" s="263" t="s">
        <v>164</v>
      </c>
    </row>
    <row r="358" s="13" customFormat="1">
      <c r="A358" s="13"/>
      <c r="B358" s="242"/>
      <c r="C358" s="243"/>
      <c r="D358" s="244" t="s">
        <v>172</v>
      </c>
      <c r="E358" s="245" t="s">
        <v>1</v>
      </c>
      <c r="F358" s="246" t="s">
        <v>302</v>
      </c>
      <c r="G358" s="243"/>
      <c r="H358" s="247">
        <v>-40.43</v>
      </c>
      <c r="I358" s="248"/>
      <c r="J358" s="243"/>
      <c r="K358" s="243"/>
      <c r="L358" s="249"/>
      <c r="M358" s="250"/>
      <c r="N358" s="251"/>
      <c r="O358" s="251"/>
      <c r="P358" s="251"/>
      <c r="Q358" s="251"/>
      <c r="R358" s="251"/>
      <c r="S358" s="251"/>
      <c r="T358" s="252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53" t="s">
        <v>172</v>
      </c>
      <c r="AU358" s="253" t="s">
        <v>83</v>
      </c>
      <c r="AV358" s="13" t="s">
        <v>83</v>
      </c>
      <c r="AW358" s="13" t="s">
        <v>31</v>
      </c>
      <c r="AX358" s="13" t="s">
        <v>12</v>
      </c>
      <c r="AY358" s="253" t="s">
        <v>164</v>
      </c>
    </row>
    <row r="359" s="14" customFormat="1">
      <c r="A359" s="14"/>
      <c r="B359" s="254"/>
      <c r="C359" s="255"/>
      <c r="D359" s="244" t="s">
        <v>172</v>
      </c>
      <c r="E359" s="256" t="s">
        <v>1</v>
      </c>
      <c r="F359" s="257" t="s">
        <v>303</v>
      </c>
      <c r="G359" s="255"/>
      <c r="H359" s="256" t="s">
        <v>1</v>
      </c>
      <c r="I359" s="258"/>
      <c r="J359" s="255"/>
      <c r="K359" s="255"/>
      <c r="L359" s="259"/>
      <c r="M359" s="260"/>
      <c r="N359" s="261"/>
      <c r="O359" s="261"/>
      <c r="P359" s="261"/>
      <c r="Q359" s="261"/>
      <c r="R359" s="261"/>
      <c r="S359" s="261"/>
      <c r="T359" s="262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63" t="s">
        <v>172</v>
      </c>
      <c r="AU359" s="263" t="s">
        <v>83</v>
      </c>
      <c r="AV359" s="14" t="s">
        <v>81</v>
      </c>
      <c r="AW359" s="14" t="s">
        <v>31</v>
      </c>
      <c r="AX359" s="14" t="s">
        <v>12</v>
      </c>
      <c r="AY359" s="263" t="s">
        <v>164</v>
      </c>
    </row>
    <row r="360" s="14" customFormat="1">
      <c r="A360" s="14"/>
      <c r="B360" s="254"/>
      <c r="C360" s="255"/>
      <c r="D360" s="244" t="s">
        <v>172</v>
      </c>
      <c r="E360" s="256" t="s">
        <v>1</v>
      </c>
      <c r="F360" s="257" t="s">
        <v>275</v>
      </c>
      <c r="G360" s="255"/>
      <c r="H360" s="256" t="s">
        <v>1</v>
      </c>
      <c r="I360" s="258"/>
      <c r="J360" s="255"/>
      <c r="K360" s="255"/>
      <c r="L360" s="259"/>
      <c r="M360" s="260"/>
      <c r="N360" s="261"/>
      <c r="O360" s="261"/>
      <c r="P360" s="261"/>
      <c r="Q360" s="261"/>
      <c r="R360" s="261"/>
      <c r="S360" s="261"/>
      <c r="T360" s="262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T360" s="263" t="s">
        <v>172</v>
      </c>
      <c r="AU360" s="263" t="s">
        <v>83</v>
      </c>
      <c r="AV360" s="14" t="s">
        <v>81</v>
      </c>
      <c r="AW360" s="14" t="s">
        <v>31</v>
      </c>
      <c r="AX360" s="14" t="s">
        <v>12</v>
      </c>
      <c r="AY360" s="263" t="s">
        <v>164</v>
      </c>
    </row>
    <row r="361" s="13" customFormat="1">
      <c r="A361" s="13"/>
      <c r="B361" s="242"/>
      <c r="C361" s="243"/>
      <c r="D361" s="244" t="s">
        <v>172</v>
      </c>
      <c r="E361" s="245" t="s">
        <v>1</v>
      </c>
      <c r="F361" s="246" t="s">
        <v>304</v>
      </c>
      <c r="G361" s="243"/>
      <c r="H361" s="247">
        <v>5.25</v>
      </c>
      <c r="I361" s="248"/>
      <c r="J361" s="243"/>
      <c r="K361" s="243"/>
      <c r="L361" s="249"/>
      <c r="M361" s="250"/>
      <c r="N361" s="251"/>
      <c r="O361" s="251"/>
      <c r="P361" s="251"/>
      <c r="Q361" s="251"/>
      <c r="R361" s="251"/>
      <c r="S361" s="251"/>
      <c r="T361" s="252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53" t="s">
        <v>172</v>
      </c>
      <c r="AU361" s="253" t="s">
        <v>83</v>
      </c>
      <c r="AV361" s="13" t="s">
        <v>83</v>
      </c>
      <c r="AW361" s="13" t="s">
        <v>31</v>
      </c>
      <c r="AX361" s="13" t="s">
        <v>12</v>
      </c>
      <c r="AY361" s="253" t="s">
        <v>164</v>
      </c>
    </row>
    <row r="362" s="13" customFormat="1">
      <c r="A362" s="13"/>
      <c r="B362" s="242"/>
      <c r="C362" s="243"/>
      <c r="D362" s="244" t="s">
        <v>172</v>
      </c>
      <c r="E362" s="245" t="s">
        <v>1</v>
      </c>
      <c r="F362" s="246" t="s">
        <v>305</v>
      </c>
      <c r="G362" s="243"/>
      <c r="H362" s="247">
        <v>12.25</v>
      </c>
      <c r="I362" s="248"/>
      <c r="J362" s="243"/>
      <c r="K362" s="243"/>
      <c r="L362" s="249"/>
      <c r="M362" s="250"/>
      <c r="N362" s="251"/>
      <c r="O362" s="251"/>
      <c r="P362" s="251"/>
      <c r="Q362" s="251"/>
      <c r="R362" s="251"/>
      <c r="S362" s="251"/>
      <c r="T362" s="252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53" t="s">
        <v>172</v>
      </c>
      <c r="AU362" s="253" t="s">
        <v>83</v>
      </c>
      <c r="AV362" s="13" t="s">
        <v>83</v>
      </c>
      <c r="AW362" s="13" t="s">
        <v>31</v>
      </c>
      <c r="AX362" s="13" t="s">
        <v>12</v>
      </c>
      <c r="AY362" s="253" t="s">
        <v>164</v>
      </c>
    </row>
    <row r="363" s="14" customFormat="1">
      <c r="A363" s="14"/>
      <c r="B363" s="254"/>
      <c r="C363" s="255"/>
      <c r="D363" s="244" t="s">
        <v>172</v>
      </c>
      <c r="E363" s="256" t="s">
        <v>1</v>
      </c>
      <c r="F363" s="257" t="s">
        <v>281</v>
      </c>
      <c r="G363" s="255"/>
      <c r="H363" s="256" t="s">
        <v>1</v>
      </c>
      <c r="I363" s="258"/>
      <c r="J363" s="255"/>
      <c r="K363" s="255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172</v>
      </c>
      <c r="AU363" s="263" t="s">
        <v>83</v>
      </c>
      <c r="AV363" s="14" t="s">
        <v>81</v>
      </c>
      <c r="AW363" s="14" t="s">
        <v>31</v>
      </c>
      <c r="AX363" s="14" t="s">
        <v>12</v>
      </c>
      <c r="AY363" s="263" t="s">
        <v>164</v>
      </c>
    </row>
    <row r="364" s="13" customFormat="1">
      <c r="A364" s="13"/>
      <c r="B364" s="242"/>
      <c r="C364" s="243"/>
      <c r="D364" s="244" t="s">
        <v>172</v>
      </c>
      <c r="E364" s="245" t="s">
        <v>1</v>
      </c>
      <c r="F364" s="246" t="s">
        <v>306</v>
      </c>
      <c r="G364" s="243"/>
      <c r="H364" s="247">
        <v>6.2999999999999998</v>
      </c>
      <c r="I364" s="248"/>
      <c r="J364" s="243"/>
      <c r="K364" s="243"/>
      <c r="L364" s="249"/>
      <c r="M364" s="250"/>
      <c r="N364" s="251"/>
      <c r="O364" s="251"/>
      <c r="P364" s="251"/>
      <c r="Q364" s="251"/>
      <c r="R364" s="251"/>
      <c r="S364" s="251"/>
      <c r="T364" s="252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3" t="s">
        <v>172</v>
      </c>
      <c r="AU364" s="253" t="s">
        <v>83</v>
      </c>
      <c r="AV364" s="13" t="s">
        <v>83</v>
      </c>
      <c r="AW364" s="13" t="s">
        <v>31</v>
      </c>
      <c r="AX364" s="13" t="s">
        <v>12</v>
      </c>
      <c r="AY364" s="253" t="s">
        <v>164</v>
      </c>
    </row>
    <row r="365" s="13" customFormat="1">
      <c r="A365" s="13"/>
      <c r="B365" s="242"/>
      <c r="C365" s="243"/>
      <c r="D365" s="244" t="s">
        <v>172</v>
      </c>
      <c r="E365" s="245" t="s">
        <v>1</v>
      </c>
      <c r="F365" s="246" t="s">
        <v>307</v>
      </c>
      <c r="G365" s="243"/>
      <c r="H365" s="247">
        <v>6.5099999999999998</v>
      </c>
      <c r="I365" s="248"/>
      <c r="J365" s="243"/>
      <c r="K365" s="243"/>
      <c r="L365" s="249"/>
      <c r="M365" s="250"/>
      <c r="N365" s="251"/>
      <c r="O365" s="251"/>
      <c r="P365" s="251"/>
      <c r="Q365" s="251"/>
      <c r="R365" s="251"/>
      <c r="S365" s="251"/>
      <c r="T365" s="252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53" t="s">
        <v>172</v>
      </c>
      <c r="AU365" s="253" t="s">
        <v>83</v>
      </c>
      <c r="AV365" s="13" t="s">
        <v>83</v>
      </c>
      <c r="AW365" s="13" t="s">
        <v>31</v>
      </c>
      <c r="AX365" s="13" t="s">
        <v>12</v>
      </c>
      <c r="AY365" s="253" t="s">
        <v>164</v>
      </c>
    </row>
    <row r="366" s="16" customFormat="1">
      <c r="A366" s="16"/>
      <c r="B366" s="275"/>
      <c r="C366" s="276"/>
      <c r="D366" s="244" t="s">
        <v>172</v>
      </c>
      <c r="E366" s="277" t="s">
        <v>1</v>
      </c>
      <c r="F366" s="278" t="s">
        <v>308</v>
      </c>
      <c r="G366" s="276"/>
      <c r="H366" s="279">
        <v>7529.4100000000008</v>
      </c>
      <c r="I366" s="280"/>
      <c r="J366" s="276"/>
      <c r="K366" s="276"/>
      <c r="L366" s="281"/>
      <c r="M366" s="282"/>
      <c r="N366" s="283"/>
      <c r="O366" s="283"/>
      <c r="P366" s="283"/>
      <c r="Q366" s="283"/>
      <c r="R366" s="283"/>
      <c r="S366" s="283"/>
      <c r="T366" s="284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T366" s="285" t="s">
        <v>172</v>
      </c>
      <c r="AU366" s="285" t="s">
        <v>83</v>
      </c>
      <c r="AV366" s="16" t="s">
        <v>181</v>
      </c>
      <c r="AW366" s="16" t="s">
        <v>31</v>
      </c>
      <c r="AX366" s="16" t="s">
        <v>12</v>
      </c>
      <c r="AY366" s="285" t="s">
        <v>164</v>
      </c>
    </row>
    <row r="367" s="14" customFormat="1">
      <c r="A367" s="14"/>
      <c r="B367" s="254"/>
      <c r="C367" s="255"/>
      <c r="D367" s="244" t="s">
        <v>172</v>
      </c>
      <c r="E367" s="256" t="s">
        <v>1</v>
      </c>
      <c r="F367" s="257" t="s">
        <v>309</v>
      </c>
      <c r="G367" s="255"/>
      <c r="H367" s="256" t="s">
        <v>1</v>
      </c>
      <c r="I367" s="258"/>
      <c r="J367" s="255"/>
      <c r="K367" s="255"/>
      <c r="L367" s="259"/>
      <c r="M367" s="260"/>
      <c r="N367" s="261"/>
      <c r="O367" s="261"/>
      <c r="P367" s="261"/>
      <c r="Q367" s="261"/>
      <c r="R367" s="261"/>
      <c r="S367" s="261"/>
      <c r="T367" s="262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63" t="s">
        <v>172</v>
      </c>
      <c r="AU367" s="263" t="s">
        <v>83</v>
      </c>
      <c r="AV367" s="14" t="s">
        <v>81</v>
      </c>
      <c r="AW367" s="14" t="s">
        <v>31</v>
      </c>
      <c r="AX367" s="14" t="s">
        <v>12</v>
      </c>
      <c r="AY367" s="263" t="s">
        <v>164</v>
      </c>
    </row>
    <row r="368" s="14" customFormat="1">
      <c r="A368" s="14"/>
      <c r="B368" s="254"/>
      <c r="C368" s="255"/>
      <c r="D368" s="244" t="s">
        <v>172</v>
      </c>
      <c r="E368" s="256" t="s">
        <v>1</v>
      </c>
      <c r="F368" s="257" t="s">
        <v>310</v>
      </c>
      <c r="G368" s="255"/>
      <c r="H368" s="256" t="s">
        <v>1</v>
      </c>
      <c r="I368" s="258"/>
      <c r="J368" s="255"/>
      <c r="K368" s="255"/>
      <c r="L368" s="259"/>
      <c r="M368" s="260"/>
      <c r="N368" s="261"/>
      <c r="O368" s="261"/>
      <c r="P368" s="261"/>
      <c r="Q368" s="261"/>
      <c r="R368" s="261"/>
      <c r="S368" s="261"/>
      <c r="T368" s="262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63" t="s">
        <v>172</v>
      </c>
      <c r="AU368" s="263" t="s">
        <v>83</v>
      </c>
      <c r="AV368" s="14" t="s">
        <v>81</v>
      </c>
      <c r="AW368" s="14" t="s">
        <v>31</v>
      </c>
      <c r="AX368" s="14" t="s">
        <v>12</v>
      </c>
      <c r="AY368" s="263" t="s">
        <v>164</v>
      </c>
    </row>
    <row r="369" s="13" customFormat="1">
      <c r="A369" s="13"/>
      <c r="B369" s="242"/>
      <c r="C369" s="243"/>
      <c r="D369" s="244" t="s">
        <v>172</v>
      </c>
      <c r="E369" s="245" t="s">
        <v>1</v>
      </c>
      <c r="F369" s="246" t="s">
        <v>311</v>
      </c>
      <c r="G369" s="243"/>
      <c r="H369" s="247">
        <v>647.22000000000003</v>
      </c>
      <c r="I369" s="248"/>
      <c r="J369" s="243"/>
      <c r="K369" s="243"/>
      <c r="L369" s="249"/>
      <c r="M369" s="250"/>
      <c r="N369" s="251"/>
      <c r="O369" s="251"/>
      <c r="P369" s="251"/>
      <c r="Q369" s="251"/>
      <c r="R369" s="251"/>
      <c r="S369" s="251"/>
      <c r="T369" s="252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53" t="s">
        <v>172</v>
      </c>
      <c r="AU369" s="253" t="s">
        <v>83</v>
      </c>
      <c r="AV369" s="13" t="s">
        <v>83</v>
      </c>
      <c r="AW369" s="13" t="s">
        <v>31</v>
      </c>
      <c r="AX369" s="13" t="s">
        <v>12</v>
      </c>
      <c r="AY369" s="253" t="s">
        <v>164</v>
      </c>
    </row>
    <row r="370" s="14" customFormat="1">
      <c r="A370" s="14"/>
      <c r="B370" s="254"/>
      <c r="C370" s="255"/>
      <c r="D370" s="244" t="s">
        <v>172</v>
      </c>
      <c r="E370" s="256" t="s">
        <v>1</v>
      </c>
      <c r="F370" s="257" t="s">
        <v>312</v>
      </c>
      <c r="G370" s="255"/>
      <c r="H370" s="256" t="s">
        <v>1</v>
      </c>
      <c r="I370" s="258"/>
      <c r="J370" s="255"/>
      <c r="K370" s="255"/>
      <c r="L370" s="259"/>
      <c r="M370" s="260"/>
      <c r="N370" s="261"/>
      <c r="O370" s="261"/>
      <c r="P370" s="261"/>
      <c r="Q370" s="261"/>
      <c r="R370" s="261"/>
      <c r="S370" s="261"/>
      <c r="T370" s="262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63" t="s">
        <v>172</v>
      </c>
      <c r="AU370" s="263" t="s">
        <v>83</v>
      </c>
      <c r="AV370" s="14" t="s">
        <v>81</v>
      </c>
      <c r="AW370" s="14" t="s">
        <v>31</v>
      </c>
      <c r="AX370" s="14" t="s">
        <v>12</v>
      </c>
      <c r="AY370" s="263" t="s">
        <v>164</v>
      </c>
    </row>
    <row r="371" s="14" customFormat="1">
      <c r="A371" s="14"/>
      <c r="B371" s="254"/>
      <c r="C371" s="255"/>
      <c r="D371" s="244" t="s">
        <v>172</v>
      </c>
      <c r="E371" s="256" t="s">
        <v>1</v>
      </c>
      <c r="F371" s="257" t="s">
        <v>313</v>
      </c>
      <c r="G371" s="255"/>
      <c r="H371" s="256" t="s">
        <v>1</v>
      </c>
      <c r="I371" s="258"/>
      <c r="J371" s="255"/>
      <c r="K371" s="255"/>
      <c r="L371" s="259"/>
      <c r="M371" s="260"/>
      <c r="N371" s="261"/>
      <c r="O371" s="261"/>
      <c r="P371" s="261"/>
      <c r="Q371" s="261"/>
      <c r="R371" s="261"/>
      <c r="S371" s="261"/>
      <c r="T371" s="26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3" t="s">
        <v>172</v>
      </c>
      <c r="AU371" s="263" t="s">
        <v>83</v>
      </c>
      <c r="AV371" s="14" t="s">
        <v>81</v>
      </c>
      <c r="AW371" s="14" t="s">
        <v>31</v>
      </c>
      <c r="AX371" s="14" t="s">
        <v>12</v>
      </c>
      <c r="AY371" s="263" t="s">
        <v>164</v>
      </c>
    </row>
    <row r="372" s="13" customFormat="1">
      <c r="A372" s="13"/>
      <c r="B372" s="242"/>
      <c r="C372" s="243"/>
      <c r="D372" s="244" t="s">
        <v>172</v>
      </c>
      <c r="E372" s="245" t="s">
        <v>1</v>
      </c>
      <c r="F372" s="246" t="s">
        <v>314</v>
      </c>
      <c r="G372" s="243"/>
      <c r="H372" s="247">
        <v>52.488</v>
      </c>
      <c r="I372" s="248"/>
      <c r="J372" s="243"/>
      <c r="K372" s="243"/>
      <c r="L372" s="249"/>
      <c r="M372" s="250"/>
      <c r="N372" s="251"/>
      <c r="O372" s="251"/>
      <c r="P372" s="251"/>
      <c r="Q372" s="251"/>
      <c r="R372" s="251"/>
      <c r="S372" s="251"/>
      <c r="T372" s="25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3" t="s">
        <v>172</v>
      </c>
      <c r="AU372" s="253" t="s">
        <v>83</v>
      </c>
      <c r="AV372" s="13" t="s">
        <v>83</v>
      </c>
      <c r="AW372" s="13" t="s">
        <v>31</v>
      </c>
      <c r="AX372" s="13" t="s">
        <v>12</v>
      </c>
      <c r="AY372" s="253" t="s">
        <v>164</v>
      </c>
    </row>
    <row r="373" s="14" customFormat="1">
      <c r="A373" s="14"/>
      <c r="B373" s="254"/>
      <c r="C373" s="255"/>
      <c r="D373" s="244" t="s">
        <v>172</v>
      </c>
      <c r="E373" s="256" t="s">
        <v>1</v>
      </c>
      <c r="F373" s="257" t="s">
        <v>315</v>
      </c>
      <c r="G373" s="255"/>
      <c r="H373" s="256" t="s">
        <v>1</v>
      </c>
      <c r="I373" s="258"/>
      <c r="J373" s="255"/>
      <c r="K373" s="255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172</v>
      </c>
      <c r="AU373" s="263" t="s">
        <v>83</v>
      </c>
      <c r="AV373" s="14" t="s">
        <v>81</v>
      </c>
      <c r="AW373" s="14" t="s">
        <v>31</v>
      </c>
      <c r="AX373" s="14" t="s">
        <v>12</v>
      </c>
      <c r="AY373" s="263" t="s">
        <v>164</v>
      </c>
    </row>
    <row r="374" s="14" customFormat="1">
      <c r="A374" s="14"/>
      <c r="B374" s="254"/>
      <c r="C374" s="255"/>
      <c r="D374" s="244" t="s">
        <v>172</v>
      </c>
      <c r="E374" s="256" t="s">
        <v>1</v>
      </c>
      <c r="F374" s="257" t="s">
        <v>316</v>
      </c>
      <c r="G374" s="255"/>
      <c r="H374" s="256" t="s">
        <v>1</v>
      </c>
      <c r="I374" s="258"/>
      <c r="J374" s="255"/>
      <c r="K374" s="255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172</v>
      </c>
      <c r="AU374" s="263" t="s">
        <v>83</v>
      </c>
      <c r="AV374" s="14" t="s">
        <v>81</v>
      </c>
      <c r="AW374" s="14" t="s">
        <v>31</v>
      </c>
      <c r="AX374" s="14" t="s">
        <v>12</v>
      </c>
      <c r="AY374" s="263" t="s">
        <v>164</v>
      </c>
    </row>
    <row r="375" s="13" customFormat="1">
      <c r="A375" s="13"/>
      <c r="B375" s="242"/>
      <c r="C375" s="243"/>
      <c r="D375" s="244" t="s">
        <v>172</v>
      </c>
      <c r="E375" s="245" t="s">
        <v>1</v>
      </c>
      <c r="F375" s="246" t="s">
        <v>317</v>
      </c>
      <c r="G375" s="243"/>
      <c r="H375" s="247">
        <v>28.655999999999999</v>
      </c>
      <c r="I375" s="248"/>
      <c r="J375" s="243"/>
      <c r="K375" s="243"/>
      <c r="L375" s="249"/>
      <c r="M375" s="250"/>
      <c r="N375" s="251"/>
      <c r="O375" s="251"/>
      <c r="P375" s="251"/>
      <c r="Q375" s="251"/>
      <c r="R375" s="251"/>
      <c r="S375" s="251"/>
      <c r="T375" s="252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53" t="s">
        <v>172</v>
      </c>
      <c r="AU375" s="253" t="s">
        <v>83</v>
      </c>
      <c r="AV375" s="13" t="s">
        <v>83</v>
      </c>
      <c r="AW375" s="13" t="s">
        <v>31</v>
      </c>
      <c r="AX375" s="13" t="s">
        <v>12</v>
      </c>
      <c r="AY375" s="253" t="s">
        <v>164</v>
      </c>
    </row>
    <row r="376" s="14" customFormat="1">
      <c r="A376" s="14"/>
      <c r="B376" s="254"/>
      <c r="C376" s="255"/>
      <c r="D376" s="244" t="s">
        <v>172</v>
      </c>
      <c r="E376" s="256" t="s">
        <v>1</v>
      </c>
      <c r="F376" s="257" t="s">
        <v>318</v>
      </c>
      <c r="G376" s="255"/>
      <c r="H376" s="256" t="s">
        <v>1</v>
      </c>
      <c r="I376" s="258"/>
      <c r="J376" s="255"/>
      <c r="K376" s="255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172</v>
      </c>
      <c r="AU376" s="263" t="s">
        <v>83</v>
      </c>
      <c r="AV376" s="14" t="s">
        <v>81</v>
      </c>
      <c r="AW376" s="14" t="s">
        <v>31</v>
      </c>
      <c r="AX376" s="14" t="s">
        <v>12</v>
      </c>
      <c r="AY376" s="263" t="s">
        <v>164</v>
      </c>
    </row>
    <row r="377" s="13" customFormat="1">
      <c r="A377" s="13"/>
      <c r="B377" s="242"/>
      <c r="C377" s="243"/>
      <c r="D377" s="244" t="s">
        <v>172</v>
      </c>
      <c r="E377" s="245" t="s">
        <v>1</v>
      </c>
      <c r="F377" s="246" t="s">
        <v>319</v>
      </c>
      <c r="G377" s="243"/>
      <c r="H377" s="247">
        <v>28.559999999999999</v>
      </c>
      <c r="I377" s="248"/>
      <c r="J377" s="243"/>
      <c r="K377" s="243"/>
      <c r="L377" s="249"/>
      <c r="M377" s="250"/>
      <c r="N377" s="251"/>
      <c r="O377" s="251"/>
      <c r="P377" s="251"/>
      <c r="Q377" s="251"/>
      <c r="R377" s="251"/>
      <c r="S377" s="251"/>
      <c r="T377" s="252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53" t="s">
        <v>172</v>
      </c>
      <c r="AU377" s="253" t="s">
        <v>83</v>
      </c>
      <c r="AV377" s="13" t="s">
        <v>83</v>
      </c>
      <c r="AW377" s="13" t="s">
        <v>31</v>
      </c>
      <c r="AX377" s="13" t="s">
        <v>12</v>
      </c>
      <c r="AY377" s="253" t="s">
        <v>164</v>
      </c>
    </row>
    <row r="378" s="14" customFormat="1">
      <c r="A378" s="14"/>
      <c r="B378" s="254"/>
      <c r="C378" s="255"/>
      <c r="D378" s="244" t="s">
        <v>172</v>
      </c>
      <c r="E378" s="256" t="s">
        <v>1</v>
      </c>
      <c r="F378" s="257" t="s">
        <v>320</v>
      </c>
      <c r="G378" s="255"/>
      <c r="H378" s="256" t="s">
        <v>1</v>
      </c>
      <c r="I378" s="258"/>
      <c r="J378" s="255"/>
      <c r="K378" s="255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172</v>
      </c>
      <c r="AU378" s="263" t="s">
        <v>83</v>
      </c>
      <c r="AV378" s="14" t="s">
        <v>81</v>
      </c>
      <c r="AW378" s="14" t="s">
        <v>31</v>
      </c>
      <c r="AX378" s="14" t="s">
        <v>12</v>
      </c>
      <c r="AY378" s="263" t="s">
        <v>164</v>
      </c>
    </row>
    <row r="379" s="13" customFormat="1">
      <c r="A379" s="13"/>
      <c r="B379" s="242"/>
      <c r="C379" s="243"/>
      <c r="D379" s="244" t="s">
        <v>172</v>
      </c>
      <c r="E379" s="245" t="s">
        <v>1</v>
      </c>
      <c r="F379" s="246" t="s">
        <v>321</v>
      </c>
      <c r="G379" s="243"/>
      <c r="H379" s="247">
        <v>28.608000000000001</v>
      </c>
      <c r="I379" s="248"/>
      <c r="J379" s="243"/>
      <c r="K379" s="243"/>
      <c r="L379" s="249"/>
      <c r="M379" s="250"/>
      <c r="N379" s="251"/>
      <c r="O379" s="251"/>
      <c r="P379" s="251"/>
      <c r="Q379" s="251"/>
      <c r="R379" s="251"/>
      <c r="S379" s="251"/>
      <c r="T379" s="252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53" t="s">
        <v>172</v>
      </c>
      <c r="AU379" s="253" t="s">
        <v>83</v>
      </c>
      <c r="AV379" s="13" t="s">
        <v>83</v>
      </c>
      <c r="AW379" s="13" t="s">
        <v>31</v>
      </c>
      <c r="AX379" s="13" t="s">
        <v>12</v>
      </c>
      <c r="AY379" s="253" t="s">
        <v>164</v>
      </c>
    </row>
    <row r="380" s="14" customFormat="1">
      <c r="A380" s="14"/>
      <c r="B380" s="254"/>
      <c r="C380" s="255"/>
      <c r="D380" s="244" t="s">
        <v>172</v>
      </c>
      <c r="E380" s="256" t="s">
        <v>1</v>
      </c>
      <c r="F380" s="257" t="s">
        <v>322</v>
      </c>
      <c r="G380" s="255"/>
      <c r="H380" s="256" t="s">
        <v>1</v>
      </c>
      <c r="I380" s="258"/>
      <c r="J380" s="255"/>
      <c r="K380" s="255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172</v>
      </c>
      <c r="AU380" s="263" t="s">
        <v>83</v>
      </c>
      <c r="AV380" s="14" t="s">
        <v>81</v>
      </c>
      <c r="AW380" s="14" t="s">
        <v>31</v>
      </c>
      <c r="AX380" s="14" t="s">
        <v>12</v>
      </c>
      <c r="AY380" s="263" t="s">
        <v>164</v>
      </c>
    </row>
    <row r="381" s="13" customFormat="1">
      <c r="A381" s="13"/>
      <c r="B381" s="242"/>
      <c r="C381" s="243"/>
      <c r="D381" s="244" t="s">
        <v>172</v>
      </c>
      <c r="E381" s="245" t="s">
        <v>1</v>
      </c>
      <c r="F381" s="246" t="s">
        <v>323</v>
      </c>
      <c r="G381" s="243"/>
      <c r="H381" s="247">
        <v>27.071999999999999</v>
      </c>
      <c r="I381" s="248"/>
      <c r="J381" s="243"/>
      <c r="K381" s="243"/>
      <c r="L381" s="249"/>
      <c r="M381" s="250"/>
      <c r="N381" s="251"/>
      <c r="O381" s="251"/>
      <c r="P381" s="251"/>
      <c r="Q381" s="251"/>
      <c r="R381" s="251"/>
      <c r="S381" s="251"/>
      <c r="T381" s="252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53" t="s">
        <v>172</v>
      </c>
      <c r="AU381" s="253" t="s">
        <v>83</v>
      </c>
      <c r="AV381" s="13" t="s">
        <v>83</v>
      </c>
      <c r="AW381" s="13" t="s">
        <v>31</v>
      </c>
      <c r="AX381" s="13" t="s">
        <v>12</v>
      </c>
      <c r="AY381" s="253" t="s">
        <v>164</v>
      </c>
    </row>
    <row r="382" s="16" customFormat="1">
      <c r="A382" s="16"/>
      <c r="B382" s="275"/>
      <c r="C382" s="276"/>
      <c r="D382" s="244" t="s">
        <v>172</v>
      </c>
      <c r="E382" s="277" t="s">
        <v>1</v>
      </c>
      <c r="F382" s="278" t="s">
        <v>308</v>
      </c>
      <c r="G382" s="276"/>
      <c r="H382" s="279">
        <v>812.60399999999993</v>
      </c>
      <c r="I382" s="280"/>
      <c r="J382" s="276"/>
      <c r="K382" s="276"/>
      <c r="L382" s="281"/>
      <c r="M382" s="282"/>
      <c r="N382" s="283"/>
      <c r="O382" s="283"/>
      <c r="P382" s="283"/>
      <c r="Q382" s="283"/>
      <c r="R382" s="283"/>
      <c r="S382" s="283"/>
      <c r="T382" s="284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T382" s="285" t="s">
        <v>172</v>
      </c>
      <c r="AU382" s="285" t="s">
        <v>83</v>
      </c>
      <c r="AV382" s="16" t="s">
        <v>181</v>
      </c>
      <c r="AW382" s="16" t="s">
        <v>31</v>
      </c>
      <c r="AX382" s="16" t="s">
        <v>12</v>
      </c>
      <c r="AY382" s="285" t="s">
        <v>164</v>
      </c>
    </row>
    <row r="383" s="14" customFormat="1">
      <c r="A383" s="14"/>
      <c r="B383" s="254"/>
      <c r="C383" s="255"/>
      <c r="D383" s="244" t="s">
        <v>172</v>
      </c>
      <c r="E383" s="256" t="s">
        <v>1</v>
      </c>
      <c r="F383" s="257" t="s">
        <v>324</v>
      </c>
      <c r="G383" s="255"/>
      <c r="H383" s="256" t="s">
        <v>1</v>
      </c>
      <c r="I383" s="258"/>
      <c r="J383" s="255"/>
      <c r="K383" s="255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172</v>
      </c>
      <c r="AU383" s="263" t="s">
        <v>83</v>
      </c>
      <c r="AV383" s="14" t="s">
        <v>81</v>
      </c>
      <c r="AW383" s="14" t="s">
        <v>31</v>
      </c>
      <c r="AX383" s="14" t="s">
        <v>12</v>
      </c>
      <c r="AY383" s="263" t="s">
        <v>164</v>
      </c>
    </row>
    <row r="384" s="14" customFormat="1">
      <c r="A384" s="14"/>
      <c r="B384" s="254"/>
      <c r="C384" s="255"/>
      <c r="D384" s="244" t="s">
        <v>172</v>
      </c>
      <c r="E384" s="256" t="s">
        <v>1</v>
      </c>
      <c r="F384" s="257" t="s">
        <v>205</v>
      </c>
      <c r="G384" s="255"/>
      <c r="H384" s="256" t="s">
        <v>1</v>
      </c>
      <c r="I384" s="258"/>
      <c r="J384" s="255"/>
      <c r="K384" s="255"/>
      <c r="L384" s="259"/>
      <c r="M384" s="260"/>
      <c r="N384" s="261"/>
      <c r="O384" s="261"/>
      <c r="P384" s="261"/>
      <c r="Q384" s="261"/>
      <c r="R384" s="261"/>
      <c r="S384" s="261"/>
      <c r="T384" s="262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63" t="s">
        <v>172</v>
      </c>
      <c r="AU384" s="263" t="s">
        <v>83</v>
      </c>
      <c r="AV384" s="14" t="s">
        <v>81</v>
      </c>
      <c r="AW384" s="14" t="s">
        <v>31</v>
      </c>
      <c r="AX384" s="14" t="s">
        <v>12</v>
      </c>
      <c r="AY384" s="263" t="s">
        <v>164</v>
      </c>
    </row>
    <row r="385" s="14" customFormat="1">
      <c r="A385" s="14"/>
      <c r="B385" s="254"/>
      <c r="C385" s="255"/>
      <c r="D385" s="244" t="s">
        <v>172</v>
      </c>
      <c r="E385" s="256" t="s">
        <v>1</v>
      </c>
      <c r="F385" s="257" t="s">
        <v>325</v>
      </c>
      <c r="G385" s="255"/>
      <c r="H385" s="256" t="s">
        <v>1</v>
      </c>
      <c r="I385" s="258"/>
      <c r="J385" s="255"/>
      <c r="K385" s="255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172</v>
      </c>
      <c r="AU385" s="263" t="s">
        <v>83</v>
      </c>
      <c r="AV385" s="14" t="s">
        <v>81</v>
      </c>
      <c r="AW385" s="14" t="s">
        <v>31</v>
      </c>
      <c r="AX385" s="14" t="s">
        <v>12</v>
      </c>
      <c r="AY385" s="263" t="s">
        <v>164</v>
      </c>
    </row>
    <row r="386" s="13" customFormat="1">
      <c r="A386" s="13"/>
      <c r="B386" s="242"/>
      <c r="C386" s="243"/>
      <c r="D386" s="244" t="s">
        <v>172</v>
      </c>
      <c r="E386" s="245" t="s">
        <v>1</v>
      </c>
      <c r="F386" s="246" t="s">
        <v>326</v>
      </c>
      <c r="G386" s="243"/>
      <c r="H386" s="247">
        <v>-15.717000000000001</v>
      </c>
      <c r="I386" s="248"/>
      <c r="J386" s="243"/>
      <c r="K386" s="243"/>
      <c r="L386" s="249"/>
      <c r="M386" s="250"/>
      <c r="N386" s="251"/>
      <c r="O386" s="251"/>
      <c r="P386" s="251"/>
      <c r="Q386" s="251"/>
      <c r="R386" s="251"/>
      <c r="S386" s="251"/>
      <c r="T386" s="252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3" t="s">
        <v>172</v>
      </c>
      <c r="AU386" s="253" t="s">
        <v>83</v>
      </c>
      <c r="AV386" s="13" t="s">
        <v>83</v>
      </c>
      <c r="AW386" s="13" t="s">
        <v>31</v>
      </c>
      <c r="AX386" s="13" t="s">
        <v>12</v>
      </c>
      <c r="AY386" s="253" t="s">
        <v>164</v>
      </c>
    </row>
    <row r="387" s="14" customFormat="1">
      <c r="A387" s="14"/>
      <c r="B387" s="254"/>
      <c r="C387" s="255"/>
      <c r="D387" s="244" t="s">
        <v>172</v>
      </c>
      <c r="E387" s="256" t="s">
        <v>1</v>
      </c>
      <c r="F387" s="257" t="s">
        <v>327</v>
      </c>
      <c r="G387" s="255"/>
      <c r="H387" s="256" t="s">
        <v>1</v>
      </c>
      <c r="I387" s="258"/>
      <c r="J387" s="255"/>
      <c r="K387" s="255"/>
      <c r="L387" s="259"/>
      <c r="M387" s="260"/>
      <c r="N387" s="261"/>
      <c r="O387" s="261"/>
      <c r="P387" s="261"/>
      <c r="Q387" s="261"/>
      <c r="R387" s="261"/>
      <c r="S387" s="261"/>
      <c r="T387" s="262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63" t="s">
        <v>172</v>
      </c>
      <c r="AU387" s="263" t="s">
        <v>83</v>
      </c>
      <c r="AV387" s="14" t="s">
        <v>81</v>
      </c>
      <c r="AW387" s="14" t="s">
        <v>31</v>
      </c>
      <c r="AX387" s="14" t="s">
        <v>12</v>
      </c>
      <c r="AY387" s="263" t="s">
        <v>164</v>
      </c>
    </row>
    <row r="388" s="14" customFormat="1">
      <c r="A388" s="14"/>
      <c r="B388" s="254"/>
      <c r="C388" s="255"/>
      <c r="D388" s="244" t="s">
        <v>172</v>
      </c>
      <c r="E388" s="256" t="s">
        <v>1</v>
      </c>
      <c r="F388" s="257" t="s">
        <v>328</v>
      </c>
      <c r="G388" s="255"/>
      <c r="H388" s="256" t="s">
        <v>1</v>
      </c>
      <c r="I388" s="258"/>
      <c r="J388" s="255"/>
      <c r="K388" s="255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172</v>
      </c>
      <c r="AU388" s="263" t="s">
        <v>83</v>
      </c>
      <c r="AV388" s="14" t="s">
        <v>81</v>
      </c>
      <c r="AW388" s="14" t="s">
        <v>31</v>
      </c>
      <c r="AX388" s="14" t="s">
        <v>12</v>
      </c>
      <c r="AY388" s="263" t="s">
        <v>164</v>
      </c>
    </row>
    <row r="389" s="13" customFormat="1">
      <c r="A389" s="13"/>
      <c r="B389" s="242"/>
      <c r="C389" s="243"/>
      <c r="D389" s="244" t="s">
        <v>172</v>
      </c>
      <c r="E389" s="245" t="s">
        <v>1</v>
      </c>
      <c r="F389" s="246" t="s">
        <v>329</v>
      </c>
      <c r="G389" s="243"/>
      <c r="H389" s="247">
        <v>-476.94400000000002</v>
      </c>
      <c r="I389" s="248"/>
      <c r="J389" s="243"/>
      <c r="K389" s="243"/>
      <c r="L389" s="249"/>
      <c r="M389" s="250"/>
      <c r="N389" s="251"/>
      <c r="O389" s="251"/>
      <c r="P389" s="251"/>
      <c r="Q389" s="251"/>
      <c r="R389" s="251"/>
      <c r="S389" s="251"/>
      <c r="T389" s="252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53" t="s">
        <v>172</v>
      </c>
      <c r="AU389" s="253" t="s">
        <v>83</v>
      </c>
      <c r="AV389" s="13" t="s">
        <v>83</v>
      </c>
      <c r="AW389" s="13" t="s">
        <v>31</v>
      </c>
      <c r="AX389" s="13" t="s">
        <v>12</v>
      </c>
      <c r="AY389" s="253" t="s">
        <v>164</v>
      </c>
    </row>
    <row r="390" s="14" customFormat="1">
      <c r="A390" s="14"/>
      <c r="B390" s="254"/>
      <c r="C390" s="255"/>
      <c r="D390" s="244" t="s">
        <v>172</v>
      </c>
      <c r="E390" s="256" t="s">
        <v>1</v>
      </c>
      <c r="F390" s="257" t="s">
        <v>213</v>
      </c>
      <c r="G390" s="255"/>
      <c r="H390" s="256" t="s">
        <v>1</v>
      </c>
      <c r="I390" s="258"/>
      <c r="J390" s="255"/>
      <c r="K390" s="255"/>
      <c r="L390" s="259"/>
      <c r="M390" s="260"/>
      <c r="N390" s="261"/>
      <c r="O390" s="261"/>
      <c r="P390" s="261"/>
      <c r="Q390" s="261"/>
      <c r="R390" s="261"/>
      <c r="S390" s="261"/>
      <c r="T390" s="262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63" t="s">
        <v>172</v>
      </c>
      <c r="AU390" s="263" t="s">
        <v>83</v>
      </c>
      <c r="AV390" s="14" t="s">
        <v>81</v>
      </c>
      <c r="AW390" s="14" t="s">
        <v>31</v>
      </c>
      <c r="AX390" s="14" t="s">
        <v>12</v>
      </c>
      <c r="AY390" s="263" t="s">
        <v>164</v>
      </c>
    </row>
    <row r="391" s="14" customFormat="1">
      <c r="A391" s="14"/>
      <c r="B391" s="254"/>
      <c r="C391" s="255"/>
      <c r="D391" s="244" t="s">
        <v>172</v>
      </c>
      <c r="E391" s="256" t="s">
        <v>1</v>
      </c>
      <c r="F391" s="257" t="s">
        <v>330</v>
      </c>
      <c r="G391" s="255"/>
      <c r="H391" s="256" t="s">
        <v>1</v>
      </c>
      <c r="I391" s="258"/>
      <c r="J391" s="255"/>
      <c r="K391" s="255"/>
      <c r="L391" s="259"/>
      <c r="M391" s="260"/>
      <c r="N391" s="261"/>
      <c r="O391" s="261"/>
      <c r="P391" s="261"/>
      <c r="Q391" s="261"/>
      <c r="R391" s="261"/>
      <c r="S391" s="261"/>
      <c r="T391" s="26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3" t="s">
        <v>172</v>
      </c>
      <c r="AU391" s="263" t="s">
        <v>83</v>
      </c>
      <c r="AV391" s="14" t="s">
        <v>81</v>
      </c>
      <c r="AW391" s="14" t="s">
        <v>31</v>
      </c>
      <c r="AX391" s="14" t="s">
        <v>12</v>
      </c>
      <c r="AY391" s="263" t="s">
        <v>164</v>
      </c>
    </row>
    <row r="392" s="13" customFormat="1">
      <c r="A392" s="13"/>
      <c r="B392" s="242"/>
      <c r="C392" s="243"/>
      <c r="D392" s="244" t="s">
        <v>172</v>
      </c>
      <c r="E392" s="245" t="s">
        <v>1</v>
      </c>
      <c r="F392" s="246" t="s">
        <v>331</v>
      </c>
      <c r="G392" s="243"/>
      <c r="H392" s="247">
        <v>-170.352</v>
      </c>
      <c r="I392" s="248"/>
      <c r="J392" s="243"/>
      <c r="K392" s="243"/>
      <c r="L392" s="249"/>
      <c r="M392" s="250"/>
      <c r="N392" s="251"/>
      <c r="O392" s="251"/>
      <c r="P392" s="251"/>
      <c r="Q392" s="251"/>
      <c r="R392" s="251"/>
      <c r="S392" s="251"/>
      <c r="T392" s="252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T392" s="253" t="s">
        <v>172</v>
      </c>
      <c r="AU392" s="253" t="s">
        <v>83</v>
      </c>
      <c r="AV392" s="13" t="s">
        <v>83</v>
      </c>
      <c r="AW392" s="13" t="s">
        <v>31</v>
      </c>
      <c r="AX392" s="13" t="s">
        <v>12</v>
      </c>
      <c r="AY392" s="253" t="s">
        <v>164</v>
      </c>
    </row>
    <row r="393" s="14" customFormat="1">
      <c r="A393" s="14"/>
      <c r="B393" s="254"/>
      <c r="C393" s="255"/>
      <c r="D393" s="244" t="s">
        <v>172</v>
      </c>
      <c r="E393" s="256" t="s">
        <v>1</v>
      </c>
      <c r="F393" s="257" t="s">
        <v>332</v>
      </c>
      <c r="G393" s="255"/>
      <c r="H393" s="256" t="s">
        <v>1</v>
      </c>
      <c r="I393" s="258"/>
      <c r="J393" s="255"/>
      <c r="K393" s="255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172</v>
      </c>
      <c r="AU393" s="263" t="s">
        <v>83</v>
      </c>
      <c r="AV393" s="14" t="s">
        <v>81</v>
      </c>
      <c r="AW393" s="14" t="s">
        <v>31</v>
      </c>
      <c r="AX393" s="14" t="s">
        <v>12</v>
      </c>
      <c r="AY393" s="263" t="s">
        <v>164</v>
      </c>
    </row>
    <row r="394" s="14" customFormat="1">
      <c r="A394" s="14"/>
      <c r="B394" s="254"/>
      <c r="C394" s="255"/>
      <c r="D394" s="244" t="s">
        <v>172</v>
      </c>
      <c r="E394" s="256" t="s">
        <v>1</v>
      </c>
      <c r="F394" s="257" t="s">
        <v>333</v>
      </c>
      <c r="G394" s="255"/>
      <c r="H394" s="256" t="s">
        <v>1</v>
      </c>
      <c r="I394" s="258"/>
      <c r="J394" s="255"/>
      <c r="K394" s="255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172</v>
      </c>
      <c r="AU394" s="263" t="s">
        <v>83</v>
      </c>
      <c r="AV394" s="14" t="s">
        <v>81</v>
      </c>
      <c r="AW394" s="14" t="s">
        <v>31</v>
      </c>
      <c r="AX394" s="14" t="s">
        <v>12</v>
      </c>
      <c r="AY394" s="263" t="s">
        <v>164</v>
      </c>
    </row>
    <row r="395" s="13" customFormat="1">
      <c r="A395" s="13"/>
      <c r="B395" s="242"/>
      <c r="C395" s="243"/>
      <c r="D395" s="244" t="s">
        <v>172</v>
      </c>
      <c r="E395" s="245" t="s">
        <v>1</v>
      </c>
      <c r="F395" s="246" t="s">
        <v>334</v>
      </c>
      <c r="G395" s="243"/>
      <c r="H395" s="247">
        <v>-74.201400000000007</v>
      </c>
      <c r="I395" s="248"/>
      <c r="J395" s="243"/>
      <c r="K395" s="243"/>
      <c r="L395" s="249"/>
      <c r="M395" s="250"/>
      <c r="N395" s="251"/>
      <c r="O395" s="251"/>
      <c r="P395" s="251"/>
      <c r="Q395" s="251"/>
      <c r="R395" s="251"/>
      <c r="S395" s="251"/>
      <c r="T395" s="252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53" t="s">
        <v>172</v>
      </c>
      <c r="AU395" s="253" t="s">
        <v>83</v>
      </c>
      <c r="AV395" s="13" t="s">
        <v>83</v>
      </c>
      <c r="AW395" s="13" t="s">
        <v>31</v>
      </c>
      <c r="AX395" s="13" t="s">
        <v>12</v>
      </c>
      <c r="AY395" s="253" t="s">
        <v>164</v>
      </c>
    </row>
    <row r="396" s="14" customFormat="1">
      <c r="A396" s="14"/>
      <c r="B396" s="254"/>
      <c r="C396" s="255"/>
      <c r="D396" s="244" t="s">
        <v>172</v>
      </c>
      <c r="E396" s="256" t="s">
        <v>1</v>
      </c>
      <c r="F396" s="257" t="s">
        <v>242</v>
      </c>
      <c r="G396" s="255"/>
      <c r="H396" s="256" t="s">
        <v>1</v>
      </c>
      <c r="I396" s="258"/>
      <c r="J396" s="255"/>
      <c r="K396" s="255"/>
      <c r="L396" s="259"/>
      <c r="M396" s="260"/>
      <c r="N396" s="261"/>
      <c r="O396" s="261"/>
      <c r="P396" s="261"/>
      <c r="Q396" s="261"/>
      <c r="R396" s="261"/>
      <c r="S396" s="261"/>
      <c r="T396" s="262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T396" s="263" t="s">
        <v>172</v>
      </c>
      <c r="AU396" s="263" t="s">
        <v>83</v>
      </c>
      <c r="AV396" s="14" t="s">
        <v>81</v>
      </c>
      <c r="AW396" s="14" t="s">
        <v>31</v>
      </c>
      <c r="AX396" s="14" t="s">
        <v>12</v>
      </c>
      <c r="AY396" s="263" t="s">
        <v>164</v>
      </c>
    </row>
    <row r="397" s="14" customFormat="1">
      <c r="A397" s="14"/>
      <c r="B397" s="254"/>
      <c r="C397" s="255"/>
      <c r="D397" s="244" t="s">
        <v>172</v>
      </c>
      <c r="E397" s="256" t="s">
        <v>1</v>
      </c>
      <c r="F397" s="257" t="s">
        <v>335</v>
      </c>
      <c r="G397" s="255"/>
      <c r="H397" s="256" t="s">
        <v>1</v>
      </c>
      <c r="I397" s="258"/>
      <c r="J397" s="255"/>
      <c r="K397" s="255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172</v>
      </c>
      <c r="AU397" s="263" t="s">
        <v>83</v>
      </c>
      <c r="AV397" s="14" t="s">
        <v>81</v>
      </c>
      <c r="AW397" s="14" t="s">
        <v>31</v>
      </c>
      <c r="AX397" s="14" t="s">
        <v>12</v>
      </c>
      <c r="AY397" s="263" t="s">
        <v>164</v>
      </c>
    </row>
    <row r="398" s="13" customFormat="1">
      <c r="A398" s="13"/>
      <c r="B398" s="242"/>
      <c r="C398" s="243"/>
      <c r="D398" s="244" t="s">
        <v>172</v>
      </c>
      <c r="E398" s="245" t="s">
        <v>1</v>
      </c>
      <c r="F398" s="246" t="s">
        <v>336</v>
      </c>
      <c r="G398" s="243"/>
      <c r="H398" s="247">
        <v>-15.6</v>
      </c>
      <c r="I398" s="248"/>
      <c r="J398" s="243"/>
      <c r="K398" s="243"/>
      <c r="L398" s="249"/>
      <c r="M398" s="250"/>
      <c r="N398" s="251"/>
      <c r="O398" s="251"/>
      <c r="P398" s="251"/>
      <c r="Q398" s="251"/>
      <c r="R398" s="251"/>
      <c r="S398" s="251"/>
      <c r="T398" s="252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53" t="s">
        <v>172</v>
      </c>
      <c r="AU398" s="253" t="s">
        <v>83</v>
      </c>
      <c r="AV398" s="13" t="s">
        <v>83</v>
      </c>
      <c r="AW398" s="13" t="s">
        <v>31</v>
      </c>
      <c r="AX398" s="13" t="s">
        <v>12</v>
      </c>
      <c r="AY398" s="253" t="s">
        <v>164</v>
      </c>
    </row>
    <row r="399" s="14" customFormat="1">
      <c r="A399" s="14"/>
      <c r="B399" s="254"/>
      <c r="C399" s="255"/>
      <c r="D399" s="244" t="s">
        <v>172</v>
      </c>
      <c r="E399" s="256" t="s">
        <v>1</v>
      </c>
      <c r="F399" s="257" t="s">
        <v>191</v>
      </c>
      <c r="G399" s="255"/>
      <c r="H399" s="256" t="s">
        <v>1</v>
      </c>
      <c r="I399" s="258"/>
      <c r="J399" s="255"/>
      <c r="K399" s="255"/>
      <c r="L399" s="259"/>
      <c r="M399" s="260"/>
      <c r="N399" s="261"/>
      <c r="O399" s="261"/>
      <c r="P399" s="261"/>
      <c r="Q399" s="261"/>
      <c r="R399" s="261"/>
      <c r="S399" s="261"/>
      <c r="T399" s="262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63" t="s">
        <v>172</v>
      </c>
      <c r="AU399" s="263" t="s">
        <v>83</v>
      </c>
      <c r="AV399" s="14" t="s">
        <v>81</v>
      </c>
      <c r="AW399" s="14" t="s">
        <v>31</v>
      </c>
      <c r="AX399" s="14" t="s">
        <v>12</v>
      </c>
      <c r="AY399" s="263" t="s">
        <v>164</v>
      </c>
    </row>
    <row r="400" s="14" customFormat="1">
      <c r="A400" s="14"/>
      <c r="B400" s="254"/>
      <c r="C400" s="255"/>
      <c r="D400" s="244" t="s">
        <v>172</v>
      </c>
      <c r="E400" s="256" t="s">
        <v>1</v>
      </c>
      <c r="F400" s="257" t="s">
        <v>337</v>
      </c>
      <c r="G400" s="255"/>
      <c r="H400" s="256" t="s">
        <v>1</v>
      </c>
      <c r="I400" s="258"/>
      <c r="J400" s="255"/>
      <c r="K400" s="255"/>
      <c r="L400" s="259"/>
      <c r="M400" s="260"/>
      <c r="N400" s="261"/>
      <c r="O400" s="261"/>
      <c r="P400" s="261"/>
      <c r="Q400" s="261"/>
      <c r="R400" s="261"/>
      <c r="S400" s="261"/>
      <c r="T400" s="262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63" t="s">
        <v>172</v>
      </c>
      <c r="AU400" s="263" t="s">
        <v>83</v>
      </c>
      <c r="AV400" s="14" t="s">
        <v>81</v>
      </c>
      <c r="AW400" s="14" t="s">
        <v>31</v>
      </c>
      <c r="AX400" s="14" t="s">
        <v>12</v>
      </c>
      <c r="AY400" s="263" t="s">
        <v>164</v>
      </c>
    </row>
    <row r="401" s="13" customFormat="1">
      <c r="A401" s="13"/>
      <c r="B401" s="242"/>
      <c r="C401" s="243"/>
      <c r="D401" s="244" t="s">
        <v>172</v>
      </c>
      <c r="E401" s="245" t="s">
        <v>1</v>
      </c>
      <c r="F401" s="246" t="s">
        <v>338</v>
      </c>
      <c r="G401" s="243"/>
      <c r="H401" s="247">
        <v>-4.4135</v>
      </c>
      <c r="I401" s="248"/>
      <c r="J401" s="243"/>
      <c r="K401" s="243"/>
      <c r="L401" s="249"/>
      <c r="M401" s="250"/>
      <c r="N401" s="251"/>
      <c r="O401" s="251"/>
      <c r="P401" s="251"/>
      <c r="Q401" s="251"/>
      <c r="R401" s="251"/>
      <c r="S401" s="251"/>
      <c r="T401" s="252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53" t="s">
        <v>172</v>
      </c>
      <c r="AU401" s="253" t="s">
        <v>83</v>
      </c>
      <c r="AV401" s="13" t="s">
        <v>83</v>
      </c>
      <c r="AW401" s="13" t="s">
        <v>31</v>
      </c>
      <c r="AX401" s="13" t="s">
        <v>12</v>
      </c>
      <c r="AY401" s="253" t="s">
        <v>164</v>
      </c>
    </row>
    <row r="402" s="14" customFormat="1">
      <c r="A402" s="14"/>
      <c r="B402" s="254"/>
      <c r="C402" s="255"/>
      <c r="D402" s="244" t="s">
        <v>172</v>
      </c>
      <c r="E402" s="256" t="s">
        <v>1</v>
      </c>
      <c r="F402" s="257" t="s">
        <v>234</v>
      </c>
      <c r="G402" s="255"/>
      <c r="H402" s="256" t="s">
        <v>1</v>
      </c>
      <c r="I402" s="258"/>
      <c r="J402" s="255"/>
      <c r="K402" s="255"/>
      <c r="L402" s="259"/>
      <c r="M402" s="260"/>
      <c r="N402" s="261"/>
      <c r="O402" s="261"/>
      <c r="P402" s="261"/>
      <c r="Q402" s="261"/>
      <c r="R402" s="261"/>
      <c r="S402" s="261"/>
      <c r="T402" s="262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T402" s="263" t="s">
        <v>172</v>
      </c>
      <c r="AU402" s="263" t="s">
        <v>83</v>
      </c>
      <c r="AV402" s="14" t="s">
        <v>81</v>
      </c>
      <c r="AW402" s="14" t="s">
        <v>31</v>
      </c>
      <c r="AX402" s="14" t="s">
        <v>12</v>
      </c>
      <c r="AY402" s="263" t="s">
        <v>164</v>
      </c>
    </row>
    <row r="403" s="14" customFormat="1">
      <c r="A403" s="14"/>
      <c r="B403" s="254"/>
      <c r="C403" s="255"/>
      <c r="D403" s="244" t="s">
        <v>172</v>
      </c>
      <c r="E403" s="256" t="s">
        <v>1</v>
      </c>
      <c r="F403" s="257" t="s">
        <v>339</v>
      </c>
      <c r="G403" s="255"/>
      <c r="H403" s="256" t="s">
        <v>1</v>
      </c>
      <c r="I403" s="258"/>
      <c r="J403" s="255"/>
      <c r="K403" s="255"/>
      <c r="L403" s="259"/>
      <c r="M403" s="260"/>
      <c r="N403" s="261"/>
      <c r="O403" s="261"/>
      <c r="P403" s="261"/>
      <c r="Q403" s="261"/>
      <c r="R403" s="261"/>
      <c r="S403" s="261"/>
      <c r="T403" s="262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263" t="s">
        <v>172</v>
      </c>
      <c r="AU403" s="263" t="s">
        <v>83</v>
      </c>
      <c r="AV403" s="14" t="s">
        <v>81</v>
      </c>
      <c r="AW403" s="14" t="s">
        <v>31</v>
      </c>
      <c r="AX403" s="14" t="s">
        <v>12</v>
      </c>
      <c r="AY403" s="263" t="s">
        <v>164</v>
      </c>
    </row>
    <row r="404" s="13" customFormat="1">
      <c r="A404" s="13"/>
      <c r="B404" s="242"/>
      <c r="C404" s="243"/>
      <c r="D404" s="244" t="s">
        <v>172</v>
      </c>
      <c r="E404" s="245" t="s">
        <v>1</v>
      </c>
      <c r="F404" s="246" t="s">
        <v>340</v>
      </c>
      <c r="G404" s="243"/>
      <c r="H404" s="247">
        <v>-5.694</v>
      </c>
      <c r="I404" s="248"/>
      <c r="J404" s="243"/>
      <c r="K404" s="243"/>
      <c r="L404" s="249"/>
      <c r="M404" s="250"/>
      <c r="N404" s="251"/>
      <c r="O404" s="251"/>
      <c r="P404" s="251"/>
      <c r="Q404" s="251"/>
      <c r="R404" s="251"/>
      <c r="S404" s="251"/>
      <c r="T404" s="252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53" t="s">
        <v>172</v>
      </c>
      <c r="AU404" s="253" t="s">
        <v>83</v>
      </c>
      <c r="AV404" s="13" t="s">
        <v>83</v>
      </c>
      <c r="AW404" s="13" t="s">
        <v>31</v>
      </c>
      <c r="AX404" s="13" t="s">
        <v>12</v>
      </c>
      <c r="AY404" s="253" t="s">
        <v>164</v>
      </c>
    </row>
    <row r="405" s="16" customFormat="1">
      <c r="A405" s="16"/>
      <c r="B405" s="275"/>
      <c r="C405" s="276"/>
      <c r="D405" s="244" t="s">
        <v>172</v>
      </c>
      <c r="E405" s="277" t="s">
        <v>1</v>
      </c>
      <c r="F405" s="278" t="s">
        <v>308</v>
      </c>
      <c r="G405" s="276"/>
      <c r="H405" s="279">
        <v>-762.92190000000005</v>
      </c>
      <c r="I405" s="280"/>
      <c r="J405" s="276"/>
      <c r="K405" s="276"/>
      <c r="L405" s="281"/>
      <c r="M405" s="282"/>
      <c r="N405" s="283"/>
      <c r="O405" s="283"/>
      <c r="P405" s="283"/>
      <c r="Q405" s="283"/>
      <c r="R405" s="283"/>
      <c r="S405" s="283"/>
      <c r="T405" s="284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T405" s="285" t="s">
        <v>172</v>
      </c>
      <c r="AU405" s="285" t="s">
        <v>83</v>
      </c>
      <c r="AV405" s="16" t="s">
        <v>181</v>
      </c>
      <c r="AW405" s="16" t="s">
        <v>31</v>
      </c>
      <c r="AX405" s="16" t="s">
        <v>12</v>
      </c>
      <c r="AY405" s="285" t="s">
        <v>164</v>
      </c>
    </row>
    <row r="406" s="15" customFormat="1">
      <c r="A406" s="15"/>
      <c r="B406" s="264"/>
      <c r="C406" s="265"/>
      <c r="D406" s="244" t="s">
        <v>172</v>
      </c>
      <c r="E406" s="266" t="s">
        <v>1</v>
      </c>
      <c r="F406" s="267" t="s">
        <v>180</v>
      </c>
      <c r="G406" s="265"/>
      <c r="H406" s="268">
        <v>7579.0920999999998</v>
      </c>
      <c r="I406" s="269"/>
      <c r="J406" s="265"/>
      <c r="K406" s="265"/>
      <c r="L406" s="270"/>
      <c r="M406" s="271"/>
      <c r="N406" s="272"/>
      <c r="O406" s="272"/>
      <c r="P406" s="272"/>
      <c r="Q406" s="272"/>
      <c r="R406" s="272"/>
      <c r="S406" s="272"/>
      <c r="T406" s="273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T406" s="274" t="s">
        <v>172</v>
      </c>
      <c r="AU406" s="274" t="s">
        <v>83</v>
      </c>
      <c r="AV406" s="15" t="s">
        <v>170</v>
      </c>
      <c r="AW406" s="15" t="s">
        <v>31</v>
      </c>
      <c r="AX406" s="15" t="s">
        <v>81</v>
      </c>
      <c r="AY406" s="274" t="s">
        <v>164</v>
      </c>
    </row>
    <row r="407" s="13" customFormat="1">
      <c r="A407" s="13"/>
      <c r="B407" s="242"/>
      <c r="C407" s="243"/>
      <c r="D407" s="244" t="s">
        <v>172</v>
      </c>
      <c r="E407" s="243"/>
      <c r="F407" s="246" t="s">
        <v>353</v>
      </c>
      <c r="G407" s="243"/>
      <c r="H407" s="247">
        <v>3789.5460499999999</v>
      </c>
      <c r="I407" s="248"/>
      <c r="J407" s="243"/>
      <c r="K407" s="243"/>
      <c r="L407" s="249"/>
      <c r="M407" s="250"/>
      <c r="N407" s="251"/>
      <c r="O407" s="251"/>
      <c r="P407" s="251"/>
      <c r="Q407" s="251"/>
      <c r="R407" s="251"/>
      <c r="S407" s="251"/>
      <c r="T407" s="252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53" t="s">
        <v>172</v>
      </c>
      <c r="AU407" s="253" t="s">
        <v>83</v>
      </c>
      <c r="AV407" s="13" t="s">
        <v>83</v>
      </c>
      <c r="AW407" s="13" t="s">
        <v>4</v>
      </c>
      <c r="AX407" s="13" t="s">
        <v>81</v>
      </c>
      <c r="AY407" s="253" t="s">
        <v>164</v>
      </c>
    </row>
    <row r="408" s="2" customFormat="1" ht="44.25" customHeight="1">
      <c r="A408" s="39"/>
      <c r="B408" s="40"/>
      <c r="C408" s="228" t="s">
        <v>354</v>
      </c>
      <c r="D408" s="228" t="s">
        <v>166</v>
      </c>
      <c r="E408" s="229" t="s">
        <v>355</v>
      </c>
      <c r="F408" s="230" t="s">
        <v>356</v>
      </c>
      <c r="G408" s="231" t="s">
        <v>240</v>
      </c>
      <c r="H408" s="232">
        <v>32.600000000000001</v>
      </c>
      <c r="I408" s="233"/>
      <c r="J408" s="234">
        <f>ROUND(I408*H408,2)</f>
        <v>0</v>
      </c>
      <c r="K408" s="235"/>
      <c r="L408" s="45"/>
      <c r="M408" s="236" t="s">
        <v>1</v>
      </c>
      <c r="N408" s="237" t="s">
        <v>39</v>
      </c>
      <c r="O408" s="92"/>
      <c r="P408" s="238">
        <f>O408*H408</f>
        <v>0</v>
      </c>
      <c r="Q408" s="238">
        <v>0.014</v>
      </c>
      <c r="R408" s="238">
        <f>Q408*H408</f>
        <v>0.45640000000000003</v>
      </c>
      <c r="S408" s="238">
        <v>0</v>
      </c>
      <c r="T408" s="239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40" t="s">
        <v>170</v>
      </c>
      <c r="AT408" s="240" t="s">
        <v>166</v>
      </c>
      <c r="AU408" s="240" t="s">
        <v>83</v>
      </c>
      <c r="AY408" s="18" t="s">
        <v>164</v>
      </c>
      <c r="BE408" s="241">
        <f>IF(N408="základní",J408,0)</f>
        <v>0</v>
      </c>
      <c r="BF408" s="241">
        <f>IF(N408="snížená",J408,0)</f>
        <v>0</v>
      </c>
      <c r="BG408" s="241">
        <f>IF(N408="zákl. přenesená",J408,0)</f>
        <v>0</v>
      </c>
      <c r="BH408" s="241">
        <f>IF(N408="sníž. přenesená",J408,0)</f>
        <v>0</v>
      </c>
      <c r="BI408" s="241">
        <f>IF(N408="nulová",J408,0)</f>
        <v>0</v>
      </c>
      <c r="BJ408" s="18" t="s">
        <v>81</v>
      </c>
      <c r="BK408" s="241">
        <f>ROUND(I408*H408,2)</f>
        <v>0</v>
      </c>
      <c r="BL408" s="18" t="s">
        <v>170</v>
      </c>
      <c r="BM408" s="240" t="s">
        <v>357</v>
      </c>
    </row>
    <row r="409" s="14" customFormat="1">
      <c r="A409" s="14"/>
      <c r="B409" s="254"/>
      <c r="C409" s="255"/>
      <c r="D409" s="244" t="s">
        <v>172</v>
      </c>
      <c r="E409" s="256" t="s">
        <v>1</v>
      </c>
      <c r="F409" s="257" t="s">
        <v>275</v>
      </c>
      <c r="G409" s="255"/>
      <c r="H409" s="256" t="s">
        <v>1</v>
      </c>
      <c r="I409" s="258"/>
      <c r="J409" s="255"/>
      <c r="K409" s="255"/>
      <c r="L409" s="259"/>
      <c r="M409" s="260"/>
      <c r="N409" s="261"/>
      <c r="O409" s="261"/>
      <c r="P409" s="261"/>
      <c r="Q409" s="261"/>
      <c r="R409" s="261"/>
      <c r="S409" s="261"/>
      <c r="T409" s="262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T409" s="263" t="s">
        <v>172</v>
      </c>
      <c r="AU409" s="263" t="s">
        <v>83</v>
      </c>
      <c r="AV409" s="14" t="s">
        <v>81</v>
      </c>
      <c r="AW409" s="14" t="s">
        <v>31</v>
      </c>
      <c r="AX409" s="14" t="s">
        <v>12</v>
      </c>
      <c r="AY409" s="263" t="s">
        <v>164</v>
      </c>
    </row>
    <row r="410" s="13" customFormat="1">
      <c r="A410" s="13"/>
      <c r="B410" s="242"/>
      <c r="C410" s="243"/>
      <c r="D410" s="244" t="s">
        <v>172</v>
      </c>
      <c r="E410" s="245" t="s">
        <v>1</v>
      </c>
      <c r="F410" s="246" t="s">
        <v>358</v>
      </c>
      <c r="G410" s="243"/>
      <c r="H410" s="247">
        <v>18</v>
      </c>
      <c r="I410" s="248"/>
      <c r="J410" s="243"/>
      <c r="K410" s="243"/>
      <c r="L410" s="249"/>
      <c r="M410" s="250"/>
      <c r="N410" s="251"/>
      <c r="O410" s="251"/>
      <c r="P410" s="251"/>
      <c r="Q410" s="251"/>
      <c r="R410" s="251"/>
      <c r="S410" s="251"/>
      <c r="T410" s="252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T410" s="253" t="s">
        <v>172</v>
      </c>
      <c r="AU410" s="253" t="s">
        <v>83</v>
      </c>
      <c r="AV410" s="13" t="s">
        <v>83</v>
      </c>
      <c r="AW410" s="13" t="s">
        <v>31</v>
      </c>
      <c r="AX410" s="13" t="s">
        <v>12</v>
      </c>
      <c r="AY410" s="253" t="s">
        <v>164</v>
      </c>
    </row>
    <row r="411" s="14" customFormat="1">
      <c r="A411" s="14"/>
      <c r="B411" s="254"/>
      <c r="C411" s="255"/>
      <c r="D411" s="244" t="s">
        <v>172</v>
      </c>
      <c r="E411" s="256" t="s">
        <v>1</v>
      </c>
      <c r="F411" s="257" t="s">
        <v>281</v>
      </c>
      <c r="G411" s="255"/>
      <c r="H411" s="256" t="s">
        <v>1</v>
      </c>
      <c r="I411" s="258"/>
      <c r="J411" s="255"/>
      <c r="K411" s="255"/>
      <c r="L411" s="259"/>
      <c r="M411" s="260"/>
      <c r="N411" s="261"/>
      <c r="O411" s="261"/>
      <c r="P411" s="261"/>
      <c r="Q411" s="261"/>
      <c r="R411" s="261"/>
      <c r="S411" s="261"/>
      <c r="T411" s="262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63" t="s">
        <v>172</v>
      </c>
      <c r="AU411" s="263" t="s">
        <v>83</v>
      </c>
      <c r="AV411" s="14" t="s">
        <v>81</v>
      </c>
      <c r="AW411" s="14" t="s">
        <v>31</v>
      </c>
      <c r="AX411" s="14" t="s">
        <v>12</v>
      </c>
      <c r="AY411" s="263" t="s">
        <v>164</v>
      </c>
    </row>
    <row r="412" s="13" customFormat="1">
      <c r="A412" s="13"/>
      <c r="B412" s="242"/>
      <c r="C412" s="243"/>
      <c r="D412" s="244" t="s">
        <v>172</v>
      </c>
      <c r="E412" s="245" t="s">
        <v>1</v>
      </c>
      <c r="F412" s="246" t="s">
        <v>359</v>
      </c>
      <c r="G412" s="243"/>
      <c r="H412" s="247">
        <v>14.6</v>
      </c>
      <c r="I412" s="248"/>
      <c r="J412" s="243"/>
      <c r="K412" s="243"/>
      <c r="L412" s="249"/>
      <c r="M412" s="250"/>
      <c r="N412" s="251"/>
      <c r="O412" s="251"/>
      <c r="P412" s="251"/>
      <c r="Q412" s="251"/>
      <c r="R412" s="251"/>
      <c r="S412" s="251"/>
      <c r="T412" s="252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T412" s="253" t="s">
        <v>172</v>
      </c>
      <c r="AU412" s="253" t="s">
        <v>83</v>
      </c>
      <c r="AV412" s="13" t="s">
        <v>83</v>
      </c>
      <c r="AW412" s="13" t="s">
        <v>31</v>
      </c>
      <c r="AX412" s="13" t="s">
        <v>12</v>
      </c>
      <c r="AY412" s="253" t="s">
        <v>164</v>
      </c>
    </row>
    <row r="413" s="15" customFormat="1">
      <c r="A413" s="15"/>
      <c r="B413" s="264"/>
      <c r="C413" s="265"/>
      <c r="D413" s="244" t="s">
        <v>172</v>
      </c>
      <c r="E413" s="266" t="s">
        <v>1</v>
      </c>
      <c r="F413" s="267" t="s">
        <v>180</v>
      </c>
      <c r="G413" s="265"/>
      <c r="H413" s="268">
        <v>32.600000000000001</v>
      </c>
      <c r="I413" s="269"/>
      <c r="J413" s="265"/>
      <c r="K413" s="265"/>
      <c r="L413" s="270"/>
      <c r="M413" s="271"/>
      <c r="N413" s="272"/>
      <c r="O413" s="272"/>
      <c r="P413" s="272"/>
      <c r="Q413" s="272"/>
      <c r="R413" s="272"/>
      <c r="S413" s="272"/>
      <c r="T413" s="273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T413" s="274" t="s">
        <v>172</v>
      </c>
      <c r="AU413" s="274" t="s">
        <v>83</v>
      </c>
      <c r="AV413" s="15" t="s">
        <v>170</v>
      </c>
      <c r="AW413" s="15" t="s">
        <v>31</v>
      </c>
      <c r="AX413" s="15" t="s">
        <v>81</v>
      </c>
      <c r="AY413" s="274" t="s">
        <v>164</v>
      </c>
    </row>
    <row r="414" s="2" customFormat="1" ht="21.75" customHeight="1">
      <c r="A414" s="39"/>
      <c r="B414" s="40"/>
      <c r="C414" s="228" t="s">
        <v>360</v>
      </c>
      <c r="D414" s="228" t="s">
        <v>166</v>
      </c>
      <c r="E414" s="229" t="s">
        <v>361</v>
      </c>
      <c r="F414" s="230" t="s">
        <v>362</v>
      </c>
      <c r="G414" s="231" t="s">
        <v>169</v>
      </c>
      <c r="H414" s="232">
        <v>1639.31</v>
      </c>
      <c r="I414" s="233"/>
      <c r="J414" s="234">
        <f>ROUND(I414*H414,2)</f>
        <v>0</v>
      </c>
      <c r="K414" s="235"/>
      <c r="L414" s="45"/>
      <c r="M414" s="236" t="s">
        <v>1</v>
      </c>
      <c r="N414" s="237" t="s">
        <v>39</v>
      </c>
      <c r="O414" s="92"/>
      <c r="P414" s="238">
        <f>O414*H414</f>
        <v>0</v>
      </c>
      <c r="Q414" s="238">
        <v>0.00084000000000000003</v>
      </c>
      <c r="R414" s="238">
        <f>Q414*H414</f>
        <v>1.3770203999999999</v>
      </c>
      <c r="S414" s="238">
        <v>0</v>
      </c>
      <c r="T414" s="239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40" t="s">
        <v>170</v>
      </c>
      <c r="AT414" s="240" t="s">
        <v>166</v>
      </c>
      <c r="AU414" s="240" t="s">
        <v>83</v>
      </c>
      <c r="AY414" s="18" t="s">
        <v>164</v>
      </c>
      <c r="BE414" s="241">
        <f>IF(N414="základní",J414,0)</f>
        <v>0</v>
      </c>
      <c r="BF414" s="241">
        <f>IF(N414="snížená",J414,0)</f>
        <v>0</v>
      </c>
      <c r="BG414" s="241">
        <f>IF(N414="zákl. přenesená",J414,0)</f>
        <v>0</v>
      </c>
      <c r="BH414" s="241">
        <f>IF(N414="sníž. přenesená",J414,0)</f>
        <v>0</v>
      </c>
      <c r="BI414" s="241">
        <f>IF(N414="nulová",J414,0)</f>
        <v>0</v>
      </c>
      <c r="BJ414" s="18" t="s">
        <v>81</v>
      </c>
      <c r="BK414" s="241">
        <f>ROUND(I414*H414,2)</f>
        <v>0</v>
      </c>
      <c r="BL414" s="18" t="s">
        <v>170</v>
      </c>
      <c r="BM414" s="240" t="s">
        <v>363</v>
      </c>
    </row>
    <row r="415" s="14" customFormat="1">
      <c r="A415" s="14"/>
      <c r="B415" s="254"/>
      <c r="C415" s="255"/>
      <c r="D415" s="244" t="s">
        <v>172</v>
      </c>
      <c r="E415" s="256" t="s">
        <v>1</v>
      </c>
      <c r="F415" s="257" t="s">
        <v>364</v>
      </c>
      <c r="G415" s="255"/>
      <c r="H415" s="256" t="s">
        <v>1</v>
      </c>
      <c r="I415" s="258"/>
      <c r="J415" s="255"/>
      <c r="K415" s="255"/>
      <c r="L415" s="259"/>
      <c r="M415" s="260"/>
      <c r="N415" s="261"/>
      <c r="O415" s="261"/>
      <c r="P415" s="261"/>
      <c r="Q415" s="261"/>
      <c r="R415" s="261"/>
      <c r="S415" s="261"/>
      <c r="T415" s="262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63" t="s">
        <v>172</v>
      </c>
      <c r="AU415" s="263" t="s">
        <v>83</v>
      </c>
      <c r="AV415" s="14" t="s">
        <v>81</v>
      </c>
      <c r="AW415" s="14" t="s">
        <v>31</v>
      </c>
      <c r="AX415" s="14" t="s">
        <v>12</v>
      </c>
      <c r="AY415" s="263" t="s">
        <v>164</v>
      </c>
    </row>
    <row r="416" s="13" customFormat="1">
      <c r="A416" s="13"/>
      <c r="B416" s="242"/>
      <c r="C416" s="243"/>
      <c r="D416" s="244" t="s">
        <v>172</v>
      </c>
      <c r="E416" s="245" t="s">
        <v>1</v>
      </c>
      <c r="F416" s="246" t="s">
        <v>365</v>
      </c>
      <c r="G416" s="243"/>
      <c r="H416" s="247">
        <v>1639.31</v>
      </c>
      <c r="I416" s="248"/>
      <c r="J416" s="243"/>
      <c r="K416" s="243"/>
      <c r="L416" s="249"/>
      <c r="M416" s="250"/>
      <c r="N416" s="251"/>
      <c r="O416" s="251"/>
      <c r="P416" s="251"/>
      <c r="Q416" s="251"/>
      <c r="R416" s="251"/>
      <c r="S416" s="251"/>
      <c r="T416" s="252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T416" s="253" t="s">
        <v>172</v>
      </c>
      <c r="AU416" s="253" t="s">
        <v>83</v>
      </c>
      <c r="AV416" s="13" t="s">
        <v>83</v>
      </c>
      <c r="AW416" s="13" t="s">
        <v>31</v>
      </c>
      <c r="AX416" s="13" t="s">
        <v>81</v>
      </c>
      <c r="AY416" s="253" t="s">
        <v>164</v>
      </c>
    </row>
    <row r="417" s="2" customFormat="1" ht="24.15" customHeight="1">
      <c r="A417" s="39"/>
      <c r="B417" s="40"/>
      <c r="C417" s="228" t="s">
        <v>265</v>
      </c>
      <c r="D417" s="228" t="s">
        <v>166</v>
      </c>
      <c r="E417" s="229" t="s">
        <v>366</v>
      </c>
      <c r="F417" s="230" t="s">
        <v>367</v>
      </c>
      <c r="G417" s="231" t="s">
        <v>169</v>
      </c>
      <c r="H417" s="232">
        <v>7691.3739999999998</v>
      </c>
      <c r="I417" s="233"/>
      <c r="J417" s="234">
        <f>ROUND(I417*H417,2)</f>
        <v>0</v>
      </c>
      <c r="K417" s="235"/>
      <c r="L417" s="45"/>
      <c r="M417" s="236" t="s">
        <v>1</v>
      </c>
      <c r="N417" s="237" t="s">
        <v>39</v>
      </c>
      <c r="O417" s="92"/>
      <c r="P417" s="238">
        <f>O417*H417</f>
        <v>0</v>
      </c>
      <c r="Q417" s="238">
        <v>0.00084999999999999995</v>
      </c>
      <c r="R417" s="238">
        <f>Q417*H417</f>
        <v>6.5376678999999998</v>
      </c>
      <c r="S417" s="238">
        <v>0</v>
      </c>
      <c r="T417" s="239">
        <f>S417*H417</f>
        <v>0</v>
      </c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R417" s="240" t="s">
        <v>170</v>
      </c>
      <c r="AT417" s="240" t="s">
        <v>166</v>
      </c>
      <c r="AU417" s="240" t="s">
        <v>83</v>
      </c>
      <c r="AY417" s="18" t="s">
        <v>164</v>
      </c>
      <c r="BE417" s="241">
        <f>IF(N417="základní",J417,0)</f>
        <v>0</v>
      </c>
      <c r="BF417" s="241">
        <f>IF(N417="snížená",J417,0)</f>
        <v>0</v>
      </c>
      <c r="BG417" s="241">
        <f>IF(N417="zákl. přenesená",J417,0)</f>
        <v>0</v>
      </c>
      <c r="BH417" s="241">
        <f>IF(N417="sníž. přenesená",J417,0)</f>
        <v>0</v>
      </c>
      <c r="BI417" s="241">
        <f>IF(N417="nulová",J417,0)</f>
        <v>0</v>
      </c>
      <c r="BJ417" s="18" t="s">
        <v>81</v>
      </c>
      <c r="BK417" s="241">
        <f>ROUND(I417*H417,2)</f>
        <v>0</v>
      </c>
      <c r="BL417" s="18" t="s">
        <v>170</v>
      </c>
      <c r="BM417" s="240" t="s">
        <v>368</v>
      </c>
    </row>
    <row r="418" s="14" customFormat="1">
      <c r="A418" s="14"/>
      <c r="B418" s="254"/>
      <c r="C418" s="255"/>
      <c r="D418" s="244" t="s">
        <v>172</v>
      </c>
      <c r="E418" s="256" t="s">
        <v>1</v>
      </c>
      <c r="F418" s="257" t="s">
        <v>369</v>
      </c>
      <c r="G418" s="255"/>
      <c r="H418" s="256" t="s">
        <v>1</v>
      </c>
      <c r="I418" s="258"/>
      <c r="J418" s="255"/>
      <c r="K418" s="255"/>
      <c r="L418" s="259"/>
      <c r="M418" s="260"/>
      <c r="N418" s="261"/>
      <c r="O418" s="261"/>
      <c r="P418" s="261"/>
      <c r="Q418" s="261"/>
      <c r="R418" s="261"/>
      <c r="S418" s="261"/>
      <c r="T418" s="262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63" t="s">
        <v>172</v>
      </c>
      <c r="AU418" s="263" t="s">
        <v>83</v>
      </c>
      <c r="AV418" s="14" t="s">
        <v>81</v>
      </c>
      <c r="AW418" s="14" t="s">
        <v>31</v>
      </c>
      <c r="AX418" s="14" t="s">
        <v>12</v>
      </c>
      <c r="AY418" s="263" t="s">
        <v>164</v>
      </c>
    </row>
    <row r="419" s="13" customFormat="1">
      <c r="A419" s="13"/>
      <c r="B419" s="242"/>
      <c r="C419" s="243"/>
      <c r="D419" s="244" t="s">
        <v>172</v>
      </c>
      <c r="E419" s="245" t="s">
        <v>1</v>
      </c>
      <c r="F419" s="246" t="s">
        <v>370</v>
      </c>
      <c r="G419" s="243"/>
      <c r="H419" s="247">
        <v>7815.1499999999996</v>
      </c>
      <c r="I419" s="248"/>
      <c r="J419" s="243"/>
      <c r="K419" s="243"/>
      <c r="L419" s="249"/>
      <c r="M419" s="250"/>
      <c r="N419" s="251"/>
      <c r="O419" s="251"/>
      <c r="P419" s="251"/>
      <c r="Q419" s="251"/>
      <c r="R419" s="251"/>
      <c r="S419" s="251"/>
      <c r="T419" s="25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53" t="s">
        <v>172</v>
      </c>
      <c r="AU419" s="253" t="s">
        <v>83</v>
      </c>
      <c r="AV419" s="13" t="s">
        <v>83</v>
      </c>
      <c r="AW419" s="13" t="s">
        <v>31</v>
      </c>
      <c r="AX419" s="13" t="s">
        <v>12</v>
      </c>
      <c r="AY419" s="253" t="s">
        <v>164</v>
      </c>
    </row>
    <row r="420" s="14" customFormat="1">
      <c r="A420" s="14"/>
      <c r="B420" s="254"/>
      <c r="C420" s="255"/>
      <c r="D420" s="244" t="s">
        <v>172</v>
      </c>
      <c r="E420" s="256" t="s">
        <v>1</v>
      </c>
      <c r="F420" s="257" t="s">
        <v>371</v>
      </c>
      <c r="G420" s="255"/>
      <c r="H420" s="256" t="s">
        <v>1</v>
      </c>
      <c r="I420" s="258"/>
      <c r="J420" s="255"/>
      <c r="K420" s="255"/>
      <c r="L420" s="259"/>
      <c r="M420" s="260"/>
      <c r="N420" s="261"/>
      <c r="O420" s="261"/>
      <c r="P420" s="261"/>
      <c r="Q420" s="261"/>
      <c r="R420" s="261"/>
      <c r="S420" s="261"/>
      <c r="T420" s="262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63" t="s">
        <v>172</v>
      </c>
      <c r="AU420" s="263" t="s">
        <v>83</v>
      </c>
      <c r="AV420" s="14" t="s">
        <v>81</v>
      </c>
      <c r="AW420" s="14" t="s">
        <v>31</v>
      </c>
      <c r="AX420" s="14" t="s">
        <v>12</v>
      </c>
      <c r="AY420" s="263" t="s">
        <v>164</v>
      </c>
    </row>
    <row r="421" s="13" customFormat="1">
      <c r="A421" s="13"/>
      <c r="B421" s="242"/>
      <c r="C421" s="243"/>
      <c r="D421" s="244" t="s">
        <v>172</v>
      </c>
      <c r="E421" s="245" t="s">
        <v>1</v>
      </c>
      <c r="F421" s="246" t="s">
        <v>372</v>
      </c>
      <c r="G421" s="243"/>
      <c r="H421" s="247">
        <v>-73.260000000000005</v>
      </c>
      <c r="I421" s="248"/>
      <c r="J421" s="243"/>
      <c r="K421" s="243"/>
      <c r="L421" s="249"/>
      <c r="M421" s="250"/>
      <c r="N421" s="251"/>
      <c r="O421" s="251"/>
      <c r="P421" s="251"/>
      <c r="Q421" s="251"/>
      <c r="R421" s="251"/>
      <c r="S421" s="251"/>
      <c r="T421" s="252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3" t="s">
        <v>172</v>
      </c>
      <c r="AU421" s="253" t="s">
        <v>83</v>
      </c>
      <c r="AV421" s="13" t="s">
        <v>83</v>
      </c>
      <c r="AW421" s="13" t="s">
        <v>31</v>
      </c>
      <c r="AX421" s="13" t="s">
        <v>12</v>
      </c>
      <c r="AY421" s="253" t="s">
        <v>164</v>
      </c>
    </row>
    <row r="422" s="13" customFormat="1">
      <c r="A422" s="13"/>
      <c r="B422" s="242"/>
      <c r="C422" s="243"/>
      <c r="D422" s="244" t="s">
        <v>172</v>
      </c>
      <c r="E422" s="245" t="s">
        <v>1</v>
      </c>
      <c r="F422" s="246" t="s">
        <v>373</v>
      </c>
      <c r="G422" s="243"/>
      <c r="H422" s="247">
        <v>-50.515999999999998</v>
      </c>
      <c r="I422" s="248"/>
      <c r="J422" s="243"/>
      <c r="K422" s="243"/>
      <c r="L422" s="249"/>
      <c r="M422" s="250"/>
      <c r="N422" s="251"/>
      <c r="O422" s="251"/>
      <c r="P422" s="251"/>
      <c r="Q422" s="251"/>
      <c r="R422" s="251"/>
      <c r="S422" s="251"/>
      <c r="T422" s="252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3" t="s">
        <v>172</v>
      </c>
      <c r="AU422" s="253" t="s">
        <v>83</v>
      </c>
      <c r="AV422" s="13" t="s">
        <v>83</v>
      </c>
      <c r="AW422" s="13" t="s">
        <v>31</v>
      </c>
      <c r="AX422" s="13" t="s">
        <v>12</v>
      </c>
      <c r="AY422" s="253" t="s">
        <v>164</v>
      </c>
    </row>
    <row r="423" s="15" customFormat="1">
      <c r="A423" s="15"/>
      <c r="B423" s="264"/>
      <c r="C423" s="265"/>
      <c r="D423" s="244" t="s">
        <v>172</v>
      </c>
      <c r="E423" s="266" t="s">
        <v>1</v>
      </c>
      <c r="F423" s="267" t="s">
        <v>180</v>
      </c>
      <c r="G423" s="265"/>
      <c r="H423" s="268">
        <v>7691.3739999999998</v>
      </c>
      <c r="I423" s="269"/>
      <c r="J423" s="265"/>
      <c r="K423" s="265"/>
      <c r="L423" s="270"/>
      <c r="M423" s="271"/>
      <c r="N423" s="272"/>
      <c r="O423" s="272"/>
      <c r="P423" s="272"/>
      <c r="Q423" s="272"/>
      <c r="R423" s="272"/>
      <c r="S423" s="272"/>
      <c r="T423" s="273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T423" s="274" t="s">
        <v>172</v>
      </c>
      <c r="AU423" s="274" t="s">
        <v>83</v>
      </c>
      <c r="AV423" s="15" t="s">
        <v>170</v>
      </c>
      <c r="AW423" s="15" t="s">
        <v>31</v>
      </c>
      <c r="AX423" s="15" t="s">
        <v>81</v>
      </c>
      <c r="AY423" s="274" t="s">
        <v>164</v>
      </c>
    </row>
    <row r="424" s="2" customFormat="1" ht="24.15" customHeight="1">
      <c r="A424" s="39"/>
      <c r="B424" s="40"/>
      <c r="C424" s="228" t="s">
        <v>7</v>
      </c>
      <c r="D424" s="228" t="s">
        <v>166</v>
      </c>
      <c r="E424" s="229" t="s">
        <v>374</v>
      </c>
      <c r="F424" s="230" t="s">
        <v>375</v>
      </c>
      <c r="G424" s="231" t="s">
        <v>169</v>
      </c>
      <c r="H424" s="232">
        <v>714.99000000000001</v>
      </c>
      <c r="I424" s="233"/>
      <c r="J424" s="234">
        <f>ROUND(I424*H424,2)</f>
        <v>0</v>
      </c>
      <c r="K424" s="235"/>
      <c r="L424" s="45"/>
      <c r="M424" s="236" t="s">
        <v>1</v>
      </c>
      <c r="N424" s="237" t="s">
        <v>39</v>
      </c>
      <c r="O424" s="92"/>
      <c r="P424" s="238">
        <f>O424*H424</f>
        <v>0</v>
      </c>
      <c r="Q424" s="238">
        <v>0.0011900000000000001</v>
      </c>
      <c r="R424" s="238">
        <f>Q424*H424</f>
        <v>0.85083810000000004</v>
      </c>
      <c r="S424" s="238">
        <v>0</v>
      </c>
      <c r="T424" s="239">
        <f>S424*H424</f>
        <v>0</v>
      </c>
      <c r="U424" s="39"/>
      <c r="V424" s="39"/>
      <c r="W424" s="39"/>
      <c r="X424" s="39"/>
      <c r="Y424" s="39"/>
      <c r="Z424" s="39"/>
      <c r="AA424" s="39"/>
      <c r="AB424" s="39"/>
      <c r="AC424" s="39"/>
      <c r="AD424" s="39"/>
      <c r="AE424" s="39"/>
      <c r="AR424" s="240" t="s">
        <v>170</v>
      </c>
      <c r="AT424" s="240" t="s">
        <v>166</v>
      </c>
      <c r="AU424" s="240" t="s">
        <v>83</v>
      </c>
      <c r="AY424" s="18" t="s">
        <v>164</v>
      </c>
      <c r="BE424" s="241">
        <f>IF(N424="základní",J424,0)</f>
        <v>0</v>
      </c>
      <c r="BF424" s="241">
        <f>IF(N424="snížená",J424,0)</f>
        <v>0</v>
      </c>
      <c r="BG424" s="241">
        <f>IF(N424="zákl. přenesená",J424,0)</f>
        <v>0</v>
      </c>
      <c r="BH424" s="241">
        <f>IF(N424="sníž. přenesená",J424,0)</f>
        <v>0</v>
      </c>
      <c r="BI424" s="241">
        <f>IF(N424="nulová",J424,0)</f>
        <v>0</v>
      </c>
      <c r="BJ424" s="18" t="s">
        <v>81</v>
      </c>
      <c r="BK424" s="241">
        <f>ROUND(I424*H424,2)</f>
        <v>0</v>
      </c>
      <c r="BL424" s="18" t="s">
        <v>170</v>
      </c>
      <c r="BM424" s="240" t="s">
        <v>376</v>
      </c>
    </row>
    <row r="425" s="14" customFormat="1">
      <c r="A425" s="14"/>
      <c r="B425" s="254"/>
      <c r="C425" s="255"/>
      <c r="D425" s="244" t="s">
        <v>172</v>
      </c>
      <c r="E425" s="256" t="s">
        <v>1</v>
      </c>
      <c r="F425" s="257" t="s">
        <v>377</v>
      </c>
      <c r="G425" s="255"/>
      <c r="H425" s="256" t="s">
        <v>1</v>
      </c>
      <c r="I425" s="258"/>
      <c r="J425" s="255"/>
      <c r="K425" s="255"/>
      <c r="L425" s="259"/>
      <c r="M425" s="260"/>
      <c r="N425" s="261"/>
      <c r="O425" s="261"/>
      <c r="P425" s="261"/>
      <c r="Q425" s="261"/>
      <c r="R425" s="261"/>
      <c r="S425" s="261"/>
      <c r="T425" s="262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63" t="s">
        <v>172</v>
      </c>
      <c r="AU425" s="263" t="s">
        <v>83</v>
      </c>
      <c r="AV425" s="14" t="s">
        <v>81</v>
      </c>
      <c r="AW425" s="14" t="s">
        <v>31</v>
      </c>
      <c r="AX425" s="14" t="s">
        <v>12</v>
      </c>
      <c r="AY425" s="263" t="s">
        <v>164</v>
      </c>
    </row>
    <row r="426" s="13" customFormat="1">
      <c r="A426" s="13"/>
      <c r="B426" s="242"/>
      <c r="C426" s="243"/>
      <c r="D426" s="244" t="s">
        <v>172</v>
      </c>
      <c r="E426" s="245" t="s">
        <v>1</v>
      </c>
      <c r="F426" s="246" t="s">
        <v>378</v>
      </c>
      <c r="G426" s="243"/>
      <c r="H426" s="247">
        <v>714.99000000000001</v>
      </c>
      <c r="I426" s="248"/>
      <c r="J426" s="243"/>
      <c r="K426" s="243"/>
      <c r="L426" s="249"/>
      <c r="M426" s="250"/>
      <c r="N426" s="251"/>
      <c r="O426" s="251"/>
      <c r="P426" s="251"/>
      <c r="Q426" s="251"/>
      <c r="R426" s="251"/>
      <c r="S426" s="251"/>
      <c r="T426" s="252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53" t="s">
        <v>172</v>
      </c>
      <c r="AU426" s="253" t="s">
        <v>83</v>
      </c>
      <c r="AV426" s="13" t="s">
        <v>83</v>
      </c>
      <c r="AW426" s="13" t="s">
        <v>31</v>
      </c>
      <c r="AX426" s="13" t="s">
        <v>81</v>
      </c>
      <c r="AY426" s="253" t="s">
        <v>164</v>
      </c>
    </row>
    <row r="427" s="2" customFormat="1" ht="24.15" customHeight="1">
      <c r="A427" s="39"/>
      <c r="B427" s="40"/>
      <c r="C427" s="228" t="s">
        <v>379</v>
      </c>
      <c r="D427" s="228" t="s">
        <v>166</v>
      </c>
      <c r="E427" s="229" t="s">
        <v>380</v>
      </c>
      <c r="F427" s="230" t="s">
        <v>381</v>
      </c>
      <c r="G427" s="231" t="s">
        <v>169</v>
      </c>
      <c r="H427" s="232">
        <v>1639.31</v>
      </c>
      <c r="I427" s="233"/>
      <c r="J427" s="234">
        <f>ROUND(I427*H427,2)</f>
        <v>0</v>
      </c>
      <c r="K427" s="235"/>
      <c r="L427" s="45"/>
      <c r="M427" s="236" t="s">
        <v>1</v>
      </c>
      <c r="N427" s="237" t="s">
        <v>39</v>
      </c>
      <c r="O427" s="92"/>
      <c r="P427" s="238">
        <f>O427*H427</f>
        <v>0</v>
      </c>
      <c r="Q427" s="238">
        <v>0</v>
      </c>
      <c r="R427" s="238">
        <f>Q427*H427</f>
        <v>0</v>
      </c>
      <c r="S427" s="238">
        <v>0</v>
      </c>
      <c r="T427" s="239">
        <f>S427*H427</f>
        <v>0</v>
      </c>
      <c r="U427" s="39"/>
      <c r="V427" s="39"/>
      <c r="W427" s="39"/>
      <c r="X427" s="39"/>
      <c r="Y427" s="39"/>
      <c r="Z427" s="39"/>
      <c r="AA427" s="39"/>
      <c r="AB427" s="39"/>
      <c r="AC427" s="39"/>
      <c r="AD427" s="39"/>
      <c r="AE427" s="39"/>
      <c r="AR427" s="240" t="s">
        <v>170</v>
      </c>
      <c r="AT427" s="240" t="s">
        <v>166</v>
      </c>
      <c r="AU427" s="240" t="s">
        <v>83</v>
      </c>
      <c r="AY427" s="18" t="s">
        <v>164</v>
      </c>
      <c r="BE427" s="241">
        <f>IF(N427="základní",J427,0)</f>
        <v>0</v>
      </c>
      <c r="BF427" s="241">
        <f>IF(N427="snížená",J427,0)</f>
        <v>0</v>
      </c>
      <c r="BG427" s="241">
        <f>IF(N427="zákl. přenesená",J427,0)</f>
        <v>0</v>
      </c>
      <c r="BH427" s="241">
        <f>IF(N427="sníž. přenesená",J427,0)</f>
        <v>0</v>
      </c>
      <c r="BI427" s="241">
        <f>IF(N427="nulová",J427,0)</f>
        <v>0</v>
      </c>
      <c r="BJ427" s="18" t="s">
        <v>81</v>
      </c>
      <c r="BK427" s="241">
        <f>ROUND(I427*H427,2)</f>
        <v>0</v>
      </c>
      <c r="BL427" s="18" t="s">
        <v>170</v>
      </c>
      <c r="BM427" s="240" t="s">
        <v>382</v>
      </c>
    </row>
    <row r="428" s="14" customFormat="1">
      <c r="A428" s="14"/>
      <c r="B428" s="254"/>
      <c r="C428" s="255"/>
      <c r="D428" s="244" t="s">
        <v>172</v>
      </c>
      <c r="E428" s="256" t="s">
        <v>1</v>
      </c>
      <c r="F428" s="257" t="s">
        <v>364</v>
      </c>
      <c r="G428" s="255"/>
      <c r="H428" s="256" t="s">
        <v>1</v>
      </c>
      <c r="I428" s="258"/>
      <c r="J428" s="255"/>
      <c r="K428" s="255"/>
      <c r="L428" s="259"/>
      <c r="M428" s="260"/>
      <c r="N428" s="261"/>
      <c r="O428" s="261"/>
      <c r="P428" s="261"/>
      <c r="Q428" s="261"/>
      <c r="R428" s="261"/>
      <c r="S428" s="261"/>
      <c r="T428" s="262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63" t="s">
        <v>172</v>
      </c>
      <c r="AU428" s="263" t="s">
        <v>83</v>
      </c>
      <c r="AV428" s="14" t="s">
        <v>81</v>
      </c>
      <c r="AW428" s="14" t="s">
        <v>31</v>
      </c>
      <c r="AX428" s="14" t="s">
        <v>12</v>
      </c>
      <c r="AY428" s="263" t="s">
        <v>164</v>
      </c>
    </row>
    <row r="429" s="13" customFormat="1">
      <c r="A429" s="13"/>
      <c r="B429" s="242"/>
      <c r="C429" s="243"/>
      <c r="D429" s="244" t="s">
        <v>172</v>
      </c>
      <c r="E429" s="245" t="s">
        <v>1</v>
      </c>
      <c r="F429" s="246" t="s">
        <v>365</v>
      </c>
      <c r="G429" s="243"/>
      <c r="H429" s="247">
        <v>1639.31</v>
      </c>
      <c r="I429" s="248"/>
      <c r="J429" s="243"/>
      <c r="K429" s="243"/>
      <c r="L429" s="249"/>
      <c r="M429" s="250"/>
      <c r="N429" s="251"/>
      <c r="O429" s="251"/>
      <c r="P429" s="251"/>
      <c r="Q429" s="251"/>
      <c r="R429" s="251"/>
      <c r="S429" s="251"/>
      <c r="T429" s="252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T429" s="253" t="s">
        <v>172</v>
      </c>
      <c r="AU429" s="253" t="s">
        <v>83</v>
      </c>
      <c r="AV429" s="13" t="s">
        <v>83</v>
      </c>
      <c r="AW429" s="13" t="s">
        <v>31</v>
      </c>
      <c r="AX429" s="13" t="s">
        <v>81</v>
      </c>
      <c r="AY429" s="253" t="s">
        <v>164</v>
      </c>
    </row>
    <row r="430" s="2" customFormat="1" ht="24.15" customHeight="1">
      <c r="A430" s="39"/>
      <c r="B430" s="40"/>
      <c r="C430" s="228" t="s">
        <v>383</v>
      </c>
      <c r="D430" s="228" t="s">
        <v>166</v>
      </c>
      <c r="E430" s="229" t="s">
        <v>384</v>
      </c>
      <c r="F430" s="230" t="s">
        <v>385</v>
      </c>
      <c r="G430" s="231" t="s">
        <v>169</v>
      </c>
      <c r="H430" s="232">
        <v>7691.3739999999998</v>
      </c>
      <c r="I430" s="233"/>
      <c r="J430" s="234">
        <f>ROUND(I430*H430,2)</f>
        <v>0</v>
      </c>
      <c r="K430" s="235"/>
      <c r="L430" s="45"/>
      <c r="M430" s="236" t="s">
        <v>1</v>
      </c>
      <c r="N430" s="237" t="s">
        <v>39</v>
      </c>
      <c r="O430" s="92"/>
      <c r="P430" s="238">
        <f>O430*H430</f>
        <v>0</v>
      </c>
      <c r="Q430" s="238">
        <v>0</v>
      </c>
      <c r="R430" s="238">
        <f>Q430*H430</f>
        <v>0</v>
      </c>
      <c r="S430" s="238">
        <v>0</v>
      </c>
      <c r="T430" s="239">
        <f>S430*H430</f>
        <v>0</v>
      </c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R430" s="240" t="s">
        <v>170</v>
      </c>
      <c r="AT430" s="240" t="s">
        <v>166</v>
      </c>
      <c r="AU430" s="240" t="s">
        <v>83</v>
      </c>
      <c r="AY430" s="18" t="s">
        <v>164</v>
      </c>
      <c r="BE430" s="241">
        <f>IF(N430="základní",J430,0)</f>
        <v>0</v>
      </c>
      <c r="BF430" s="241">
        <f>IF(N430="snížená",J430,0)</f>
        <v>0</v>
      </c>
      <c r="BG430" s="241">
        <f>IF(N430="zákl. přenesená",J430,0)</f>
        <v>0</v>
      </c>
      <c r="BH430" s="241">
        <f>IF(N430="sníž. přenesená",J430,0)</f>
        <v>0</v>
      </c>
      <c r="BI430" s="241">
        <f>IF(N430="nulová",J430,0)</f>
        <v>0</v>
      </c>
      <c r="BJ430" s="18" t="s">
        <v>81</v>
      </c>
      <c r="BK430" s="241">
        <f>ROUND(I430*H430,2)</f>
        <v>0</v>
      </c>
      <c r="BL430" s="18" t="s">
        <v>170</v>
      </c>
      <c r="BM430" s="240" t="s">
        <v>386</v>
      </c>
    </row>
    <row r="431" s="14" customFormat="1">
      <c r="A431" s="14"/>
      <c r="B431" s="254"/>
      <c r="C431" s="255"/>
      <c r="D431" s="244" t="s">
        <v>172</v>
      </c>
      <c r="E431" s="256" t="s">
        <v>1</v>
      </c>
      <c r="F431" s="257" t="s">
        <v>369</v>
      </c>
      <c r="G431" s="255"/>
      <c r="H431" s="256" t="s">
        <v>1</v>
      </c>
      <c r="I431" s="258"/>
      <c r="J431" s="255"/>
      <c r="K431" s="255"/>
      <c r="L431" s="259"/>
      <c r="M431" s="260"/>
      <c r="N431" s="261"/>
      <c r="O431" s="261"/>
      <c r="P431" s="261"/>
      <c r="Q431" s="261"/>
      <c r="R431" s="261"/>
      <c r="S431" s="261"/>
      <c r="T431" s="262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63" t="s">
        <v>172</v>
      </c>
      <c r="AU431" s="263" t="s">
        <v>83</v>
      </c>
      <c r="AV431" s="14" t="s">
        <v>81</v>
      </c>
      <c r="AW431" s="14" t="s">
        <v>31</v>
      </c>
      <c r="AX431" s="14" t="s">
        <v>12</v>
      </c>
      <c r="AY431" s="263" t="s">
        <v>164</v>
      </c>
    </row>
    <row r="432" s="13" customFormat="1">
      <c r="A432" s="13"/>
      <c r="B432" s="242"/>
      <c r="C432" s="243"/>
      <c r="D432" s="244" t="s">
        <v>172</v>
      </c>
      <c r="E432" s="245" t="s">
        <v>1</v>
      </c>
      <c r="F432" s="246" t="s">
        <v>370</v>
      </c>
      <c r="G432" s="243"/>
      <c r="H432" s="247">
        <v>7815.1499999999996</v>
      </c>
      <c r="I432" s="248"/>
      <c r="J432" s="243"/>
      <c r="K432" s="243"/>
      <c r="L432" s="249"/>
      <c r="M432" s="250"/>
      <c r="N432" s="251"/>
      <c r="O432" s="251"/>
      <c r="P432" s="251"/>
      <c r="Q432" s="251"/>
      <c r="R432" s="251"/>
      <c r="S432" s="251"/>
      <c r="T432" s="252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3" t="s">
        <v>172</v>
      </c>
      <c r="AU432" s="253" t="s">
        <v>83</v>
      </c>
      <c r="AV432" s="13" t="s">
        <v>83</v>
      </c>
      <c r="AW432" s="13" t="s">
        <v>31</v>
      </c>
      <c r="AX432" s="13" t="s">
        <v>12</v>
      </c>
      <c r="AY432" s="253" t="s">
        <v>164</v>
      </c>
    </row>
    <row r="433" s="14" customFormat="1">
      <c r="A433" s="14"/>
      <c r="B433" s="254"/>
      <c r="C433" s="255"/>
      <c r="D433" s="244" t="s">
        <v>172</v>
      </c>
      <c r="E433" s="256" t="s">
        <v>1</v>
      </c>
      <c r="F433" s="257" t="s">
        <v>371</v>
      </c>
      <c r="G433" s="255"/>
      <c r="H433" s="256" t="s">
        <v>1</v>
      </c>
      <c r="I433" s="258"/>
      <c r="J433" s="255"/>
      <c r="K433" s="255"/>
      <c r="L433" s="259"/>
      <c r="M433" s="260"/>
      <c r="N433" s="261"/>
      <c r="O433" s="261"/>
      <c r="P433" s="261"/>
      <c r="Q433" s="261"/>
      <c r="R433" s="261"/>
      <c r="S433" s="261"/>
      <c r="T433" s="262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63" t="s">
        <v>172</v>
      </c>
      <c r="AU433" s="263" t="s">
        <v>83</v>
      </c>
      <c r="AV433" s="14" t="s">
        <v>81</v>
      </c>
      <c r="AW433" s="14" t="s">
        <v>31</v>
      </c>
      <c r="AX433" s="14" t="s">
        <v>12</v>
      </c>
      <c r="AY433" s="263" t="s">
        <v>164</v>
      </c>
    </row>
    <row r="434" s="13" customFormat="1">
      <c r="A434" s="13"/>
      <c r="B434" s="242"/>
      <c r="C434" s="243"/>
      <c r="D434" s="244" t="s">
        <v>172</v>
      </c>
      <c r="E434" s="245" t="s">
        <v>1</v>
      </c>
      <c r="F434" s="246" t="s">
        <v>372</v>
      </c>
      <c r="G434" s="243"/>
      <c r="H434" s="247">
        <v>-73.260000000000005</v>
      </c>
      <c r="I434" s="248"/>
      <c r="J434" s="243"/>
      <c r="K434" s="243"/>
      <c r="L434" s="249"/>
      <c r="M434" s="250"/>
      <c r="N434" s="251"/>
      <c r="O434" s="251"/>
      <c r="P434" s="251"/>
      <c r="Q434" s="251"/>
      <c r="R434" s="251"/>
      <c r="S434" s="251"/>
      <c r="T434" s="25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3" t="s">
        <v>172</v>
      </c>
      <c r="AU434" s="253" t="s">
        <v>83</v>
      </c>
      <c r="AV434" s="13" t="s">
        <v>83</v>
      </c>
      <c r="AW434" s="13" t="s">
        <v>31</v>
      </c>
      <c r="AX434" s="13" t="s">
        <v>12</v>
      </c>
      <c r="AY434" s="253" t="s">
        <v>164</v>
      </c>
    </row>
    <row r="435" s="13" customFormat="1">
      <c r="A435" s="13"/>
      <c r="B435" s="242"/>
      <c r="C435" s="243"/>
      <c r="D435" s="244" t="s">
        <v>172</v>
      </c>
      <c r="E435" s="245" t="s">
        <v>1</v>
      </c>
      <c r="F435" s="246" t="s">
        <v>373</v>
      </c>
      <c r="G435" s="243"/>
      <c r="H435" s="247">
        <v>-50.515999999999998</v>
      </c>
      <c r="I435" s="248"/>
      <c r="J435" s="243"/>
      <c r="K435" s="243"/>
      <c r="L435" s="249"/>
      <c r="M435" s="250"/>
      <c r="N435" s="251"/>
      <c r="O435" s="251"/>
      <c r="P435" s="251"/>
      <c r="Q435" s="251"/>
      <c r="R435" s="251"/>
      <c r="S435" s="251"/>
      <c r="T435" s="252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53" t="s">
        <v>172</v>
      </c>
      <c r="AU435" s="253" t="s">
        <v>83</v>
      </c>
      <c r="AV435" s="13" t="s">
        <v>83</v>
      </c>
      <c r="AW435" s="13" t="s">
        <v>31</v>
      </c>
      <c r="AX435" s="13" t="s">
        <v>12</v>
      </c>
      <c r="AY435" s="253" t="s">
        <v>164</v>
      </c>
    </row>
    <row r="436" s="15" customFormat="1">
      <c r="A436" s="15"/>
      <c r="B436" s="264"/>
      <c r="C436" s="265"/>
      <c r="D436" s="244" t="s">
        <v>172</v>
      </c>
      <c r="E436" s="266" t="s">
        <v>1</v>
      </c>
      <c r="F436" s="267" t="s">
        <v>180</v>
      </c>
      <c r="G436" s="265"/>
      <c r="H436" s="268">
        <v>7691.3739999999998</v>
      </c>
      <c r="I436" s="269"/>
      <c r="J436" s="265"/>
      <c r="K436" s="265"/>
      <c r="L436" s="270"/>
      <c r="M436" s="271"/>
      <c r="N436" s="272"/>
      <c r="O436" s="272"/>
      <c r="P436" s="272"/>
      <c r="Q436" s="272"/>
      <c r="R436" s="272"/>
      <c r="S436" s="272"/>
      <c r="T436" s="273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T436" s="274" t="s">
        <v>172</v>
      </c>
      <c r="AU436" s="274" t="s">
        <v>83</v>
      </c>
      <c r="AV436" s="15" t="s">
        <v>170</v>
      </c>
      <c r="AW436" s="15" t="s">
        <v>31</v>
      </c>
      <c r="AX436" s="15" t="s">
        <v>81</v>
      </c>
      <c r="AY436" s="274" t="s">
        <v>164</v>
      </c>
    </row>
    <row r="437" s="2" customFormat="1" ht="24.15" customHeight="1">
      <c r="A437" s="39"/>
      <c r="B437" s="40"/>
      <c r="C437" s="228" t="s">
        <v>387</v>
      </c>
      <c r="D437" s="228" t="s">
        <v>166</v>
      </c>
      <c r="E437" s="229" t="s">
        <v>388</v>
      </c>
      <c r="F437" s="230" t="s">
        <v>389</v>
      </c>
      <c r="G437" s="231" t="s">
        <v>169</v>
      </c>
      <c r="H437" s="232">
        <v>714.99000000000001</v>
      </c>
      <c r="I437" s="233"/>
      <c r="J437" s="234">
        <f>ROUND(I437*H437,2)</f>
        <v>0</v>
      </c>
      <c r="K437" s="235"/>
      <c r="L437" s="45"/>
      <c r="M437" s="236" t="s">
        <v>1</v>
      </c>
      <c r="N437" s="237" t="s">
        <v>39</v>
      </c>
      <c r="O437" s="92"/>
      <c r="P437" s="238">
        <f>O437*H437</f>
        <v>0</v>
      </c>
      <c r="Q437" s="238">
        <v>0</v>
      </c>
      <c r="R437" s="238">
        <f>Q437*H437</f>
        <v>0</v>
      </c>
      <c r="S437" s="238">
        <v>0</v>
      </c>
      <c r="T437" s="239">
        <f>S437*H437</f>
        <v>0</v>
      </c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R437" s="240" t="s">
        <v>170</v>
      </c>
      <c r="AT437" s="240" t="s">
        <v>166</v>
      </c>
      <c r="AU437" s="240" t="s">
        <v>83</v>
      </c>
      <c r="AY437" s="18" t="s">
        <v>164</v>
      </c>
      <c r="BE437" s="241">
        <f>IF(N437="základní",J437,0)</f>
        <v>0</v>
      </c>
      <c r="BF437" s="241">
        <f>IF(N437="snížená",J437,0)</f>
        <v>0</v>
      </c>
      <c r="BG437" s="241">
        <f>IF(N437="zákl. přenesená",J437,0)</f>
        <v>0</v>
      </c>
      <c r="BH437" s="241">
        <f>IF(N437="sníž. přenesená",J437,0)</f>
        <v>0</v>
      </c>
      <c r="BI437" s="241">
        <f>IF(N437="nulová",J437,0)</f>
        <v>0</v>
      </c>
      <c r="BJ437" s="18" t="s">
        <v>81</v>
      </c>
      <c r="BK437" s="241">
        <f>ROUND(I437*H437,2)</f>
        <v>0</v>
      </c>
      <c r="BL437" s="18" t="s">
        <v>170</v>
      </c>
      <c r="BM437" s="240" t="s">
        <v>390</v>
      </c>
    </row>
    <row r="438" s="14" customFormat="1">
      <c r="A438" s="14"/>
      <c r="B438" s="254"/>
      <c r="C438" s="255"/>
      <c r="D438" s="244" t="s">
        <v>172</v>
      </c>
      <c r="E438" s="256" t="s">
        <v>1</v>
      </c>
      <c r="F438" s="257" t="s">
        <v>377</v>
      </c>
      <c r="G438" s="255"/>
      <c r="H438" s="256" t="s">
        <v>1</v>
      </c>
      <c r="I438" s="258"/>
      <c r="J438" s="255"/>
      <c r="K438" s="255"/>
      <c r="L438" s="259"/>
      <c r="M438" s="260"/>
      <c r="N438" s="261"/>
      <c r="O438" s="261"/>
      <c r="P438" s="261"/>
      <c r="Q438" s="261"/>
      <c r="R438" s="261"/>
      <c r="S438" s="261"/>
      <c r="T438" s="262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63" t="s">
        <v>172</v>
      </c>
      <c r="AU438" s="263" t="s">
        <v>83</v>
      </c>
      <c r="AV438" s="14" t="s">
        <v>81</v>
      </c>
      <c r="AW438" s="14" t="s">
        <v>31</v>
      </c>
      <c r="AX438" s="14" t="s">
        <v>12</v>
      </c>
      <c r="AY438" s="263" t="s">
        <v>164</v>
      </c>
    </row>
    <row r="439" s="13" customFormat="1">
      <c r="A439" s="13"/>
      <c r="B439" s="242"/>
      <c r="C439" s="243"/>
      <c r="D439" s="244" t="s">
        <v>172</v>
      </c>
      <c r="E439" s="245" t="s">
        <v>1</v>
      </c>
      <c r="F439" s="246" t="s">
        <v>378</v>
      </c>
      <c r="G439" s="243"/>
      <c r="H439" s="247">
        <v>714.99000000000001</v>
      </c>
      <c r="I439" s="248"/>
      <c r="J439" s="243"/>
      <c r="K439" s="243"/>
      <c r="L439" s="249"/>
      <c r="M439" s="250"/>
      <c r="N439" s="251"/>
      <c r="O439" s="251"/>
      <c r="P439" s="251"/>
      <c r="Q439" s="251"/>
      <c r="R439" s="251"/>
      <c r="S439" s="251"/>
      <c r="T439" s="25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3" t="s">
        <v>172</v>
      </c>
      <c r="AU439" s="253" t="s">
        <v>83</v>
      </c>
      <c r="AV439" s="13" t="s">
        <v>83</v>
      </c>
      <c r="AW439" s="13" t="s">
        <v>31</v>
      </c>
      <c r="AX439" s="13" t="s">
        <v>81</v>
      </c>
      <c r="AY439" s="253" t="s">
        <v>164</v>
      </c>
    </row>
    <row r="440" s="2" customFormat="1" ht="37.8" customHeight="1">
      <c r="A440" s="39"/>
      <c r="B440" s="40"/>
      <c r="C440" s="228" t="s">
        <v>391</v>
      </c>
      <c r="D440" s="228" t="s">
        <v>166</v>
      </c>
      <c r="E440" s="229" t="s">
        <v>392</v>
      </c>
      <c r="F440" s="230" t="s">
        <v>393</v>
      </c>
      <c r="G440" s="231" t="s">
        <v>269</v>
      </c>
      <c r="H440" s="232">
        <v>2713.1122599999999</v>
      </c>
      <c r="I440" s="233"/>
      <c r="J440" s="234">
        <f>ROUND(I440*H440,2)</f>
        <v>0</v>
      </c>
      <c r="K440" s="235"/>
      <c r="L440" s="45"/>
      <c r="M440" s="236" t="s">
        <v>1</v>
      </c>
      <c r="N440" s="237" t="s">
        <v>39</v>
      </c>
      <c r="O440" s="92"/>
      <c r="P440" s="238">
        <f>O440*H440</f>
        <v>0</v>
      </c>
      <c r="Q440" s="238">
        <v>0</v>
      </c>
      <c r="R440" s="238">
        <f>Q440*H440</f>
        <v>0</v>
      </c>
      <c r="S440" s="238">
        <v>0</v>
      </c>
      <c r="T440" s="239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40" t="s">
        <v>170</v>
      </c>
      <c r="AT440" s="240" t="s">
        <v>166</v>
      </c>
      <c r="AU440" s="240" t="s">
        <v>83</v>
      </c>
      <c r="AY440" s="18" t="s">
        <v>164</v>
      </c>
      <c r="BE440" s="241">
        <f>IF(N440="základní",J440,0)</f>
        <v>0</v>
      </c>
      <c r="BF440" s="241">
        <f>IF(N440="snížená",J440,0)</f>
        <v>0</v>
      </c>
      <c r="BG440" s="241">
        <f>IF(N440="zákl. přenesená",J440,0)</f>
        <v>0</v>
      </c>
      <c r="BH440" s="241">
        <f>IF(N440="sníž. přenesená",J440,0)</f>
        <v>0</v>
      </c>
      <c r="BI440" s="241">
        <f>IF(N440="nulová",J440,0)</f>
        <v>0</v>
      </c>
      <c r="BJ440" s="18" t="s">
        <v>81</v>
      </c>
      <c r="BK440" s="241">
        <f>ROUND(I440*H440,2)</f>
        <v>0</v>
      </c>
      <c r="BL440" s="18" t="s">
        <v>170</v>
      </c>
      <c r="BM440" s="240" t="s">
        <v>394</v>
      </c>
    </row>
    <row r="441" s="14" customFormat="1">
      <c r="A441" s="14"/>
      <c r="B441" s="254"/>
      <c r="C441" s="255"/>
      <c r="D441" s="244" t="s">
        <v>172</v>
      </c>
      <c r="E441" s="256" t="s">
        <v>1</v>
      </c>
      <c r="F441" s="257" t="s">
        <v>395</v>
      </c>
      <c r="G441" s="255"/>
      <c r="H441" s="256" t="s">
        <v>1</v>
      </c>
      <c r="I441" s="258"/>
      <c r="J441" s="255"/>
      <c r="K441" s="255"/>
      <c r="L441" s="259"/>
      <c r="M441" s="260"/>
      <c r="N441" s="261"/>
      <c r="O441" s="261"/>
      <c r="P441" s="261"/>
      <c r="Q441" s="261"/>
      <c r="R441" s="261"/>
      <c r="S441" s="261"/>
      <c r="T441" s="262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63" t="s">
        <v>172</v>
      </c>
      <c r="AU441" s="263" t="s">
        <v>83</v>
      </c>
      <c r="AV441" s="14" t="s">
        <v>81</v>
      </c>
      <c r="AW441" s="14" t="s">
        <v>31</v>
      </c>
      <c r="AX441" s="14" t="s">
        <v>12</v>
      </c>
      <c r="AY441" s="263" t="s">
        <v>164</v>
      </c>
    </row>
    <row r="442" s="14" customFormat="1">
      <c r="A442" s="14"/>
      <c r="B442" s="254"/>
      <c r="C442" s="255"/>
      <c r="D442" s="244" t="s">
        <v>172</v>
      </c>
      <c r="E442" s="256" t="s">
        <v>1</v>
      </c>
      <c r="F442" s="257" t="s">
        <v>396</v>
      </c>
      <c r="G442" s="255"/>
      <c r="H442" s="256" t="s">
        <v>1</v>
      </c>
      <c r="I442" s="258"/>
      <c r="J442" s="255"/>
      <c r="K442" s="255"/>
      <c r="L442" s="259"/>
      <c r="M442" s="260"/>
      <c r="N442" s="261"/>
      <c r="O442" s="261"/>
      <c r="P442" s="261"/>
      <c r="Q442" s="261"/>
      <c r="R442" s="261"/>
      <c r="S442" s="261"/>
      <c r="T442" s="262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63" t="s">
        <v>172</v>
      </c>
      <c r="AU442" s="263" t="s">
        <v>83</v>
      </c>
      <c r="AV442" s="14" t="s">
        <v>81</v>
      </c>
      <c r="AW442" s="14" t="s">
        <v>31</v>
      </c>
      <c r="AX442" s="14" t="s">
        <v>12</v>
      </c>
      <c r="AY442" s="263" t="s">
        <v>164</v>
      </c>
    </row>
    <row r="443" s="13" customFormat="1">
      <c r="A443" s="13"/>
      <c r="B443" s="242"/>
      <c r="C443" s="243"/>
      <c r="D443" s="244" t="s">
        <v>172</v>
      </c>
      <c r="E443" s="245" t="s">
        <v>1</v>
      </c>
      <c r="F443" s="246" t="s">
        <v>397</v>
      </c>
      <c r="G443" s="243"/>
      <c r="H443" s="247">
        <v>5426.2245199999998</v>
      </c>
      <c r="I443" s="248"/>
      <c r="J443" s="243"/>
      <c r="K443" s="243"/>
      <c r="L443" s="249"/>
      <c r="M443" s="250"/>
      <c r="N443" s="251"/>
      <c r="O443" s="251"/>
      <c r="P443" s="251"/>
      <c r="Q443" s="251"/>
      <c r="R443" s="251"/>
      <c r="S443" s="251"/>
      <c r="T443" s="252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53" t="s">
        <v>172</v>
      </c>
      <c r="AU443" s="253" t="s">
        <v>83</v>
      </c>
      <c r="AV443" s="13" t="s">
        <v>83</v>
      </c>
      <c r="AW443" s="13" t="s">
        <v>31</v>
      </c>
      <c r="AX443" s="13" t="s">
        <v>12</v>
      </c>
      <c r="AY443" s="253" t="s">
        <v>164</v>
      </c>
    </row>
    <row r="444" s="15" customFormat="1">
      <c r="A444" s="15"/>
      <c r="B444" s="264"/>
      <c r="C444" s="265"/>
      <c r="D444" s="244" t="s">
        <v>172</v>
      </c>
      <c r="E444" s="266" t="s">
        <v>1</v>
      </c>
      <c r="F444" s="267" t="s">
        <v>180</v>
      </c>
      <c r="G444" s="265"/>
      <c r="H444" s="268">
        <v>5426.2245199999998</v>
      </c>
      <c r="I444" s="269"/>
      <c r="J444" s="265"/>
      <c r="K444" s="265"/>
      <c r="L444" s="270"/>
      <c r="M444" s="271"/>
      <c r="N444" s="272"/>
      <c r="O444" s="272"/>
      <c r="P444" s="272"/>
      <c r="Q444" s="272"/>
      <c r="R444" s="272"/>
      <c r="S444" s="272"/>
      <c r="T444" s="273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T444" s="274" t="s">
        <v>172</v>
      </c>
      <c r="AU444" s="274" t="s">
        <v>83</v>
      </c>
      <c r="AV444" s="15" t="s">
        <v>170</v>
      </c>
      <c r="AW444" s="15" t="s">
        <v>31</v>
      </c>
      <c r="AX444" s="15" t="s">
        <v>81</v>
      </c>
      <c r="AY444" s="274" t="s">
        <v>164</v>
      </c>
    </row>
    <row r="445" s="13" customFormat="1">
      <c r="A445" s="13"/>
      <c r="B445" s="242"/>
      <c r="C445" s="243"/>
      <c r="D445" s="244" t="s">
        <v>172</v>
      </c>
      <c r="E445" s="243"/>
      <c r="F445" s="246" t="s">
        <v>398</v>
      </c>
      <c r="G445" s="243"/>
      <c r="H445" s="247">
        <v>2713.1122599999999</v>
      </c>
      <c r="I445" s="248"/>
      <c r="J445" s="243"/>
      <c r="K445" s="243"/>
      <c r="L445" s="249"/>
      <c r="M445" s="250"/>
      <c r="N445" s="251"/>
      <c r="O445" s="251"/>
      <c r="P445" s="251"/>
      <c r="Q445" s="251"/>
      <c r="R445" s="251"/>
      <c r="S445" s="251"/>
      <c r="T445" s="252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53" t="s">
        <v>172</v>
      </c>
      <c r="AU445" s="253" t="s">
        <v>83</v>
      </c>
      <c r="AV445" s="13" t="s">
        <v>83</v>
      </c>
      <c r="AW445" s="13" t="s">
        <v>4</v>
      </c>
      <c r="AX445" s="13" t="s">
        <v>81</v>
      </c>
      <c r="AY445" s="253" t="s">
        <v>164</v>
      </c>
    </row>
    <row r="446" s="2" customFormat="1" ht="37.8" customHeight="1">
      <c r="A446" s="39"/>
      <c r="B446" s="40"/>
      <c r="C446" s="228" t="s">
        <v>399</v>
      </c>
      <c r="D446" s="228" t="s">
        <v>166</v>
      </c>
      <c r="E446" s="229" t="s">
        <v>400</v>
      </c>
      <c r="F446" s="230" t="s">
        <v>401</v>
      </c>
      <c r="G446" s="231" t="s">
        <v>269</v>
      </c>
      <c r="H446" s="232">
        <v>2713.1122599999999</v>
      </c>
      <c r="I446" s="233"/>
      <c r="J446" s="234">
        <f>ROUND(I446*H446,2)</f>
        <v>0</v>
      </c>
      <c r="K446" s="235"/>
      <c r="L446" s="45"/>
      <c r="M446" s="236" t="s">
        <v>1</v>
      </c>
      <c r="N446" s="237" t="s">
        <v>39</v>
      </c>
      <c r="O446" s="92"/>
      <c r="P446" s="238">
        <f>O446*H446</f>
        <v>0</v>
      </c>
      <c r="Q446" s="238">
        <v>0</v>
      </c>
      <c r="R446" s="238">
        <f>Q446*H446</f>
        <v>0</v>
      </c>
      <c r="S446" s="238">
        <v>0</v>
      </c>
      <c r="T446" s="239">
        <f>S446*H446</f>
        <v>0</v>
      </c>
      <c r="U446" s="39"/>
      <c r="V446" s="39"/>
      <c r="W446" s="39"/>
      <c r="X446" s="39"/>
      <c r="Y446" s="39"/>
      <c r="Z446" s="39"/>
      <c r="AA446" s="39"/>
      <c r="AB446" s="39"/>
      <c r="AC446" s="39"/>
      <c r="AD446" s="39"/>
      <c r="AE446" s="39"/>
      <c r="AR446" s="240" t="s">
        <v>170</v>
      </c>
      <c r="AT446" s="240" t="s">
        <v>166</v>
      </c>
      <c r="AU446" s="240" t="s">
        <v>83</v>
      </c>
      <c r="AY446" s="18" t="s">
        <v>164</v>
      </c>
      <c r="BE446" s="241">
        <f>IF(N446="základní",J446,0)</f>
        <v>0</v>
      </c>
      <c r="BF446" s="241">
        <f>IF(N446="snížená",J446,0)</f>
        <v>0</v>
      </c>
      <c r="BG446" s="241">
        <f>IF(N446="zákl. přenesená",J446,0)</f>
        <v>0</v>
      </c>
      <c r="BH446" s="241">
        <f>IF(N446="sníž. přenesená",J446,0)</f>
        <v>0</v>
      </c>
      <c r="BI446" s="241">
        <f>IF(N446="nulová",J446,0)</f>
        <v>0</v>
      </c>
      <c r="BJ446" s="18" t="s">
        <v>81</v>
      </c>
      <c r="BK446" s="241">
        <f>ROUND(I446*H446,2)</f>
        <v>0</v>
      </c>
      <c r="BL446" s="18" t="s">
        <v>170</v>
      </c>
      <c r="BM446" s="240" t="s">
        <v>402</v>
      </c>
    </row>
    <row r="447" s="14" customFormat="1">
      <c r="A447" s="14"/>
      <c r="B447" s="254"/>
      <c r="C447" s="255"/>
      <c r="D447" s="244" t="s">
        <v>172</v>
      </c>
      <c r="E447" s="256" t="s">
        <v>1</v>
      </c>
      <c r="F447" s="257" t="s">
        <v>403</v>
      </c>
      <c r="G447" s="255"/>
      <c r="H447" s="256" t="s">
        <v>1</v>
      </c>
      <c r="I447" s="258"/>
      <c r="J447" s="255"/>
      <c r="K447" s="255"/>
      <c r="L447" s="259"/>
      <c r="M447" s="260"/>
      <c r="N447" s="261"/>
      <c r="O447" s="261"/>
      <c r="P447" s="261"/>
      <c r="Q447" s="261"/>
      <c r="R447" s="261"/>
      <c r="S447" s="261"/>
      <c r="T447" s="262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63" t="s">
        <v>172</v>
      </c>
      <c r="AU447" s="263" t="s">
        <v>83</v>
      </c>
      <c r="AV447" s="14" t="s">
        <v>81</v>
      </c>
      <c r="AW447" s="14" t="s">
        <v>31</v>
      </c>
      <c r="AX447" s="14" t="s">
        <v>12</v>
      </c>
      <c r="AY447" s="263" t="s">
        <v>164</v>
      </c>
    </row>
    <row r="448" s="14" customFormat="1">
      <c r="A448" s="14"/>
      <c r="B448" s="254"/>
      <c r="C448" s="255"/>
      <c r="D448" s="244" t="s">
        <v>172</v>
      </c>
      <c r="E448" s="256" t="s">
        <v>1</v>
      </c>
      <c r="F448" s="257" t="s">
        <v>396</v>
      </c>
      <c r="G448" s="255"/>
      <c r="H448" s="256" t="s">
        <v>1</v>
      </c>
      <c r="I448" s="258"/>
      <c r="J448" s="255"/>
      <c r="K448" s="255"/>
      <c r="L448" s="259"/>
      <c r="M448" s="260"/>
      <c r="N448" s="261"/>
      <c r="O448" s="261"/>
      <c r="P448" s="261"/>
      <c r="Q448" s="261"/>
      <c r="R448" s="261"/>
      <c r="S448" s="261"/>
      <c r="T448" s="262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63" t="s">
        <v>172</v>
      </c>
      <c r="AU448" s="263" t="s">
        <v>83</v>
      </c>
      <c r="AV448" s="14" t="s">
        <v>81</v>
      </c>
      <c r="AW448" s="14" t="s">
        <v>31</v>
      </c>
      <c r="AX448" s="14" t="s">
        <v>12</v>
      </c>
      <c r="AY448" s="263" t="s">
        <v>164</v>
      </c>
    </row>
    <row r="449" s="13" customFormat="1">
      <c r="A449" s="13"/>
      <c r="B449" s="242"/>
      <c r="C449" s="243"/>
      <c r="D449" s="244" t="s">
        <v>172</v>
      </c>
      <c r="E449" s="245" t="s">
        <v>1</v>
      </c>
      <c r="F449" s="246" t="s">
        <v>397</v>
      </c>
      <c r="G449" s="243"/>
      <c r="H449" s="247">
        <v>5426.2245199999998</v>
      </c>
      <c r="I449" s="248"/>
      <c r="J449" s="243"/>
      <c r="K449" s="243"/>
      <c r="L449" s="249"/>
      <c r="M449" s="250"/>
      <c r="N449" s="251"/>
      <c r="O449" s="251"/>
      <c r="P449" s="251"/>
      <c r="Q449" s="251"/>
      <c r="R449" s="251"/>
      <c r="S449" s="251"/>
      <c r="T449" s="252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T449" s="253" t="s">
        <v>172</v>
      </c>
      <c r="AU449" s="253" t="s">
        <v>83</v>
      </c>
      <c r="AV449" s="13" t="s">
        <v>83</v>
      </c>
      <c r="AW449" s="13" t="s">
        <v>31</v>
      </c>
      <c r="AX449" s="13" t="s">
        <v>12</v>
      </c>
      <c r="AY449" s="253" t="s">
        <v>164</v>
      </c>
    </row>
    <row r="450" s="15" customFormat="1">
      <c r="A450" s="15"/>
      <c r="B450" s="264"/>
      <c r="C450" s="265"/>
      <c r="D450" s="244" t="s">
        <v>172</v>
      </c>
      <c r="E450" s="266" t="s">
        <v>1</v>
      </c>
      <c r="F450" s="267" t="s">
        <v>180</v>
      </c>
      <c r="G450" s="265"/>
      <c r="H450" s="268">
        <v>5426.2245199999998</v>
      </c>
      <c r="I450" s="269"/>
      <c r="J450" s="265"/>
      <c r="K450" s="265"/>
      <c r="L450" s="270"/>
      <c r="M450" s="271"/>
      <c r="N450" s="272"/>
      <c r="O450" s="272"/>
      <c r="P450" s="272"/>
      <c r="Q450" s="272"/>
      <c r="R450" s="272"/>
      <c r="S450" s="272"/>
      <c r="T450" s="273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T450" s="274" t="s">
        <v>172</v>
      </c>
      <c r="AU450" s="274" t="s">
        <v>83</v>
      </c>
      <c r="AV450" s="15" t="s">
        <v>170</v>
      </c>
      <c r="AW450" s="15" t="s">
        <v>31</v>
      </c>
      <c r="AX450" s="15" t="s">
        <v>81</v>
      </c>
      <c r="AY450" s="274" t="s">
        <v>164</v>
      </c>
    </row>
    <row r="451" s="13" customFormat="1">
      <c r="A451" s="13"/>
      <c r="B451" s="242"/>
      <c r="C451" s="243"/>
      <c r="D451" s="244" t="s">
        <v>172</v>
      </c>
      <c r="E451" s="243"/>
      <c r="F451" s="246" t="s">
        <v>398</v>
      </c>
      <c r="G451" s="243"/>
      <c r="H451" s="247">
        <v>2713.1122599999999</v>
      </c>
      <c r="I451" s="248"/>
      <c r="J451" s="243"/>
      <c r="K451" s="243"/>
      <c r="L451" s="249"/>
      <c r="M451" s="250"/>
      <c r="N451" s="251"/>
      <c r="O451" s="251"/>
      <c r="P451" s="251"/>
      <c r="Q451" s="251"/>
      <c r="R451" s="251"/>
      <c r="S451" s="251"/>
      <c r="T451" s="252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53" t="s">
        <v>172</v>
      </c>
      <c r="AU451" s="253" t="s">
        <v>83</v>
      </c>
      <c r="AV451" s="13" t="s">
        <v>83</v>
      </c>
      <c r="AW451" s="13" t="s">
        <v>4</v>
      </c>
      <c r="AX451" s="13" t="s">
        <v>81</v>
      </c>
      <c r="AY451" s="253" t="s">
        <v>164</v>
      </c>
    </row>
    <row r="452" s="2" customFormat="1" ht="37.8" customHeight="1">
      <c r="A452" s="39"/>
      <c r="B452" s="40"/>
      <c r="C452" s="228" t="s">
        <v>404</v>
      </c>
      <c r="D452" s="228" t="s">
        <v>166</v>
      </c>
      <c r="E452" s="229" t="s">
        <v>405</v>
      </c>
      <c r="F452" s="230" t="s">
        <v>406</v>
      </c>
      <c r="G452" s="231" t="s">
        <v>269</v>
      </c>
      <c r="H452" s="232">
        <v>1076.43379</v>
      </c>
      <c r="I452" s="233"/>
      <c r="J452" s="234">
        <f>ROUND(I452*H452,2)</f>
        <v>0</v>
      </c>
      <c r="K452" s="235"/>
      <c r="L452" s="45"/>
      <c r="M452" s="236" t="s">
        <v>1</v>
      </c>
      <c r="N452" s="237" t="s">
        <v>39</v>
      </c>
      <c r="O452" s="92"/>
      <c r="P452" s="238">
        <f>O452*H452</f>
        <v>0</v>
      </c>
      <c r="Q452" s="238">
        <v>0</v>
      </c>
      <c r="R452" s="238">
        <f>Q452*H452</f>
        <v>0</v>
      </c>
      <c r="S452" s="238">
        <v>0</v>
      </c>
      <c r="T452" s="239">
        <f>S452*H452</f>
        <v>0</v>
      </c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R452" s="240" t="s">
        <v>170</v>
      </c>
      <c r="AT452" s="240" t="s">
        <v>166</v>
      </c>
      <c r="AU452" s="240" t="s">
        <v>83</v>
      </c>
      <c r="AY452" s="18" t="s">
        <v>164</v>
      </c>
      <c r="BE452" s="241">
        <f>IF(N452="základní",J452,0)</f>
        <v>0</v>
      </c>
      <c r="BF452" s="241">
        <f>IF(N452="snížená",J452,0)</f>
        <v>0</v>
      </c>
      <c r="BG452" s="241">
        <f>IF(N452="zákl. přenesená",J452,0)</f>
        <v>0</v>
      </c>
      <c r="BH452" s="241">
        <f>IF(N452="sníž. přenesená",J452,0)</f>
        <v>0</v>
      </c>
      <c r="BI452" s="241">
        <f>IF(N452="nulová",J452,0)</f>
        <v>0</v>
      </c>
      <c r="BJ452" s="18" t="s">
        <v>81</v>
      </c>
      <c r="BK452" s="241">
        <f>ROUND(I452*H452,2)</f>
        <v>0</v>
      </c>
      <c r="BL452" s="18" t="s">
        <v>170</v>
      </c>
      <c r="BM452" s="240" t="s">
        <v>407</v>
      </c>
    </row>
    <row r="453" s="14" customFormat="1">
      <c r="A453" s="14"/>
      <c r="B453" s="254"/>
      <c r="C453" s="255"/>
      <c r="D453" s="244" t="s">
        <v>172</v>
      </c>
      <c r="E453" s="256" t="s">
        <v>1</v>
      </c>
      <c r="F453" s="257" t="s">
        <v>395</v>
      </c>
      <c r="G453" s="255"/>
      <c r="H453" s="256" t="s">
        <v>1</v>
      </c>
      <c r="I453" s="258"/>
      <c r="J453" s="255"/>
      <c r="K453" s="255"/>
      <c r="L453" s="259"/>
      <c r="M453" s="260"/>
      <c r="N453" s="261"/>
      <c r="O453" s="261"/>
      <c r="P453" s="261"/>
      <c r="Q453" s="261"/>
      <c r="R453" s="261"/>
      <c r="S453" s="261"/>
      <c r="T453" s="26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3" t="s">
        <v>172</v>
      </c>
      <c r="AU453" s="263" t="s">
        <v>83</v>
      </c>
      <c r="AV453" s="14" t="s">
        <v>81</v>
      </c>
      <c r="AW453" s="14" t="s">
        <v>31</v>
      </c>
      <c r="AX453" s="14" t="s">
        <v>12</v>
      </c>
      <c r="AY453" s="263" t="s">
        <v>164</v>
      </c>
    </row>
    <row r="454" s="14" customFormat="1">
      <c r="A454" s="14"/>
      <c r="B454" s="254"/>
      <c r="C454" s="255"/>
      <c r="D454" s="244" t="s">
        <v>172</v>
      </c>
      <c r="E454" s="256" t="s">
        <v>1</v>
      </c>
      <c r="F454" s="257" t="s">
        <v>408</v>
      </c>
      <c r="G454" s="255"/>
      <c r="H454" s="256" t="s">
        <v>1</v>
      </c>
      <c r="I454" s="258"/>
      <c r="J454" s="255"/>
      <c r="K454" s="255"/>
      <c r="L454" s="259"/>
      <c r="M454" s="260"/>
      <c r="N454" s="261"/>
      <c r="O454" s="261"/>
      <c r="P454" s="261"/>
      <c r="Q454" s="261"/>
      <c r="R454" s="261"/>
      <c r="S454" s="261"/>
      <c r="T454" s="262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63" t="s">
        <v>172</v>
      </c>
      <c r="AU454" s="263" t="s">
        <v>83</v>
      </c>
      <c r="AV454" s="14" t="s">
        <v>81</v>
      </c>
      <c r="AW454" s="14" t="s">
        <v>31</v>
      </c>
      <c r="AX454" s="14" t="s">
        <v>12</v>
      </c>
      <c r="AY454" s="263" t="s">
        <v>164</v>
      </c>
    </row>
    <row r="455" s="14" customFormat="1">
      <c r="A455" s="14"/>
      <c r="B455" s="254"/>
      <c r="C455" s="255"/>
      <c r="D455" s="244" t="s">
        <v>172</v>
      </c>
      <c r="E455" s="256" t="s">
        <v>1</v>
      </c>
      <c r="F455" s="257" t="s">
        <v>409</v>
      </c>
      <c r="G455" s="255"/>
      <c r="H455" s="256" t="s">
        <v>1</v>
      </c>
      <c r="I455" s="258"/>
      <c r="J455" s="255"/>
      <c r="K455" s="255"/>
      <c r="L455" s="259"/>
      <c r="M455" s="260"/>
      <c r="N455" s="261"/>
      <c r="O455" s="261"/>
      <c r="P455" s="261"/>
      <c r="Q455" s="261"/>
      <c r="R455" s="261"/>
      <c r="S455" s="261"/>
      <c r="T455" s="262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63" t="s">
        <v>172</v>
      </c>
      <c r="AU455" s="263" t="s">
        <v>83</v>
      </c>
      <c r="AV455" s="14" t="s">
        <v>81</v>
      </c>
      <c r="AW455" s="14" t="s">
        <v>31</v>
      </c>
      <c r="AX455" s="14" t="s">
        <v>12</v>
      </c>
      <c r="AY455" s="263" t="s">
        <v>164</v>
      </c>
    </row>
    <row r="456" s="13" customFormat="1">
      <c r="A456" s="13"/>
      <c r="B456" s="242"/>
      <c r="C456" s="243"/>
      <c r="D456" s="244" t="s">
        <v>172</v>
      </c>
      <c r="E456" s="245" t="s">
        <v>1</v>
      </c>
      <c r="F456" s="246" t="s">
        <v>410</v>
      </c>
      <c r="G456" s="243"/>
      <c r="H456" s="247">
        <v>1743.8733600000001</v>
      </c>
      <c r="I456" s="248"/>
      <c r="J456" s="243"/>
      <c r="K456" s="243"/>
      <c r="L456" s="249"/>
      <c r="M456" s="250"/>
      <c r="N456" s="251"/>
      <c r="O456" s="251"/>
      <c r="P456" s="251"/>
      <c r="Q456" s="251"/>
      <c r="R456" s="251"/>
      <c r="S456" s="251"/>
      <c r="T456" s="252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53" t="s">
        <v>172</v>
      </c>
      <c r="AU456" s="253" t="s">
        <v>83</v>
      </c>
      <c r="AV456" s="13" t="s">
        <v>83</v>
      </c>
      <c r="AW456" s="13" t="s">
        <v>31</v>
      </c>
      <c r="AX456" s="13" t="s">
        <v>12</v>
      </c>
      <c r="AY456" s="253" t="s">
        <v>164</v>
      </c>
    </row>
    <row r="457" s="14" customFormat="1">
      <c r="A457" s="14"/>
      <c r="B457" s="254"/>
      <c r="C457" s="255"/>
      <c r="D457" s="244" t="s">
        <v>172</v>
      </c>
      <c r="E457" s="256" t="s">
        <v>1</v>
      </c>
      <c r="F457" s="257" t="s">
        <v>411</v>
      </c>
      <c r="G457" s="255"/>
      <c r="H457" s="256" t="s">
        <v>1</v>
      </c>
      <c r="I457" s="258"/>
      <c r="J457" s="255"/>
      <c r="K457" s="255"/>
      <c r="L457" s="259"/>
      <c r="M457" s="260"/>
      <c r="N457" s="261"/>
      <c r="O457" s="261"/>
      <c r="P457" s="261"/>
      <c r="Q457" s="261"/>
      <c r="R457" s="261"/>
      <c r="S457" s="261"/>
      <c r="T457" s="262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63" t="s">
        <v>172</v>
      </c>
      <c r="AU457" s="263" t="s">
        <v>83</v>
      </c>
      <c r="AV457" s="14" t="s">
        <v>81</v>
      </c>
      <c r="AW457" s="14" t="s">
        <v>31</v>
      </c>
      <c r="AX457" s="14" t="s">
        <v>12</v>
      </c>
      <c r="AY457" s="263" t="s">
        <v>164</v>
      </c>
    </row>
    <row r="458" s="14" customFormat="1">
      <c r="A458" s="14"/>
      <c r="B458" s="254"/>
      <c r="C458" s="255"/>
      <c r="D458" s="244" t="s">
        <v>172</v>
      </c>
      <c r="E458" s="256" t="s">
        <v>1</v>
      </c>
      <c r="F458" s="257" t="s">
        <v>412</v>
      </c>
      <c r="G458" s="255"/>
      <c r="H458" s="256" t="s">
        <v>1</v>
      </c>
      <c r="I458" s="258"/>
      <c r="J458" s="255"/>
      <c r="K458" s="255"/>
      <c r="L458" s="259"/>
      <c r="M458" s="260"/>
      <c r="N458" s="261"/>
      <c r="O458" s="261"/>
      <c r="P458" s="261"/>
      <c r="Q458" s="261"/>
      <c r="R458" s="261"/>
      <c r="S458" s="261"/>
      <c r="T458" s="262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63" t="s">
        <v>172</v>
      </c>
      <c r="AU458" s="263" t="s">
        <v>83</v>
      </c>
      <c r="AV458" s="14" t="s">
        <v>81</v>
      </c>
      <c r="AW458" s="14" t="s">
        <v>31</v>
      </c>
      <c r="AX458" s="14" t="s">
        <v>12</v>
      </c>
      <c r="AY458" s="263" t="s">
        <v>164</v>
      </c>
    </row>
    <row r="459" s="13" customFormat="1">
      <c r="A459" s="13"/>
      <c r="B459" s="242"/>
      <c r="C459" s="243"/>
      <c r="D459" s="244" t="s">
        <v>172</v>
      </c>
      <c r="E459" s="245" t="s">
        <v>1</v>
      </c>
      <c r="F459" s="246" t="s">
        <v>413</v>
      </c>
      <c r="G459" s="243"/>
      <c r="H459" s="247">
        <v>250.657251</v>
      </c>
      <c r="I459" s="248"/>
      <c r="J459" s="243"/>
      <c r="K459" s="243"/>
      <c r="L459" s="249"/>
      <c r="M459" s="250"/>
      <c r="N459" s="251"/>
      <c r="O459" s="251"/>
      <c r="P459" s="251"/>
      <c r="Q459" s="251"/>
      <c r="R459" s="251"/>
      <c r="S459" s="251"/>
      <c r="T459" s="252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53" t="s">
        <v>172</v>
      </c>
      <c r="AU459" s="253" t="s">
        <v>83</v>
      </c>
      <c r="AV459" s="13" t="s">
        <v>83</v>
      </c>
      <c r="AW459" s="13" t="s">
        <v>31</v>
      </c>
      <c r="AX459" s="13" t="s">
        <v>12</v>
      </c>
      <c r="AY459" s="253" t="s">
        <v>164</v>
      </c>
    </row>
    <row r="460" s="14" customFormat="1">
      <c r="A460" s="14"/>
      <c r="B460" s="254"/>
      <c r="C460" s="255"/>
      <c r="D460" s="244" t="s">
        <v>172</v>
      </c>
      <c r="E460" s="256" t="s">
        <v>1</v>
      </c>
      <c r="F460" s="257" t="s">
        <v>414</v>
      </c>
      <c r="G460" s="255"/>
      <c r="H460" s="256" t="s">
        <v>1</v>
      </c>
      <c r="I460" s="258"/>
      <c r="J460" s="255"/>
      <c r="K460" s="255"/>
      <c r="L460" s="259"/>
      <c r="M460" s="260"/>
      <c r="N460" s="261"/>
      <c r="O460" s="261"/>
      <c r="P460" s="261"/>
      <c r="Q460" s="261"/>
      <c r="R460" s="261"/>
      <c r="S460" s="261"/>
      <c r="T460" s="262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63" t="s">
        <v>172</v>
      </c>
      <c r="AU460" s="263" t="s">
        <v>83</v>
      </c>
      <c r="AV460" s="14" t="s">
        <v>81</v>
      </c>
      <c r="AW460" s="14" t="s">
        <v>31</v>
      </c>
      <c r="AX460" s="14" t="s">
        <v>12</v>
      </c>
      <c r="AY460" s="263" t="s">
        <v>164</v>
      </c>
    </row>
    <row r="461" s="13" customFormat="1">
      <c r="A461" s="13"/>
      <c r="B461" s="242"/>
      <c r="C461" s="243"/>
      <c r="D461" s="244" t="s">
        <v>172</v>
      </c>
      <c r="E461" s="245" t="s">
        <v>1</v>
      </c>
      <c r="F461" s="246" t="s">
        <v>415</v>
      </c>
      <c r="G461" s="243"/>
      <c r="H461" s="247">
        <v>19.393425000000001</v>
      </c>
      <c r="I461" s="248"/>
      <c r="J461" s="243"/>
      <c r="K461" s="243"/>
      <c r="L461" s="249"/>
      <c r="M461" s="250"/>
      <c r="N461" s="251"/>
      <c r="O461" s="251"/>
      <c r="P461" s="251"/>
      <c r="Q461" s="251"/>
      <c r="R461" s="251"/>
      <c r="S461" s="251"/>
      <c r="T461" s="252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53" t="s">
        <v>172</v>
      </c>
      <c r="AU461" s="253" t="s">
        <v>83</v>
      </c>
      <c r="AV461" s="13" t="s">
        <v>83</v>
      </c>
      <c r="AW461" s="13" t="s">
        <v>31</v>
      </c>
      <c r="AX461" s="13" t="s">
        <v>12</v>
      </c>
      <c r="AY461" s="253" t="s">
        <v>164</v>
      </c>
    </row>
    <row r="462" s="14" customFormat="1">
      <c r="A462" s="14"/>
      <c r="B462" s="254"/>
      <c r="C462" s="255"/>
      <c r="D462" s="244" t="s">
        <v>172</v>
      </c>
      <c r="E462" s="256" t="s">
        <v>1</v>
      </c>
      <c r="F462" s="257" t="s">
        <v>416</v>
      </c>
      <c r="G462" s="255"/>
      <c r="H462" s="256" t="s">
        <v>1</v>
      </c>
      <c r="I462" s="258"/>
      <c r="J462" s="255"/>
      <c r="K462" s="255"/>
      <c r="L462" s="259"/>
      <c r="M462" s="260"/>
      <c r="N462" s="261"/>
      <c r="O462" s="261"/>
      <c r="P462" s="261"/>
      <c r="Q462" s="261"/>
      <c r="R462" s="261"/>
      <c r="S462" s="261"/>
      <c r="T462" s="262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63" t="s">
        <v>172</v>
      </c>
      <c r="AU462" s="263" t="s">
        <v>83</v>
      </c>
      <c r="AV462" s="14" t="s">
        <v>81</v>
      </c>
      <c r="AW462" s="14" t="s">
        <v>31</v>
      </c>
      <c r="AX462" s="14" t="s">
        <v>12</v>
      </c>
      <c r="AY462" s="263" t="s">
        <v>164</v>
      </c>
    </row>
    <row r="463" s="13" customFormat="1">
      <c r="A463" s="13"/>
      <c r="B463" s="242"/>
      <c r="C463" s="243"/>
      <c r="D463" s="244" t="s">
        <v>172</v>
      </c>
      <c r="E463" s="245" t="s">
        <v>1</v>
      </c>
      <c r="F463" s="246" t="s">
        <v>417</v>
      </c>
      <c r="G463" s="243"/>
      <c r="H463" s="247">
        <v>42.118704000000001</v>
      </c>
      <c r="I463" s="248"/>
      <c r="J463" s="243"/>
      <c r="K463" s="243"/>
      <c r="L463" s="249"/>
      <c r="M463" s="250"/>
      <c r="N463" s="251"/>
      <c r="O463" s="251"/>
      <c r="P463" s="251"/>
      <c r="Q463" s="251"/>
      <c r="R463" s="251"/>
      <c r="S463" s="251"/>
      <c r="T463" s="252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T463" s="253" t="s">
        <v>172</v>
      </c>
      <c r="AU463" s="253" t="s">
        <v>83</v>
      </c>
      <c r="AV463" s="13" t="s">
        <v>83</v>
      </c>
      <c r="AW463" s="13" t="s">
        <v>31</v>
      </c>
      <c r="AX463" s="13" t="s">
        <v>12</v>
      </c>
      <c r="AY463" s="253" t="s">
        <v>164</v>
      </c>
    </row>
    <row r="464" s="14" customFormat="1">
      <c r="A464" s="14"/>
      <c r="B464" s="254"/>
      <c r="C464" s="255"/>
      <c r="D464" s="244" t="s">
        <v>172</v>
      </c>
      <c r="E464" s="256" t="s">
        <v>1</v>
      </c>
      <c r="F464" s="257" t="s">
        <v>418</v>
      </c>
      <c r="G464" s="255"/>
      <c r="H464" s="256" t="s">
        <v>1</v>
      </c>
      <c r="I464" s="258"/>
      <c r="J464" s="255"/>
      <c r="K464" s="255"/>
      <c r="L464" s="259"/>
      <c r="M464" s="260"/>
      <c r="N464" s="261"/>
      <c r="O464" s="261"/>
      <c r="P464" s="261"/>
      <c r="Q464" s="261"/>
      <c r="R464" s="261"/>
      <c r="S464" s="261"/>
      <c r="T464" s="262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T464" s="263" t="s">
        <v>172</v>
      </c>
      <c r="AU464" s="263" t="s">
        <v>83</v>
      </c>
      <c r="AV464" s="14" t="s">
        <v>81</v>
      </c>
      <c r="AW464" s="14" t="s">
        <v>31</v>
      </c>
      <c r="AX464" s="14" t="s">
        <v>12</v>
      </c>
      <c r="AY464" s="263" t="s">
        <v>164</v>
      </c>
    </row>
    <row r="465" s="13" customFormat="1">
      <c r="A465" s="13"/>
      <c r="B465" s="242"/>
      <c r="C465" s="243"/>
      <c r="D465" s="244" t="s">
        <v>172</v>
      </c>
      <c r="E465" s="245" t="s">
        <v>1</v>
      </c>
      <c r="F465" s="246" t="s">
        <v>419</v>
      </c>
      <c r="G465" s="243"/>
      <c r="H465" s="247">
        <v>96.824843749999999</v>
      </c>
      <c r="I465" s="248"/>
      <c r="J465" s="243"/>
      <c r="K465" s="243"/>
      <c r="L465" s="249"/>
      <c r="M465" s="250"/>
      <c r="N465" s="251"/>
      <c r="O465" s="251"/>
      <c r="P465" s="251"/>
      <c r="Q465" s="251"/>
      <c r="R465" s="251"/>
      <c r="S465" s="251"/>
      <c r="T465" s="252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T465" s="253" t="s">
        <v>172</v>
      </c>
      <c r="AU465" s="253" t="s">
        <v>83</v>
      </c>
      <c r="AV465" s="13" t="s">
        <v>83</v>
      </c>
      <c r="AW465" s="13" t="s">
        <v>31</v>
      </c>
      <c r="AX465" s="13" t="s">
        <v>12</v>
      </c>
      <c r="AY465" s="253" t="s">
        <v>164</v>
      </c>
    </row>
    <row r="466" s="15" customFormat="1">
      <c r="A466" s="15"/>
      <c r="B466" s="264"/>
      <c r="C466" s="265"/>
      <c r="D466" s="244" t="s">
        <v>172</v>
      </c>
      <c r="E466" s="266" t="s">
        <v>1</v>
      </c>
      <c r="F466" s="267" t="s">
        <v>180</v>
      </c>
      <c r="G466" s="265"/>
      <c r="H466" s="268">
        <v>2152.8675837500004</v>
      </c>
      <c r="I466" s="269"/>
      <c r="J466" s="265"/>
      <c r="K466" s="265"/>
      <c r="L466" s="270"/>
      <c r="M466" s="271"/>
      <c r="N466" s="272"/>
      <c r="O466" s="272"/>
      <c r="P466" s="272"/>
      <c r="Q466" s="272"/>
      <c r="R466" s="272"/>
      <c r="S466" s="272"/>
      <c r="T466" s="273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T466" s="274" t="s">
        <v>172</v>
      </c>
      <c r="AU466" s="274" t="s">
        <v>83</v>
      </c>
      <c r="AV466" s="15" t="s">
        <v>170</v>
      </c>
      <c r="AW466" s="15" t="s">
        <v>31</v>
      </c>
      <c r="AX466" s="15" t="s">
        <v>81</v>
      </c>
      <c r="AY466" s="274" t="s">
        <v>164</v>
      </c>
    </row>
    <row r="467" s="13" customFormat="1">
      <c r="A467" s="13"/>
      <c r="B467" s="242"/>
      <c r="C467" s="243"/>
      <c r="D467" s="244" t="s">
        <v>172</v>
      </c>
      <c r="E467" s="243"/>
      <c r="F467" s="246" t="s">
        <v>420</v>
      </c>
      <c r="G467" s="243"/>
      <c r="H467" s="247">
        <v>1076.43379</v>
      </c>
      <c r="I467" s="248"/>
      <c r="J467" s="243"/>
      <c r="K467" s="243"/>
      <c r="L467" s="249"/>
      <c r="M467" s="250"/>
      <c r="N467" s="251"/>
      <c r="O467" s="251"/>
      <c r="P467" s="251"/>
      <c r="Q467" s="251"/>
      <c r="R467" s="251"/>
      <c r="S467" s="251"/>
      <c r="T467" s="252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53" t="s">
        <v>172</v>
      </c>
      <c r="AU467" s="253" t="s">
        <v>83</v>
      </c>
      <c r="AV467" s="13" t="s">
        <v>83</v>
      </c>
      <c r="AW467" s="13" t="s">
        <v>4</v>
      </c>
      <c r="AX467" s="13" t="s">
        <v>81</v>
      </c>
      <c r="AY467" s="253" t="s">
        <v>164</v>
      </c>
    </row>
    <row r="468" s="2" customFormat="1" ht="37.8" customHeight="1">
      <c r="A468" s="39"/>
      <c r="B468" s="40"/>
      <c r="C468" s="228" t="s">
        <v>421</v>
      </c>
      <c r="D468" s="228" t="s">
        <v>166</v>
      </c>
      <c r="E468" s="229" t="s">
        <v>422</v>
      </c>
      <c r="F468" s="230" t="s">
        <v>423</v>
      </c>
      <c r="G468" s="231" t="s">
        <v>269</v>
      </c>
      <c r="H468" s="232">
        <v>4305.7351600000002</v>
      </c>
      <c r="I468" s="233"/>
      <c r="J468" s="234">
        <f>ROUND(I468*H468,2)</f>
        <v>0</v>
      </c>
      <c r="K468" s="235"/>
      <c r="L468" s="45"/>
      <c r="M468" s="236" t="s">
        <v>1</v>
      </c>
      <c r="N468" s="237" t="s">
        <v>39</v>
      </c>
      <c r="O468" s="92"/>
      <c r="P468" s="238">
        <f>O468*H468</f>
        <v>0</v>
      </c>
      <c r="Q468" s="238">
        <v>0</v>
      </c>
      <c r="R468" s="238">
        <f>Q468*H468</f>
        <v>0</v>
      </c>
      <c r="S468" s="238">
        <v>0</v>
      </c>
      <c r="T468" s="239">
        <f>S468*H468</f>
        <v>0</v>
      </c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R468" s="240" t="s">
        <v>170</v>
      </c>
      <c r="AT468" s="240" t="s">
        <v>166</v>
      </c>
      <c r="AU468" s="240" t="s">
        <v>83</v>
      </c>
      <c r="AY468" s="18" t="s">
        <v>164</v>
      </c>
      <c r="BE468" s="241">
        <f>IF(N468="základní",J468,0)</f>
        <v>0</v>
      </c>
      <c r="BF468" s="241">
        <f>IF(N468="snížená",J468,0)</f>
        <v>0</v>
      </c>
      <c r="BG468" s="241">
        <f>IF(N468="zákl. přenesená",J468,0)</f>
        <v>0</v>
      </c>
      <c r="BH468" s="241">
        <f>IF(N468="sníž. přenesená",J468,0)</f>
        <v>0</v>
      </c>
      <c r="BI468" s="241">
        <f>IF(N468="nulová",J468,0)</f>
        <v>0</v>
      </c>
      <c r="BJ468" s="18" t="s">
        <v>81</v>
      </c>
      <c r="BK468" s="241">
        <f>ROUND(I468*H468,2)</f>
        <v>0</v>
      </c>
      <c r="BL468" s="18" t="s">
        <v>170</v>
      </c>
      <c r="BM468" s="240" t="s">
        <v>424</v>
      </c>
    </row>
    <row r="469" s="14" customFormat="1">
      <c r="A469" s="14"/>
      <c r="B469" s="254"/>
      <c r="C469" s="255"/>
      <c r="D469" s="244" t="s">
        <v>172</v>
      </c>
      <c r="E469" s="256" t="s">
        <v>1</v>
      </c>
      <c r="F469" s="257" t="s">
        <v>395</v>
      </c>
      <c r="G469" s="255"/>
      <c r="H469" s="256" t="s">
        <v>1</v>
      </c>
      <c r="I469" s="258"/>
      <c r="J469" s="255"/>
      <c r="K469" s="255"/>
      <c r="L469" s="259"/>
      <c r="M469" s="260"/>
      <c r="N469" s="261"/>
      <c r="O469" s="261"/>
      <c r="P469" s="261"/>
      <c r="Q469" s="261"/>
      <c r="R469" s="261"/>
      <c r="S469" s="261"/>
      <c r="T469" s="262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63" t="s">
        <v>172</v>
      </c>
      <c r="AU469" s="263" t="s">
        <v>83</v>
      </c>
      <c r="AV469" s="14" t="s">
        <v>81</v>
      </c>
      <c r="AW469" s="14" t="s">
        <v>31</v>
      </c>
      <c r="AX469" s="14" t="s">
        <v>12</v>
      </c>
      <c r="AY469" s="263" t="s">
        <v>164</v>
      </c>
    </row>
    <row r="470" s="14" customFormat="1">
      <c r="A470" s="14"/>
      <c r="B470" s="254"/>
      <c r="C470" s="255"/>
      <c r="D470" s="244" t="s">
        <v>172</v>
      </c>
      <c r="E470" s="256" t="s">
        <v>1</v>
      </c>
      <c r="F470" s="257" t="s">
        <v>408</v>
      </c>
      <c r="G470" s="255"/>
      <c r="H470" s="256" t="s">
        <v>1</v>
      </c>
      <c r="I470" s="258"/>
      <c r="J470" s="255"/>
      <c r="K470" s="255"/>
      <c r="L470" s="259"/>
      <c r="M470" s="260"/>
      <c r="N470" s="261"/>
      <c r="O470" s="261"/>
      <c r="P470" s="261"/>
      <c r="Q470" s="261"/>
      <c r="R470" s="261"/>
      <c r="S470" s="261"/>
      <c r="T470" s="262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63" t="s">
        <v>172</v>
      </c>
      <c r="AU470" s="263" t="s">
        <v>83</v>
      </c>
      <c r="AV470" s="14" t="s">
        <v>81</v>
      </c>
      <c r="AW470" s="14" t="s">
        <v>31</v>
      </c>
      <c r="AX470" s="14" t="s">
        <v>12</v>
      </c>
      <c r="AY470" s="263" t="s">
        <v>164</v>
      </c>
    </row>
    <row r="471" s="14" customFormat="1">
      <c r="A471" s="14"/>
      <c r="B471" s="254"/>
      <c r="C471" s="255"/>
      <c r="D471" s="244" t="s">
        <v>172</v>
      </c>
      <c r="E471" s="256" t="s">
        <v>1</v>
      </c>
      <c r="F471" s="257" t="s">
        <v>409</v>
      </c>
      <c r="G471" s="255"/>
      <c r="H471" s="256" t="s">
        <v>1</v>
      </c>
      <c r="I471" s="258"/>
      <c r="J471" s="255"/>
      <c r="K471" s="255"/>
      <c r="L471" s="259"/>
      <c r="M471" s="260"/>
      <c r="N471" s="261"/>
      <c r="O471" s="261"/>
      <c r="P471" s="261"/>
      <c r="Q471" s="261"/>
      <c r="R471" s="261"/>
      <c r="S471" s="261"/>
      <c r="T471" s="262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63" t="s">
        <v>172</v>
      </c>
      <c r="AU471" s="263" t="s">
        <v>83</v>
      </c>
      <c r="AV471" s="14" t="s">
        <v>81</v>
      </c>
      <c r="AW471" s="14" t="s">
        <v>31</v>
      </c>
      <c r="AX471" s="14" t="s">
        <v>12</v>
      </c>
      <c r="AY471" s="263" t="s">
        <v>164</v>
      </c>
    </row>
    <row r="472" s="13" customFormat="1">
      <c r="A472" s="13"/>
      <c r="B472" s="242"/>
      <c r="C472" s="243"/>
      <c r="D472" s="244" t="s">
        <v>172</v>
      </c>
      <c r="E472" s="245" t="s">
        <v>1</v>
      </c>
      <c r="F472" s="246" t="s">
        <v>410</v>
      </c>
      <c r="G472" s="243"/>
      <c r="H472" s="247">
        <v>1743.8733600000001</v>
      </c>
      <c r="I472" s="248"/>
      <c r="J472" s="243"/>
      <c r="K472" s="243"/>
      <c r="L472" s="249"/>
      <c r="M472" s="250"/>
      <c r="N472" s="251"/>
      <c r="O472" s="251"/>
      <c r="P472" s="251"/>
      <c r="Q472" s="251"/>
      <c r="R472" s="251"/>
      <c r="S472" s="251"/>
      <c r="T472" s="252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T472" s="253" t="s">
        <v>172</v>
      </c>
      <c r="AU472" s="253" t="s">
        <v>83</v>
      </c>
      <c r="AV472" s="13" t="s">
        <v>83</v>
      </c>
      <c r="AW472" s="13" t="s">
        <v>31</v>
      </c>
      <c r="AX472" s="13" t="s">
        <v>12</v>
      </c>
      <c r="AY472" s="253" t="s">
        <v>164</v>
      </c>
    </row>
    <row r="473" s="14" customFormat="1">
      <c r="A473" s="14"/>
      <c r="B473" s="254"/>
      <c r="C473" s="255"/>
      <c r="D473" s="244" t="s">
        <v>172</v>
      </c>
      <c r="E473" s="256" t="s">
        <v>1</v>
      </c>
      <c r="F473" s="257" t="s">
        <v>411</v>
      </c>
      <c r="G473" s="255"/>
      <c r="H473" s="256" t="s">
        <v>1</v>
      </c>
      <c r="I473" s="258"/>
      <c r="J473" s="255"/>
      <c r="K473" s="255"/>
      <c r="L473" s="259"/>
      <c r="M473" s="260"/>
      <c r="N473" s="261"/>
      <c r="O473" s="261"/>
      <c r="P473" s="261"/>
      <c r="Q473" s="261"/>
      <c r="R473" s="261"/>
      <c r="S473" s="261"/>
      <c r="T473" s="262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63" t="s">
        <v>172</v>
      </c>
      <c r="AU473" s="263" t="s">
        <v>83</v>
      </c>
      <c r="AV473" s="14" t="s">
        <v>81</v>
      </c>
      <c r="AW473" s="14" t="s">
        <v>31</v>
      </c>
      <c r="AX473" s="14" t="s">
        <v>12</v>
      </c>
      <c r="AY473" s="263" t="s">
        <v>164</v>
      </c>
    </row>
    <row r="474" s="14" customFormat="1">
      <c r="A474" s="14"/>
      <c r="B474" s="254"/>
      <c r="C474" s="255"/>
      <c r="D474" s="244" t="s">
        <v>172</v>
      </c>
      <c r="E474" s="256" t="s">
        <v>1</v>
      </c>
      <c r="F474" s="257" t="s">
        <v>412</v>
      </c>
      <c r="G474" s="255"/>
      <c r="H474" s="256" t="s">
        <v>1</v>
      </c>
      <c r="I474" s="258"/>
      <c r="J474" s="255"/>
      <c r="K474" s="255"/>
      <c r="L474" s="259"/>
      <c r="M474" s="260"/>
      <c r="N474" s="261"/>
      <c r="O474" s="261"/>
      <c r="P474" s="261"/>
      <c r="Q474" s="261"/>
      <c r="R474" s="261"/>
      <c r="S474" s="261"/>
      <c r="T474" s="262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63" t="s">
        <v>172</v>
      </c>
      <c r="AU474" s="263" t="s">
        <v>83</v>
      </c>
      <c r="AV474" s="14" t="s">
        <v>81</v>
      </c>
      <c r="AW474" s="14" t="s">
        <v>31</v>
      </c>
      <c r="AX474" s="14" t="s">
        <v>12</v>
      </c>
      <c r="AY474" s="263" t="s">
        <v>164</v>
      </c>
    </row>
    <row r="475" s="13" customFormat="1">
      <c r="A475" s="13"/>
      <c r="B475" s="242"/>
      <c r="C475" s="243"/>
      <c r="D475" s="244" t="s">
        <v>172</v>
      </c>
      <c r="E475" s="245" t="s">
        <v>1</v>
      </c>
      <c r="F475" s="246" t="s">
        <v>413</v>
      </c>
      <c r="G475" s="243"/>
      <c r="H475" s="247">
        <v>250.657251</v>
      </c>
      <c r="I475" s="248"/>
      <c r="J475" s="243"/>
      <c r="K475" s="243"/>
      <c r="L475" s="249"/>
      <c r="M475" s="250"/>
      <c r="N475" s="251"/>
      <c r="O475" s="251"/>
      <c r="P475" s="251"/>
      <c r="Q475" s="251"/>
      <c r="R475" s="251"/>
      <c r="S475" s="251"/>
      <c r="T475" s="252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53" t="s">
        <v>172</v>
      </c>
      <c r="AU475" s="253" t="s">
        <v>83</v>
      </c>
      <c r="AV475" s="13" t="s">
        <v>83</v>
      </c>
      <c r="AW475" s="13" t="s">
        <v>31</v>
      </c>
      <c r="AX475" s="13" t="s">
        <v>12</v>
      </c>
      <c r="AY475" s="253" t="s">
        <v>164</v>
      </c>
    </row>
    <row r="476" s="14" customFormat="1">
      <c r="A476" s="14"/>
      <c r="B476" s="254"/>
      <c r="C476" s="255"/>
      <c r="D476" s="244" t="s">
        <v>172</v>
      </c>
      <c r="E476" s="256" t="s">
        <v>1</v>
      </c>
      <c r="F476" s="257" t="s">
        <v>414</v>
      </c>
      <c r="G476" s="255"/>
      <c r="H476" s="256" t="s">
        <v>1</v>
      </c>
      <c r="I476" s="258"/>
      <c r="J476" s="255"/>
      <c r="K476" s="255"/>
      <c r="L476" s="259"/>
      <c r="M476" s="260"/>
      <c r="N476" s="261"/>
      <c r="O476" s="261"/>
      <c r="P476" s="261"/>
      <c r="Q476" s="261"/>
      <c r="R476" s="261"/>
      <c r="S476" s="261"/>
      <c r="T476" s="262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63" t="s">
        <v>172</v>
      </c>
      <c r="AU476" s="263" t="s">
        <v>83</v>
      </c>
      <c r="AV476" s="14" t="s">
        <v>81</v>
      </c>
      <c r="AW476" s="14" t="s">
        <v>31</v>
      </c>
      <c r="AX476" s="14" t="s">
        <v>12</v>
      </c>
      <c r="AY476" s="263" t="s">
        <v>164</v>
      </c>
    </row>
    <row r="477" s="13" customFormat="1">
      <c r="A477" s="13"/>
      <c r="B477" s="242"/>
      <c r="C477" s="243"/>
      <c r="D477" s="244" t="s">
        <v>172</v>
      </c>
      <c r="E477" s="245" t="s">
        <v>1</v>
      </c>
      <c r="F477" s="246" t="s">
        <v>415</v>
      </c>
      <c r="G477" s="243"/>
      <c r="H477" s="247">
        <v>19.393425000000001</v>
      </c>
      <c r="I477" s="248"/>
      <c r="J477" s="243"/>
      <c r="K477" s="243"/>
      <c r="L477" s="249"/>
      <c r="M477" s="250"/>
      <c r="N477" s="251"/>
      <c r="O477" s="251"/>
      <c r="P477" s="251"/>
      <c r="Q477" s="251"/>
      <c r="R477" s="251"/>
      <c r="S477" s="251"/>
      <c r="T477" s="252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53" t="s">
        <v>172</v>
      </c>
      <c r="AU477" s="253" t="s">
        <v>83</v>
      </c>
      <c r="AV477" s="13" t="s">
        <v>83</v>
      </c>
      <c r="AW477" s="13" t="s">
        <v>31</v>
      </c>
      <c r="AX477" s="13" t="s">
        <v>12</v>
      </c>
      <c r="AY477" s="253" t="s">
        <v>164</v>
      </c>
    </row>
    <row r="478" s="14" customFormat="1">
      <c r="A478" s="14"/>
      <c r="B478" s="254"/>
      <c r="C478" s="255"/>
      <c r="D478" s="244" t="s">
        <v>172</v>
      </c>
      <c r="E478" s="256" t="s">
        <v>1</v>
      </c>
      <c r="F478" s="257" t="s">
        <v>416</v>
      </c>
      <c r="G478" s="255"/>
      <c r="H478" s="256" t="s">
        <v>1</v>
      </c>
      <c r="I478" s="258"/>
      <c r="J478" s="255"/>
      <c r="K478" s="255"/>
      <c r="L478" s="259"/>
      <c r="M478" s="260"/>
      <c r="N478" s="261"/>
      <c r="O478" s="261"/>
      <c r="P478" s="261"/>
      <c r="Q478" s="261"/>
      <c r="R478" s="261"/>
      <c r="S478" s="261"/>
      <c r="T478" s="262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63" t="s">
        <v>172</v>
      </c>
      <c r="AU478" s="263" t="s">
        <v>83</v>
      </c>
      <c r="AV478" s="14" t="s">
        <v>81</v>
      </c>
      <c r="AW478" s="14" t="s">
        <v>31</v>
      </c>
      <c r="AX478" s="14" t="s">
        <v>12</v>
      </c>
      <c r="AY478" s="263" t="s">
        <v>164</v>
      </c>
    </row>
    <row r="479" s="13" customFormat="1">
      <c r="A479" s="13"/>
      <c r="B479" s="242"/>
      <c r="C479" s="243"/>
      <c r="D479" s="244" t="s">
        <v>172</v>
      </c>
      <c r="E479" s="245" t="s">
        <v>1</v>
      </c>
      <c r="F479" s="246" t="s">
        <v>417</v>
      </c>
      <c r="G479" s="243"/>
      <c r="H479" s="247">
        <v>42.118704000000001</v>
      </c>
      <c r="I479" s="248"/>
      <c r="J479" s="243"/>
      <c r="K479" s="243"/>
      <c r="L479" s="249"/>
      <c r="M479" s="250"/>
      <c r="N479" s="251"/>
      <c r="O479" s="251"/>
      <c r="P479" s="251"/>
      <c r="Q479" s="251"/>
      <c r="R479" s="251"/>
      <c r="S479" s="251"/>
      <c r="T479" s="252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T479" s="253" t="s">
        <v>172</v>
      </c>
      <c r="AU479" s="253" t="s">
        <v>83</v>
      </c>
      <c r="AV479" s="13" t="s">
        <v>83</v>
      </c>
      <c r="AW479" s="13" t="s">
        <v>31</v>
      </c>
      <c r="AX479" s="13" t="s">
        <v>12</v>
      </c>
      <c r="AY479" s="253" t="s">
        <v>164</v>
      </c>
    </row>
    <row r="480" s="14" customFormat="1">
      <c r="A480" s="14"/>
      <c r="B480" s="254"/>
      <c r="C480" s="255"/>
      <c r="D480" s="244" t="s">
        <v>172</v>
      </c>
      <c r="E480" s="256" t="s">
        <v>1</v>
      </c>
      <c r="F480" s="257" t="s">
        <v>418</v>
      </c>
      <c r="G480" s="255"/>
      <c r="H480" s="256" t="s">
        <v>1</v>
      </c>
      <c r="I480" s="258"/>
      <c r="J480" s="255"/>
      <c r="K480" s="255"/>
      <c r="L480" s="259"/>
      <c r="M480" s="260"/>
      <c r="N480" s="261"/>
      <c r="O480" s="261"/>
      <c r="P480" s="261"/>
      <c r="Q480" s="261"/>
      <c r="R480" s="261"/>
      <c r="S480" s="261"/>
      <c r="T480" s="262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63" t="s">
        <v>172</v>
      </c>
      <c r="AU480" s="263" t="s">
        <v>83</v>
      </c>
      <c r="AV480" s="14" t="s">
        <v>81</v>
      </c>
      <c r="AW480" s="14" t="s">
        <v>31</v>
      </c>
      <c r="AX480" s="14" t="s">
        <v>12</v>
      </c>
      <c r="AY480" s="263" t="s">
        <v>164</v>
      </c>
    </row>
    <row r="481" s="13" customFormat="1">
      <c r="A481" s="13"/>
      <c r="B481" s="242"/>
      <c r="C481" s="243"/>
      <c r="D481" s="244" t="s">
        <v>172</v>
      </c>
      <c r="E481" s="245" t="s">
        <v>1</v>
      </c>
      <c r="F481" s="246" t="s">
        <v>419</v>
      </c>
      <c r="G481" s="243"/>
      <c r="H481" s="247">
        <v>96.824843749999999</v>
      </c>
      <c r="I481" s="248"/>
      <c r="J481" s="243"/>
      <c r="K481" s="243"/>
      <c r="L481" s="249"/>
      <c r="M481" s="250"/>
      <c r="N481" s="251"/>
      <c r="O481" s="251"/>
      <c r="P481" s="251"/>
      <c r="Q481" s="251"/>
      <c r="R481" s="251"/>
      <c r="S481" s="251"/>
      <c r="T481" s="252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53" t="s">
        <v>172</v>
      </c>
      <c r="AU481" s="253" t="s">
        <v>83</v>
      </c>
      <c r="AV481" s="13" t="s">
        <v>83</v>
      </c>
      <c r="AW481" s="13" t="s">
        <v>31</v>
      </c>
      <c r="AX481" s="13" t="s">
        <v>12</v>
      </c>
      <c r="AY481" s="253" t="s">
        <v>164</v>
      </c>
    </row>
    <row r="482" s="16" customFormat="1">
      <c r="A482" s="16"/>
      <c r="B482" s="275"/>
      <c r="C482" s="276"/>
      <c r="D482" s="244" t="s">
        <v>172</v>
      </c>
      <c r="E482" s="277" t="s">
        <v>1</v>
      </c>
      <c r="F482" s="278" t="s">
        <v>308</v>
      </c>
      <c r="G482" s="276"/>
      <c r="H482" s="279">
        <v>2152.8675837500004</v>
      </c>
      <c r="I482" s="280"/>
      <c r="J482" s="276"/>
      <c r="K482" s="276"/>
      <c r="L482" s="281"/>
      <c r="M482" s="282"/>
      <c r="N482" s="283"/>
      <c r="O482" s="283"/>
      <c r="P482" s="283"/>
      <c r="Q482" s="283"/>
      <c r="R482" s="283"/>
      <c r="S482" s="283"/>
      <c r="T482" s="284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T482" s="285" t="s">
        <v>172</v>
      </c>
      <c r="AU482" s="285" t="s">
        <v>83</v>
      </c>
      <c r="AV482" s="16" t="s">
        <v>181</v>
      </c>
      <c r="AW482" s="16" t="s">
        <v>31</v>
      </c>
      <c r="AX482" s="16" t="s">
        <v>12</v>
      </c>
      <c r="AY482" s="285" t="s">
        <v>164</v>
      </c>
    </row>
    <row r="483" s="13" customFormat="1">
      <c r="A483" s="13"/>
      <c r="B483" s="242"/>
      <c r="C483" s="243"/>
      <c r="D483" s="244" t="s">
        <v>172</v>
      </c>
      <c r="E483" s="245" t="s">
        <v>1</v>
      </c>
      <c r="F483" s="246" t="s">
        <v>425</v>
      </c>
      <c r="G483" s="243"/>
      <c r="H483" s="247">
        <v>8611.4703200000004</v>
      </c>
      <c r="I483" s="248"/>
      <c r="J483" s="243"/>
      <c r="K483" s="243"/>
      <c r="L483" s="249"/>
      <c r="M483" s="250"/>
      <c r="N483" s="251"/>
      <c r="O483" s="251"/>
      <c r="P483" s="251"/>
      <c r="Q483" s="251"/>
      <c r="R483" s="251"/>
      <c r="S483" s="251"/>
      <c r="T483" s="252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T483" s="253" t="s">
        <v>172</v>
      </c>
      <c r="AU483" s="253" t="s">
        <v>83</v>
      </c>
      <c r="AV483" s="13" t="s">
        <v>83</v>
      </c>
      <c r="AW483" s="13" t="s">
        <v>31</v>
      </c>
      <c r="AX483" s="13" t="s">
        <v>81</v>
      </c>
      <c r="AY483" s="253" t="s">
        <v>164</v>
      </c>
    </row>
    <row r="484" s="13" customFormat="1">
      <c r="A484" s="13"/>
      <c r="B484" s="242"/>
      <c r="C484" s="243"/>
      <c r="D484" s="244" t="s">
        <v>172</v>
      </c>
      <c r="E484" s="243"/>
      <c r="F484" s="246" t="s">
        <v>426</v>
      </c>
      <c r="G484" s="243"/>
      <c r="H484" s="247">
        <v>4305.7351600000002</v>
      </c>
      <c r="I484" s="248"/>
      <c r="J484" s="243"/>
      <c r="K484" s="243"/>
      <c r="L484" s="249"/>
      <c r="M484" s="250"/>
      <c r="N484" s="251"/>
      <c r="O484" s="251"/>
      <c r="P484" s="251"/>
      <c r="Q484" s="251"/>
      <c r="R484" s="251"/>
      <c r="S484" s="251"/>
      <c r="T484" s="252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53" t="s">
        <v>172</v>
      </c>
      <c r="AU484" s="253" t="s">
        <v>83</v>
      </c>
      <c r="AV484" s="13" t="s">
        <v>83</v>
      </c>
      <c r="AW484" s="13" t="s">
        <v>4</v>
      </c>
      <c r="AX484" s="13" t="s">
        <v>81</v>
      </c>
      <c r="AY484" s="253" t="s">
        <v>164</v>
      </c>
    </row>
    <row r="485" s="2" customFormat="1" ht="37.8" customHeight="1">
      <c r="A485" s="39"/>
      <c r="B485" s="40"/>
      <c r="C485" s="228" t="s">
        <v>427</v>
      </c>
      <c r="D485" s="228" t="s">
        <v>166</v>
      </c>
      <c r="E485" s="229" t="s">
        <v>428</v>
      </c>
      <c r="F485" s="230" t="s">
        <v>429</v>
      </c>
      <c r="G485" s="231" t="s">
        <v>269</v>
      </c>
      <c r="H485" s="232">
        <v>1076.43379</v>
      </c>
      <c r="I485" s="233"/>
      <c r="J485" s="234">
        <f>ROUND(I485*H485,2)</f>
        <v>0</v>
      </c>
      <c r="K485" s="235"/>
      <c r="L485" s="45"/>
      <c r="M485" s="236" t="s">
        <v>1</v>
      </c>
      <c r="N485" s="237" t="s">
        <v>39</v>
      </c>
      <c r="O485" s="92"/>
      <c r="P485" s="238">
        <f>O485*H485</f>
        <v>0</v>
      </c>
      <c r="Q485" s="238">
        <v>0</v>
      </c>
      <c r="R485" s="238">
        <f>Q485*H485</f>
        <v>0</v>
      </c>
      <c r="S485" s="238">
        <v>0</v>
      </c>
      <c r="T485" s="239">
        <f>S485*H485</f>
        <v>0</v>
      </c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R485" s="240" t="s">
        <v>170</v>
      </c>
      <c r="AT485" s="240" t="s">
        <v>166</v>
      </c>
      <c r="AU485" s="240" t="s">
        <v>83</v>
      </c>
      <c r="AY485" s="18" t="s">
        <v>164</v>
      </c>
      <c r="BE485" s="241">
        <f>IF(N485="základní",J485,0)</f>
        <v>0</v>
      </c>
      <c r="BF485" s="241">
        <f>IF(N485="snížená",J485,0)</f>
        <v>0</v>
      </c>
      <c r="BG485" s="241">
        <f>IF(N485="zákl. přenesená",J485,0)</f>
        <v>0</v>
      </c>
      <c r="BH485" s="241">
        <f>IF(N485="sníž. přenesená",J485,0)</f>
        <v>0</v>
      </c>
      <c r="BI485" s="241">
        <f>IF(N485="nulová",J485,0)</f>
        <v>0</v>
      </c>
      <c r="BJ485" s="18" t="s">
        <v>81</v>
      </c>
      <c r="BK485" s="241">
        <f>ROUND(I485*H485,2)</f>
        <v>0</v>
      </c>
      <c r="BL485" s="18" t="s">
        <v>170</v>
      </c>
      <c r="BM485" s="240" t="s">
        <v>430</v>
      </c>
    </row>
    <row r="486" s="14" customFormat="1">
      <c r="A486" s="14"/>
      <c r="B486" s="254"/>
      <c r="C486" s="255"/>
      <c r="D486" s="244" t="s">
        <v>172</v>
      </c>
      <c r="E486" s="256" t="s">
        <v>1</v>
      </c>
      <c r="F486" s="257" t="s">
        <v>403</v>
      </c>
      <c r="G486" s="255"/>
      <c r="H486" s="256" t="s">
        <v>1</v>
      </c>
      <c r="I486" s="258"/>
      <c r="J486" s="255"/>
      <c r="K486" s="255"/>
      <c r="L486" s="259"/>
      <c r="M486" s="260"/>
      <c r="N486" s="261"/>
      <c r="O486" s="261"/>
      <c r="P486" s="261"/>
      <c r="Q486" s="261"/>
      <c r="R486" s="261"/>
      <c r="S486" s="261"/>
      <c r="T486" s="262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63" t="s">
        <v>172</v>
      </c>
      <c r="AU486" s="263" t="s">
        <v>83</v>
      </c>
      <c r="AV486" s="14" t="s">
        <v>81</v>
      </c>
      <c r="AW486" s="14" t="s">
        <v>31</v>
      </c>
      <c r="AX486" s="14" t="s">
        <v>12</v>
      </c>
      <c r="AY486" s="263" t="s">
        <v>164</v>
      </c>
    </row>
    <row r="487" s="14" customFormat="1">
      <c r="A487" s="14"/>
      <c r="B487" s="254"/>
      <c r="C487" s="255"/>
      <c r="D487" s="244" t="s">
        <v>172</v>
      </c>
      <c r="E487" s="256" t="s">
        <v>1</v>
      </c>
      <c r="F487" s="257" t="s">
        <v>408</v>
      </c>
      <c r="G487" s="255"/>
      <c r="H487" s="256" t="s">
        <v>1</v>
      </c>
      <c r="I487" s="258"/>
      <c r="J487" s="255"/>
      <c r="K487" s="255"/>
      <c r="L487" s="259"/>
      <c r="M487" s="260"/>
      <c r="N487" s="261"/>
      <c r="O487" s="261"/>
      <c r="P487" s="261"/>
      <c r="Q487" s="261"/>
      <c r="R487" s="261"/>
      <c r="S487" s="261"/>
      <c r="T487" s="262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T487" s="263" t="s">
        <v>172</v>
      </c>
      <c r="AU487" s="263" t="s">
        <v>83</v>
      </c>
      <c r="AV487" s="14" t="s">
        <v>81</v>
      </c>
      <c r="AW487" s="14" t="s">
        <v>31</v>
      </c>
      <c r="AX487" s="14" t="s">
        <v>12</v>
      </c>
      <c r="AY487" s="263" t="s">
        <v>164</v>
      </c>
    </row>
    <row r="488" s="14" customFormat="1">
      <c r="A488" s="14"/>
      <c r="B488" s="254"/>
      <c r="C488" s="255"/>
      <c r="D488" s="244" t="s">
        <v>172</v>
      </c>
      <c r="E488" s="256" t="s">
        <v>1</v>
      </c>
      <c r="F488" s="257" t="s">
        <v>409</v>
      </c>
      <c r="G488" s="255"/>
      <c r="H488" s="256" t="s">
        <v>1</v>
      </c>
      <c r="I488" s="258"/>
      <c r="J488" s="255"/>
      <c r="K488" s="255"/>
      <c r="L488" s="259"/>
      <c r="M488" s="260"/>
      <c r="N488" s="261"/>
      <c r="O488" s="261"/>
      <c r="P488" s="261"/>
      <c r="Q488" s="261"/>
      <c r="R488" s="261"/>
      <c r="S488" s="261"/>
      <c r="T488" s="262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63" t="s">
        <v>172</v>
      </c>
      <c r="AU488" s="263" t="s">
        <v>83</v>
      </c>
      <c r="AV488" s="14" t="s">
        <v>81</v>
      </c>
      <c r="AW488" s="14" t="s">
        <v>31</v>
      </c>
      <c r="AX488" s="14" t="s">
        <v>12</v>
      </c>
      <c r="AY488" s="263" t="s">
        <v>164</v>
      </c>
    </row>
    <row r="489" s="13" customFormat="1">
      <c r="A489" s="13"/>
      <c r="B489" s="242"/>
      <c r="C489" s="243"/>
      <c r="D489" s="244" t="s">
        <v>172</v>
      </c>
      <c r="E489" s="245" t="s">
        <v>1</v>
      </c>
      <c r="F489" s="246" t="s">
        <v>410</v>
      </c>
      <c r="G489" s="243"/>
      <c r="H489" s="247">
        <v>1743.8733600000001</v>
      </c>
      <c r="I489" s="248"/>
      <c r="J489" s="243"/>
      <c r="K489" s="243"/>
      <c r="L489" s="249"/>
      <c r="M489" s="250"/>
      <c r="N489" s="251"/>
      <c r="O489" s="251"/>
      <c r="P489" s="251"/>
      <c r="Q489" s="251"/>
      <c r="R489" s="251"/>
      <c r="S489" s="251"/>
      <c r="T489" s="252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T489" s="253" t="s">
        <v>172</v>
      </c>
      <c r="AU489" s="253" t="s">
        <v>83</v>
      </c>
      <c r="AV489" s="13" t="s">
        <v>83</v>
      </c>
      <c r="AW489" s="13" t="s">
        <v>31</v>
      </c>
      <c r="AX489" s="13" t="s">
        <v>12</v>
      </c>
      <c r="AY489" s="253" t="s">
        <v>164</v>
      </c>
    </row>
    <row r="490" s="14" customFormat="1">
      <c r="A490" s="14"/>
      <c r="B490" s="254"/>
      <c r="C490" s="255"/>
      <c r="D490" s="244" t="s">
        <v>172</v>
      </c>
      <c r="E490" s="256" t="s">
        <v>1</v>
      </c>
      <c r="F490" s="257" t="s">
        <v>411</v>
      </c>
      <c r="G490" s="255"/>
      <c r="H490" s="256" t="s">
        <v>1</v>
      </c>
      <c r="I490" s="258"/>
      <c r="J490" s="255"/>
      <c r="K490" s="255"/>
      <c r="L490" s="259"/>
      <c r="M490" s="260"/>
      <c r="N490" s="261"/>
      <c r="O490" s="261"/>
      <c r="P490" s="261"/>
      <c r="Q490" s="261"/>
      <c r="R490" s="261"/>
      <c r="S490" s="261"/>
      <c r="T490" s="262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T490" s="263" t="s">
        <v>172</v>
      </c>
      <c r="AU490" s="263" t="s">
        <v>83</v>
      </c>
      <c r="AV490" s="14" t="s">
        <v>81</v>
      </c>
      <c r="AW490" s="14" t="s">
        <v>31</v>
      </c>
      <c r="AX490" s="14" t="s">
        <v>12</v>
      </c>
      <c r="AY490" s="263" t="s">
        <v>164</v>
      </c>
    </row>
    <row r="491" s="14" customFormat="1">
      <c r="A491" s="14"/>
      <c r="B491" s="254"/>
      <c r="C491" s="255"/>
      <c r="D491" s="244" t="s">
        <v>172</v>
      </c>
      <c r="E491" s="256" t="s">
        <v>1</v>
      </c>
      <c r="F491" s="257" t="s">
        <v>412</v>
      </c>
      <c r="G491" s="255"/>
      <c r="H491" s="256" t="s">
        <v>1</v>
      </c>
      <c r="I491" s="258"/>
      <c r="J491" s="255"/>
      <c r="K491" s="255"/>
      <c r="L491" s="259"/>
      <c r="M491" s="260"/>
      <c r="N491" s="261"/>
      <c r="O491" s="261"/>
      <c r="P491" s="261"/>
      <c r="Q491" s="261"/>
      <c r="R491" s="261"/>
      <c r="S491" s="261"/>
      <c r="T491" s="262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63" t="s">
        <v>172</v>
      </c>
      <c r="AU491" s="263" t="s">
        <v>83</v>
      </c>
      <c r="AV491" s="14" t="s">
        <v>81</v>
      </c>
      <c r="AW491" s="14" t="s">
        <v>31</v>
      </c>
      <c r="AX491" s="14" t="s">
        <v>12</v>
      </c>
      <c r="AY491" s="263" t="s">
        <v>164</v>
      </c>
    </row>
    <row r="492" s="13" customFormat="1">
      <c r="A492" s="13"/>
      <c r="B492" s="242"/>
      <c r="C492" s="243"/>
      <c r="D492" s="244" t="s">
        <v>172</v>
      </c>
      <c r="E492" s="245" t="s">
        <v>1</v>
      </c>
      <c r="F492" s="246" t="s">
        <v>413</v>
      </c>
      <c r="G492" s="243"/>
      <c r="H492" s="247">
        <v>250.657251</v>
      </c>
      <c r="I492" s="248"/>
      <c r="J492" s="243"/>
      <c r="K492" s="243"/>
      <c r="L492" s="249"/>
      <c r="M492" s="250"/>
      <c r="N492" s="251"/>
      <c r="O492" s="251"/>
      <c r="P492" s="251"/>
      <c r="Q492" s="251"/>
      <c r="R492" s="251"/>
      <c r="S492" s="251"/>
      <c r="T492" s="252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53" t="s">
        <v>172</v>
      </c>
      <c r="AU492" s="253" t="s">
        <v>83</v>
      </c>
      <c r="AV492" s="13" t="s">
        <v>83</v>
      </c>
      <c r="AW492" s="13" t="s">
        <v>31</v>
      </c>
      <c r="AX492" s="13" t="s">
        <v>12</v>
      </c>
      <c r="AY492" s="253" t="s">
        <v>164</v>
      </c>
    </row>
    <row r="493" s="14" customFormat="1">
      <c r="A493" s="14"/>
      <c r="B493" s="254"/>
      <c r="C493" s="255"/>
      <c r="D493" s="244" t="s">
        <v>172</v>
      </c>
      <c r="E493" s="256" t="s">
        <v>1</v>
      </c>
      <c r="F493" s="257" t="s">
        <v>414</v>
      </c>
      <c r="G493" s="255"/>
      <c r="H493" s="256" t="s">
        <v>1</v>
      </c>
      <c r="I493" s="258"/>
      <c r="J493" s="255"/>
      <c r="K493" s="255"/>
      <c r="L493" s="259"/>
      <c r="M493" s="260"/>
      <c r="N493" s="261"/>
      <c r="O493" s="261"/>
      <c r="P493" s="261"/>
      <c r="Q493" s="261"/>
      <c r="R493" s="261"/>
      <c r="S493" s="261"/>
      <c r="T493" s="262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63" t="s">
        <v>172</v>
      </c>
      <c r="AU493" s="263" t="s">
        <v>83</v>
      </c>
      <c r="AV493" s="14" t="s">
        <v>81</v>
      </c>
      <c r="AW493" s="14" t="s">
        <v>31</v>
      </c>
      <c r="AX493" s="14" t="s">
        <v>12</v>
      </c>
      <c r="AY493" s="263" t="s">
        <v>164</v>
      </c>
    </row>
    <row r="494" s="13" customFormat="1">
      <c r="A494" s="13"/>
      <c r="B494" s="242"/>
      <c r="C494" s="243"/>
      <c r="D494" s="244" t="s">
        <v>172</v>
      </c>
      <c r="E494" s="245" t="s">
        <v>1</v>
      </c>
      <c r="F494" s="246" t="s">
        <v>415</v>
      </c>
      <c r="G494" s="243"/>
      <c r="H494" s="247">
        <v>19.393425000000001</v>
      </c>
      <c r="I494" s="248"/>
      <c r="J494" s="243"/>
      <c r="K494" s="243"/>
      <c r="L494" s="249"/>
      <c r="M494" s="250"/>
      <c r="N494" s="251"/>
      <c r="O494" s="251"/>
      <c r="P494" s="251"/>
      <c r="Q494" s="251"/>
      <c r="R494" s="251"/>
      <c r="S494" s="251"/>
      <c r="T494" s="252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53" t="s">
        <v>172</v>
      </c>
      <c r="AU494" s="253" t="s">
        <v>83</v>
      </c>
      <c r="AV494" s="13" t="s">
        <v>83</v>
      </c>
      <c r="AW494" s="13" t="s">
        <v>31</v>
      </c>
      <c r="AX494" s="13" t="s">
        <v>12</v>
      </c>
      <c r="AY494" s="253" t="s">
        <v>164</v>
      </c>
    </row>
    <row r="495" s="14" customFormat="1">
      <c r="A495" s="14"/>
      <c r="B495" s="254"/>
      <c r="C495" s="255"/>
      <c r="D495" s="244" t="s">
        <v>172</v>
      </c>
      <c r="E495" s="256" t="s">
        <v>1</v>
      </c>
      <c r="F495" s="257" t="s">
        <v>416</v>
      </c>
      <c r="G495" s="255"/>
      <c r="H495" s="256" t="s">
        <v>1</v>
      </c>
      <c r="I495" s="258"/>
      <c r="J495" s="255"/>
      <c r="K495" s="255"/>
      <c r="L495" s="259"/>
      <c r="M495" s="260"/>
      <c r="N495" s="261"/>
      <c r="O495" s="261"/>
      <c r="P495" s="261"/>
      <c r="Q495" s="261"/>
      <c r="R495" s="261"/>
      <c r="S495" s="261"/>
      <c r="T495" s="262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T495" s="263" t="s">
        <v>172</v>
      </c>
      <c r="AU495" s="263" t="s">
        <v>83</v>
      </c>
      <c r="AV495" s="14" t="s">
        <v>81</v>
      </c>
      <c r="AW495" s="14" t="s">
        <v>31</v>
      </c>
      <c r="AX495" s="14" t="s">
        <v>12</v>
      </c>
      <c r="AY495" s="263" t="s">
        <v>164</v>
      </c>
    </row>
    <row r="496" s="13" customFormat="1">
      <c r="A496" s="13"/>
      <c r="B496" s="242"/>
      <c r="C496" s="243"/>
      <c r="D496" s="244" t="s">
        <v>172</v>
      </c>
      <c r="E496" s="245" t="s">
        <v>1</v>
      </c>
      <c r="F496" s="246" t="s">
        <v>417</v>
      </c>
      <c r="G496" s="243"/>
      <c r="H496" s="247">
        <v>42.118704000000001</v>
      </c>
      <c r="I496" s="248"/>
      <c r="J496" s="243"/>
      <c r="K496" s="243"/>
      <c r="L496" s="249"/>
      <c r="M496" s="250"/>
      <c r="N496" s="251"/>
      <c r="O496" s="251"/>
      <c r="P496" s="251"/>
      <c r="Q496" s="251"/>
      <c r="R496" s="251"/>
      <c r="S496" s="251"/>
      <c r="T496" s="252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53" t="s">
        <v>172</v>
      </c>
      <c r="AU496" s="253" t="s">
        <v>83</v>
      </c>
      <c r="AV496" s="13" t="s">
        <v>83</v>
      </c>
      <c r="AW496" s="13" t="s">
        <v>31</v>
      </c>
      <c r="AX496" s="13" t="s">
        <v>12</v>
      </c>
      <c r="AY496" s="253" t="s">
        <v>164</v>
      </c>
    </row>
    <row r="497" s="14" customFormat="1">
      <c r="A497" s="14"/>
      <c r="B497" s="254"/>
      <c r="C497" s="255"/>
      <c r="D497" s="244" t="s">
        <v>172</v>
      </c>
      <c r="E497" s="256" t="s">
        <v>1</v>
      </c>
      <c r="F497" s="257" t="s">
        <v>418</v>
      </c>
      <c r="G497" s="255"/>
      <c r="H497" s="256" t="s">
        <v>1</v>
      </c>
      <c r="I497" s="258"/>
      <c r="J497" s="255"/>
      <c r="K497" s="255"/>
      <c r="L497" s="259"/>
      <c r="M497" s="260"/>
      <c r="N497" s="261"/>
      <c r="O497" s="261"/>
      <c r="P497" s="261"/>
      <c r="Q497" s="261"/>
      <c r="R497" s="261"/>
      <c r="S497" s="261"/>
      <c r="T497" s="262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T497" s="263" t="s">
        <v>172</v>
      </c>
      <c r="AU497" s="263" t="s">
        <v>83</v>
      </c>
      <c r="AV497" s="14" t="s">
        <v>81</v>
      </c>
      <c r="AW497" s="14" t="s">
        <v>31</v>
      </c>
      <c r="AX497" s="14" t="s">
        <v>12</v>
      </c>
      <c r="AY497" s="263" t="s">
        <v>164</v>
      </c>
    </row>
    <row r="498" s="13" customFormat="1">
      <c r="A498" s="13"/>
      <c r="B498" s="242"/>
      <c r="C498" s="243"/>
      <c r="D498" s="244" t="s">
        <v>172</v>
      </c>
      <c r="E498" s="245" t="s">
        <v>1</v>
      </c>
      <c r="F498" s="246" t="s">
        <v>419</v>
      </c>
      <c r="G498" s="243"/>
      <c r="H498" s="247">
        <v>96.824843749999999</v>
      </c>
      <c r="I498" s="248"/>
      <c r="J498" s="243"/>
      <c r="K498" s="243"/>
      <c r="L498" s="249"/>
      <c r="M498" s="250"/>
      <c r="N498" s="251"/>
      <c r="O498" s="251"/>
      <c r="P498" s="251"/>
      <c r="Q498" s="251"/>
      <c r="R498" s="251"/>
      <c r="S498" s="251"/>
      <c r="T498" s="252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53" t="s">
        <v>172</v>
      </c>
      <c r="AU498" s="253" t="s">
        <v>83</v>
      </c>
      <c r="AV498" s="13" t="s">
        <v>83</v>
      </c>
      <c r="AW498" s="13" t="s">
        <v>31</v>
      </c>
      <c r="AX498" s="13" t="s">
        <v>12</v>
      </c>
      <c r="AY498" s="253" t="s">
        <v>164</v>
      </c>
    </row>
    <row r="499" s="15" customFormat="1">
      <c r="A499" s="15"/>
      <c r="B499" s="264"/>
      <c r="C499" s="265"/>
      <c r="D499" s="244" t="s">
        <v>172</v>
      </c>
      <c r="E499" s="266" t="s">
        <v>1</v>
      </c>
      <c r="F499" s="267" t="s">
        <v>180</v>
      </c>
      <c r="G499" s="265"/>
      <c r="H499" s="268">
        <v>2152.8675837500004</v>
      </c>
      <c r="I499" s="269"/>
      <c r="J499" s="265"/>
      <c r="K499" s="265"/>
      <c r="L499" s="270"/>
      <c r="M499" s="271"/>
      <c r="N499" s="272"/>
      <c r="O499" s="272"/>
      <c r="P499" s="272"/>
      <c r="Q499" s="272"/>
      <c r="R499" s="272"/>
      <c r="S499" s="272"/>
      <c r="T499" s="273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T499" s="274" t="s">
        <v>172</v>
      </c>
      <c r="AU499" s="274" t="s">
        <v>83</v>
      </c>
      <c r="AV499" s="15" t="s">
        <v>170</v>
      </c>
      <c r="AW499" s="15" t="s">
        <v>31</v>
      </c>
      <c r="AX499" s="15" t="s">
        <v>81</v>
      </c>
      <c r="AY499" s="274" t="s">
        <v>164</v>
      </c>
    </row>
    <row r="500" s="13" customFormat="1">
      <c r="A500" s="13"/>
      <c r="B500" s="242"/>
      <c r="C500" s="243"/>
      <c r="D500" s="244" t="s">
        <v>172</v>
      </c>
      <c r="E500" s="243"/>
      <c r="F500" s="246" t="s">
        <v>420</v>
      </c>
      <c r="G500" s="243"/>
      <c r="H500" s="247">
        <v>1076.43379</v>
      </c>
      <c r="I500" s="248"/>
      <c r="J500" s="243"/>
      <c r="K500" s="243"/>
      <c r="L500" s="249"/>
      <c r="M500" s="250"/>
      <c r="N500" s="251"/>
      <c r="O500" s="251"/>
      <c r="P500" s="251"/>
      <c r="Q500" s="251"/>
      <c r="R500" s="251"/>
      <c r="S500" s="251"/>
      <c r="T500" s="252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53" t="s">
        <v>172</v>
      </c>
      <c r="AU500" s="253" t="s">
        <v>83</v>
      </c>
      <c r="AV500" s="13" t="s">
        <v>83</v>
      </c>
      <c r="AW500" s="13" t="s">
        <v>4</v>
      </c>
      <c r="AX500" s="13" t="s">
        <v>81</v>
      </c>
      <c r="AY500" s="253" t="s">
        <v>164</v>
      </c>
    </row>
    <row r="501" s="2" customFormat="1" ht="37.8" customHeight="1">
      <c r="A501" s="39"/>
      <c r="B501" s="40"/>
      <c r="C501" s="228" t="s">
        <v>431</v>
      </c>
      <c r="D501" s="228" t="s">
        <v>166</v>
      </c>
      <c r="E501" s="229" t="s">
        <v>432</v>
      </c>
      <c r="F501" s="230" t="s">
        <v>433</v>
      </c>
      <c r="G501" s="231" t="s">
        <v>269</v>
      </c>
      <c r="H501" s="232">
        <v>4305.7351600000002</v>
      </c>
      <c r="I501" s="233"/>
      <c r="J501" s="234">
        <f>ROUND(I501*H501,2)</f>
        <v>0</v>
      </c>
      <c r="K501" s="235"/>
      <c r="L501" s="45"/>
      <c r="M501" s="236" t="s">
        <v>1</v>
      </c>
      <c r="N501" s="237" t="s">
        <v>39</v>
      </c>
      <c r="O501" s="92"/>
      <c r="P501" s="238">
        <f>O501*H501</f>
        <v>0</v>
      </c>
      <c r="Q501" s="238">
        <v>0</v>
      </c>
      <c r="R501" s="238">
        <f>Q501*H501</f>
        <v>0</v>
      </c>
      <c r="S501" s="238">
        <v>0</v>
      </c>
      <c r="T501" s="239">
        <f>S501*H501</f>
        <v>0</v>
      </c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R501" s="240" t="s">
        <v>170</v>
      </c>
      <c r="AT501" s="240" t="s">
        <v>166</v>
      </c>
      <c r="AU501" s="240" t="s">
        <v>83</v>
      </c>
      <c r="AY501" s="18" t="s">
        <v>164</v>
      </c>
      <c r="BE501" s="241">
        <f>IF(N501="základní",J501,0)</f>
        <v>0</v>
      </c>
      <c r="BF501" s="241">
        <f>IF(N501="snížená",J501,0)</f>
        <v>0</v>
      </c>
      <c r="BG501" s="241">
        <f>IF(N501="zákl. přenesená",J501,0)</f>
        <v>0</v>
      </c>
      <c r="BH501" s="241">
        <f>IF(N501="sníž. přenesená",J501,0)</f>
        <v>0</v>
      </c>
      <c r="BI501" s="241">
        <f>IF(N501="nulová",J501,0)</f>
        <v>0</v>
      </c>
      <c r="BJ501" s="18" t="s">
        <v>81</v>
      </c>
      <c r="BK501" s="241">
        <f>ROUND(I501*H501,2)</f>
        <v>0</v>
      </c>
      <c r="BL501" s="18" t="s">
        <v>170</v>
      </c>
      <c r="BM501" s="240" t="s">
        <v>434</v>
      </c>
    </row>
    <row r="502" s="14" customFormat="1">
      <c r="A502" s="14"/>
      <c r="B502" s="254"/>
      <c r="C502" s="255"/>
      <c r="D502" s="244" t="s">
        <v>172</v>
      </c>
      <c r="E502" s="256" t="s">
        <v>1</v>
      </c>
      <c r="F502" s="257" t="s">
        <v>403</v>
      </c>
      <c r="G502" s="255"/>
      <c r="H502" s="256" t="s">
        <v>1</v>
      </c>
      <c r="I502" s="258"/>
      <c r="J502" s="255"/>
      <c r="K502" s="255"/>
      <c r="L502" s="259"/>
      <c r="M502" s="260"/>
      <c r="N502" s="261"/>
      <c r="O502" s="261"/>
      <c r="P502" s="261"/>
      <c r="Q502" s="261"/>
      <c r="R502" s="261"/>
      <c r="S502" s="261"/>
      <c r="T502" s="262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63" t="s">
        <v>172</v>
      </c>
      <c r="AU502" s="263" t="s">
        <v>83</v>
      </c>
      <c r="AV502" s="14" t="s">
        <v>81</v>
      </c>
      <c r="AW502" s="14" t="s">
        <v>31</v>
      </c>
      <c r="AX502" s="14" t="s">
        <v>12</v>
      </c>
      <c r="AY502" s="263" t="s">
        <v>164</v>
      </c>
    </row>
    <row r="503" s="14" customFormat="1">
      <c r="A503" s="14"/>
      <c r="B503" s="254"/>
      <c r="C503" s="255"/>
      <c r="D503" s="244" t="s">
        <v>172</v>
      </c>
      <c r="E503" s="256" t="s">
        <v>1</v>
      </c>
      <c r="F503" s="257" t="s">
        <v>408</v>
      </c>
      <c r="G503" s="255"/>
      <c r="H503" s="256" t="s">
        <v>1</v>
      </c>
      <c r="I503" s="258"/>
      <c r="J503" s="255"/>
      <c r="K503" s="255"/>
      <c r="L503" s="259"/>
      <c r="M503" s="260"/>
      <c r="N503" s="261"/>
      <c r="O503" s="261"/>
      <c r="P503" s="261"/>
      <c r="Q503" s="261"/>
      <c r="R503" s="261"/>
      <c r="S503" s="261"/>
      <c r="T503" s="262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63" t="s">
        <v>172</v>
      </c>
      <c r="AU503" s="263" t="s">
        <v>83</v>
      </c>
      <c r="AV503" s="14" t="s">
        <v>81</v>
      </c>
      <c r="AW503" s="14" t="s">
        <v>31</v>
      </c>
      <c r="AX503" s="14" t="s">
        <v>12</v>
      </c>
      <c r="AY503" s="263" t="s">
        <v>164</v>
      </c>
    </row>
    <row r="504" s="14" customFormat="1">
      <c r="A504" s="14"/>
      <c r="B504" s="254"/>
      <c r="C504" s="255"/>
      <c r="D504" s="244" t="s">
        <v>172</v>
      </c>
      <c r="E504" s="256" t="s">
        <v>1</v>
      </c>
      <c r="F504" s="257" t="s">
        <v>409</v>
      </c>
      <c r="G504" s="255"/>
      <c r="H504" s="256" t="s">
        <v>1</v>
      </c>
      <c r="I504" s="258"/>
      <c r="J504" s="255"/>
      <c r="K504" s="255"/>
      <c r="L504" s="259"/>
      <c r="M504" s="260"/>
      <c r="N504" s="261"/>
      <c r="O504" s="261"/>
      <c r="P504" s="261"/>
      <c r="Q504" s="261"/>
      <c r="R504" s="261"/>
      <c r="S504" s="261"/>
      <c r="T504" s="262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63" t="s">
        <v>172</v>
      </c>
      <c r="AU504" s="263" t="s">
        <v>83</v>
      </c>
      <c r="AV504" s="14" t="s">
        <v>81</v>
      </c>
      <c r="AW504" s="14" t="s">
        <v>31</v>
      </c>
      <c r="AX504" s="14" t="s">
        <v>12</v>
      </c>
      <c r="AY504" s="263" t="s">
        <v>164</v>
      </c>
    </row>
    <row r="505" s="13" customFormat="1">
      <c r="A505" s="13"/>
      <c r="B505" s="242"/>
      <c r="C505" s="243"/>
      <c r="D505" s="244" t="s">
        <v>172</v>
      </c>
      <c r="E505" s="245" t="s">
        <v>1</v>
      </c>
      <c r="F505" s="246" t="s">
        <v>410</v>
      </c>
      <c r="G505" s="243"/>
      <c r="H505" s="247">
        <v>1743.8733600000001</v>
      </c>
      <c r="I505" s="248"/>
      <c r="J505" s="243"/>
      <c r="K505" s="243"/>
      <c r="L505" s="249"/>
      <c r="M505" s="250"/>
      <c r="N505" s="251"/>
      <c r="O505" s="251"/>
      <c r="P505" s="251"/>
      <c r="Q505" s="251"/>
      <c r="R505" s="251"/>
      <c r="S505" s="251"/>
      <c r="T505" s="252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53" t="s">
        <v>172</v>
      </c>
      <c r="AU505" s="253" t="s">
        <v>83</v>
      </c>
      <c r="AV505" s="13" t="s">
        <v>83</v>
      </c>
      <c r="AW505" s="13" t="s">
        <v>31</v>
      </c>
      <c r="AX505" s="13" t="s">
        <v>12</v>
      </c>
      <c r="AY505" s="253" t="s">
        <v>164</v>
      </c>
    </row>
    <row r="506" s="14" customFormat="1">
      <c r="A506" s="14"/>
      <c r="B506" s="254"/>
      <c r="C506" s="255"/>
      <c r="D506" s="244" t="s">
        <v>172</v>
      </c>
      <c r="E506" s="256" t="s">
        <v>1</v>
      </c>
      <c r="F506" s="257" t="s">
        <v>411</v>
      </c>
      <c r="G506" s="255"/>
      <c r="H506" s="256" t="s">
        <v>1</v>
      </c>
      <c r="I506" s="258"/>
      <c r="J506" s="255"/>
      <c r="K506" s="255"/>
      <c r="L506" s="259"/>
      <c r="M506" s="260"/>
      <c r="N506" s="261"/>
      <c r="O506" s="261"/>
      <c r="P506" s="261"/>
      <c r="Q506" s="261"/>
      <c r="R506" s="261"/>
      <c r="S506" s="261"/>
      <c r="T506" s="262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63" t="s">
        <v>172</v>
      </c>
      <c r="AU506" s="263" t="s">
        <v>83</v>
      </c>
      <c r="AV506" s="14" t="s">
        <v>81</v>
      </c>
      <c r="AW506" s="14" t="s">
        <v>31</v>
      </c>
      <c r="AX506" s="14" t="s">
        <v>12</v>
      </c>
      <c r="AY506" s="263" t="s">
        <v>164</v>
      </c>
    </row>
    <row r="507" s="14" customFormat="1">
      <c r="A507" s="14"/>
      <c r="B507" s="254"/>
      <c r="C507" s="255"/>
      <c r="D507" s="244" t="s">
        <v>172</v>
      </c>
      <c r="E507" s="256" t="s">
        <v>1</v>
      </c>
      <c r="F507" s="257" t="s">
        <v>412</v>
      </c>
      <c r="G507" s="255"/>
      <c r="H507" s="256" t="s">
        <v>1</v>
      </c>
      <c r="I507" s="258"/>
      <c r="J507" s="255"/>
      <c r="K507" s="255"/>
      <c r="L507" s="259"/>
      <c r="M507" s="260"/>
      <c r="N507" s="261"/>
      <c r="O507" s="261"/>
      <c r="P507" s="261"/>
      <c r="Q507" s="261"/>
      <c r="R507" s="261"/>
      <c r="S507" s="261"/>
      <c r="T507" s="262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63" t="s">
        <v>172</v>
      </c>
      <c r="AU507" s="263" t="s">
        <v>83</v>
      </c>
      <c r="AV507" s="14" t="s">
        <v>81</v>
      </c>
      <c r="AW507" s="14" t="s">
        <v>31</v>
      </c>
      <c r="AX507" s="14" t="s">
        <v>12</v>
      </c>
      <c r="AY507" s="263" t="s">
        <v>164</v>
      </c>
    </row>
    <row r="508" s="13" customFormat="1">
      <c r="A508" s="13"/>
      <c r="B508" s="242"/>
      <c r="C508" s="243"/>
      <c r="D508" s="244" t="s">
        <v>172</v>
      </c>
      <c r="E508" s="245" t="s">
        <v>1</v>
      </c>
      <c r="F508" s="246" t="s">
        <v>413</v>
      </c>
      <c r="G508" s="243"/>
      <c r="H508" s="247">
        <v>250.657251</v>
      </c>
      <c r="I508" s="248"/>
      <c r="J508" s="243"/>
      <c r="K508" s="243"/>
      <c r="L508" s="249"/>
      <c r="M508" s="250"/>
      <c r="N508" s="251"/>
      <c r="O508" s="251"/>
      <c r="P508" s="251"/>
      <c r="Q508" s="251"/>
      <c r="R508" s="251"/>
      <c r="S508" s="251"/>
      <c r="T508" s="252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53" t="s">
        <v>172</v>
      </c>
      <c r="AU508" s="253" t="s">
        <v>83</v>
      </c>
      <c r="AV508" s="13" t="s">
        <v>83</v>
      </c>
      <c r="AW508" s="13" t="s">
        <v>31</v>
      </c>
      <c r="AX508" s="13" t="s">
        <v>12</v>
      </c>
      <c r="AY508" s="253" t="s">
        <v>164</v>
      </c>
    </row>
    <row r="509" s="14" customFormat="1">
      <c r="A509" s="14"/>
      <c r="B509" s="254"/>
      <c r="C509" s="255"/>
      <c r="D509" s="244" t="s">
        <v>172</v>
      </c>
      <c r="E509" s="256" t="s">
        <v>1</v>
      </c>
      <c r="F509" s="257" t="s">
        <v>414</v>
      </c>
      <c r="G509" s="255"/>
      <c r="H509" s="256" t="s">
        <v>1</v>
      </c>
      <c r="I509" s="258"/>
      <c r="J509" s="255"/>
      <c r="K509" s="255"/>
      <c r="L509" s="259"/>
      <c r="M509" s="260"/>
      <c r="N509" s="261"/>
      <c r="O509" s="261"/>
      <c r="P509" s="261"/>
      <c r="Q509" s="261"/>
      <c r="R509" s="261"/>
      <c r="S509" s="261"/>
      <c r="T509" s="262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63" t="s">
        <v>172</v>
      </c>
      <c r="AU509" s="263" t="s">
        <v>83</v>
      </c>
      <c r="AV509" s="14" t="s">
        <v>81</v>
      </c>
      <c r="AW509" s="14" t="s">
        <v>31</v>
      </c>
      <c r="AX509" s="14" t="s">
        <v>12</v>
      </c>
      <c r="AY509" s="263" t="s">
        <v>164</v>
      </c>
    </row>
    <row r="510" s="13" customFormat="1">
      <c r="A510" s="13"/>
      <c r="B510" s="242"/>
      <c r="C510" s="243"/>
      <c r="D510" s="244" t="s">
        <v>172</v>
      </c>
      <c r="E510" s="245" t="s">
        <v>1</v>
      </c>
      <c r="F510" s="246" t="s">
        <v>415</v>
      </c>
      <c r="G510" s="243"/>
      <c r="H510" s="247">
        <v>19.393425000000001</v>
      </c>
      <c r="I510" s="248"/>
      <c r="J510" s="243"/>
      <c r="K510" s="243"/>
      <c r="L510" s="249"/>
      <c r="M510" s="250"/>
      <c r="N510" s="251"/>
      <c r="O510" s="251"/>
      <c r="P510" s="251"/>
      <c r="Q510" s="251"/>
      <c r="R510" s="251"/>
      <c r="S510" s="251"/>
      <c r="T510" s="252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53" t="s">
        <v>172</v>
      </c>
      <c r="AU510" s="253" t="s">
        <v>83</v>
      </c>
      <c r="AV510" s="13" t="s">
        <v>83</v>
      </c>
      <c r="AW510" s="13" t="s">
        <v>31</v>
      </c>
      <c r="AX510" s="13" t="s">
        <v>12</v>
      </c>
      <c r="AY510" s="253" t="s">
        <v>164</v>
      </c>
    </row>
    <row r="511" s="14" customFormat="1">
      <c r="A511" s="14"/>
      <c r="B511" s="254"/>
      <c r="C511" s="255"/>
      <c r="D511" s="244" t="s">
        <v>172</v>
      </c>
      <c r="E511" s="256" t="s">
        <v>1</v>
      </c>
      <c r="F511" s="257" t="s">
        <v>416</v>
      </c>
      <c r="G511" s="255"/>
      <c r="H511" s="256" t="s">
        <v>1</v>
      </c>
      <c r="I511" s="258"/>
      <c r="J511" s="255"/>
      <c r="K511" s="255"/>
      <c r="L511" s="259"/>
      <c r="M511" s="260"/>
      <c r="N511" s="261"/>
      <c r="O511" s="261"/>
      <c r="P511" s="261"/>
      <c r="Q511" s="261"/>
      <c r="R511" s="261"/>
      <c r="S511" s="261"/>
      <c r="T511" s="262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T511" s="263" t="s">
        <v>172</v>
      </c>
      <c r="AU511" s="263" t="s">
        <v>83</v>
      </c>
      <c r="AV511" s="14" t="s">
        <v>81</v>
      </c>
      <c r="AW511" s="14" t="s">
        <v>31</v>
      </c>
      <c r="AX511" s="14" t="s">
        <v>12</v>
      </c>
      <c r="AY511" s="263" t="s">
        <v>164</v>
      </c>
    </row>
    <row r="512" s="13" customFormat="1">
      <c r="A512" s="13"/>
      <c r="B512" s="242"/>
      <c r="C512" s="243"/>
      <c r="D512" s="244" t="s">
        <v>172</v>
      </c>
      <c r="E512" s="245" t="s">
        <v>1</v>
      </c>
      <c r="F512" s="246" t="s">
        <v>417</v>
      </c>
      <c r="G512" s="243"/>
      <c r="H512" s="247">
        <v>42.118704000000001</v>
      </c>
      <c r="I512" s="248"/>
      <c r="J512" s="243"/>
      <c r="K512" s="243"/>
      <c r="L512" s="249"/>
      <c r="M512" s="250"/>
      <c r="N512" s="251"/>
      <c r="O512" s="251"/>
      <c r="P512" s="251"/>
      <c r="Q512" s="251"/>
      <c r="R512" s="251"/>
      <c r="S512" s="251"/>
      <c r="T512" s="252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53" t="s">
        <v>172</v>
      </c>
      <c r="AU512" s="253" t="s">
        <v>83</v>
      </c>
      <c r="AV512" s="13" t="s">
        <v>83</v>
      </c>
      <c r="AW512" s="13" t="s">
        <v>31</v>
      </c>
      <c r="AX512" s="13" t="s">
        <v>12</v>
      </c>
      <c r="AY512" s="253" t="s">
        <v>164</v>
      </c>
    </row>
    <row r="513" s="14" customFormat="1">
      <c r="A513" s="14"/>
      <c r="B513" s="254"/>
      <c r="C513" s="255"/>
      <c r="D513" s="244" t="s">
        <v>172</v>
      </c>
      <c r="E513" s="256" t="s">
        <v>1</v>
      </c>
      <c r="F513" s="257" t="s">
        <v>418</v>
      </c>
      <c r="G513" s="255"/>
      <c r="H513" s="256" t="s">
        <v>1</v>
      </c>
      <c r="I513" s="258"/>
      <c r="J513" s="255"/>
      <c r="K513" s="255"/>
      <c r="L513" s="259"/>
      <c r="M513" s="260"/>
      <c r="N513" s="261"/>
      <c r="O513" s="261"/>
      <c r="P513" s="261"/>
      <c r="Q513" s="261"/>
      <c r="R513" s="261"/>
      <c r="S513" s="261"/>
      <c r="T513" s="262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T513" s="263" t="s">
        <v>172</v>
      </c>
      <c r="AU513" s="263" t="s">
        <v>83</v>
      </c>
      <c r="AV513" s="14" t="s">
        <v>81</v>
      </c>
      <c r="AW513" s="14" t="s">
        <v>31</v>
      </c>
      <c r="AX513" s="14" t="s">
        <v>12</v>
      </c>
      <c r="AY513" s="263" t="s">
        <v>164</v>
      </c>
    </row>
    <row r="514" s="13" customFormat="1">
      <c r="A514" s="13"/>
      <c r="B514" s="242"/>
      <c r="C514" s="243"/>
      <c r="D514" s="244" t="s">
        <v>172</v>
      </c>
      <c r="E514" s="245" t="s">
        <v>1</v>
      </c>
      <c r="F514" s="246" t="s">
        <v>419</v>
      </c>
      <c r="G514" s="243"/>
      <c r="H514" s="247">
        <v>96.824843749999999</v>
      </c>
      <c r="I514" s="248"/>
      <c r="J514" s="243"/>
      <c r="K514" s="243"/>
      <c r="L514" s="249"/>
      <c r="M514" s="250"/>
      <c r="N514" s="251"/>
      <c r="O514" s="251"/>
      <c r="P514" s="251"/>
      <c r="Q514" s="251"/>
      <c r="R514" s="251"/>
      <c r="S514" s="251"/>
      <c r="T514" s="252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53" t="s">
        <v>172</v>
      </c>
      <c r="AU514" s="253" t="s">
        <v>83</v>
      </c>
      <c r="AV514" s="13" t="s">
        <v>83</v>
      </c>
      <c r="AW514" s="13" t="s">
        <v>31</v>
      </c>
      <c r="AX514" s="13" t="s">
        <v>12</v>
      </c>
      <c r="AY514" s="253" t="s">
        <v>164</v>
      </c>
    </row>
    <row r="515" s="16" customFormat="1">
      <c r="A515" s="16"/>
      <c r="B515" s="275"/>
      <c r="C515" s="276"/>
      <c r="D515" s="244" t="s">
        <v>172</v>
      </c>
      <c r="E515" s="277" t="s">
        <v>1</v>
      </c>
      <c r="F515" s="278" t="s">
        <v>308</v>
      </c>
      <c r="G515" s="276"/>
      <c r="H515" s="279">
        <v>2152.8675837500004</v>
      </c>
      <c r="I515" s="280"/>
      <c r="J515" s="276"/>
      <c r="K515" s="276"/>
      <c r="L515" s="281"/>
      <c r="M515" s="282"/>
      <c r="N515" s="283"/>
      <c r="O515" s="283"/>
      <c r="P515" s="283"/>
      <c r="Q515" s="283"/>
      <c r="R515" s="283"/>
      <c r="S515" s="283"/>
      <c r="T515" s="284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T515" s="285" t="s">
        <v>172</v>
      </c>
      <c r="AU515" s="285" t="s">
        <v>83</v>
      </c>
      <c r="AV515" s="16" t="s">
        <v>181</v>
      </c>
      <c r="AW515" s="16" t="s">
        <v>31</v>
      </c>
      <c r="AX515" s="16" t="s">
        <v>12</v>
      </c>
      <c r="AY515" s="285" t="s">
        <v>164</v>
      </c>
    </row>
    <row r="516" s="13" customFormat="1">
      <c r="A516" s="13"/>
      <c r="B516" s="242"/>
      <c r="C516" s="243"/>
      <c r="D516" s="244" t="s">
        <v>172</v>
      </c>
      <c r="E516" s="245" t="s">
        <v>1</v>
      </c>
      <c r="F516" s="246" t="s">
        <v>425</v>
      </c>
      <c r="G516" s="243"/>
      <c r="H516" s="247">
        <v>8611.4703200000004</v>
      </c>
      <c r="I516" s="248"/>
      <c r="J516" s="243"/>
      <c r="K516" s="243"/>
      <c r="L516" s="249"/>
      <c r="M516" s="250"/>
      <c r="N516" s="251"/>
      <c r="O516" s="251"/>
      <c r="P516" s="251"/>
      <c r="Q516" s="251"/>
      <c r="R516" s="251"/>
      <c r="S516" s="251"/>
      <c r="T516" s="252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53" t="s">
        <v>172</v>
      </c>
      <c r="AU516" s="253" t="s">
        <v>83</v>
      </c>
      <c r="AV516" s="13" t="s">
        <v>83</v>
      </c>
      <c r="AW516" s="13" t="s">
        <v>31</v>
      </c>
      <c r="AX516" s="13" t="s">
        <v>81</v>
      </c>
      <c r="AY516" s="253" t="s">
        <v>164</v>
      </c>
    </row>
    <row r="517" s="13" customFormat="1">
      <c r="A517" s="13"/>
      <c r="B517" s="242"/>
      <c r="C517" s="243"/>
      <c r="D517" s="244" t="s">
        <v>172</v>
      </c>
      <c r="E517" s="243"/>
      <c r="F517" s="246" t="s">
        <v>426</v>
      </c>
      <c r="G517" s="243"/>
      <c r="H517" s="247">
        <v>4305.7351600000002</v>
      </c>
      <c r="I517" s="248"/>
      <c r="J517" s="243"/>
      <c r="K517" s="243"/>
      <c r="L517" s="249"/>
      <c r="M517" s="250"/>
      <c r="N517" s="251"/>
      <c r="O517" s="251"/>
      <c r="P517" s="251"/>
      <c r="Q517" s="251"/>
      <c r="R517" s="251"/>
      <c r="S517" s="251"/>
      <c r="T517" s="252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53" t="s">
        <v>172</v>
      </c>
      <c r="AU517" s="253" t="s">
        <v>83</v>
      </c>
      <c r="AV517" s="13" t="s">
        <v>83</v>
      </c>
      <c r="AW517" s="13" t="s">
        <v>4</v>
      </c>
      <c r="AX517" s="13" t="s">
        <v>81</v>
      </c>
      <c r="AY517" s="253" t="s">
        <v>164</v>
      </c>
    </row>
    <row r="518" s="2" customFormat="1" ht="24.15" customHeight="1">
      <c r="A518" s="39"/>
      <c r="B518" s="40"/>
      <c r="C518" s="228" t="s">
        <v>435</v>
      </c>
      <c r="D518" s="228" t="s">
        <v>166</v>
      </c>
      <c r="E518" s="229" t="s">
        <v>436</v>
      </c>
      <c r="F518" s="230" t="s">
        <v>437</v>
      </c>
      <c r="G518" s="231" t="s">
        <v>269</v>
      </c>
      <c r="H518" s="232">
        <v>2713.1122599999999</v>
      </c>
      <c r="I518" s="233"/>
      <c r="J518" s="234">
        <f>ROUND(I518*H518,2)</f>
        <v>0</v>
      </c>
      <c r="K518" s="235"/>
      <c r="L518" s="45"/>
      <c r="M518" s="236" t="s">
        <v>1</v>
      </c>
      <c r="N518" s="237" t="s">
        <v>39</v>
      </c>
      <c r="O518" s="92"/>
      <c r="P518" s="238">
        <f>O518*H518</f>
        <v>0</v>
      </c>
      <c r="Q518" s="238">
        <v>0</v>
      </c>
      <c r="R518" s="238">
        <f>Q518*H518</f>
        <v>0</v>
      </c>
      <c r="S518" s="238">
        <v>0</v>
      </c>
      <c r="T518" s="239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40" t="s">
        <v>170</v>
      </c>
      <c r="AT518" s="240" t="s">
        <v>166</v>
      </c>
      <c r="AU518" s="240" t="s">
        <v>83</v>
      </c>
      <c r="AY518" s="18" t="s">
        <v>164</v>
      </c>
      <c r="BE518" s="241">
        <f>IF(N518="základní",J518,0)</f>
        <v>0</v>
      </c>
      <c r="BF518" s="241">
        <f>IF(N518="snížená",J518,0)</f>
        <v>0</v>
      </c>
      <c r="BG518" s="241">
        <f>IF(N518="zákl. přenesená",J518,0)</f>
        <v>0</v>
      </c>
      <c r="BH518" s="241">
        <f>IF(N518="sníž. přenesená",J518,0)</f>
        <v>0</v>
      </c>
      <c r="BI518" s="241">
        <f>IF(N518="nulová",J518,0)</f>
        <v>0</v>
      </c>
      <c r="BJ518" s="18" t="s">
        <v>81</v>
      </c>
      <c r="BK518" s="241">
        <f>ROUND(I518*H518,2)</f>
        <v>0</v>
      </c>
      <c r="BL518" s="18" t="s">
        <v>170</v>
      </c>
      <c r="BM518" s="240" t="s">
        <v>438</v>
      </c>
    </row>
    <row r="519" s="14" customFormat="1">
      <c r="A519" s="14"/>
      <c r="B519" s="254"/>
      <c r="C519" s="255"/>
      <c r="D519" s="244" t="s">
        <v>172</v>
      </c>
      <c r="E519" s="256" t="s">
        <v>1</v>
      </c>
      <c r="F519" s="257" t="s">
        <v>395</v>
      </c>
      <c r="G519" s="255"/>
      <c r="H519" s="256" t="s">
        <v>1</v>
      </c>
      <c r="I519" s="258"/>
      <c r="J519" s="255"/>
      <c r="K519" s="255"/>
      <c r="L519" s="259"/>
      <c r="M519" s="260"/>
      <c r="N519" s="261"/>
      <c r="O519" s="261"/>
      <c r="P519" s="261"/>
      <c r="Q519" s="261"/>
      <c r="R519" s="261"/>
      <c r="S519" s="261"/>
      <c r="T519" s="262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T519" s="263" t="s">
        <v>172</v>
      </c>
      <c r="AU519" s="263" t="s">
        <v>83</v>
      </c>
      <c r="AV519" s="14" t="s">
        <v>81</v>
      </c>
      <c r="AW519" s="14" t="s">
        <v>31</v>
      </c>
      <c r="AX519" s="14" t="s">
        <v>12</v>
      </c>
      <c r="AY519" s="263" t="s">
        <v>164</v>
      </c>
    </row>
    <row r="520" s="14" customFormat="1">
      <c r="A520" s="14"/>
      <c r="B520" s="254"/>
      <c r="C520" s="255"/>
      <c r="D520" s="244" t="s">
        <v>172</v>
      </c>
      <c r="E520" s="256" t="s">
        <v>1</v>
      </c>
      <c r="F520" s="257" t="s">
        <v>396</v>
      </c>
      <c r="G520" s="255"/>
      <c r="H520" s="256" t="s">
        <v>1</v>
      </c>
      <c r="I520" s="258"/>
      <c r="J520" s="255"/>
      <c r="K520" s="255"/>
      <c r="L520" s="259"/>
      <c r="M520" s="260"/>
      <c r="N520" s="261"/>
      <c r="O520" s="261"/>
      <c r="P520" s="261"/>
      <c r="Q520" s="261"/>
      <c r="R520" s="261"/>
      <c r="S520" s="261"/>
      <c r="T520" s="262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T520" s="263" t="s">
        <v>172</v>
      </c>
      <c r="AU520" s="263" t="s">
        <v>83</v>
      </c>
      <c r="AV520" s="14" t="s">
        <v>81</v>
      </c>
      <c r="AW520" s="14" t="s">
        <v>31</v>
      </c>
      <c r="AX520" s="14" t="s">
        <v>12</v>
      </c>
      <c r="AY520" s="263" t="s">
        <v>164</v>
      </c>
    </row>
    <row r="521" s="13" customFormat="1">
      <c r="A521" s="13"/>
      <c r="B521" s="242"/>
      <c r="C521" s="243"/>
      <c r="D521" s="244" t="s">
        <v>172</v>
      </c>
      <c r="E521" s="245" t="s">
        <v>1</v>
      </c>
      <c r="F521" s="246" t="s">
        <v>397</v>
      </c>
      <c r="G521" s="243"/>
      <c r="H521" s="247">
        <v>5426.2245199999998</v>
      </c>
      <c r="I521" s="248"/>
      <c r="J521" s="243"/>
      <c r="K521" s="243"/>
      <c r="L521" s="249"/>
      <c r="M521" s="250"/>
      <c r="N521" s="251"/>
      <c r="O521" s="251"/>
      <c r="P521" s="251"/>
      <c r="Q521" s="251"/>
      <c r="R521" s="251"/>
      <c r="S521" s="251"/>
      <c r="T521" s="252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T521" s="253" t="s">
        <v>172</v>
      </c>
      <c r="AU521" s="253" t="s">
        <v>83</v>
      </c>
      <c r="AV521" s="13" t="s">
        <v>83</v>
      </c>
      <c r="AW521" s="13" t="s">
        <v>31</v>
      </c>
      <c r="AX521" s="13" t="s">
        <v>12</v>
      </c>
      <c r="AY521" s="253" t="s">
        <v>164</v>
      </c>
    </row>
    <row r="522" s="15" customFormat="1">
      <c r="A522" s="15"/>
      <c r="B522" s="264"/>
      <c r="C522" s="265"/>
      <c r="D522" s="244" t="s">
        <v>172</v>
      </c>
      <c r="E522" s="266" t="s">
        <v>1</v>
      </c>
      <c r="F522" s="267" t="s">
        <v>180</v>
      </c>
      <c r="G522" s="265"/>
      <c r="H522" s="268">
        <v>5426.2245199999998</v>
      </c>
      <c r="I522" s="269"/>
      <c r="J522" s="265"/>
      <c r="K522" s="265"/>
      <c r="L522" s="270"/>
      <c r="M522" s="271"/>
      <c r="N522" s="272"/>
      <c r="O522" s="272"/>
      <c r="P522" s="272"/>
      <c r="Q522" s="272"/>
      <c r="R522" s="272"/>
      <c r="S522" s="272"/>
      <c r="T522" s="273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T522" s="274" t="s">
        <v>172</v>
      </c>
      <c r="AU522" s="274" t="s">
        <v>83</v>
      </c>
      <c r="AV522" s="15" t="s">
        <v>170</v>
      </c>
      <c r="AW522" s="15" t="s">
        <v>31</v>
      </c>
      <c r="AX522" s="15" t="s">
        <v>81</v>
      </c>
      <c r="AY522" s="274" t="s">
        <v>164</v>
      </c>
    </row>
    <row r="523" s="13" customFormat="1">
      <c r="A523" s="13"/>
      <c r="B523" s="242"/>
      <c r="C523" s="243"/>
      <c r="D523" s="244" t="s">
        <v>172</v>
      </c>
      <c r="E523" s="243"/>
      <c r="F523" s="246" t="s">
        <v>398</v>
      </c>
      <c r="G523" s="243"/>
      <c r="H523" s="247">
        <v>2713.1122599999999</v>
      </c>
      <c r="I523" s="248"/>
      <c r="J523" s="243"/>
      <c r="K523" s="243"/>
      <c r="L523" s="249"/>
      <c r="M523" s="250"/>
      <c r="N523" s="251"/>
      <c r="O523" s="251"/>
      <c r="P523" s="251"/>
      <c r="Q523" s="251"/>
      <c r="R523" s="251"/>
      <c r="S523" s="251"/>
      <c r="T523" s="252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53" t="s">
        <v>172</v>
      </c>
      <c r="AU523" s="253" t="s">
        <v>83</v>
      </c>
      <c r="AV523" s="13" t="s">
        <v>83</v>
      </c>
      <c r="AW523" s="13" t="s">
        <v>4</v>
      </c>
      <c r="AX523" s="13" t="s">
        <v>81</v>
      </c>
      <c r="AY523" s="253" t="s">
        <v>164</v>
      </c>
    </row>
    <row r="524" s="2" customFormat="1" ht="24.15" customHeight="1">
      <c r="A524" s="39"/>
      <c r="B524" s="40"/>
      <c r="C524" s="228" t="s">
        <v>439</v>
      </c>
      <c r="D524" s="228" t="s">
        <v>166</v>
      </c>
      <c r="E524" s="229" t="s">
        <v>440</v>
      </c>
      <c r="F524" s="230" t="s">
        <v>441</v>
      </c>
      <c r="G524" s="231" t="s">
        <v>269</v>
      </c>
      <c r="H524" s="232">
        <v>2713.1122599999999</v>
      </c>
      <c r="I524" s="233"/>
      <c r="J524" s="234">
        <f>ROUND(I524*H524,2)</f>
        <v>0</v>
      </c>
      <c r="K524" s="235"/>
      <c r="L524" s="45"/>
      <c r="M524" s="236" t="s">
        <v>1</v>
      </c>
      <c r="N524" s="237" t="s">
        <v>39</v>
      </c>
      <c r="O524" s="92"/>
      <c r="P524" s="238">
        <f>O524*H524</f>
        <v>0</v>
      </c>
      <c r="Q524" s="238">
        <v>0</v>
      </c>
      <c r="R524" s="238">
        <f>Q524*H524</f>
        <v>0</v>
      </c>
      <c r="S524" s="238">
        <v>0</v>
      </c>
      <c r="T524" s="239">
        <f>S524*H524</f>
        <v>0</v>
      </c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R524" s="240" t="s">
        <v>170</v>
      </c>
      <c r="AT524" s="240" t="s">
        <v>166</v>
      </c>
      <c r="AU524" s="240" t="s">
        <v>83</v>
      </c>
      <c r="AY524" s="18" t="s">
        <v>164</v>
      </c>
      <c r="BE524" s="241">
        <f>IF(N524="základní",J524,0)</f>
        <v>0</v>
      </c>
      <c r="BF524" s="241">
        <f>IF(N524="snížená",J524,0)</f>
        <v>0</v>
      </c>
      <c r="BG524" s="241">
        <f>IF(N524="zákl. přenesená",J524,0)</f>
        <v>0</v>
      </c>
      <c r="BH524" s="241">
        <f>IF(N524="sníž. přenesená",J524,0)</f>
        <v>0</v>
      </c>
      <c r="BI524" s="241">
        <f>IF(N524="nulová",J524,0)</f>
        <v>0</v>
      </c>
      <c r="BJ524" s="18" t="s">
        <v>81</v>
      </c>
      <c r="BK524" s="241">
        <f>ROUND(I524*H524,2)</f>
        <v>0</v>
      </c>
      <c r="BL524" s="18" t="s">
        <v>170</v>
      </c>
      <c r="BM524" s="240" t="s">
        <v>442</v>
      </c>
    </row>
    <row r="525" s="14" customFormat="1">
      <c r="A525" s="14"/>
      <c r="B525" s="254"/>
      <c r="C525" s="255"/>
      <c r="D525" s="244" t="s">
        <v>172</v>
      </c>
      <c r="E525" s="256" t="s">
        <v>1</v>
      </c>
      <c r="F525" s="257" t="s">
        <v>403</v>
      </c>
      <c r="G525" s="255"/>
      <c r="H525" s="256" t="s">
        <v>1</v>
      </c>
      <c r="I525" s="258"/>
      <c r="J525" s="255"/>
      <c r="K525" s="255"/>
      <c r="L525" s="259"/>
      <c r="M525" s="260"/>
      <c r="N525" s="261"/>
      <c r="O525" s="261"/>
      <c r="P525" s="261"/>
      <c r="Q525" s="261"/>
      <c r="R525" s="261"/>
      <c r="S525" s="261"/>
      <c r="T525" s="262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63" t="s">
        <v>172</v>
      </c>
      <c r="AU525" s="263" t="s">
        <v>83</v>
      </c>
      <c r="AV525" s="14" t="s">
        <v>81</v>
      </c>
      <c r="AW525" s="14" t="s">
        <v>31</v>
      </c>
      <c r="AX525" s="14" t="s">
        <v>12</v>
      </c>
      <c r="AY525" s="263" t="s">
        <v>164</v>
      </c>
    </row>
    <row r="526" s="14" customFormat="1">
      <c r="A526" s="14"/>
      <c r="B526" s="254"/>
      <c r="C526" s="255"/>
      <c r="D526" s="244" t="s">
        <v>172</v>
      </c>
      <c r="E526" s="256" t="s">
        <v>1</v>
      </c>
      <c r="F526" s="257" t="s">
        <v>396</v>
      </c>
      <c r="G526" s="255"/>
      <c r="H526" s="256" t="s">
        <v>1</v>
      </c>
      <c r="I526" s="258"/>
      <c r="J526" s="255"/>
      <c r="K526" s="255"/>
      <c r="L526" s="259"/>
      <c r="M526" s="260"/>
      <c r="N526" s="261"/>
      <c r="O526" s="261"/>
      <c r="P526" s="261"/>
      <c r="Q526" s="261"/>
      <c r="R526" s="261"/>
      <c r="S526" s="261"/>
      <c r="T526" s="262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T526" s="263" t="s">
        <v>172</v>
      </c>
      <c r="AU526" s="263" t="s">
        <v>83</v>
      </c>
      <c r="AV526" s="14" t="s">
        <v>81</v>
      </c>
      <c r="AW526" s="14" t="s">
        <v>31</v>
      </c>
      <c r="AX526" s="14" t="s">
        <v>12</v>
      </c>
      <c r="AY526" s="263" t="s">
        <v>164</v>
      </c>
    </row>
    <row r="527" s="13" customFormat="1">
      <c r="A527" s="13"/>
      <c r="B527" s="242"/>
      <c r="C527" s="243"/>
      <c r="D527" s="244" t="s">
        <v>172</v>
      </c>
      <c r="E527" s="245" t="s">
        <v>1</v>
      </c>
      <c r="F527" s="246" t="s">
        <v>397</v>
      </c>
      <c r="G527" s="243"/>
      <c r="H527" s="247">
        <v>5426.2245199999998</v>
      </c>
      <c r="I527" s="248"/>
      <c r="J527" s="243"/>
      <c r="K527" s="243"/>
      <c r="L527" s="249"/>
      <c r="M527" s="250"/>
      <c r="N527" s="251"/>
      <c r="O527" s="251"/>
      <c r="P527" s="251"/>
      <c r="Q527" s="251"/>
      <c r="R527" s="251"/>
      <c r="S527" s="251"/>
      <c r="T527" s="252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53" t="s">
        <v>172</v>
      </c>
      <c r="AU527" s="253" t="s">
        <v>83</v>
      </c>
      <c r="AV527" s="13" t="s">
        <v>83</v>
      </c>
      <c r="AW527" s="13" t="s">
        <v>31</v>
      </c>
      <c r="AX527" s="13" t="s">
        <v>12</v>
      </c>
      <c r="AY527" s="253" t="s">
        <v>164</v>
      </c>
    </row>
    <row r="528" s="15" customFormat="1">
      <c r="A528" s="15"/>
      <c r="B528" s="264"/>
      <c r="C528" s="265"/>
      <c r="D528" s="244" t="s">
        <v>172</v>
      </c>
      <c r="E528" s="266" t="s">
        <v>1</v>
      </c>
      <c r="F528" s="267" t="s">
        <v>180</v>
      </c>
      <c r="G528" s="265"/>
      <c r="H528" s="268">
        <v>5426.2245199999998</v>
      </c>
      <c r="I528" s="269"/>
      <c r="J528" s="265"/>
      <c r="K528" s="265"/>
      <c r="L528" s="270"/>
      <c r="M528" s="271"/>
      <c r="N528" s="272"/>
      <c r="O528" s="272"/>
      <c r="P528" s="272"/>
      <c r="Q528" s="272"/>
      <c r="R528" s="272"/>
      <c r="S528" s="272"/>
      <c r="T528" s="273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T528" s="274" t="s">
        <v>172</v>
      </c>
      <c r="AU528" s="274" t="s">
        <v>83</v>
      </c>
      <c r="AV528" s="15" t="s">
        <v>170</v>
      </c>
      <c r="AW528" s="15" t="s">
        <v>31</v>
      </c>
      <c r="AX528" s="15" t="s">
        <v>81</v>
      </c>
      <c r="AY528" s="274" t="s">
        <v>164</v>
      </c>
    </row>
    <row r="529" s="13" customFormat="1">
      <c r="A529" s="13"/>
      <c r="B529" s="242"/>
      <c r="C529" s="243"/>
      <c r="D529" s="244" t="s">
        <v>172</v>
      </c>
      <c r="E529" s="243"/>
      <c r="F529" s="246" t="s">
        <v>398</v>
      </c>
      <c r="G529" s="243"/>
      <c r="H529" s="247">
        <v>2713.1122599999999</v>
      </c>
      <c r="I529" s="248"/>
      <c r="J529" s="243"/>
      <c r="K529" s="243"/>
      <c r="L529" s="249"/>
      <c r="M529" s="250"/>
      <c r="N529" s="251"/>
      <c r="O529" s="251"/>
      <c r="P529" s="251"/>
      <c r="Q529" s="251"/>
      <c r="R529" s="251"/>
      <c r="S529" s="251"/>
      <c r="T529" s="252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53" t="s">
        <v>172</v>
      </c>
      <c r="AU529" s="253" t="s">
        <v>83</v>
      </c>
      <c r="AV529" s="13" t="s">
        <v>83</v>
      </c>
      <c r="AW529" s="13" t="s">
        <v>4</v>
      </c>
      <c r="AX529" s="13" t="s">
        <v>81</v>
      </c>
      <c r="AY529" s="253" t="s">
        <v>164</v>
      </c>
    </row>
    <row r="530" s="2" customFormat="1" ht="24.15" customHeight="1">
      <c r="A530" s="39"/>
      <c r="B530" s="40"/>
      <c r="C530" s="228" t="s">
        <v>443</v>
      </c>
      <c r="D530" s="228" t="s">
        <v>166</v>
      </c>
      <c r="E530" s="229" t="s">
        <v>444</v>
      </c>
      <c r="F530" s="230" t="s">
        <v>445</v>
      </c>
      <c r="G530" s="231" t="s">
        <v>446</v>
      </c>
      <c r="H530" s="232">
        <v>3444.5881279999999</v>
      </c>
      <c r="I530" s="233"/>
      <c r="J530" s="234">
        <f>ROUND(I530*H530,2)</f>
        <v>0</v>
      </c>
      <c r="K530" s="235"/>
      <c r="L530" s="45"/>
      <c r="M530" s="236" t="s">
        <v>1</v>
      </c>
      <c r="N530" s="237" t="s">
        <v>39</v>
      </c>
      <c r="O530" s="92"/>
      <c r="P530" s="238">
        <f>O530*H530</f>
        <v>0</v>
      </c>
      <c r="Q530" s="238">
        <v>0</v>
      </c>
      <c r="R530" s="238">
        <f>Q530*H530</f>
        <v>0</v>
      </c>
      <c r="S530" s="238">
        <v>0</v>
      </c>
      <c r="T530" s="239">
        <f>S530*H530</f>
        <v>0</v>
      </c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R530" s="240" t="s">
        <v>170</v>
      </c>
      <c r="AT530" s="240" t="s">
        <v>166</v>
      </c>
      <c r="AU530" s="240" t="s">
        <v>83</v>
      </c>
      <c r="AY530" s="18" t="s">
        <v>164</v>
      </c>
      <c r="BE530" s="241">
        <f>IF(N530="základní",J530,0)</f>
        <v>0</v>
      </c>
      <c r="BF530" s="241">
        <f>IF(N530="snížená",J530,0)</f>
        <v>0</v>
      </c>
      <c r="BG530" s="241">
        <f>IF(N530="zákl. přenesená",J530,0)</f>
        <v>0</v>
      </c>
      <c r="BH530" s="241">
        <f>IF(N530="sníž. přenesená",J530,0)</f>
        <v>0</v>
      </c>
      <c r="BI530" s="241">
        <f>IF(N530="nulová",J530,0)</f>
        <v>0</v>
      </c>
      <c r="BJ530" s="18" t="s">
        <v>81</v>
      </c>
      <c r="BK530" s="241">
        <f>ROUND(I530*H530,2)</f>
        <v>0</v>
      </c>
      <c r="BL530" s="18" t="s">
        <v>170</v>
      </c>
      <c r="BM530" s="240" t="s">
        <v>447</v>
      </c>
    </row>
    <row r="531" s="14" customFormat="1">
      <c r="A531" s="14"/>
      <c r="B531" s="254"/>
      <c r="C531" s="255"/>
      <c r="D531" s="244" t="s">
        <v>172</v>
      </c>
      <c r="E531" s="256" t="s">
        <v>1</v>
      </c>
      <c r="F531" s="257" t="s">
        <v>408</v>
      </c>
      <c r="G531" s="255"/>
      <c r="H531" s="256" t="s">
        <v>1</v>
      </c>
      <c r="I531" s="258"/>
      <c r="J531" s="255"/>
      <c r="K531" s="255"/>
      <c r="L531" s="259"/>
      <c r="M531" s="260"/>
      <c r="N531" s="261"/>
      <c r="O531" s="261"/>
      <c r="P531" s="261"/>
      <c r="Q531" s="261"/>
      <c r="R531" s="261"/>
      <c r="S531" s="261"/>
      <c r="T531" s="262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T531" s="263" t="s">
        <v>172</v>
      </c>
      <c r="AU531" s="263" t="s">
        <v>83</v>
      </c>
      <c r="AV531" s="14" t="s">
        <v>81</v>
      </c>
      <c r="AW531" s="14" t="s">
        <v>31</v>
      </c>
      <c r="AX531" s="14" t="s">
        <v>12</v>
      </c>
      <c r="AY531" s="263" t="s">
        <v>164</v>
      </c>
    </row>
    <row r="532" s="14" customFormat="1">
      <c r="A532" s="14"/>
      <c r="B532" s="254"/>
      <c r="C532" s="255"/>
      <c r="D532" s="244" t="s">
        <v>172</v>
      </c>
      <c r="E532" s="256" t="s">
        <v>1</v>
      </c>
      <c r="F532" s="257" t="s">
        <v>409</v>
      </c>
      <c r="G532" s="255"/>
      <c r="H532" s="256" t="s">
        <v>1</v>
      </c>
      <c r="I532" s="258"/>
      <c r="J532" s="255"/>
      <c r="K532" s="255"/>
      <c r="L532" s="259"/>
      <c r="M532" s="260"/>
      <c r="N532" s="261"/>
      <c r="O532" s="261"/>
      <c r="P532" s="261"/>
      <c r="Q532" s="261"/>
      <c r="R532" s="261"/>
      <c r="S532" s="261"/>
      <c r="T532" s="262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T532" s="263" t="s">
        <v>172</v>
      </c>
      <c r="AU532" s="263" t="s">
        <v>83</v>
      </c>
      <c r="AV532" s="14" t="s">
        <v>81</v>
      </c>
      <c r="AW532" s="14" t="s">
        <v>31</v>
      </c>
      <c r="AX532" s="14" t="s">
        <v>12</v>
      </c>
      <c r="AY532" s="263" t="s">
        <v>164</v>
      </c>
    </row>
    <row r="533" s="13" customFormat="1">
      <c r="A533" s="13"/>
      <c r="B533" s="242"/>
      <c r="C533" s="243"/>
      <c r="D533" s="244" t="s">
        <v>172</v>
      </c>
      <c r="E533" s="245" t="s">
        <v>1</v>
      </c>
      <c r="F533" s="246" t="s">
        <v>410</v>
      </c>
      <c r="G533" s="243"/>
      <c r="H533" s="247">
        <v>1743.8733600000001</v>
      </c>
      <c r="I533" s="248"/>
      <c r="J533" s="243"/>
      <c r="K533" s="243"/>
      <c r="L533" s="249"/>
      <c r="M533" s="250"/>
      <c r="N533" s="251"/>
      <c r="O533" s="251"/>
      <c r="P533" s="251"/>
      <c r="Q533" s="251"/>
      <c r="R533" s="251"/>
      <c r="S533" s="251"/>
      <c r="T533" s="252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T533" s="253" t="s">
        <v>172</v>
      </c>
      <c r="AU533" s="253" t="s">
        <v>83</v>
      </c>
      <c r="AV533" s="13" t="s">
        <v>83</v>
      </c>
      <c r="AW533" s="13" t="s">
        <v>31</v>
      </c>
      <c r="AX533" s="13" t="s">
        <v>12</v>
      </c>
      <c r="AY533" s="253" t="s">
        <v>164</v>
      </c>
    </row>
    <row r="534" s="14" customFormat="1">
      <c r="A534" s="14"/>
      <c r="B534" s="254"/>
      <c r="C534" s="255"/>
      <c r="D534" s="244" t="s">
        <v>172</v>
      </c>
      <c r="E534" s="256" t="s">
        <v>1</v>
      </c>
      <c r="F534" s="257" t="s">
        <v>411</v>
      </c>
      <c r="G534" s="255"/>
      <c r="H534" s="256" t="s">
        <v>1</v>
      </c>
      <c r="I534" s="258"/>
      <c r="J534" s="255"/>
      <c r="K534" s="255"/>
      <c r="L534" s="259"/>
      <c r="M534" s="260"/>
      <c r="N534" s="261"/>
      <c r="O534" s="261"/>
      <c r="P534" s="261"/>
      <c r="Q534" s="261"/>
      <c r="R534" s="261"/>
      <c r="S534" s="261"/>
      <c r="T534" s="262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63" t="s">
        <v>172</v>
      </c>
      <c r="AU534" s="263" t="s">
        <v>83</v>
      </c>
      <c r="AV534" s="14" t="s">
        <v>81</v>
      </c>
      <c r="AW534" s="14" t="s">
        <v>31</v>
      </c>
      <c r="AX534" s="14" t="s">
        <v>12</v>
      </c>
      <c r="AY534" s="263" t="s">
        <v>164</v>
      </c>
    </row>
    <row r="535" s="14" customFormat="1">
      <c r="A535" s="14"/>
      <c r="B535" s="254"/>
      <c r="C535" s="255"/>
      <c r="D535" s="244" t="s">
        <v>172</v>
      </c>
      <c r="E535" s="256" t="s">
        <v>1</v>
      </c>
      <c r="F535" s="257" t="s">
        <v>412</v>
      </c>
      <c r="G535" s="255"/>
      <c r="H535" s="256" t="s">
        <v>1</v>
      </c>
      <c r="I535" s="258"/>
      <c r="J535" s="255"/>
      <c r="K535" s="255"/>
      <c r="L535" s="259"/>
      <c r="M535" s="260"/>
      <c r="N535" s="261"/>
      <c r="O535" s="261"/>
      <c r="P535" s="261"/>
      <c r="Q535" s="261"/>
      <c r="R535" s="261"/>
      <c r="S535" s="261"/>
      <c r="T535" s="262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63" t="s">
        <v>172</v>
      </c>
      <c r="AU535" s="263" t="s">
        <v>83</v>
      </c>
      <c r="AV535" s="14" t="s">
        <v>81</v>
      </c>
      <c r="AW535" s="14" t="s">
        <v>31</v>
      </c>
      <c r="AX535" s="14" t="s">
        <v>12</v>
      </c>
      <c r="AY535" s="263" t="s">
        <v>164</v>
      </c>
    </row>
    <row r="536" s="13" customFormat="1">
      <c r="A536" s="13"/>
      <c r="B536" s="242"/>
      <c r="C536" s="243"/>
      <c r="D536" s="244" t="s">
        <v>172</v>
      </c>
      <c r="E536" s="245" t="s">
        <v>1</v>
      </c>
      <c r="F536" s="246" t="s">
        <v>413</v>
      </c>
      <c r="G536" s="243"/>
      <c r="H536" s="247">
        <v>250.657251</v>
      </c>
      <c r="I536" s="248"/>
      <c r="J536" s="243"/>
      <c r="K536" s="243"/>
      <c r="L536" s="249"/>
      <c r="M536" s="250"/>
      <c r="N536" s="251"/>
      <c r="O536" s="251"/>
      <c r="P536" s="251"/>
      <c r="Q536" s="251"/>
      <c r="R536" s="251"/>
      <c r="S536" s="251"/>
      <c r="T536" s="252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53" t="s">
        <v>172</v>
      </c>
      <c r="AU536" s="253" t="s">
        <v>83</v>
      </c>
      <c r="AV536" s="13" t="s">
        <v>83</v>
      </c>
      <c r="AW536" s="13" t="s">
        <v>31</v>
      </c>
      <c r="AX536" s="13" t="s">
        <v>12</v>
      </c>
      <c r="AY536" s="253" t="s">
        <v>164</v>
      </c>
    </row>
    <row r="537" s="14" customFormat="1">
      <c r="A537" s="14"/>
      <c r="B537" s="254"/>
      <c r="C537" s="255"/>
      <c r="D537" s="244" t="s">
        <v>172</v>
      </c>
      <c r="E537" s="256" t="s">
        <v>1</v>
      </c>
      <c r="F537" s="257" t="s">
        <v>414</v>
      </c>
      <c r="G537" s="255"/>
      <c r="H537" s="256" t="s">
        <v>1</v>
      </c>
      <c r="I537" s="258"/>
      <c r="J537" s="255"/>
      <c r="K537" s="255"/>
      <c r="L537" s="259"/>
      <c r="M537" s="260"/>
      <c r="N537" s="261"/>
      <c r="O537" s="261"/>
      <c r="P537" s="261"/>
      <c r="Q537" s="261"/>
      <c r="R537" s="261"/>
      <c r="S537" s="261"/>
      <c r="T537" s="262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63" t="s">
        <v>172</v>
      </c>
      <c r="AU537" s="263" t="s">
        <v>83</v>
      </c>
      <c r="AV537" s="14" t="s">
        <v>81</v>
      </c>
      <c r="AW537" s="14" t="s">
        <v>31</v>
      </c>
      <c r="AX537" s="14" t="s">
        <v>12</v>
      </c>
      <c r="AY537" s="263" t="s">
        <v>164</v>
      </c>
    </row>
    <row r="538" s="13" customFormat="1">
      <c r="A538" s="13"/>
      <c r="B538" s="242"/>
      <c r="C538" s="243"/>
      <c r="D538" s="244" t="s">
        <v>172</v>
      </c>
      <c r="E538" s="245" t="s">
        <v>1</v>
      </c>
      <c r="F538" s="246" t="s">
        <v>415</v>
      </c>
      <c r="G538" s="243"/>
      <c r="H538" s="247">
        <v>19.393425000000001</v>
      </c>
      <c r="I538" s="248"/>
      <c r="J538" s="243"/>
      <c r="K538" s="243"/>
      <c r="L538" s="249"/>
      <c r="M538" s="250"/>
      <c r="N538" s="251"/>
      <c r="O538" s="251"/>
      <c r="P538" s="251"/>
      <c r="Q538" s="251"/>
      <c r="R538" s="251"/>
      <c r="S538" s="251"/>
      <c r="T538" s="252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53" t="s">
        <v>172</v>
      </c>
      <c r="AU538" s="253" t="s">
        <v>83</v>
      </c>
      <c r="AV538" s="13" t="s">
        <v>83</v>
      </c>
      <c r="AW538" s="13" t="s">
        <v>31</v>
      </c>
      <c r="AX538" s="13" t="s">
        <v>12</v>
      </c>
      <c r="AY538" s="253" t="s">
        <v>164</v>
      </c>
    </row>
    <row r="539" s="14" customFormat="1">
      <c r="A539" s="14"/>
      <c r="B539" s="254"/>
      <c r="C539" s="255"/>
      <c r="D539" s="244" t="s">
        <v>172</v>
      </c>
      <c r="E539" s="256" t="s">
        <v>1</v>
      </c>
      <c r="F539" s="257" t="s">
        <v>416</v>
      </c>
      <c r="G539" s="255"/>
      <c r="H539" s="256" t="s">
        <v>1</v>
      </c>
      <c r="I539" s="258"/>
      <c r="J539" s="255"/>
      <c r="K539" s="255"/>
      <c r="L539" s="259"/>
      <c r="M539" s="260"/>
      <c r="N539" s="261"/>
      <c r="O539" s="261"/>
      <c r="P539" s="261"/>
      <c r="Q539" s="261"/>
      <c r="R539" s="261"/>
      <c r="S539" s="261"/>
      <c r="T539" s="262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63" t="s">
        <v>172</v>
      </c>
      <c r="AU539" s="263" t="s">
        <v>83</v>
      </c>
      <c r="AV539" s="14" t="s">
        <v>81</v>
      </c>
      <c r="AW539" s="14" t="s">
        <v>31</v>
      </c>
      <c r="AX539" s="14" t="s">
        <v>12</v>
      </c>
      <c r="AY539" s="263" t="s">
        <v>164</v>
      </c>
    </row>
    <row r="540" s="13" customFormat="1">
      <c r="A540" s="13"/>
      <c r="B540" s="242"/>
      <c r="C540" s="243"/>
      <c r="D540" s="244" t="s">
        <v>172</v>
      </c>
      <c r="E540" s="245" t="s">
        <v>1</v>
      </c>
      <c r="F540" s="246" t="s">
        <v>417</v>
      </c>
      <c r="G540" s="243"/>
      <c r="H540" s="247">
        <v>42.118704000000001</v>
      </c>
      <c r="I540" s="248"/>
      <c r="J540" s="243"/>
      <c r="K540" s="243"/>
      <c r="L540" s="249"/>
      <c r="M540" s="250"/>
      <c r="N540" s="251"/>
      <c r="O540" s="251"/>
      <c r="P540" s="251"/>
      <c r="Q540" s="251"/>
      <c r="R540" s="251"/>
      <c r="S540" s="251"/>
      <c r="T540" s="252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53" t="s">
        <v>172</v>
      </c>
      <c r="AU540" s="253" t="s">
        <v>83</v>
      </c>
      <c r="AV540" s="13" t="s">
        <v>83</v>
      </c>
      <c r="AW540" s="13" t="s">
        <v>31</v>
      </c>
      <c r="AX540" s="13" t="s">
        <v>12</v>
      </c>
      <c r="AY540" s="253" t="s">
        <v>164</v>
      </c>
    </row>
    <row r="541" s="14" customFormat="1">
      <c r="A541" s="14"/>
      <c r="B541" s="254"/>
      <c r="C541" s="255"/>
      <c r="D541" s="244" t="s">
        <v>172</v>
      </c>
      <c r="E541" s="256" t="s">
        <v>1</v>
      </c>
      <c r="F541" s="257" t="s">
        <v>418</v>
      </c>
      <c r="G541" s="255"/>
      <c r="H541" s="256" t="s">
        <v>1</v>
      </c>
      <c r="I541" s="258"/>
      <c r="J541" s="255"/>
      <c r="K541" s="255"/>
      <c r="L541" s="259"/>
      <c r="M541" s="260"/>
      <c r="N541" s="261"/>
      <c r="O541" s="261"/>
      <c r="P541" s="261"/>
      <c r="Q541" s="261"/>
      <c r="R541" s="261"/>
      <c r="S541" s="261"/>
      <c r="T541" s="262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63" t="s">
        <v>172</v>
      </c>
      <c r="AU541" s="263" t="s">
        <v>83</v>
      </c>
      <c r="AV541" s="14" t="s">
        <v>81</v>
      </c>
      <c r="AW541" s="14" t="s">
        <v>31</v>
      </c>
      <c r="AX541" s="14" t="s">
        <v>12</v>
      </c>
      <c r="AY541" s="263" t="s">
        <v>164</v>
      </c>
    </row>
    <row r="542" s="13" customFormat="1">
      <c r="A542" s="13"/>
      <c r="B542" s="242"/>
      <c r="C542" s="243"/>
      <c r="D542" s="244" t="s">
        <v>172</v>
      </c>
      <c r="E542" s="245" t="s">
        <v>1</v>
      </c>
      <c r="F542" s="246" t="s">
        <v>419</v>
      </c>
      <c r="G542" s="243"/>
      <c r="H542" s="247">
        <v>96.824843749999999</v>
      </c>
      <c r="I542" s="248"/>
      <c r="J542" s="243"/>
      <c r="K542" s="243"/>
      <c r="L542" s="249"/>
      <c r="M542" s="250"/>
      <c r="N542" s="251"/>
      <c r="O542" s="251"/>
      <c r="P542" s="251"/>
      <c r="Q542" s="251"/>
      <c r="R542" s="251"/>
      <c r="S542" s="251"/>
      <c r="T542" s="252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53" t="s">
        <v>172</v>
      </c>
      <c r="AU542" s="253" t="s">
        <v>83</v>
      </c>
      <c r="AV542" s="13" t="s">
        <v>83</v>
      </c>
      <c r="AW542" s="13" t="s">
        <v>31</v>
      </c>
      <c r="AX542" s="13" t="s">
        <v>12</v>
      </c>
      <c r="AY542" s="253" t="s">
        <v>164</v>
      </c>
    </row>
    <row r="543" s="15" customFormat="1">
      <c r="A543" s="15"/>
      <c r="B543" s="264"/>
      <c r="C543" s="265"/>
      <c r="D543" s="244" t="s">
        <v>172</v>
      </c>
      <c r="E543" s="266" t="s">
        <v>1</v>
      </c>
      <c r="F543" s="267" t="s">
        <v>180</v>
      </c>
      <c r="G543" s="265"/>
      <c r="H543" s="268">
        <v>2152.8675837500004</v>
      </c>
      <c r="I543" s="269"/>
      <c r="J543" s="265"/>
      <c r="K543" s="265"/>
      <c r="L543" s="270"/>
      <c r="M543" s="271"/>
      <c r="N543" s="272"/>
      <c r="O543" s="272"/>
      <c r="P543" s="272"/>
      <c r="Q543" s="272"/>
      <c r="R543" s="272"/>
      <c r="S543" s="272"/>
      <c r="T543" s="273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T543" s="274" t="s">
        <v>172</v>
      </c>
      <c r="AU543" s="274" t="s">
        <v>83</v>
      </c>
      <c r="AV543" s="15" t="s">
        <v>170</v>
      </c>
      <c r="AW543" s="15" t="s">
        <v>31</v>
      </c>
      <c r="AX543" s="15" t="s">
        <v>81</v>
      </c>
      <c r="AY543" s="274" t="s">
        <v>164</v>
      </c>
    </row>
    <row r="544" s="13" customFormat="1">
      <c r="A544" s="13"/>
      <c r="B544" s="242"/>
      <c r="C544" s="243"/>
      <c r="D544" s="244" t="s">
        <v>172</v>
      </c>
      <c r="E544" s="243"/>
      <c r="F544" s="246" t="s">
        <v>448</v>
      </c>
      <c r="G544" s="243"/>
      <c r="H544" s="247">
        <v>3444.5881279999999</v>
      </c>
      <c r="I544" s="248"/>
      <c r="J544" s="243"/>
      <c r="K544" s="243"/>
      <c r="L544" s="249"/>
      <c r="M544" s="250"/>
      <c r="N544" s="251"/>
      <c r="O544" s="251"/>
      <c r="P544" s="251"/>
      <c r="Q544" s="251"/>
      <c r="R544" s="251"/>
      <c r="S544" s="251"/>
      <c r="T544" s="252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53" t="s">
        <v>172</v>
      </c>
      <c r="AU544" s="253" t="s">
        <v>83</v>
      </c>
      <c r="AV544" s="13" t="s">
        <v>83</v>
      </c>
      <c r="AW544" s="13" t="s">
        <v>4</v>
      </c>
      <c r="AX544" s="13" t="s">
        <v>81</v>
      </c>
      <c r="AY544" s="253" t="s">
        <v>164</v>
      </c>
    </row>
    <row r="545" s="2" customFormat="1" ht="24.15" customHeight="1">
      <c r="A545" s="39"/>
      <c r="B545" s="40"/>
      <c r="C545" s="228" t="s">
        <v>449</v>
      </c>
      <c r="D545" s="228" t="s">
        <v>166</v>
      </c>
      <c r="E545" s="229" t="s">
        <v>450</v>
      </c>
      <c r="F545" s="230" t="s">
        <v>451</v>
      </c>
      <c r="G545" s="231" t="s">
        <v>269</v>
      </c>
      <c r="H545" s="232">
        <v>5426.2245199999998</v>
      </c>
      <c r="I545" s="233"/>
      <c r="J545" s="234">
        <f>ROUND(I545*H545,2)</f>
        <v>0</v>
      </c>
      <c r="K545" s="235"/>
      <c r="L545" s="45"/>
      <c r="M545" s="236" t="s">
        <v>1</v>
      </c>
      <c r="N545" s="237" t="s">
        <v>39</v>
      </c>
      <c r="O545" s="92"/>
      <c r="P545" s="238">
        <f>O545*H545</f>
        <v>0</v>
      </c>
      <c r="Q545" s="238">
        <v>0</v>
      </c>
      <c r="R545" s="238">
        <f>Q545*H545</f>
        <v>0</v>
      </c>
      <c r="S545" s="238">
        <v>0</v>
      </c>
      <c r="T545" s="239">
        <f>S545*H545</f>
        <v>0</v>
      </c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R545" s="240" t="s">
        <v>170</v>
      </c>
      <c r="AT545" s="240" t="s">
        <v>166</v>
      </c>
      <c r="AU545" s="240" t="s">
        <v>83</v>
      </c>
      <c r="AY545" s="18" t="s">
        <v>164</v>
      </c>
      <c r="BE545" s="241">
        <f>IF(N545="základní",J545,0)</f>
        <v>0</v>
      </c>
      <c r="BF545" s="241">
        <f>IF(N545="snížená",J545,0)</f>
        <v>0</v>
      </c>
      <c r="BG545" s="241">
        <f>IF(N545="zákl. přenesená",J545,0)</f>
        <v>0</v>
      </c>
      <c r="BH545" s="241">
        <f>IF(N545="sníž. přenesená",J545,0)</f>
        <v>0</v>
      </c>
      <c r="BI545" s="241">
        <f>IF(N545="nulová",J545,0)</f>
        <v>0</v>
      </c>
      <c r="BJ545" s="18" t="s">
        <v>81</v>
      </c>
      <c r="BK545" s="241">
        <f>ROUND(I545*H545,2)</f>
        <v>0</v>
      </c>
      <c r="BL545" s="18" t="s">
        <v>170</v>
      </c>
      <c r="BM545" s="240" t="s">
        <v>452</v>
      </c>
    </row>
    <row r="546" s="14" customFormat="1">
      <c r="A546" s="14"/>
      <c r="B546" s="254"/>
      <c r="C546" s="255"/>
      <c r="D546" s="244" t="s">
        <v>172</v>
      </c>
      <c r="E546" s="256" t="s">
        <v>1</v>
      </c>
      <c r="F546" s="257" t="s">
        <v>396</v>
      </c>
      <c r="G546" s="255"/>
      <c r="H546" s="256" t="s">
        <v>1</v>
      </c>
      <c r="I546" s="258"/>
      <c r="J546" s="255"/>
      <c r="K546" s="255"/>
      <c r="L546" s="259"/>
      <c r="M546" s="260"/>
      <c r="N546" s="261"/>
      <c r="O546" s="261"/>
      <c r="P546" s="261"/>
      <c r="Q546" s="261"/>
      <c r="R546" s="261"/>
      <c r="S546" s="261"/>
      <c r="T546" s="262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63" t="s">
        <v>172</v>
      </c>
      <c r="AU546" s="263" t="s">
        <v>83</v>
      </c>
      <c r="AV546" s="14" t="s">
        <v>81</v>
      </c>
      <c r="AW546" s="14" t="s">
        <v>31</v>
      </c>
      <c r="AX546" s="14" t="s">
        <v>12</v>
      </c>
      <c r="AY546" s="263" t="s">
        <v>164</v>
      </c>
    </row>
    <row r="547" s="13" customFormat="1">
      <c r="A547" s="13"/>
      <c r="B547" s="242"/>
      <c r="C547" s="243"/>
      <c r="D547" s="244" t="s">
        <v>172</v>
      </c>
      <c r="E547" s="245" t="s">
        <v>1</v>
      </c>
      <c r="F547" s="246" t="s">
        <v>397</v>
      </c>
      <c r="G547" s="243"/>
      <c r="H547" s="247">
        <v>5426.2245199999998</v>
      </c>
      <c r="I547" s="248"/>
      <c r="J547" s="243"/>
      <c r="K547" s="243"/>
      <c r="L547" s="249"/>
      <c r="M547" s="250"/>
      <c r="N547" s="251"/>
      <c r="O547" s="251"/>
      <c r="P547" s="251"/>
      <c r="Q547" s="251"/>
      <c r="R547" s="251"/>
      <c r="S547" s="251"/>
      <c r="T547" s="252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T547" s="253" t="s">
        <v>172</v>
      </c>
      <c r="AU547" s="253" t="s">
        <v>83</v>
      </c>
      <c r="AV547" s="13" t="s">
        <v>83</v>
      </c>
      <c r="AW547" s="13" t="s">
        <v>31</v>
      </c>
      <c r="AX547" s="13" t="s">
        <v>12</v>
      </c>
      <c r="AY547" s="253" t="s">
        <v>164</v>
      </c>
    </row>
    <row r="548" s="15" customFormat="1">
      <c r="A548" s="15"/>
      <c r="B548" s="264"/>
      <c r="C548" s="265"/>
      <c r="D548" s="244" t="s">
        <v>172</v>
      </c>
      <c r="E548" s="266" t="s">
        <v>1</v>
      </c>
      <c r="F548" s="267" t="s">
        <v>180</v>
      </c>
      <c r="G548" s="265"/>
      <c r="H548" s="268">
        <v>5426.2245199999998</v>
      </c>
      <c r="I548" s="269"/>
      <c r="J548" s="265"/>
      <c r="K548" s="265"/>
      <c r="L548" s="270"/>
      <c r="M548" s="271"/>
      <c r="N548" s="272"/>
      <c r="O548" s="272"/>
      <c r="P548" s="272"/>
      <c r="Q548" s="272"/>
      <c r="R548" s="272"/>
      <c r="S548" s="272"/>
      <c r="T548" s="273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T548" s="274" t="s">
        <v>172</v>
      </c>
      <c r="AU548" s="274" t="s">
        <v>83</v>
      </c>
      <c r="AV548" s="15" t="s">
        <v>170</v>
      </c>
      <c r="AW548" s="15" t="s">
        <v>31</v>
      </c>
      <c r="AX548" s="15" t="s">
        <v>81</v>
      </c>
      <c r="AY548" s="274" t="s">
        <v>164</v>
      </c>
    </row>
    <row r="549" s="2" customFormat="1" ht="24.15" customHeight="1">
      <c r="A549" s="39"/>
      <c r="B549" s="40"/>
      <c r="C549" s="228" t="s">
        <v>453</v>
      </c>
      <c r="D549" s="228" t="s">
        <v>166</v>
      </c>
      <c r="E549" s="229" t="s">
        <v>454</v>
      </c>
      <c r="F549" s="230" t="s">
        <v>455</v>
      </c>
      <c r="G549" s="231" t="s">
        <v>269</v>
      </c>
      <c r="H549" s="232">
        <v>1290.9186600000001</v>
      </c>
      <c r="I549" s="233"/>
      <c r="J549" s="234">
        <f>ROUND(I549*H549,2)</f>
        <v>0</v>
      </c>
      <c r="K549" s="235"/>
      <c r="L549" s="45"/>
      <c r="M549" s="236" t="s">
        <v>1</v>
      </c>
      <c r="N549" s="237" t="s">
        <v>39</v>
      </c>
      <c r="O549" s="92"/>
      <c r="P549" s="238">
        <f>O549*H549</f>
        <v>0</v>
      </c>
      <c r="Q549" s="238">
        <v>0</v>
      </c>
      <c r="R549" s="238">
        <f>Q549*H549</f>
        <v>0</v>
      </c>
      <c r="S549" s="238">
        <v>0</v>
      </c>
      <c r="T549" s="239">
        <f>S549*H549</f>
        <v>0</v>
      </c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R549" s="240" t="s">
        <v>170</v>
      </c>
      <c r="AT549" s="240" t="s">
        <v>166</v>
      </c>
      <c r="AU549" s="240" t="s">
        <v>83</v>
      </c>
      <c r="AY549" s="18" t="s">
        <v>164</v>
      </c>
      <c r="BE549" s="241">
        <f>IF(N549="základní",J549,0)</f>
        <v>0</v>
      </c>
      <c r="BF549" s="241">
        <f>IF(N549="snížená",J549,0)</f>
        <v>0</v>
      </c>
      <c r="BG549" s="241">
        <f>IF(N549="zákl. přenesená",J549,0)</f>
        <v>0</v>
      </c>
      <c r="BH549" s="241">
        <f>IF(N549="sníž. přenesená",J549,0)</f>
        <v>0</v>
      </c>
      <c r="BI549" s="241">
        <f>IF(N549="nulová",J549,0)</f>
        <v>0</v>
      </c>
      <c r="BJ549" s="18" t="s">
        <v>81</v>
      </c>
      <c r="BK549" s="241">
        <f>ROUND(I549*H549,2)</f>
        <v>0</v>
      </c>
      <c r="BL549" s="18" t="s">
        <v>170</v>
      </c>
      <c r="BM549" s="240" t="s">
        <v>456</v>
      </c>
    </row>
    <row r="550" s="14" customFormat="1">
      <c r="A550" s="14"/>
      <c r="B550" s="254"/>
      <c r="C550" s="255"/>
      <c r="D550" s="244" t="s">
        <v>172</v>
      </c>
      <c r="E550" s="256" t="s">
        <v>1</v>
      </c>
      <c r="F550" s="257" t="s">
        <v>457</v>
      </c>
      <c r="G550" s="255"/>
      <c r="H550" s="256" t="s">
        <v>1</v>
      </c>
      <c r="I550" s="258"/>
      <c r="J550" s="255"/>
      <c r="K550" s="255"/>
      <c r="L550" s="259"/>
      <c r="M550" s="260"/>
      <c r="N550" s="261"/>
      <c r="O550" s="261"/>
      <c r="P550" s="261"/>
      <c r="Q550" s="261"/>
      <c r="R550" s="261"/>
      <c r="S550" s="261"/>
      <c r="T550" s="262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63" t="s">
        <v>172</v>
      </c>
      <c r="AU550" s="263" t="s">
        <v>83</v>
      </c>
      <c r="AV550" s="14" t="s">
        <v>81</v>
      </c>
      <c r="AW550" s="14" t="s">
        <v>31</v>
      </c>
      <c r="AX550" s="14" t="s">
        <v>12</v>
      </c>
      <c r="AY550" s="263" t="s">
        <v>164</v>
      </c>
    </row>
    <row r="551" s="13" customFormat="1">
      <c r="A551" s="13"/>
      <c r="B551" s="242"/>
      <c r="C551" s="243"/>
      <c r="D551" s="244" t="s">
        <v>172</v>
      </c>
      <c r="E551" s="245" t="s">
        <v>1</v>
      </c>
      <c r="F551" s="246" t="s">
        <v>458</v>
      </c>
      <c r="G551" s="243"/>
      <c r="H551" s="247">
        <v>283.2115</v>
      </c>
      <c r="I551" s="248"/>
      <c r="J551" s="243"/>
      <c r="K551" s="243"/>
      <c r="L551" s="249"/>
      <c r="M551" s="250"/>
      <c r="N551" s="251"/>
      <c r="O551" s="251"/>
      <c r="P551" s="251"/>
      <c r="Q551" s="251"/>
      <c r="R551" s="251"/>
      <c r="S551" s="251"/>
      <c r="T551" s="252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53" t="s">
        <v>172</v>
      </c>
      <c r="AU551" s="253" t="s">
        <v>83</v>
      </c>
      <c r="AV551" s="13" t="s">
        <v>83</v>
      </c>
      <c r="AW551" s="13" t="s">
        <v>31</v>
      </c>
      <c r="AX551" s="13" t="s">
        <v>12</v>
      </c>
      <c r="AY551" s="253" t="s">
        <v>164</v>
      </c>
    </row>
    <row r="552" s="14" customFormat="1">
      <c r="A552" s="14"/>
      <c r="B552" s="254"/>
      <c r="C552" s="255"/>
      <c r="D552" s="244" t="s">
        <v>172</v>
      </c>
      <c r="E552" s="256" t="s">
        <v>1</v>
      </c>
      <c r="F552" s="257" t="s">
        <v>459</v>
      </c>
      <c r="G552" s="255"/>
      <c r="H552" s="256" t="s">
        <v>1</v>
      </c>
      <c r="I552" s="258"/>
      <c r="J552" s="255"/>
      <c r="K552" s="255"/>
      <c r="L552" s="259"/>
      <c r="M552" s="260"/>
      <c r="N552" s="261"/>
      <c r="O552" s="261"/>
      <c r="P552" s="261"/>
      <c r="Q552" s="261"/>
      <c r="R552" s="261"/>
      <c r="S552" s="261"/>
      <c r="T552" s="262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63" t="s">
        <v>172</v>
      </c>
      <c r="AU552" s="263" t="s">
        <v>83</v>
      </c>
      <c r="AV552" s="14" t="s">
        <v>81</v>
      </c>
      <c r="AW552" s="14" t="s">
        <v>31</v>
      </c>
      <c r="AX552" s="14" t="s">
        <v>12</v>
      </c>
      <c r="AY552" s="263" t="s">
        <v>164</v>
      </c>
    </row>
    <row r="553" s="13" customFormat="1">
      <c r="A553" s="13"/>
      <c r="B553" s="242"/>
      <c r="C553" s="243"/>
      <c r="D553" s="244" t="s">
        <v>172</v>
      </c>
      <c r="E553" s="245" t="s">
        <v>1</v>
      </c>
      <c r="F553" s="246" t="s">
        <v>460</v>
      </c>
      <c r="G553" s="243"/>
      <c r="H553" s="247">
        <v>183.46899999999999</v>
      </c>
      <c r="I553" s="248"/>
      <c r="J553" s="243"/>
      <c r="K553" s="243"/>
      <c r="L553" s="249"/>
      <c r="M553" s="250"/>
      <c r="N553" s="251"/>
      <c r="O553" s="251"/>
      <c r="P553" s="251"/>
      <c r="Q553" s="251"/>
      <c r="R553" s="251"/>
      <c r="S553" s="251"/>
      <c r="T553" s="252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T553" s="253" t="s">
        <v>172</v>
      </c>
      <c r="AU553" s="253" t="s">
        <v>83</v>
      </c>
      <c r="AV553" s="13" t="s">
        <v>83</v>
      </c>
      <c r="AW553" s="13" t="s">
        <v>31</v>
      </c>
      <c r="AX553" s="13" t="s">
        <v>12</v>
      </c>
      <c r="AY553" s="253" t="s">
        <v>164</v>
      </c>
    </row>
    <row r="554" s="14" customFormat="1">
      <c r="A554" s="14"/>
      <c r="B554" s="254"/>
      <c r="C554" s="255"/>
      <c r="D554" s="244" t="s">
        <v>172</v>
      </c>
      <c r="E554" s="256" t="s">
        <v>1</v>
      </c>
      <c r="F554" s="257" t="s">
        <v>461</v>
      </c>
      <c r="G554" s="255"/>
      <c r="H554" s="256" t="s">
        <v>1</v>
      </c>
      <c r="I554" s="258"/>
      <c r="J554" s="255"/>
      <c r="K554" s="255"/>
      <c r="L554" s="259"/>
      <c r="M554" s="260"/>
      <c r="N554" s="261"/>
      <c r="O554" s="261"/>
      <c r="P554" s="261"/>
      <c r="Q554" s="261"/>
      <c r="R554" s="261"/>
      <c r="S554" s="261"/>
      <c r="T554" s="262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63" t="s">
        <v>172</v>
      </c>
      <c r="AU554" s="263" t="s">
        <v>83</v>
      </c>
      <c r="AV554" s="14" t="s">
        <v>81</v>
      </c>
      <c r="AW554" s="14" t="s">
        <v>31</v>
      </c>
      <c r="AX554" s="14" t="s">
        <v>12</v>
      </c>
      <c r="AY554" s="263" t="s">
        <v>164</v>
      </c>
    </row>
    <row r="555" s="13" customFormat="1">
      <c r="A555" s="13"/>
      <c r="B555" s="242"/>
      <c r="C555" s="243"/>
      <c r="D555" s="244" t="s">
        <v>172</v>
      </c>
      <c r="E555" s="245" t="s">
        <v>1</v>
      </c>
      <c r="F555" s="246" t="s">
        <v>462</v>
      </c>
      <c r="G555" s="243"/>
      <c r="H555" s="247">
        <v>388.67399999999998</v>
      </c>
      <c r="I555" s="248"/>
      <c r="J555" s="243"/>
      <c r="K555" s="243"/>
      <c r="L555" s="249"/>
      <c r="M555" s="250"/>
      <c r="N555" s="251"/>
      <c r="O555" s="251"/>
      <c r="P555" s="251"/>
      <c r="Q555" s="251"/>
      <c r="R555" s="251"/>
      <c r="S555" s="251"/>
      <c r="T555" s="252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53" t="s">
        <v>172</v>
      </c>
      <c r="AU555" s="253" t="s">
        <v>83</v>
      </c>
      <c r="AV555" s="13" t="s">
        <v>83</v>
      </c>
      <c r="AW555" s="13" t="s">
        <v>31</v>
      </c>
      <c r="AX555" s="13" t="s">
        <v>12</v>
      </c>
      <c r="AY555" s="253" t="s">
        <v>164</v>
      </c>
    </row>
    <row r="556" s="14" customFormat="1">
      <c r="A556" s="14"/>
      <c r="B556" s="254"/>
      <c r="C556" s="255"/>
      <c r="D556" s="244" t="s">
        <v>172</v>
      </c>
      <c r="E556" s="256" t="s">
        <v>1</v>
      </c>
      <c r="F556" s="257" t="s">
        <v>463</v>
      </c>
      <c r="G556" s="255"/>
      <c r="H556" s="256" t="s">
        <v>1</v>
      </c>
      <c r="I556" s="258"/>
      <c r="J556" s="255"/>
      <c r="K556" s="255"/>
      <c r="L556" s="259"/>
      <c r="M556" s="260"/>
      <c r="N556" s="261"/>
      <c r="O556" s="261"/>
      <c r="P556" s="261"/>
      <c r="Q556" s="261"/>
      <c r="R556" s="261"/>
      <c r="S556" s="261"/>
      <c r="T556" s="262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63" t="s">
        <v>172</v>
      </c>
      <c r="AU556" s="263" t="s">
        <v>83</v>
      </c>
      <c r="AV556" s="14" t="s">
        <v>81</v>
      </c>
      <c r="AW556" s="14" t="s">
        <v>31</v>
      </c>
      <c r="AX556" s="14" t="s">
        <v>12</v>
      </c>
      <c r="AY556" s="263" t="s">
        <v>164</v>
      </c>
    </row>
    <row r="557" s="13" customFormat="1">
      <c r="A557" s="13"/>
      <c r="B557" s="242"/>
      <c r="C557" s="243"/>
      <c r="D557" s="244" t="s">
        <v>172</v>
      </c>
      <c r="E557" s="245" t="s">
        <v>1</v>
      </c>
      <c r="F557" s="246" t="s">
        <v>464</v>
      </c>
      <c r="G557" s="243"/>
      <c r="H557" s="247">
        <v>192.8355</v>
      </c>
      <c r="I557" s="248"/>
      <c r="J557" s="243"/>
      <c r="K557" s="243"/>
      <c r="L557" s="249"/>
      <c r="M557" s="250"/>
      <c r="N557" s="251"/>
      <c r="O557" s="251"/>
      <c r="P557" s="251"/>
      <c r="Q557" s="251"/>
      <c r="R557" s="251"/>
      <c r="S557" s="251"/>
      <c r="T557" s="252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53" t="s">
        <v>172</v>
      </c>
      <c r="AU557" s="253" t="s">
        <v>83</v>
      </c>
      <c r="AV557" s="13" t="s">
        <v>83</v>
      </c>
      <c r="AW557" s="13" t="s">
        <v>31</v>
      </c>
      <c r="AX557" s="13" t="s">
        <v>12</v>
      </c>
      <c r="AY557" s="253" t="s">
        <v>164</v>
      </c>
    </row>
    <row r="558" s="14" customFormat="1">
      <c r="A558" s="14"/>
      <c r="B558" s="254"/>
      <c r="C558" s="255"/>
      <c r="D558" s="244" t="s">
        <v>172</v>
      </c>
      <c r="E558" s="256" t="s">
        <v>1</v>
      </c>
      <c r="F558" s="257" t="s">
        <v>465</v>
      </c>
      <c r="G558" s="255"/>
      <c r="H558" s="256" t="s">
        <v>1</v>
      </c>
      <c r="I558" s="258"/>
      <c r="J558" s="255"/>
      <c r="K558" s="255"/>
      <c r="L558" s="259"/>
      <c r="M558" s="260"/>
      <c r="N558" s="261"/>
      <c r="O558" s="261"/>
      <c r="P558" s="261"/>
      <c r="Q558" s="261"/>
      <c r="R558" s="261"/>
      <c r="S558" s="261"/>
      <c r="T558" s="262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T558" s="263" t="s">
        <v>172</v>
      </c>
      <c r="AU558" s="263" t="s">
        <v>83</v>
      </c>
      <c r="AV558" s="14" t="s">
        <v>81</v>
      </c>
      <c r="AW558" s="14" t="s">
        <v>31</v>
      </c>
      <c r="AX558" s="14" t="s">
        <v>12</v>
      </c>
      <c r="AY558" s="263" t="s">
        <v>164</v>
      </c>
    </row>
    <row r="559" s="13" customFormat="1">
      <c r="A559" s="13"/>
      <c r="B559" s="242"/>
      <c r="C559" s="243"/>
      <c r="D559" s="244" t="s">
        <v>172</v>
      </c>
      <c r="E559" s="245" t="s">
        <v>1</v>
      </c>
      <c r="F559" s="246" t="s">
        <v>466</v>
      </c>
      <c r="G559" s="243"/>
      <c r="H559" s="247">
        <v>70.498999999999995</v>
      </c>
      <c r="I559" s="248"/>
      <c r="J559" s="243"/>
      <c r="K559" s="243"/>
      <c r="L559" s="249"/>
      <c r="M559" s="250"/>
      <c r="N559" s="251"/>
      <c r="O559" s="251"/>
      <c r="P559" s="251"/>
      <c r="Q559" s="251"/>
      <c r="R559" s="251"/>
      <c r="S559" s="251"/>
      <c r="T559" s="252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T559" s="253" t="s">
        <v>172</v>
      </c>
      <c r="AU559" s="253" t="s">
        <v>83</v>
      </c>
      <c r="AV559" s="13" t="s">
        <v>83</v>
      </c>
      <c r="AW559" s="13" t="s">
        <v>31</v>
      </c>
      <c r="AX559" s="13" t="s">
        <v>12</v>
      </c>
      <c r="AY559" s="253" t="s">
        <v>164</v>
      </c>
    </row>
    <row r="560" s="14" customFormat="1">
      <c r="A560" s="14"/>
      <c r="B560" s="254"/>
      <c r="C560" s="255"/>
      <c r="D560" s="244" t="s">
        <v>172</v>
      </c>
      <c r="E560" s="256" t="s">
        <v>1</v>
      </c>
      <c r="F560" s="257" t="s">
        <v>467</v>
      </c>
      <c r="G560" s="255"/>
      <c r="H560" s="256" t="s">
        <v>1</v>
      </c>
      <c r="I560" s="258"/>
      <c r="J560" s="255"/>
      <c r="K560" s="255"/>
      <c r="L560" s="259"/>
      <c r="M560" s="260"/>
      <c r="N560" s="261"/>
      <c r="O560" s="261"/>
      <c r="P560" s="261"/>
      <c r="Q560" s="261"/>
      <c r="R560" s="261"/>
      <c r="S560" s="261"/>
      <c r="T560" s="262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63" t="s">
        <v>172</v>
      </c>
      <c r="AU560" s="263" t="s">
        <v>83</v>
      </c>
      <c r="AV560" s="14" t="s">
        <v>81</v>
      </c>
      <c r="AW560" s="14" t="s">
        <v>31</v>
      </c>
      <c r="AX560" s="14" t="s">
        <v>12</v>
      </c>
      <c r="AY560" s="263" t="s">
        <v>164</v>
      </c>
    </row>
    <row r="561" s="13" customFormat="1">
      <c r="A561" s="13"/>
      <c r="B561" s="242"/>
      <c r="C561" s="243"/>
      <c r="D561" s="244" t="s">
        <v>172</v>
      </c>
      <c r="E561" s="245" t="s">
        <v>1</v>
      </c>
      <c r="F561" s="246" t="s">
        <v>468</v>
      </c>
      <c r="G561" s="243"/>
      <c r="H561" s="247">
        <v>131.05950000000001</v>
      </c>
      <c r="I561" s="248"/>
      <c r="J561" s="243"/>
      <c r="K561" s="243"/>
      <c r="L561" s="249"/>
      <c r="M561" s="250"/>
      <c r="N561" s="251"/>
      <c r="O561" s="251"/>
      <c r="P561" s="251"/>
      <c r="Q561" s="251"/>
      <c r="R561" s="251"/>
      <c r="S561" s="251"/>
      <c r="T561" s="252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53" t="s">
        <v>172</v>
      </c>
      <c r="AU561" s="253" t="s">
        <v>83</v>
      </c>
      <c r="AV561" s="13" t="s">
        <v>83</v>
      </c>
      <c r="AW561" s="13" t="s">
        <v>31</v>
      </c>
      <c r="AX561" s="13" t="s">
        <v>12</v>
      </c>
      <c r="AY561" s="253" t="s">
        <v>164</v>
      </c>
    </row>
    <row r="562" s="14" customFormat="1">
      <c r="A562" s="14"/>
      <c r="B562" s="254"/>
      <c r="C562" s="255"/>
      <c r="D562" s="244" t="s">
        <v>172</v>
      </c>
      <c r="E562" s="256" t="s">
        <v>1</v>
      </c>
      <c r="F562" s="257" t="s">
        <v>469</v>
      </c>
      <c r="G562" s="255"/>
      <c r="H562" s="256" t="s">
        <v>1</v>
      </c>
      <c r="I562" s="258"/>
      <c r="J562" s="255"/>
      <c r="K562" s="255"/>
      <c r="L562" s="259"/>
      <c r="M562" s="260"/>
      <c r="N562" s="261"/>
      <c r="O562" s="261"/>
      <c r="P562" s="261"/>
      <c r="Q562" s="261"/>
      <c r="R562" s="261"/>
      <c r="S562" s="261"/>
      <c r="T562" s="262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T562" s="263" t="s">
        <v>172</v>
      </c>
      <c r="AU562" s="263" t="s">
        <v>83</v>
      </c>
      <c r="AV562" s="14" t="s">
        <v>81</v>
      </c>
      <c r="AW562" s="14" t="s">
        <v>31</v>
      </c>
      <c r="AX562" s="14" t="s">
        <v>12</v>
      </c>
      <c r="AY562" s="263" t="s">
        <v>164</v>
      </c>
    </row>
    <row r="563" s="13" customFormat="1">
      <c r="A563" s="13"/>
      <c r="B563" s="242"/>
      <c r="C563" s="243"/>
      <c r="D563" s="244" t="s">
        <v>172</v>
      </c>
      <c r="E563" s="245" t="s">
        <v>1</v>
      </c>
      <c r="F563" s="246" t="s">
        <v>470</v>
      </c>
      <c r="G563" s="243"/>
      <c r="H563" s="247">
        <v>38.6815</v>
      </c>
      <c r="I563" s="248"/>
      <c r="J563" s="243"/>
      <c r="K563" s="243"/>
      <c r="L563" s="249"/>
      <c r="M563" s="250"/>
      <c r="N563" s="251"/>
      <c r="O563" s="251"/>
      <c r="P563" s="251"/>
      <c r="Q563" s="251"/>
      <c r="R563" s="251"/>
      <c r="S563" s="251"/>
      <c r="T563" s="252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T563" s="253" t="s">
        <v>172</v>
      </c>
      <c r="AU563" s="253" t="s">
        <v>83</v>
      </c>
      <c r="AV563" s="13" t="s">
        <v>83</v>
      </c>
      <c r="AW563" s="13" t="s">
        <v>31</v>
      </c>
      <c r="AX563" s="13" t="s">
        <v>12</v>
      </c>
      <c r="AY563" s="253" t="s">
        <v>164</v>
      </c>
    </row>
    <row r="564" s="14" customFormat="1">
      <c r="A564" s="14"/>
      <c r="B564" s="254"/>
      <c r="C564" s="255"/>
      <c r="D564" s="244" t="s">
        <v>172</v>
      </c>
      <c r="E564" s="256" t="s">
        <v>1</v>
      </c>
      <c r="F564" s="257" t="s">
        <v>471</v>
      </c>
      <c r="G564" s="255"/>
      <c r="H564" s="256" t="s">
        <v>1</v>
      </c>
      <c r="I564" s="258"/>
      <c r="J564" s="255"/>
      <c r="K564" s="255"/>
      <c r="L564" s="259"/>
      <c r="M564" s="260"/>
      <c r="N564" s="261"/>
      <c r="O564" s="261"/>
      <c r="P564" s="261"/>
      <c r="Q564" s="261"/>
      <c r="R564" s="261"/>
      <c r="S564" s="261"/>
      <c r="T564" s="262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63" t="s">
        <v>172</v>
      </c>
      <c r="AU564" s="263" t="s">
        <v>83</v>
      </c>
      <c r="AV564" s="14" t="s">
        <v>81</v>
      </c>
      <c r="AW564" s="14" t="s">
        <v>31</v>
      </c>
      <c r="AX564" s="14" t="s">
        <v>12</v>
      </c>
      <c r="AY564" s="263" t="s">
        <v>164</v>
      </c>
    </row>
    <row r="565" s="13" customFormat="1">
      <c r="A565" s="13"/>
      <c r="B565" s="242"/>
      <c r="C565" s="243"/>
      <c r="D565" s="244" t="s">
        <v>172</v>
      </c>
      <c r="E565" s="245" t="s">
        <v>1</v>
      </c>
      <c r="F565" s="246" t="s">
        <v>472</v>
      </c>
      <c r="G565" s="243"/>
      <c r="H565" s="247">
        <v>26.669499999999999</v>
      </c>
      <c r="I565" s="248"/>
      <c r="J565" s="243"/>
      <c r="K565" s="243"/>
      <c r="L565" s="249"/>
      <c r="M565" s="250"/>
      <c r="N565" s="251"/>
      <c r="O565" s="251"/>
      <c r="P565" s="251"/>
      <c r="Q565" s="251"/>
      <c r="R565" s="251"/>
      <c r="S565" s="251"/>
      <c r="T565" s="252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T565" s="253" t="s">
        <v>172</v>
      </c>
      <c r="AU565" s="253" t="s">
        <v>83</v>
      </c>
      <c r="AV565" s="13" t="s">
        <v>83</v>
      </c>
      <c r="AW565" s="13" t="s">
        <v>31</v>
      </c>
      <c r="AX565" s="13" t="s">
        <v>12</v>
      </c>
      <c r="AY565" s="253" t="s">
        <v>164</v>
      </c>
    </row>
    <row r="566" s="14" customFormat="1">
      <c r="A566" s="14"/>
      <c r="B566" s="254"/>
      <c r="C566" s="255"/>
      <c r="D566" s="244" t="s">
        <v>172</v>
      </c>
      <c r="E566" s="256" t="s">
        <v>1</v>
      </c>
      <c r="F566" s="257" t="s">
        <v>473</v>
      </c>
      <c r="G566" s="255"/>
      <c r="H566" s="256" t="s">
        <v>1</v>
      </c>
      <c r="I566" s="258"/>
      <c r="J566" s="255"/>
      <c r="K566" s="255"/>
      <c r="L566" s="259"/>
      <c r="M566" s="260"/>
      <c r="N566" s="261"/>
      <c r="O566" s="261"/>
      <c r="P566" s="261"/>
      <c r="Q566" s="261"/>
      <c r="R566" s="261"/>
      <c r="S566" s="261"/>
      <c r="T566" s="262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T566" s="263" t="s">
        <v>172</v>
      </c>
      <c r="AU566" s="263" t="s">
        <v>83</v>
      </c>
      <c r="AV566" s="14" t="s">
        <v>81</v>
      </c>
      <c r="AW566" s="14" t="s">
        <v>31</v>
      </c>
      <c r="AX566" s="14" t="s">
        <v>12</v>
      </c>
      <c r="AY566" s="263" t="s">
        <v>164</v>
      </c>
    </row>
    <row r="567" s="13" customFormat="1">
      <c r="A567" s="13"/>
      <c r="B567" s="242"/>
      <c r="C567" s="243"/>
      <c r="D567" s="244" t="s">
        <v>172</v>
      </c>
      <c r="E567" s="245" t="s">
        <v>1</v>
      </c>
      <c r="F567" s="246" t="s">
        <v>474</v>
      </c>
      <c r="G567" s="243"/>
      <c r="H567" s="247">
        <v>33.533499999999997</v>
      </c>
      <c r="I567" s="248"/>
      <c r="J567" s="243"/>
      <c r="K567" s="243"/>
      <c r="L567" s="249"/>
      <c r="M567" s="250"/>
      <c r="N567" s="251"/>
      <c r="O567" s="251"/>
      <c r="P567" s="251"/>
      <c r="Q567" s="251"/>
      <c r="R567" s="251"/>
      <c r="S567" s="251"/>
      <c r="T567" s="252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T567" s="253" t="s">
        <v>172</v>
      </c>
      <c r="AU567" s="253" t="s">
        <v>83</v>
      </c>
      <c r="AV567" s="13" t="s">
        <v>83</v>
      </c>
      <c r="AW567" s="13" t="s">
        <v>31</v>
      </c>
      <c r="AX567" s="13" t="s">
        <v>12</v>
      </c>
      <c r="AY567" s="253" t="s">
        <v>164</v>
      </c>
    </row>
    <row r="568" s="14" customFormat="1">
      <c r="A568" s="14"/>
      <c r="B568" s="254"/>
      <c r="C568" s="255"/>
      <c r="D568" s="244" t="s">
        <v>172</v>
      </c>
      <c r="E568" s="256" t="s">
        <v>1</v>
      </c>
      <c r="F568" s="257" t="s">
        <v>475</v>
      </c>
      <c r="G568" s="255"/>
      <c r="H568" s="256" t="s">
        <v>1</v>
      </c>
      <c r="I568" s="258"/>
      <c r="J568" s="255"/>
      <c r="K568" s="255"/>
      <c r="L568" s="259"/>
      <c r="M568" s="260"/>
      <c r="N568" s="261"/>
      <c r="O568" s="261"/>
      <c r="P568" s="261"/>
      <c r="Q568" s="261"/>
      <c r="R568" s="261"/>
      <c r="S568" s="261"/>
      <c r="T568" s="262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63" t="s">
        <v>172</v>
      </c>
      <c r="AU568" s="263" t="s">
        <v>83</v>
      </c>
      <c r="AV568" s="14" t="s">
        <v>81</v>
      </c>
      <c r="AW568" s="14" t="s">
        <v>31</v>
      </c>
      <c r="AX568" s="14" t="s">
        <v>12</v>
      </c>
      <c r="AY568" s="263" t="s">
        <v>164</v>
      </c>
    </row>
    <row r="569" s="13" customFormat="1">
      <c r="A569" s="13"/>
      <c r="B569" s="242"/>
      <c r="C569" s="243"/>
      <c r="D569" s="244" t="s">
        <v>172</v>
      </c>
      <c r="E569" s="245" t="s">
        <v>1</v>
      </c>
      <c r="F569" s="246" t="s">
        <v>476</v>
      </c>
      <c r="G569" s="243"/>
      <c r="H569" s="247">
        <v>54.983499999999999</v>
      </c>
      <c r="I569" s="248"/>
      <c r="J569" s="243"/>
      <c r="K569" s="243"/>
      <c r="L569" s="249"/>
      <c r="M569" s="250"/>
      <c r="N569" s="251"/>
      <c r="O569" s="251"/>
      <c r="P569" s="251"/>
      <c r="Q569" s="251"/>
      <c r="R569" s="251"/>
      <c r="S569" s="251"/>
      <c r="T569" s="252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53" t="s">
        <v>172</v>
      </c>
      <c r="AU569" s="253" t="s">
        <v>83</v>
      </c>
      <c r="AV569" s="13" t="s">
        <v>83</v>
      </c>
      <c r="AW569" s="13" t="s">
        <v>31</v>
      </c>
      <c r="AX569" s="13" t="s">
        <v>12</v>
      </c>
      <c r="AY569" s="253" t="s">
        <v>164</v>
      </c>
    </row>
    <row r="570" s="14" customFormat="1">
      <c r="A570" s="14"/>
      <c r="B570" s="254"/>
      <c r="C570" s="255"/>
      <c r="D570" s="244" t="s">
        <v>172</v>
      </c>
      <c r="E570" s="256" t="s">
        <v>1</v>
      </c>
      <c r="F570" s="257" t="s">
        <v>477</v>
      </c>
      <c r="G570" s="255"/>
      <c r="H570" s="256" t="s">
        <v>1</v>
      </c>
      <c r="I570" s="258"/>
      <c r="J570" s="255"/>
      <c r="K570" s="255"/>
      <c r="L570" s="259"/>
      <c r="M570" s="260"/>
      <c r="N570" s="261"/>
      <c r="O570" s="261"/>
      <c r="P570" s="261"/>
      <c r="Q570" s="261"/>
      <c r="R570" s="261"/>
      <c r="S570" s="261"/>
      <c r="T570" s="262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T570" s="263" t="s">
        <v>172</v>
      </c>
      <c r="AU570" s="263" t="s">
        <v>83</v>
      </c>
      <c r="AV570" s="14" t="s">
        <v>81</v>
      </c>
      <c r="AW570" s="14" t="s">
        <v>31</v>
      </c>
      <c r="AX570" s="14" t="s">
        <v>12</v>
      </c>
      <c r="AY570" s="263" t="s">
        <v>164</v>
      </c>
    </row>
    <row r="571" s="13" customFormat="1">
      <c r="A571" s="13"/>
      <c r="B571" s="242"/>
      <c r="C571" s="243"/>
      <c r="D571" s="244" t="s">
        <v>172</v>
      </c>
      <c r="E571" s="245" t="s">
        <v>1</v>
      </c>
      <c r="F571" s="246" t="s">
        <v>478</v>
      </c>
      <c r="G571" s="243"/>
      <c r="H571" s="247">
        <v>78.078000000000003</v>
      </c>
      <c r="I571" s="248"/>
      <c r="J571" s="243"/>
      <c r="K571" s="243"/>
      <c r="L571" s="249"/>
      <c r="M571" s="250"/>
      <c r="N571" s="251"/>
      <c r="O571" s="251"/>
      <c r="P571" s="251"/>
      <c r="Q571" s="251"/>
      <c r="R571" s="251"/>
      <c r="S571" s="251"/>
      <c r="T571" s="252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T571" s="253" t="s">
        <v>172</v>
      </c>
      <c r="AU571" s="253" t="s">
        <v>83</v>
      </c>
      <c r="AV571" s="13" t="s">
        <v>83</v>
      </c>
      <c r="AW571" s="13" t="s">
        <v>31</v>
      </c>
      <c r="AX571" s="13" t="s">
        <v>12</v>
      </c>
      <c r="AY571" s="253" t="s">
        <v>164</v>
      </c>
    </row>
    <row r="572" s="16" customFormat="1">
      <c r="A572" s="16"/>
      <c r="B572" s="275"/>
      <c r="C572" s="276"/>
      <c r="D572" s="244" t="s">
        <v>172</v>
      </c>
      <c r="E572" s="277" t="s">
        <v>1</v>
      </c>
      <c r="F572" s="278" t="s">
        <v>308</v>
      </c>
      <c r="G572" s="276"/>
      <c r="H572" s="279">
        <v>1481.6944999999998</v>
      </c>
      <c r="I572" s="280"/>
      <c r="J572" s="276"/>
      <c r="K572" s="276"/>
      <c r="L572" s="281"/>
      <c r="M572" s="282"/>
      <c r="N572" s="283"/>
      <c r="O572" s="283"/>
      <c r="P572" s="283"/>
      <c r="Q572" s="283"/>
      <c r="R572" s="283"/>
      <c r="S572" s="283"/>
      <c r="T572" s="284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T572" s="285" t="s">
        <v>172</v>
      </c>
      <c r="AU572" s="285" t="s">
        <v>83</v>
      </c>
      <c r="AV572" s="16" t="s">
        <v>181</v>
      </c>
      <c r="AW572" s="16" t="s">
        <v>31</v>
      </c>
      <c r="AX572" s="16" t="s">
        <v>12</v>
      </c>
      <c r="AY572" s="285" t="s">
        <v>164</v>
      </c>
    </row>
    <row r="573" s="14" customFormat="1">
      <c r="A573" s="14"/>
      <c r="B573" s="254"/>
      <c r="C573" s="255"/>
      <c r="D573" s="244" t="s">
        <v>172</v>
      </c>
      <c r="E573" s="256" t="s">
        <v>1</v>
      </c>
      <c r="F573" s="257" t="s">
        <v>479</v>
      </c>
      <c r="G573" s="255"/>
      <c r="H573" s="256" t="s">
        <v>1</v>
      </c>
      <c r="I573" s="258"/>
      <c r="J573" s="255"/>
      <c r="K573" s="255"/>
      <c r="L573" s="259"/>
      <c r="M573" s="260"/>
      <c r="N573" s="261"/>
      <c r="O573" s="261"/>
      <c r="P573" s="261"/>
      <c r="Q573" s="261"/>
      <c r="R573" s="261"/>
      <c r="S573" s="261"/>
      <c r="T573" s="262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63" t="s">
        <v>172</v>
      </c>
      <c r="AU573" s="263" t="s">
        <v>83</v>
      </c>
      <c r="AV573" s="14" t="s">
        <v>81</v>
      </c>
      <c r="AW573" s="14" t="s">
        <v>31</v>
      </c>
      <c r="AX573" s="14" t="s">
        <v>12</v>
      </c>
      <c r="AY573" s="263" t="s">
        <v>164</v>
      </c>
    </row>
    <row r="574" s="14" customFormat="1">
      <c r="A574" s="14"/>
      <c r="B574" s="254"/>
      <c r="C574" s="255"/>
      <c r="D574" s="244" t="s">
        <v>172</v>
      </c>
      <c r="E574" s="256" t="s">
        <v>1</v>
      </c>
      <c r="F574" s="257" t="s">
        <v>412</v>
      </c>
      <c r="G574" s="255"/>
      <c r="H574" s="256" t="s">
        <v>1</v>
      </c>
      <c r="I574" s="258"/>
      <c r="J574" s="255"/>
      <c r="K574" s="255"/>
      <c r="L574" s="259"/>
      <c r="M574" s="260"/>
      <c r="N574" s="261"/>
      <c r="O574" s="261"/>
      <c r="P574" s="261"/>
      <c r="Q574" s="261"/>
      <c r="R574" s="261"/>
      <c r="S574" s="261"/>
      <c r="T574" s="262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63" t="s">
        <v>172</v>
      </c>
      <c r="AU574" s="263" t="s">
        <v>83</v>
      </c>
      <c r="AV574" s="14" t="s">
        <v>81</v>
      </c>
      <c r="AW574" s="14" t="s">
        <v>31</v>
      </c>
      <c r="AX574" s="14" t="s">
        <v>12</v>
      </c>
      <c r="AY574" s="263" t="s">
        <v>164</v>
      </c>
    </row>
    <row r="575" s="13" customFormat="1">
      <c r="A575" s="13"/>
      <c r="B575" s="242"/>
      <c r="C575" s="243"/>
      <c r="D575" s="244" t="s">
        <v>172</v>
      </c>
      <c r="E575" s="245" t="s">
        <v>1</v>
      </c>
      <c r="F575" s="246" t="s">
        <v>480</v>
      </c>
      <c r="G575" s="243"/>
      <c r="H575" s="247">
        <v>-62.276499999999999</v>
      </c>
      <c r="I575" s="248"/>
      <c r="J575" s="243"/>
      <c r="K575" s="243"/>
      <c r="L575" s="249"/>
      <c r="M575" s="250"/>
      <c r="N575" s="251"/>
      <c r="O575" s="251"/>
      <c r="P575" s="251"/>
      <c r="Q575" s="251"/>
      <c r="R575" s="251"/>
      <c r="S575" s="251"/>
      <c r="T575" s="252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53" t="s">
        <v>172</v>
      </c>
      <c r="AU575" s="253" t="s">
        <v>83</v>
      </c>
      <c r="AV575" s="13" t="s">
        <v>83</v>
      </c>
      <c r="AW575" s="13" t="s">
        <v>31</v>
      </c>
      <c r="AX575" s="13" t="s">
        <v>12</v>
      </c>
      <c r="AY575" s="253" t="s">
        <v>164</v>
      </c>
    </row>
    <row r="576" s="14" customFormat="1">
      <c r="A576" s="14"/>
      <c r="B576" s="254"/>
      <c r="C576" s="255"/>
      <c r="D576" s="244" t="s">
        <v>172</v>
      </c>
      <c r="E576" s="256" t="s">
        <v>1</v>
      </c>
      <c r="F576" s="257" t="s">
        <v>414</v>
      </c>
      <c r="G576" s="255"/>
      <c r="H576" s="256" t="s">
        <v>1</v>
      </c>
      <c r="I576" s="258"/>
      <c r="J576" s="255"/>
      <c r="K576" s="255"/>
      <c r="L576" s="259"/>
      <c r="M576" s="260"/>
      <c r="N576" s="261"/>
      <c r="O576" s="261"/>
      <c r="P576" s="261"/>
      <c r="Q576" s="261"/>
      <c r="R576" s="261"/>
      <c r="S576" s="261"/>
      <c r="T576" s="262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T576" s="263" t="s">
        <v>172</v>
      </c>
      <c r="AU576" s="263" t="s">
        <v>83</v>
      </c>
      <c r="AV576" s="14" t="s">
        <v>81</v>
      </c>
      <c r="AW576" s="14" t="s">
        <v>31</v>
      </c>
      <c r="AX576" s="14" t="s">
        <v>12</v>
      </c>
      <c r="AY576" s="263" t="s">
        <v>164</v>
      </c>
    </row>
    <row r="577" s="13" customFormat="1">
      <c r="A577" s="13"/>
      <c r="B577" s="242"/>
      <c r="C577" s="243"/>
      <c r="D577" s="244" t="s">
        <v>172</v>
      </c>
      <c r="E577" s="245" t="s">
        <v>1</v>
      </c>
      <c r="F577" s="246" t="s">
        <v>481</v>
      </c>
      <c r="G577" s="243"/>
      <c r="H577" s="247">
        <v>-3.2174999999999998</v>
      </c>
      <c r="I577" s="248"/>
      <c r="J577" s="243"/>
      <c r="K577" s="243"/>
      <c r="L577" s="249"/>
      <c r="M577" s="250"/>
      <c r="N577" s="251"/>
      <c r="O577" s="251"/>
      <c r="P577" s="251"/>
      <c r="Q577" s="251"/>
      <c r="R577" s="251"/>
      <c r="S577" s="251"/>
      <c r="T577" s="252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T577" s="253" t="s">
        <v>172</v>
      </c>
      <c r="AU577" s="253" t="s">
        <v>83</v>
      </c>
      <c r="AV577" s="13" t="s">
        <v>83</v>
      </c>
      <c r="AW577" s="13" t="s">
        <v>31</v>
      </c>
      <c r="AX577" s="13" t="s">
        <v>12</v>
      </c>
      <c r="AY577" s="253" t="s">
        <v>164</v>
      </c>
    </row>
    <row r="578" s="14" customFormat="1">
      <c r="A578" s="14"/>
      <c r="B578" s="254"/>
      <c r="C578" s="255"/>
      <c r="D578" s="244" t="s">
        <v>172</v>
      </c>
      <c r="E578" s="256" t="s">
        <v>1</v>
      </c>
      <c r="F578" s="257" t="s">
        <v>416</v>
      </c>
      <c r="G578" s="255"/>
      <c r="H578" s="256" t="s">
        <v>1</v>
      </c>
      <c r="I578" s="258"/>
      <c r="J578" s="255"/>
      <c r="K578" s="255"/>
      <c r="L578" s="259"/>
      <c r="M578" s="260"/>
      <c r="N578" s="261"/>
      <c r="O578" s="261"/>
      <c r="P578" s="261"/>
      <c r="Q578" s="261"/>
      <c r="R578" s="261"/>
      <c r="S578" s="261"/>
      <c r="T578" s="262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63" t="s">
        <v>172</v>
      </c>
      <c r="AU578" s="263" t="s">
        <v>83</v>
      </c>
      <c r="AV578" s="14" t="s">
        <v>81</v>
      </c>
      <c r="AW578" s="14" t="s">
        <v>31</v>
      </c>
      <c r="AX578" s="14" t="s">
        <v>12</v>
      </c>
      <c r="AY578" s="263" t="s">
        <v>164</v>
      </c>
    </row>
    <row r="579" s="13" customFormat="1">
      <c r="A579" s="13"/>
      <c r="B579" s="242"/>
      <c r="C579" s="243"/>
      <c r="D579" s="244" t="s">
        <v>172</v>
      </c>
      <c r="E579" s="245" t="s">
        <v>1</v>
      </c>
      <c r="F579" s="246" t="s">
        <v>482</v>
      </c>
      <c r="G579" s="243"/>
      <c r="H579" s="247">
        <v>-5.1479999999999997</v>
      </c>
      <c r="I579" s="248"/>
      <c r="J579" s="243"/>
      <c r="K579" s="243"/>
      <c r="L579" s="249"/>
      <c r="M579" s="250"/>
      <c r="N579" s="251"/>
      <c r="O579" s="251"/>
      <c r="P579" s="251"/>
      <c r="Q579" s="251"/>
      <c r="R579" s="251"/>
      <c r="S579" s="251"/>
      <c r="T579" s="252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T579" s="253" t="s">
        <v>172</v>
      </c>
      <c r="AU579" s="253" t="s">
        <v>83</v>
      </c>
      <c r="AV579" s="13" t="s">
        <v>83</v>
      </c>
      <c r="AW579" s="13" t="s">
        <v>31</v>
      </c>
      <c r="AX579" s="13" t="s">
        <v>12</v>
      </c>
      <c r="AY579" s="253" t="s">
        <v>164</v>
      </c>
    </row>
    <row r="580" s="16" customFormat="1">
      <c r="A580" s="16"/>
      <c r="B580" s="275"/>
      <c r="C580" s="276"/>
      <c r="D580" s="244" t="s">
        <v>172</v>
      </c>
      <c r="E580" s="277" t="s">
        <v>1</v>
      </c>
      <c r="F580" s="278" t="s">
        <v>308</v>
      </c>
      <c r="G580" s="276"/>
      <c r="H580" s="279">
        <v>-70.641999999999996</v>
      </c>
      <c r="I580" s="280"/>
      <c r="J580" s="276"/>
      <c r="K580" s="276"/>
      <c r="L580" s="281"/>
      <c r="M580" s="282"/>
      <c r="N580" s="283"/>
      <c r="O580" s="283"/>
      <c r="P580" s="283"/>
      <c r="Q580" s="283"/>
      <c r="R580" s="283"/>
      <c r="S580" s="283"/>
      <c r="T580" s="284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T580" s="285" t="s">
        <v>172</v>
      </c>
      <c r="AU580" s="285" t="s">
        <v>83</v>
      </c>
      <c r="AV580" s="16" t="s">
        <v>181</v>
      </c>
      <c r="AW580" s="16" t="s">
        <v>31</v>
      </c>
      <c r="AX580" s="16" t="s">
        <v>12</v>
      </c>
      <c r="AY580" s="285" t="s">
        <v>164</v>
      </c>
    </row>
    <row r="581" s="14" customFormat="1">
      <c r="A581" s="14"/>
      <c r="B581" s="254"/>
      <c r="C581" s="255"/>
      <c r="D581" s="244" t="s">
        <v>172</v>
      </c>
      <c r="E581" s="256" t="s">
        <v>1</v>
      </c>
      <c r="F581" s="257" t="s">
        <v>483</v>
      </c>
      <c r="G581" s="255"/>
      <c r="H581" s="256" t="s">
        <v>1</v>
      </c>
      <c r="I581" s="258"/>
      <c r="J581" s="255"/>
      <c r="K581" s="255"/>
      <c r="L581" s="259"/>
      <c r="M581" s="260"/>
      <c r="N581" s="261"/>
      <c r="O581" s="261"/>
      <c r="P581" s="261"/>
      <c r="Q581" s="261"/>
      <c r="R581" s="261"/>
      <c r="S581" s="261"/>
      <c r="T581" s="262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63" t="s">
        <v>172</v>
      </c>
      <c r="AU581" s="263" t="s">
        <v>83</v>
      </c>
      <c r="AV581" s="14" t="s">
        <v>81</v>
      </c>
      <c r="AW581" s="14" t="s">
        <v>31</v>
      </c>
      <c r="AX581" s="14" t="s">
        <v>12</v>
      </c>
      <c r="AY581" s="263" t="s">
        <v>164</v>
      </c>
    </row>
    <row r="582" s="13" customFormat="1">
      <c r="A582" s="13"/>
      <c r="B582" s="242"/>
      <c r="C582" s="243"/>
      <c r="D582" s="244" t="s">
        <v>172</v>
      </c>
      <c r="E582" s="245" t="s">
        <v>1</v>
      </c>
      <c r="F582" s="246" t="s">
        <v>484</v>
      </c>
      <c r="G582" s="243"/>
      <c r="H582" s="247">
        <v>-96.824843749999999</v>
      </c>
      <c r="I582" s="248"/>
      <c r="J582" s="243"/>
      <c r="K582" s="243"/>
      <c r="L582" s="249"/>
      <c r="M582" s="250"/>
      <c r="N582" s="251"/>
      <c r="O582" s="251"/>
      <c r="P582" s="251"/>
      <c r="Q582" s="251"/>
      <c r="R582" s="251"/>
      <c r="S582" s="251"/>
      <c r="T582" s="252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53" t="s">
        <v>172</v>
      </c>
      <c r="AU582" s="253" t="s">
        <v>83</v>
      </c>
      <c r="AV582" s="13" t="s">
        <v>83</v>
      </c>
      <c r="AW582" s="13" t="s">
        <v>31</v>
      </c>
      <c r="AX582" s="13" t="s">
        <v>12</v>
      </c>
      <c r="AY582" s="253" t="s">
        <v>164</v>
      </c>
    </row>
    <row r="583" s="16" customFormat="1">
      <c r="A583" s="16"/>
      <c r="B583" s="275"/>
      <c r="C583" s="276"/>
      <c r="D583" s="244" t="s">
        <v>172</v>
      </c>
      <c r="E583" s="277" t="s">
        <v>1</v>
      </c>
      <c r="F583" s="278" t="s">
        <v>308</v>
      </c>
      <c r="G583" s="276"/>
      <c r="H583" s="279">
        <v>-96.824843749999999</v>
      </c>
      <c r="I583" s="280"/>
      <c r="J583" s="276"/>
      <c r="K583" s="276"/>
      <c r="L583" s="281"/>
      <c r="M583" s="282"/>
      <c r="N583" s="283"/>
      <c r="O583" s="283"/>
      <c r="P583" s="283"/>
      <c r="Q583" s="283"/>
      <c r="R583" s="283"/>
      <c r="S583" s="283"/>
      <c r="T583" s="284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T583" s="285" t="s">
        <v>172</v>
      </c>
      <c r="AU583" s="285" t="s">
        <v>83</v>
      </c>
      <c r="AV583" s="16" t="s">
        <v>181</v>
      </c>
      <c r="AW583" s="16" t="s">
        <v>31</v>
      </c>
      <c r="AX583" s="16" t="s">
        <v>12</v>
      </c>
      <c r="AY583" s="285" t="s">
        <v>164</v>
      </c>
    </row>
    <row r="584" s="14" customFormat="1">
      <c r="A584" s="14"/>
      <c r="B584" s="254"/>
      <c r="C584" s="255"/>
      <c r="D584" s="244" t="s">
        <v>172</v>
      </c>
      <c r="E584" s="256" t="s">
        <v>1</v>
      </c>
      <c r="F584" s="257" t="s">
        <v>485</v>
      </c>
      <c r="G584" s="255"/>
      <c r="H584" s="256" t="s">
        <v>1</v>
      </c>
      <c r="I584" s="258"/>
      <c r="J584" s="255"/>
      <c r="K584" s="255"/>
      <c r="L584" s="259"/>
      <c r="M584" s="260"/>
      <c r="N584" s="261"/>
      <c r="O584" s="261"/>
      <c r="P584" s="261"/>
      <c r="Q584" s="261"/>
      <c r="R584" s="261"/>
      <c r="S584" s="261"/>
      <c r="T584" s="262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63" t="s">
        <v>172</v>
      </c>
      <c r="AU584" s="263" t="s">
        <v>83</v>
      </c>
      <c r="AV584" s="14" t="s">
        <v>81</v>
      </c>
      <c r="AW584" s="14" t="s">
        <v>31</v>
      </c>
      <c r="AX584" s="14" t="s">
        <v>12</v>
      </c>
      <c r="AY584" s="263" t="s">
        <v>164</v>
      </c>
    </row>
    <row r="585" s="13" customFormat="1">
      <c r="A585" s="13"/>
      <c r="B585" s="242"/>
      <c r="C585" s="243"/>
      <c r="D585" s="244" t="s">
        <v>172</v>
      </c>
      <c r="E585" s="245" t="s">
        <v>1</v>
      </c>
      <c r="F585" s="246" t="s">
        <v>486</v>
      </c>
      <c r="G585" s="243"/>
      <c r="H585" s="247">
        <v>-23.309000000000001</v>
      </c>
      <c r="I585" s="248"/>
      <c r="J585" s="243"/>
      <c r="K585" s="243"/>
      <c r="L585" s="249"/>
      <c r="M585" s="250"/>
      <c r="N585" s="251"/>
      <c r="O585" s="251"/>
      <c r="P585" s="251"/>
      <c r="Q585" s="251"/>
      <c r="R585" s="251"/>
      <c r="S585" s="251"/>
      <c r="T585" s="252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T585" s="253" t="s">
        <v>172</v>
      </c>
      <c r="AU585" s="253" t="s">
        <v>83</v>
      </c>
      <c r="AV585" s="13" t="s">
        <v>83</v>
      </c>
      <c r="AW585" s="13" t="s">
        <v>31</v>
      </c>
      <c r="AX585" s="13" t="s">
        <v>12</v>
      </c>
      <c r="AY585" s="253" t="s">
        <v>164</v>
      </c>
    </row>
    <row r="586" s="15" customFormat="1">
      <c r="A586" s="15"/>
      <c r="B586" s="264"/>
      <c r="C586" s="265"/>
      <c r="D586" s="244" t="s">
        <v>172</v>
      </c>
      <c r="E586" s="266" t="s">
        <v>1</v>
      </c>
      <c r="F586" s="267" t="s">
        <v>180</v>
      </c>
      <c r="G586" s="265"/>
      <c r="H586" s="268">
        <v>1290.9186562500001</v>
      </c>
      <c r="I586" s="269"/>
      <c r="J586" s="265"/>
      <c r="K586" s="265"/>
      <c r="L586" s="270"/>
      <c r="M586" s="271"/>
      <c r="N586" s="272"/>
      <c r="O586" s="272"/>
      <c r="P586" s="272"/>
      <c r="Q586" s="272"/>
      <c r="R586" s="272"/>
      <c r="S586" s="272"/>
      <c r="T586" s="273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T586" s="274" t="s">
        <v>172</v>
      </c>
      <c r="AU586" s="274" t="s">
        <v>83</v>
      </c>
      <c r="AV586" s="15" t="s">
        <v>170</v>
      </c>
      <c r="AW586" s="15" t="s">
        <v>31</v>
      </c>
      <c r="AX586" s="15" t="s">
        <v>81</v>
      </c>
      <c r="AY586" s="274" t="s">
        <v>164</v>
      </c>
    </row>
    <row r="587" s="2" customFormat="1" ht="16.5" customHeight="1">
      <c r="A587" s="39"/>
      <c r="B587" s="40"/>
      <c r="C587" s="286" t="s">
        <v>487</v>
      </c>
      <c r="D587" s="286" t="s">
        <v>488</v>
      </c>
      <c r="E587" s="287" t="s">
        <v>489</v>
      </c>
      <c r="F587" s="288" t="s">
        <v>490</v>
      </c>
      <c r="G587" s="289" t="s">
        <v>446</v>
      </c>
      <c r="H587" s="290">
        <v>2065.4698560000002</v>
      </c>
      <c r="I587" s="291"/>
      <c r="J587" s="292">
        <f>ROUND(I587*H587,2)</f>
        <v>0</v>
      </c>
      <c r="K587" s="293"/>
      <c r="L587" s="294"/>
      <c r="M587" s="295" t="s">
        <v>1</v>
      </c>
      <c r="N587" s="296" t="s">
        <v>39</v>
      </c>
      <c r="O587" s="92"/>
      <c r="P587" s="238">
        <f>O587*H587</f>
        <v>0</v>
      </c>
      <c r="Q587" s="238">
        <v>1</v>
      </c>
      <c r="R587" s="238">
        <f>Q587*H587</f>
        <v>2065.4698560000002</v>
      </c>
      <c r="S587" s="238">
        <v>0</v>
      </c>
      <c r="T587" s="239">
        <f>S587*H587</f>
        <v>0</v>
      </c>
      <c r="U587" s="39"/>
      <c r="V587" s="39"/>
      <c r="W587" s="39"/>
      <c r="X587" s="39"/>
      <c r="Y587" s="39"/>
      <c r="Z587" s="39"/>
      <c r="AA587" s="39"/>
      <c r="AB587" s="39"/>
      <c r="AC587" s="39"/>
      <c r="AD587" s="39"/>
      <c r="AE587" s="39"/>
      <c r="AR587" s="240" t="s">
        <v>222</v>
      </c>
      <c r="AT587" s="240" t="s">
        <v>488</v>
      </c>
      <c r="AU587" s="240" t="s">
        <v>83</v>
      </c>
      <c r="AY587" s="18" t="s">
        <v>164</v>
      </c>
      <c r="BE587" s="241">
        <f>IF(N587="základní",J587,0)</f>
        <v>0</v>
      </c>
      <c r="BF587" s="241">
        <f>IF(N587="snížená",J587,0)</f>
        <v>0</v>
      </c>
      <c r="BG587" s="241">
        <f>IF(N587="zákl. přenesená",J587,0)</f>
        <v>0</v>
      </c>
      <c r="BH587" s="241">
        <f>IF(N587="sníž. přenesená",J587,0)</f>
        <v>0</v>
      </c>
      <c r="BI587" s="241">
        <f>IF(N587="nulová",J587,0)</f>
        <v>0</v>
      </c>
      <c r="BJ587" s="18" t="s">
        <v>81</v>
      </c>
      <c r="BK587" s="241">
        <f>ROUND(I587*H587,2)</f>
        <v>0</v>
      </c>
      <c r="BL587" s="18" t="s">
        <v>170</v>
      </c>
      <c r="BM587" s="240" t="s">
        <v>491</v>
      </c>
    </row>
    <row r="588" s="14" customFormat="1">
      <c r="A588" s="14"/>
      <c r="B588" s="254"/>
      <c r="C588" s="255"/>
      <c r="D588" s="244" t="s">
        <v>172</v>
      </c>
      <c r="E588" s="256" t="s">
        <v>1</v>
      </c>
      <c r="F588" s="257" t="s">
        <v>457</v>
      </c>
      <c r="G588" s="255"/>
      <c r="H588" s="256" t="s">
        <v>1</v>
      </c>
      <c r="I588" s="258"/>
      <c r="J588" s="255"/>
      <c r="K588" s="255"/>
      <c r="L588" s="259"/>
      <c r="M588" s="260"/>
      <c r="N588" s="261"/>
      <c r="O588" s="261"/>
      <c r="P588" s="261"/>
      <c r="Q588" s="261"/>
      <c r="R588" s="261"/>
      <c r="S588" s="261"/>
      <c r="T588" s="262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T588" s="263" t="s">
        <v>172</v>
      </c>
      <c r="AU588" s="263" t="s">
        <v>83</v>
      </c>
      <c r="AV588" s="14" t="s">
        <v>81</v>
      </c>
      <c r="AW588" s="14" t="s">
        <v>31</v>
      </c>
      <c r="AX588" s="14" t="s">
        <v>12</v>
      </c>
      <c r="AY588" s="263" t="s">
        <v>164</v>
      </c>
    </row>
    <row r="589" s="13" customFormat="1">
      <c r="A589" s="13"/>
      <c r="B589" s="242"/>
      <c r="C589" s="243"/>
      <c r="D589" s="244" t="s">
        <v>172</v>
      </c>
      <c r="E589" s="245" t="s">
        <v>1</v>
      </c>
      <c r="F589" s="246" t="s">
        <v>458</v>
      </c>
      <c r="G589" s="243"/>
      <c r="H589" s="247">
        <v>283.2115</v>
      </c>
      <c r="I589" s="248"/>
      <c r="J589" s="243"/>
      <c r="K589" s="243"/>
      <c r="L589" s="249"/>
      <c r="M589" s="250"/>
      <c r="N589" s="251"/>
      <c r="O589" s="251"/>
      <c r="P589" s="251"/>
      <c r="Q589" s="251"/>
      <c r="R589" s="251"/>
      <c r="S589" s="251"/>
      <c r="T589" s="252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T589" s="253" t="s">
        <v>172</v>
      </c>
      <c r="AU589" s="253" t="s">
        <v>83</v>
      </c>
      <c r="AV589" s="13" t="s">
        <v>83</v>
      </c>
      <c r="AW589" s="13" t="s">
        <v>31</v>
      </c>
      <c r="AX589" s="13" t="s">
        <v>12</v>
      </c>
      <c r="AY589" s="253" t="s">
        <v>164</v>
      </c>
    </row>
    <row r="590" s="14" customFormat="1">
      <c r="A590" s="14"/>
      <c r="B590" s="254"/>
      <c r="C590" s="255"/>
      <c r="D590" s="244" t="s">
        <v>172</v>
      </c>
      <c r="E590" s="256" t="s">
        <v>1</v>
      </c>
      <c r="F590" s="257" t="s">
        <v>459</v>
      </c>
      <c r="G590" s="255"/>
      <c r="H590" s="256" t="s">
        <v>1</v>
      </c>
      <c r="I590" s="258"/>
      <c r="J590" s="255"/>
      <c r="K590" s="255"/>
      <c r="L590" s="259"/>
      <c r="M590" s="260"/>
      <c r="N590" s="261"/>
      <c r="O590" s="261"/>
      <c r="P590" s="261"/>
      <c r="Q590" s="261"/>
      <c r="R590" s="261"/>
      <c r="S590" s="261"/>
      <c r="T590" s="262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T590" s="263" t="s">
        <v>172</v>
      </c>
      <c r="AU590" s="263" t="s">
        <v>83</v>
      </c>
      <c r="AV590" s="14" t="s">
        <v>81</v>
      </c>
      <c r="AW590" s="14" t="s">
        <v>31</v>
      </c>
      <c r="AX590" s="14" t="s">
        <v>12</v>
      </c>
      <c r="AY590" s="263" t="s">
        <v>164</v>
      </c>
    </row>
    <row r="591" s="13" customFormat="1">
      <c r="A591" s="13"/>
      <c r="B591" s="242"/>
      <c r="C591" s="243"/>
      <c r="D591" s="244" t="s">
        <v>172</v>
      </c>
      <c r="E591" s="245" t="s">
        <v>1</v>
      </c>
      <c r="F591" s="246" t="s">
        <v>460</v>
      </c>
      <c r="G591" s="243"/>
      <c r="H591" s="247">
        <v>183.46899999999999</v>
      </c>
      <c r="I591" s="248"/>
      <c r="J591" s="243"/>
      <c r="K591" s="243"/>
      <c r="L591" s="249"/>
      <c r="M591" s="250"/>
      <c r="N591" s="251"/>
      <c r="O591" s="251"/>
      <c r="P591" s="251"/>
      <c r="Q591" s="251"/>
      <c r="R591" s="251"/>
      <c r="S591" s="251"/>
      <c r="T591" s="252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T591" s="253" t="s">
        <v>172</v>
      </c>
      <c r="AU591" s="253" t="s">
        <v>83</v>
      </c>
      <c r="AV591" s="13" t="s">
        <v>83</v>
      </c>
      <c r="AW591" s="13" t="s">
        <v>31</v>
      </c>
      <c r="AX591" s="13" t="s">
        <v>12</v>
      </c>
      <c r="AY591" s="253" t="s">
        <v>164</v>
      </c>
    </row>
    <row r="592" s="14" customFormat="1">
      <c r="A592" s="14"/>
      <c r="B592" s="254"/>
      <c r="C592" s="255"/>
      <c r="D592" s="244" t="s">
        <v>172</v>
      </c>
      <c r="E592" s="256" t="s">
        <v>1</v>
      </c>
      <c r="F592" s="257" t="s">
        <v>461</v>
      </c>
      <c r="G592" s="255"/>
      <c r="H592" s="256" t="s">
        <v>1</v>
      </c>
      <c r="I592" s="258"/>
      <c r="J592" s="255"/>
      <c r="K592" s="255"/>
      <c r="L592" s="259"/>
      <c r="M592" s="260"/>
      <c r="N592" s="261"/>
      <c r="O592" s="261"/>
      <c r="P592" s="261"/>
      <c r="Q592" s="261"/>
      <c r="R592" s="261"/>
      <c r="S592" s="261"/>
      <c r="T592" s="262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63" t="s">
        <v>172</v>
      </c>
      <c r="AU592" s="263" t="s">
        <v>83</v>
      </c>
      <c r="AV592" s="14" t="s">
        <v>81</v>
      </c>
      <c r="AW592" s="14" t="s">
        <v>31</v>
      </c>
      <c r="AX592" s="14" t="s">
        <v>12</v>
      </c>
      <c r="AY592" s="263" t="s">
        <v>164</v>
      </c>
    </row>
    <row r="593" s="13" customFormat="1">
      <c r="A593" s="13"/>
      <c r="B593" s="242"/>
      <c r="C593" s="243"/>
      <c r="D593" s="244" t="s">
        <v>172</v>
      </c>
      <c r="E593" s="245" t="s">
        <v>1</v>
      </c>
      <c r="F593" s="246" t="s">
        <v>462</v>
      </c>
      <c r="G593" s="243"/>
      <c r="H593" s="247">
        <v>388.67399999999998</v>
      </c>
      <c r="I593" s="248"/>
      <c r="J593" s="243"/>
      <c r="K593" s="243"/>
      <c r="L593" s="249"/>
      <c r="M593" s="250"/>
      <c r="N593" s="251"/>
      <c r="O593" s="251"/>
      <c r="P593" s="251"/>
      <c r="Q593" s="251"/>
      <c r="R593" s="251"/>
      <c r="S593" s="251"/>
      <c r="T593" s="252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T593" s="253" t="s">
        <v>172</v>
      </c>
      <c r="AU593" s="253" t="s">
        <v>83</v>
      </c>
      <c r="AV593" s="13" t="s">
        <v>83</v>
      </c>
      <c r="AW593" s="13" t="s">
        <v>31</v>
      </c>
      <c r="AX593" s="13" t="s">
        <v>12</v>
      </c>
      <c r="AY593" s="253" t="s">
        <v>164</v>
      </c>
    </row>
    <row r="594" s="14" customFormat="1">
      <c r="A594" s="14"/>
      <c r="B594" s="254"/>
      <c r="C594" s="255"/>
      <c r="D594" s="244" t="s">
        <v>172</v>
      </c>
      <c r="E594" s="256" t="s">
        <v>1</v>
      </c>
      <c r="F594" s="257" t="s">
        <v>463</v>
      </c>
      <c r="G594" s="255"/>
      <c r="H594" s="256" t="s">
        <v>1</v>
      </c>
      <c r="I594" s="258"/>
      <c r="J594" s="255"/>
      <c r="K594" s="255"/>
      <c r="L594" s="259"/>
      <c r="M594" s="260"/>
      <c r="N594" s="261"/>
      <c r="O594" s="261"/>
      <c r="P594" s="261"/>
      <c r="Q594" s="261"/>
      <c r="R594" s="261"/>
      <c r="S594" s="261"/>
      <c r="T594" s="262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T594" s="263" t="s">
        <v>172</v>
      </c>
      <c r="AU594" s="263" t="s">
        <v>83</v>
      </c>
      <c r="AV594" s="14" t="s">
        <v>81</v>
      </c>
      <c r="AW594" s="14" t="s">
        <v>31</v>
      </c>
      <c r="AX594" s="14" t="s">
        <v>12</v>
      </c>
      <c r="AY594" s="263" t="s">
        <v>164</v>
      </c>
    </row>
    <row r="595" s="13" customFormat="1">
      <c r="A595" s="13"/>
      <c r="B595" s="242"/>
      <c r="C595" s="243"/>
      <c r="D595" s="244" t="s">
        <v>172</v>
      </c>
      <c r="E595" s="245" t="s">
        <v>1</v>
      </c>
      <c r="F595" s="246" t="s">
        <v>464</v>
      </c>
      <c r="G595" s="243"/>
      <c r="H595" s="247">
        <v>192.8355</v>
      </c>
      <c r="I595" s="248"/>
      <c r="J595" s="243"/>
      <c r="K595" s="243"/>
      <c r="L595" s="249"/>
      <c r="M595" s="250"/>
      <c r="N595" s="251"/>
      <c r="O595" s="251"/>
      <c r="P595" s="251"/>
      <c r="Q595" s="251"/>
      <c r="R595" s="251"/>
      <c r="S595" s="251"/>
      <c r="T595" s="252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T595" s="253" t="s">
        <v>172</v>
      </c>
      <c r="AU595" s="253" t="s">
        <v>83</v>
      </c>
      <c r="AV595" s="13" t="s">
        <v>83</v>
      </c>
      <c r="AW595" s="13" t="s">
        <v>31</v>
      </c>
      <c r="AX595" s="13" t="s">
        <v>12</v>
      </c>
      <c r="AY595" s="253" t="s">
        <v>164</v>
      </c>
    </row>
    <row r="596" s="14" customFormat="1">
      <c r="A596" s="14"/>
      <c r="B596" s="254"/>
      <c r="C596" s="255"/>
      <c r="D596" s="244" t="s">
        <v>172</v>
      </c>
      <c r="E596" s="256" t="s">
        <v>1</v>
      </c>
      <c r="F596" s="257" t="s">
        <v>465</v>
      </c>
      <c r="G596" s="255"/>
      <c r="H596" s="256" t="s">
        <v>1</v>
      </c>
      <c r="I596" s="258"/>
      <c r="J596" s="255"/>
      <c r="K596" s="255"/>
      <c r="L596" s="259"/>
      <c r="M596" s="260"/>
      <c r="N596" s="261"/>
      <c r="O596" s="261"/>
      <c r="P596" s="261"/>
      <c r="Q596" s="261"/>
      <c r="R596" s="261"/>
      <c r="S596" s="261"/>
      <c r="T596" s="262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T596" s="263" t="s">
        <v>172</v>
      </c>
      <c r="AU596" s="263" t="s">
        <v>83</v>
      </c>
      <c r="AV596" s="14" t="s">
        <v>81</v>
      </c>
      <c r="AW596" s="14" t="s">
        <v>31</v>
      </c>
      <c r="AX596" s="14" t="s">
        <v>12</v>
      </c>
      <c r="AY596" s="263" t="s">
        <v>164</v>
      </c>
    </row>
    <row r="597" s="13" customFormat="1">
      <c r="A597" s="13"/>
      <c r="B597" s="242"/>
      <c r="C597" s="243"/>
      <c r="D597" s="244" t="s">
        <v>172</v>
      </c>
      <c r="E597" s="245" t="s">
        <v>1</v>
      </c>
      <c r="F597" s="246" t="s">
        <v>466</v>
      </c>
      <c r="G597" s="243"/>
      <c r="H597" s="247">
        <v>70.498999999999995</v>
      </c>
      <c r="I597" s="248"/>
      <c r="J597" s="243"/>
      <c r="K597" s="243"/>
      <c r="L597" s="249"/>
      <c r="M597" s="250"/>
      <c r="N597" s="251"/>
      <c r="O597" s="251"/>
      <c r="P597" s="251"/>
      <c r="Q597" s="251"/>
      <c r="R597" s="251"/>
      <c r="S597" s="251"/>
      <c r="T597" s="252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T597" s="253" t="s">
        <v>172</v>
      </c>
      <c r="AU597" s="253" t="s">
        <v>83</v>
      </c>
      <c r="AV597" s="13" t="s">
        <v>83</v>
      </c>
      <c r="AW597" s="13" t="s">
        <v>31</v>
      </c>
      <c r="AX597" s="13" t="s">
        <v>12</v>
      </c>
      <c r="AY597" s="253" t="s">
        <v>164</v>
      </c>
    </row>
    <row r="598" s="14" customFormat="1">
      <c r="A598" s="14"/>
      <c r="B598" s="254"/>
      <c r="C598" s="255"/>
      <c r="D598" s="244" t="s">
        <v>172</v>
      </c>
      <c r="E598" s="256" t="s">
        <v>1</v>
      </c>
      <c r="F598" s="257" t="s">
        <v>467</v>
      </c>
      <c r="G598" s="255"/>
      <c r="H598" s="256" t="s">
        <v>1</v>
      </c>
      <c r="I598" s="258"/>
      <c r="J598" s="255"/>
      <c r="K598" s="255"/>
      <c r="L598" s="259"/>
      <c r="M598" s="260"/>
      <c r="N598" s="261"/>
      <c r="O598" s="261"/>
      <c r="P598" s="261"/>
      <c r="Q598" s="261"/>
      <c r="R598" s="261"/>
      <c r="S598" s="261"/>
      <c r="T598" s="262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63" t="s">
        <v>172</v>
      </c>
      <c r="AU598" s="263" t="s">
        <v>83</v>
      </c>
      <c r="AV598" s="14" t="s">
        <v>81</v>
      </c>
      <c r="AW598" s="14" t="s">
        <v>31</v>
      </c>
      <c r="AX598" s="14" t="s">
        <v>12</v>
      </c>
      <c r="AY598" s="263" t="s">
        <v>164</v>
      </c>
    </row>
    <row r="599" s="13" customFormat="1">
      <c r="A599" s="13"/>
      <c r="B599" s="242"/>
      <c r="C599" s="243"/>
      <c r="D599" s="244" t="s">
        <v>172</v>
      </c>
      <c r="E599" s="245" t="s">
        <v>1</v>
      </c>
      <c r="F599" s="246" t="s">
        <v>468</v>
      </c>
      <c r="G599" s="243"/>
      <c r="H599" s="247">
        <v>131.05950000000001</v>
      </c>
      <c r="I599" s="248"/>
      <c r="J599" s="243"/>
      <c r="K599" s="243"/>
      <c r="L599" s="249"/>
      <c r="M599" s="250"/>
      <c r="N599" s="251"/>
      <c r="O599" s="251"/>
      <c r="P599" s="251"/>
      <c r="Q599" s="251"/>
      <c r="R599" s="251"/>
      <c r="S599" s="251"/>
      <c r="T599" s="252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53" t="s">
        <v>172</v>
      </c>
      <c r="AU599" s="253" t="s">
        <v>83</v>
      </c>
      <c r="AV599" s="13" t="s">
        <v>83</v>
      </c>
      <c r="AW599" s="13" t="s">
        <v>31</v>
      </c>
      <c r="AX599" s="13" t="s">
        <v>12</v>
      </c>
      <c r="AY599" s="253" t="s">
        <v>164</v>
      </c>
    </row>
    <row r="600" s="14" customFormat="1">
      <c r="A600" s="14"/>
      <c r="B600" s="254"/>
      <c r="C600" s="255"/>
      <c r="D600" s="244" t="s">
        <v>172</v>
      </c>
      <c r="E600" s="256" t="s">
        <v>1</v>
      </c>
      <c r="F600" s="257" t="s">
        <v>469</v>
      </c>
      <c r="G600" s="255"/>
      <c r="H600" s="256" t="s">
        <v>1</v>
      </c>
      <c r="I600" s="258"/>
      <c r="J600" s="255"/>
      <c r="K600" s="255"/>
      <c r="L600" s="259"/>
      <c r="M600" s="260"/>
      <c r="N600" s="261"/>
      <c r="O600" s="261"/>
      <c r="P600" s="261"/>
      <c r="Q600" s="261"/>
      <c r="R600" s="261"/>
      <c r="S600" s="261"/>
      <c r="T600" s="262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63" t="s">
        <v>172</v>
      </c>
      <c r="AU600" s="263" t="s">
        <v>83</v>
      </c>
      <c r="AV600" s="14" t="s">
        <v>81</v>
      </c>
      <c r="AW600" s="14" t="s">
        <v>31</v>
      </c>
      <c r="AX600" s="14" t="s">
        <v>12</v>
      </c>
      <c r="AY600" s="263" t="s">
        <v>164</v>
      </c>
    </row>
    <row r="601" s="13" customFormat="1">
      <c r="A601" s="13"/>
      <c r="B601" s="242"/>
      <c r="C601" s="243"/>
      <c r="D601" s="244" t="s">
        <v>172</v>
      </c>
      <c r="E601" s="245" t="s">
        <v>1</v>
      </c>
      <c r="F601" s="246" t="s">
        <v>470</v>
      </c>
      <c r="G601" s="243"/>
      <c r="H601" s="247">
        <v>38.6815</v>
      </c>
      <c r="I601" s="248"/>
      <c r="J601" s="243"/>
      <c r="K601" s="243"/>
      <c r="L601" s="249"/>
      <c r="M601" s="250"/>
      <c r="N601" s="251"/>
      <c r="O601" s="251"/>
      <c r="P601" s="251"/>
      <c r="Q601" s="251"/>
      <c r="R601" s="251"/>
      <c r="S601" s="251"/>
      <c r="T601" s="252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T601" s="253" t="s">
        <v>172</v>
      </c>
      <c r="AU601" s="253" t="s">
        <v>83</v>
      </c>
      <c r="AV601" s="13" t="s">
        <v>83</v>
      </c>
      <c r="AW601" s="13" t="s">
        <v>31</v>
      </c>
      <c r="AX601" s="13" t="s">
        <v>12</v>
      </c>
      <c r="AY601" s="253" t="s">
        <v>164</v>
      </c>
    </row>
    <row r="602" s="14" customFormat="1">
      <c r="A602" s="14"/>
      <c r="B602" s="254"/>
      <c r="C602" s="255"/>
      <c r="D602" s="244" t="s">
        <v>172</v>
      </c>
      <c r="E602" s="256" t="s">
        <v>1</v>
      </c>
      <c r="F602" s="257" t="s">
        <v>471</v>
      </c>
      <c r="G602" s="255"/>
      <c r="H602" s="256" t="s">
        <v>1</v>
      </c>
      <c r="I602" s="258"/>
      <c r="J602" s="255"/>
      <c r="K602" s="255"/>
      <c r="L602" s="259"/>
      <c r="M602" s="260"/>
      <c r="N602" s="261"/>
      <c r="O602" s="261"/>
      <c r="P602" s="261"/>
      <c r="Q602" s="261"/>
      <c r="R602" s="261"/>
      <c r="S602" s="261"/>
      <c r="T602" s="262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T602" s="263" t="s">
        <v>172</v>
      </c>
      <c r="AU602" s="263" t="s">
        <v>83</v>
      </c>
      <c r="AV602" s="14" t="s">
        <v>81</v>
      </c>
      <c r="AW602" s="14" t="s">
        <v>31</v>
      </c>
      <c r="AX602" s="14" t="s">
        <v>12</v>
      </c>
      <c r="AY602" s="263" t="s">
        <v>164</v>
      </c>
    </row>
    <row r="603" s="13" customFormat="1">
      <c r="A603" s="13"/>
      <c r="B603" s="242"/>
      <c r="C603" s="243"/>
      <c r="D603" s="244" t="s">
        <v>172</v>
      </c>
      <c r="E603" s="245" t="s">
        <v>1</v>
      </c>
      <c r="F603" s="246" t="s">
        <v>472</v>
      </c>
      <c r="G603" s="243"/>
      <c r="H603" s="247">
        <v>26.669499999999999</v>
      </c>
      <c r="I603" s="248"/>
      <c r="J603" s="243"/>
      <c r="K603" s="243"/>
      <c r="L603" s="249"/>
      <c r="M603" s="250"/>
      <c r="N603" s="251"/>
      <c r="O603" s="251"/>
      <c r="P603" s="251"/>
      <c r="Q603" s="251"/>
      <c r="R603" s="251"/>
      <c r="S603" s="251"/>
      <c r="T603" s="252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T603" s="253" t="s">
        <v>172</v>
      </c>
      <c r="AU603" s="253" t="s">
        <v>83</v>
      </c>
      <c r="AV603" s="13" t="s">
        <v>83</v>
      </c>
      <c r="AW603" s="13" t="s">
        <v>31</v>
      </c>
      <c r="AX603" s="13" t="s">
        <v>12</v>
      </c>
      <c r="AY603" s="253" t="s">
        <v>164</v>
      </c>
    </row>
    <row r="604" s="14" customFormat="1">
      <c r="A604" s="14"/>
      <c r="B604" s="254"/>
      <c r="C604" s="255"/>
      <c r="D604" s="244" t="s">
        <v>172</v>
      </c>
      <c r="E604" s="256" t="s">
        <v>1</v>
      </c>
      <c r="F604" s="257" t="s">
        <v>473</v>
      </c>
      <c r="G604" s="255"/>
      <c r="H604" s="256" t="s">
        <v>1</v>
      </c>
      <c r="I604" s="258"/>
      <c r="J604" s="255"/>
      <c r="K604" s="255"/>
      <c r="L604" s="259"/>
      <c r="M604" s="260"/>
      <c r="N604" s="261"/>
      <c r="O604" s="261"/>
      <c r="P604" s="261"/>
      <c r="Q604" s="261"/>
      <c r="R604" s="261"/>
      <c r="S604" s="261"/>
      <c r="T604" s="262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63" t="s">
        <v>172</v>
      </c>
      <c r="AU604" s="263" t="s">
        <v>83</v>
      </c>
      <c r="AV604" s="14" t="s">
        <v>81</v>
      </c>
      <c r="AW604" s="14" t="s">
        <v>31</v>
      </c>
      <c r="AX604" s="14" t="s">
        <v>12</v>
      </c>
      <c r="AY604" s="263" t="s">
        <v>164</v>
      </c>
    </row>
    <row r="605" s="13" customFormat="1">
      <c r="A605" s="13"/>
      <c r="B605" s="242"/>
      <c r="C605" s="243"/>
      <c r="D605" s="244" t="s">
        <v>172</v>
      </c>
      <c r="E605" s="245" t="s">
        <v>1</v>
      </c>
      <c r="F605" s="246" t="s">
        <v>474</v>
      </c>
      <c r="G605" s="243"/>
      <c r="H605" s="247">
        <v>33.533499999999997</v>
      </c>
      <c r="I605" s="248"/>
      <c r="J605" s="243"/>
      <c r="K605" s="243"/>
      <c r="L605" s="249"/>
      <c r="M605" s="250"/>
      <c r="N605" s="251"/>
      <c r="O605" s="251"/>
      <c r="P605" s="251"/>
      <c r="Q605" s="251"/>
      <c r="R605" s="251"/>
      <c r="S605" s="251"/>
      <c r="T605" s="252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T605" s="253" t="s">
        <v>172</v>
      </c>
      <c r="AU605" s="253" t="s">
        <v>83</v>
      </c>
      <c r="AV605" s="13" t="s">
        <v>83</v>
      </c>
      <c r="AW605" s="13" t="s">
        <v>31</v>
      </c>
      <c r="AX605" s="13" t="s">
        <v>12</v>
      </c>
      <c r="AY605" s="253" t="s">
        <v>164</v>
      </c>
    </row>
    <row r="606" s="14" customFormat="1">
      <c r="A606" s="14"/>
      <c r="B606" s="254"/>
      <c r="C606" s="255"/>
      <c r="D606" s="244" t="s">
        <v>172</v>
      </c>
      <c r="E606" s="256" t="s">
        <v>1</v>
      </c>
      <c r="F606" s="257" t="s">
        <v>475</v>
      </c>
      <c r="G606" s="255"/>
      <c r="H606" s="256" t="s">
        <v>1</v>
      </c>
      <c r="I606" s="258"/>
      <c r="J606" s="255"/>
      <c r="K606" s="255"/>
      <c r="L606" s="259"/>
      <c r="M606" s="260"/>
      <c r="N606" s="261"/>
      <c r="O606" s="261"/>
      <c r="P606" s="261"/>
      <c r="Q606" s="261"/>
      <c r="R606" s="261"/>
      <c r="S606" s="261"/>
      <c r="T606" s="262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63" t="s">
        <v>172</v>
      </c>
      <c r="AU606" s="263" t="s">
        <v>83</v>
      </c>
      <c r="AV606" s="14" t="s">
        <v>81</v>
      </c>
      <c r="AW606" s="14" t="s">
        <v>31</v>
      </c>
      <c r="AX606" s="14" t="s">
        <v>12</v>
      </c>
      <c r="AY606" s="263" t="s">
        <v>164</v>
      </c>
    </row>
    <row r="607" s="13" customFormat="1">
      <c r="A607" s="13"/>
      <c r="B607" s="242"/>
      <c r="C607" s="243"/>
      <c r="D607" s="244" t="s">
        <v>172</v>
      </c>
      <c r="E607" s="245" t="s">
        <v>1</v>
      </c>
      <c r="F607" s="246" t="s">
        <v>476</v>
      </c>
      <c r="G607" s="243"/>
      <c r="H607" s="247">
        <v>54.983499999999999</v>
      </c>
      <c r="I607" s="248"/>
      <c r="J607" s="243"/>
      <c r="K607" s="243"/>
      <c r="L607" s="249"/>
      <c r="M607" s="250"/>
      <c r="N607" s="251"/>
      <c r="O607" s="251"/>
      <c r="P607" s="251"/>
      <c r="Q607" s="251"/>
      <c r="R607" s="251"/>
      <c r="S607" s="251"/>
      <c r="T607" s="252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T607" s="253" t="s">
        <v>172</v>
      </c>
      <c r="AU607" s="253" t="s">
        <v>83</v>
      </c>
      <c r="AV607" s="13" t="s">
        <v>83</v>
      </c>
      <c r="AW607" s="13" t="s">
        <v>31</v>
      </c>
      <c r="AX607" s="13" t="s">
        <v>12</v>
      </c>
      <c r="AY607" s="253" t="s">
        <v>164</v>
      </c>
    </row>
    <row r="608" s="14" customFormat="1">
      <c r="A608" s="14"/>
      <c r="B608" s="254"/>
      <c r="C608" s="255"/>
      <c r="D608" s="244" t="s">
        <v>172</v>
      </c>
      <c r="E608" s="256" t="s">
        <v>1</v>
      </c>
      <c r="F608" s="257" t="s">
        <v>477</v>
      </c>
      <c r="G608" s="255"/>
      <c r="H608" s="256" t="s">
        <v>1</v>
      </c>
      <c r="I608" s="258"/>
      <c r="J608" s="255"/>
      <c r="K608" s="255"/>
      <c r="L608" s="259"/>
      <c r="M608" s="260"/>
      <c r="N608" s="261"/>
      <c r="O608" s="261"/>
      <c r="P608" s="261"/>
      <c r="Q608" s="261"/>
      <c r="R608" s="261"/>
      <c r="S608" s="261"/>
      <c r="T608" s="262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T608" s="263" t="s">
        <v>172</v>
      </c>
      <c r="AU608" s="263" t="s">
        <v>83</v>
      </c>
      <c r="AV608" s="14" t="s">
        <v>81</v>
      </c>
      <c r="AW608" s="14" t="s">
        <v>31</v>
      </c>
      <c r="AX608" s="14" t="s">
        <v>12</v>
      </c>
      <c r="AY608" s="263" t="s">
        <v>164</v>
      </c>
    </row>
    <row r="609" s="13" customFormat="1">
      <c r="A609" s="13"/>
      <c r="B609" s="242"/>
      <c r="C609" s="243"/>
      <c r="D609" s="244" t="s">
        <v>172</v>
      </c>
      <c r="E609" s="245" t="s">
        <v>1</v>
      </c>
      <c r="F609" s="246" t="s">
        <v>478</v>
      </c>
      <c r="G609" s="243"/>
      <c r="H609" s="247">
        <v>78.078000000000003</v>
      </c>
      <c r="I609" s="248"/>
      <c r="J609" s="243"/>
      <c r="K609" s="243"/>
      <c r="L609" s="249"/>
      <c r="M609" s="250"/>
      <c r="N609" s="251"/>
      <c r="O609" s="251"/>
      <c r="P609" s="251"/>
      <c r="Q609" s="251"/>
      <c r="R609" s="251"/>
      <c r="S609" s="251"/>
      <c r="T609" s="252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T609" s="253" t="s">
        <v>172</v>
      </c>
      <c r="AU609" s="253" t="s">
        <v>83</v>
      </c>
      <c r="AV609" s="13" t="s">
        <v>83</v>
      </c>
      <c r="AW609" s="13" t="s">
        <v>31</v>
      </c>
      <c r="AX609" s="13" t="s">
        <v>12</v>
      </c>
      <c r="AY609" s="253" t="s">
        <v>164</v>
      </c>
    </row>
    <row r="610" s="16" customFormat="1">
      <c r="A610" s="16"/>
      <c r="B610" s="275"/>
      <c r="C610" s="276"/>
      <c r="D610" s="244" t="s">
        <v>172</v>
      </c>
      <c r="E610" s="277" t="s">
        <v>1</v>
      </c>
      <c r="F610" s="278" t="s">
        <v>308</v>
      </c>
      <c r="G610" s="276"/>
      <c r="H610" s="279">
        <v>1481.6944999999998</v>
      </c>
      <c r="I610" s="280"/>
      <c r="J610" s="276"/>
      <c r="K610" s="276"/>
      <c r="L610" s="281"/>
      <c r="M610" s="282"/>
      <c r="N610" s="283"/>
      <c r="O610" s="283"/>
      <c r="P610" s="283"/>
      <c r="Q610" s="283"/>
      <c r="R610" s="283"/>
      <c r="S610" s="283"/>
      <c r="T610" s="284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T610" s="285" t="s">
        <v>172</v>
      </c>
      <c r="AU610" s="285" t="s">
        <v>83</v>
      </c>
      <c r="AV610" s="16" t="s">
        <v>181</v>
      </c>
      <c r="AW610" s="16" t="s">
        <v>31</v>
      </c>
      <c r="AX610" s="16" t="s">
        <v>12</v>
      </c>
      <c r="AY610" s="285" t="s">
        <v>164</v>
      </c>
    </row>
    <row r="611" s="14" customFormat="1">
      <c r="A611" s="14"/>
      <c r="B611" s="254"/>
      <c r="C611" s="255"/>
      <c r="D611" s="244" t="s">
        <v>172</v>
      </c>
      <c r="E611" s="256" t="s">
        <v>1</v>
      </c>
      <c r="F611" s="257" t="s">
        <v>479</v>
      </c>
      <c r="G611" s="255"/>
      <c r="H611" s="256" t="s">
        <v>1</v>
      </c>
      <c r="I611" s="258"/>
      <c r="J611" s="255"/>
      <c r="K611" s="255"/>
      <c r="L611" s="259"/>
      <c r="M611" s="260"/>
      <c r="N611" s="261"/>
      <c r="O611" s="261"/>
      <c r="P611" s="261"/>
      <c r="Q611" s="261"/>
      <c r="R611" s="261"/>
      <c r="S611" s="261"/>
      <c r="T611" s="262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T611" s="263" t="s">
        <v>172</v>
      </c>
      <c r="AU611" s="263" t="s">
        <v>83</v>
      </c>
      <c r="AV611" s="14" t="s">
        <v>81</v>
      </c>
      <c r="AW611" s="14" t="s">
        <v>31</v>
      </c>
      <c r="AX611" s="14" t="s">
        <v>12</v>
      </c>
      <c r="AY611" s="263" t="s">
        <v>164</v>
      </c>
    </row>
    <row r="612" s="14" customFormat="1">
      <c r="A612" s="14"/>
      <c r="B612" s="254"/>
      <c r="C612" s="255"/>
      <c r="D612" s="244" t="s">
        <v>172</v>
      </c>
      <c r="E612" s="256" t="s">
        <v>1</v>
      </c>
      <c r="F612" s="257" t="s">
        <v>412</v>
      </c>
      <c r="G612" s="255"/>
      <c r="H612" s="256" t="s">
        <v>1</v>
      </c>
      <c r="I612" s="258"/>
      <c r="J612" s="255"/>
      <c r="K612" s="255"/>
      <c r="L612" s="259"/>
      <c r="M612" s="260"/>
      <c r="N612" s="261"/>
      <c r="O612" s="261"/>
      <c r="P612" s="261"/>
      <c r="Q612" s="261"/>
      <c r="R612" s="261"/>
      <c r="S612" s="261"/>
      <c r="T612" s="262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T612" s="263" t="s">
        <v>172</v>
      </c>
      <c r="AU612" s="263" t="s">
        <v>83</v>
      </c>
      <c r="AV612" s="14" t="s">
        <v>81</v>
      </c>
      <c r="AW612" s="14" t="s">
        <v>31</v>
      </c>
      <c r="AX612" s="14" t="s">
        <v>12</v>
      </c>
      <c r="AY612" s="263" t="s">
        <v>164</v>
      </c>
    </row>
    <row r="613" s="13" customFormat="1">
      <c r="A613" s="13"/>
      <c r="B613" s="242"/>
      <c r="C613" s="243"/>
      <c r="D613" s="244" t="s">
        <v>172</v>
      </c>
      <c r="E613" s="245" t="s">
        <v>1</v>
      </c>
      <c r="F613" s="246" t="s">
        <v>480</v>
      </c>
      <c r="G613" s="243"/>
      <c r="H613" s="247">
        <v>-62.276499999999999</v>
      </c>
      <c r="I613" s="248"/>
      <c r="J613" s="243"/>
      <c r="K613" s="243"/>
      <c r="L613" s="249"/>
      <c r="M613" s="250"/>
      <c r="N613" s="251"/>
      <c r="O613" s="251"/>
      <c r="P613" s="251"/>
      <c r="Q613" s="251"/>
      <c r="R613" s="251"/>
      <c r="S613" s="251"/>
      <c r="T613" s="252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T613" s="253" t="s">
        <v>172</v>
      </c>
      <c r="AU613" s="253" t="s">
        <v>83</v>
      </c>
      <c r="AV613" s="13" t="s">
        <v>83</v>
      </c>
      <c r="AW613" s="13" t="s">
        <v>31</v>
      </c>
      <c r="AX613" s="13" t="s">
        <v>12</v>
      </c>
      <c r="AY613" s="253" t="s">
        <v>164</v>
      </c>
    </row>
    <row r="614" s="14" customFormat="1">
      <c r="A614" s="14"/>
      <c r="B614" s="254"/>
      <c r="C614" s="255"/>
      <c r="D614" s="244" t="s">
        <v>172</v>
      </c>
      <c r="E614" s="256" t="s">
        <v>1</v>
      </c>
      <c r="F614" s="257" t="s">
        <v>414</v>
      </c>
      <c r="G614" s="255"/>
      <c r="H614" s="256" t="s">
        <v>1</v>
      </c>
      <c r="I614" s="258"/>
      <c r="J614" s="255"/>
      <c r="K614" s="255"/>
      <c r="L614" s="259"/>
      <c r="M614" s="260"/>
      <c r="N614" s="261"/>
      <c r="O614" s="261"/>
      <c r="P614" s="261"/>
      <c r="Q614" s="261"/>
      <c r="R614" s="261"/>
      <c r="S614" s="261"/>
      <c r="T614" s="262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63" t="s">
        <v>172</v>
      </c>
      <c r="AU614" s="263" t="s">
        <v>83</v>
      </c>
      <c r="AV614" s="14" t="s">
        <v>81</v>
      </c>
      <c r="AW614" s="14" t="s">
        <v>31</v>
      </c>
      <c r="AX614" s="14" t="s">
        <v>12</v>
      </c>
      <c r="AY614" s="263" t="s">
        <v>164</v>
      </c>
    </row>
    <row r="615" s="13" customFormat="1">
      <c r="A615" s="13"/>
      <c r="B615" s="242"/>
      <c r="C615" s="243"/>
      <c r="D615" s="244" t="s">
        <v>172</v>
      </c>
      <c r="E615" s="245" t="s">
        <v>1</v>
      </c>
      <c r="F615" s="246" t="s">
        <v>481</v>
      </c>
      <c r="G615" s="243"/>
      <c r="H615" s="247">
        <v>-3.2174999999999998</v>
      </c>
      <c r="I615" s="248"/>
      <c r="J615" s="243"/>
      <c r="K615" s="243"/>
      <c r="L615" s="249"/>
      <c r="M615" s="250"/>
      <c r="N615" s="251"/>
      <c r="O615" s="251"/>
      <c r="P615" s="251"/>
      <c r="Q615" s="251"/>
      <c r="R615" s="251"/>
      <c r="S615" s="251"/>
      <c r="T615" s="252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T615" s="253" t="s">
        <v>172</v>
      </c>
      <c r="AU615" s="253" t="s">
        <v>83</v>
      </c>
      <c r="AV615" s="13" t="s">
        <v>83</v>
      </c>
      <c r="AW615" s="13" t="s">
        <v>31</v>
      </c>
      <c r="AX615" s="13" t="s">
        <v>12</v>
      </c>
      <c r="AY615" s="253" t="s">
        <v>164</v>
      </c>
    </row>
    <row r="616" s="14" customFormat="1">
      <c r="A616" s="14"/>
      <c r="B616" s="254"/>
      <c r="C616" s="255"/>
      <c r="D616" s="244" t="s">
        <v>172</v>
      </c>
      <c r="E616" s="256" t="s">
        <v>1</v>
      </c>
      <c r="F616" s="257" t="s">
        <v>416</v>
      </c>
      <c r="G616" s="255"/>
      <c r="H616" s="256" t="s">
        <v>1</v>
      </c>
      <c r="I616" s="258"/>
      <c r="J616" s="255"/>
      <c r="K616" s="255"/>
      <c r="L616" s="259"/>
      <c r="M616" s="260"/>
      <c r="N616" s="261"/>
      <c r="O616" s="261"/>
      <c r="P616" s="261"/>
      <c r="Q616" s="261"/>
      <c r="R616" s="261"/>
      <c r="S616" s="261"/>
      <c r="T616" s="262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T616" s="263" t="s">
        <v>172</v>
      </c>
      <c r="AU616" s="263" t="s">
        <v>83</v>
      </c>
      <c r="AV616" s="14" t="s">
        <v>81</v>
      </c>
      <c r="AW616" s="14" t="s">
        <v>31</v>
      </c>
      <c r="AX616" s="14" t="s">
        <v>12</v>
      </c>
      <c r="AY616" s="263" t="s">
        <v>164</v>
      </c>
    </row>
    <row r="617" s="13" customFormat="1">
      <c r="A617" s="13"/>
      <c r="B617" s="242"/>
      <c r="C617" s="243"/>
      <c r="D617" s="244" t="s">
        <v>172</v>
      </c>
      <c r="E617" s="245" t="s">
        <v>1</v>
      </c>
      <c r="F617" s="246" t="s">
        <v>482</v>
      </c>
      <c r="G617" s="243"/>
      <c r="H617" s="247">
        <v>-5.1479999999999997</v>
      </c>
      <c r="I617" s="248"/>
      <c r="J617" s="243"/>
      <c r="K617" s="243"/>
      <c r="L617" s="249"/>
      <c r="M617" s="250"/>
      <c r="N617" s="251"/>
      <c r="O617" s="251"/>
      <c r="P617" s="251"/>
      <c r="Q617" s="251"/>
      <c r="R617" s="251"/>
      <c r="S617" s="251"/>
      <c r="T617" s="252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T617" s="253" t="s">
        <v>172</v>
      </c>
      <c r="AU617" s="253" t="s">
        <v>83</v>
      </c>
      <c r="AV617" s="13" t="s">
        <v>83</v>
      </c>
      <c r="AW617" s="13" t="s">
        <v>31</v>
      </c>
      <c r="AX617" s="13" t="s">
        <v>12</v>
      </c>
      <c r="AY617" s="253" t="s">
        <v>164</v>
      </c>
    </row>
    <row r="618" s="16" customFormat="1">
      <c r="A618" s="16"/>
      <c r="B618" s="275"/>
      <c r="C618" s="276"/>
      <c r="D618" s="244" t="s">
        <v>172</v>
      </c>
      <c r="E618" s="277" t="s">
        <v>1</v>
      </c>
      <c r="F618" s="278" t="s">
        <v>308</v>
      </c>
      <c r="G618" s="276"/>
      <c r="H618" s="279">
        <v>-70.641999999999996</v>
      </c>
      <c r="I618" s="280"/>
      <c r="J618" s="276"/>
      <c r="K618" s="276"/>
      <c r="L618" s="281"/>
      <c r="M618" s="282"/>
      <c r="N618" s="283"/>
      <c r="O618" s="283"/>
      <c r="P618" s="283"/>
      <c r="Q618" s="283"/>
      <c r="R618" s="283"/>
      <c r="S618" s="283"/>
      <c r="T618" s="284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T618" s="285" t="s">
        <v>172</v>
      </c>
      <c r="AU618" s="285" t="s">
        <v>83</v>
      </c>
      <c r="AV618" s="16" t="s">
        <v>181</v>
      </c>
      <c r="AW618" s="16" t="s">
        <v>31</v>
      </c>
      <c r="AX618" s="16" t="s">
        <v>12</v>
      </c>
      <c r="AY618" s="285" t="s">
        <v>164</v>
      </c>
    </row>
    <row r="619" s="14" customFormat="1">
      <c r="A619" s="14"/>
      <c r="B619" s="254"/>
      <c r="C619" s="255"/>
      <c r="D619" s="244" t="s">
        <v>172</v>
      </c>
      <c r="E619" s="256" t="s">
        <v>1</v>
      </c>
      <c r="F619" s="257" t="s">
        <v>483</v>
      </c>
      <c r="G619" s="255"/>
      <c r="H619" s="256" t="s">
        <v>1</v>
      </c>
      <c r="I619" s="258"/>
      <c r="J619" s="255"/>
      <c r="K619" s="255"/>
      <c r="L619" s="259"/>
      <c r="M619" s="260"/>
      <c r="N619" s="261"/>
      <c r="O619" s="261"/>
      <c r="P619" s="261"/>
      <c r="Q619" s="261"/>
      <c r="R619" s="261"/>
      <c r="S619" s="261"/>
      <c r="T619" s="262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T619" s="263" t="s">
        <v>172</v>
      </c>
      <c r="AU619" s="263" t="s">
        <v>83</v>
      </c>
      <c r="AV619" s="14" t="s">
        <v>81</v>
      </c>
      <c r="AW619" s="14" t="s">
        <v>31</v>
      </c>
      <c r="AX619" s="14" t="s">
        <v>12</v>
      </c>
      <c r="AY619" s="263" t="s">
        <v>164</v>
      </c>
    </row>
    <row r="620" s="13" customFormat="1">
      <c r="A620" s="13"/>
      <c r="B620" s="242"/>
      <c r="C620" s="243"/>
      <c r="D620" s="244" t="s">
        <v>172</v>
      </c>
      <c r="E620" s="245" t="s">
        <v>1</v>
      </c>
      <c r="F620" s="246" t="s">
        <v>484</v>
      </c>
      <c r="G620" s="243"/>
      <c r="H620" s="247">
        <v>-96.824843749999999</v>
      </c>
      <c r="I620" s="248"/>
      <c r="J620" s="243"/>
      <c r="K620" s="243"/>
      <c r="L620" s="249"/>
      <c r="M620" s="250"/>
      <c r="N620" s="251"/>
      <c r="O620" s="251"/>
      <c r="P620" s="251"/>
      <c r="Q620" s="251"/>
      <c r="R620" s="251"/>
      <c r="S620" s="251"/>
      <c r="T620" s="252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T620" s="253" t="s">
        <v>172</v>
      </c>
      <c r="AU620" s="253" t="s">
        <v>83</v>
      </c>
      <c r="AV620" s="13" t="s">
        <v>83</v>
      </c>
      <c r="AW620" s="13" t="s">
        <v>31</v>
      </c>
      <c r="AX620" s="13" t="s">
        <v>12</v>
      </c>
      <c r="AY620" s="253" t="s">
        <v>164</v>
      </c>
    </row>
    <row r="621" s="16" customFormat="1">
      <c r="A621" s="16"/>
      <c r="B621" s="275"/>
      <c r="C621" s="276"/>
      <c r="D621" s="244" t="s">
        <v>172</v>
      </c>
      <c r="E621" s="277" t="s">
        <v>1</v>
      </c>
      <c r="F621" s="278" t="s">
        <v>308</v>
      </c>
      <c r="G621" s="276"/>
      <c r="H621" s="279">
        <v>-96.824843749999999</v>
      </c>
      <c r="I621" s="280"/>
      <c r="J621" s="276"/>
      <c r="K621" s="276"/>
      <c r="L621" s="281"/>
      <c r="M621" s="282"/>
      <c r="N621" s="283"/>
      <c r="O621" s="283"/>
      <c r="P621" s="283"/>
      <c r="Q621" s="283"/>
      <c r="R621" s="283"/>
      <c r="S621" s="283"/>
      <c r="T621" s="284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T621" s="285" t="s">
        <v>172</v>
      </c>
      <c r="AU621" s="285" t="s">
        <v>83</v>
      </c>
      <c r="AV621" s="16" t="s">
        <v>181</v>
      </c>
      <c r="AW621" s="16" t="s">
        <v>31</v>
      </c>
      <c r="AX621" s="16" t="s">
        <v>12</v>
      </c>
      <c r="AY621" s="285" t="s">
        <v>164</v>
      </c>
    </row>
    <row r="622" s="14" customFormat="1">
      <c r="A622" s="14"/>
      <c r="B622" s="254"/>
      <c r="C622" s="255"/>
      <c r="D622" s="244" t="s">
        <v>172</v>
      </c>
      <c r="E622" s="256" t="s">
        <v>1</v>
      </c>
      <c r="F622" s="257" t="s">
        <v>485</v>
      </c>
      <c r="G622" s="255"/>
      <c r="H622" s="256" t="s">
        <v>1</v>
      </c>
      <c r="I622" s="258"/>
      <c r="J622" s="255"/>
      <c r="K622" s="255"/>
      <c r="L622" s="259"/>
      <c r="M622" s="260"/>
      <c r="N622" s="261"/>
      <c r="O622" s="261"/>
      <c r="P622" s="261"/>
      <c r="Q622" s="261"/>
      <c r="R622" s="261"/>
      <c r="S622" s="261"/>
      <c r="T622" s="262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T622" s="263" t="s">
        <v>172</v>
      </c>
      <c r="AU622" s="263" t="s">
        <v>83</v>
      </c>
      <c r="AV622" s="14" t="s">
        <v>81</v>
      </c>
      <c r="AW622" s="14" t="s">
        <v>31</v>
      </c>
      <c r="AX622" s="14" t="s">
        <v>12</v>
      </c>
      <c r="AY622" s="263" t="s">
        <v>164</v>
      </c>
    </row>
    <row r="623" s="13" customFormat="1">
      <c r="A623" s="13"/>
      <c r="B623" s="242"/>
      <c r="C623" s="243"/>
      <c r="D623" s="244" t="s">
        <v>172</v>
      </c>
      <c r="E623" s="245" t="s">
        <v>1</v>
      </c>
      <c r="F623" s="246" t="s">
        <v>486</v>
      </c>
      <c r="G623" s="243"/>
      <c r="H623" s="247">
        <v>-23.309000000000001</v>
      </c>
      <c r="I623" s="248"/>
      <c r="J623" s="243"/>
      <c r="K623" s="243"/>
      <c r="L623" s="249"/>
      <c r="M623" s="250"/>
      <c r="N623" s="251"/>
      <c r="O623" s="251"/>
      <c r="P623" s="251"/>
      <c r="Q623" s="251"/>
      <c r="R623" s="251"/>
      <c r="S623" s="251"/>
      <c r="T623" s="252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T623" s="253" t="s">
        <v>172</v>
      </c>
      <c r="AU623" s="253" t="s">
        <v>83</v>
      </c>
      <c r="AV623" s="13" t="s">
        <v>83</v>
      </c>
      <c r="AW623" s="13" t="s">
        <v>31</v>
      </c>
      <c r="AX623" s="13" t="s">
        <v>12</v>
      </c>
      <c r="AY623" s="253" t="s">
        <v>164</v>
      </c>
    </row>
    <row r="624" s="15" customFormat="1">
      <c r="A624" s="15"/>
      <c r="B624" s="264"/>
      <c r="C624" s="265"/>
      <c r="D624" s="244" t="s">
        <v>172</v>
      </c>
      <c r="E624" s="266" t="s">
        <v>1</v>
      </c>
      <c r="F624" s="267" t="s">
        <v>180</v>
      </c>
      <c r="G624" s="265"/>
      <c r="H624" s="268">
        <v>1290.9186562500001</v>
      </c>
      <c r="I624" s="269"/>
      <c r="J624" s="265"/>
      <c r="K624" s="265"/>
      <c r="L624" s="270"/>
      <c r="M624" s="271"/>
      <c r="N624" s="272"/>
      <c r="O624" s="272"/>
      <c r="P624" s="272"/>
      <c r="Q624" s="272"/>
      <c r="R624" s="272"/>
      <c r="S624" s="272"/>
      <c r="T624" s="273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T624" s="274" t="s">
        <v>172</v>
      </c>
      <c r="AU624" s="274" t="s">
        <v>83</v>
      </c>
      <c r="AV624" s="15" t="s">
        <v>170</v>
      </c>
      <c r="AW624" s="15" t="s">
        <v>31</v>
      </c>
      <c r="AX624" s="15" t="s">
        <v>81</v>
      </c>
      <c r="AY624" s="274" t="s">
        <v>164</v>
      </c>
    </row>
    <row r="625" s="13" customFormat="1">
      <c r="A625" s="13"/>
      <c r="B625" s="242"/>
      <c r="C625" s="243"/>
      <c r="D625" s="244" t="s">
        <v>172</v>
      </c>
      <c r="E625" s="243"/>
      <c r="F625" s="246" t="s">
        <v>492</v>
      </c>
      <c r="G625" s="243"/>
      <c r="H625" s="247">
        <v>2065.4698560000002</v>
      </c>
      <c r="I625" s="248"/>
      <c r="J625" s="243"/>
      <c r="K625" s="243"/>
      <c r="L625" s="249"/>
      <c r="M625" s="250"/>
      <c r="N625" s="251"/>
      <c r="O625" s="251"/>
      <c r="P625" s="251"/>
      <c r="Q625" s="251"/>
      <c r="R625" s="251"/>
      <c r="S625" s="251"/>
      <c r="T625" s="252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T625" s="253" t="s">
        <v>172</v>
      </c>
      <c r="AU625" s="253" t="s">
        <v>83</v>
      </c>
      <c r="AV625" s="13" t="s">
        <v>83</v>
      </c>
      <c r="AW625" s="13" t="s">
        <v>4</v>
      </c>
      <c r="AX625" s="13" t="s">
        <v>81</v>
      </c>
      <c r="AY625" s="253" t="s">
        <v>164</v>
      </c>
    </row>
    <row r="626" s="12" customFormat="1" ht="22.8" customHeight="1">
      <c r="A626" s="12"/>
      <c r="B626" s="212"/>
      <c r="C626" s="213"/>
      <c r="D626" s="214" t="s">
        <v>73</v>
      </c>
      <c r="E626" s="226" t="s">
        <v>83</v>
      </c>
      <c r="F626" s="226" t="s">
        <v>493</v>
      </c>
      <c r="G626" s="213"/>
      <c r="H626" s="213"/>
      <c r="I626" s="216"/>
      <c r="J626" s="227">
        <f>BK626</f>
        <v>0</v>
      </c>
      <c r="K626" s="213"/>
      <c r="L626" s="218"/>
      <c r="M626" s="219"/>
      <c r="N626" s="220"/>
      <c r="O626" s="220"/>
      <c r="P626" s="221">
        <f>SUM(P627:P683)</f>
        <v>0</v>
      </c>
      <c r="Q626" s="220"/>
      <c r="R626" s="221">
        <f>SUM(R627:R683)</f>
        <v>107.88813488</v>
      </c>
      <c r="S626" s="220"/>
      <c r="T626" s="222">
        <f>SUM(T627:T683)</f>
        <v>0</v>
      </c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R626" s="223" t="s">
        <v>81</v>
      </c>
      <c r="AT626" s="224" t="s">
        <v>73</v>
      </c>
      <c r="AU626" s="224" t="s">
        <v>81</v>
      </c>
      <c r="AY626" s="223" t="s">
        <v>164</v>
      </c>
      <c r="BK626" s="225">
        <f>SUM(BK627:BK683)</f>
        <v>0</v>
      </c>
    </row>
    <row r="627" s="2" customFormat="1" ht="21.75" customHeight="1">
      <c r="A627" s="39"/>
      <c r="B627" s="40"/>
      <c r="C627" s="228" t="s">
        <v>494</v>
      </c>
      <c r="D627" s="228" t="s">
        <v>166</v>
      </c>
      <c r="E627" s="229" t="s">
        <v>495</v>
      </c>
      <c r="F627" s="230" t="s">
        <v>496</v>
      </c>
      <c r="G627" s="231" t="s">
        <v>269</v>
      </c>
      <c r="H627" s="232">
        <v>56.053400000000003</v>
      </c>
      <c r="I627" s="233"/>
      <c r="J627" s="234">
        <f>ROUND(I627*H627,2)</f>
        <v>0</v>
      </c>
      <c r="K627" s="235"/>
      <c r="L627" s="45"/>
      <c r="M627" s="236" t="s">
        <v>1</v>
      </c>
      <c r="N627" s="237" t="s">
        <v>39</v>
      </c>
      <c r="O627" s="92"/>
      <c r="P627" s="238">
        <f>O627*H627</f>
        <v>0</v>
      </c>
      <c r="Q627" s="238">
        <v>1.9199999999999999</v>
      </c>
      <c r="R627" s="238">
        <f>Q627*H627</f>
        <v>107.622528</v>
      </c>
      <c r="S627" s="238">
        <v>0</v>
      </c>
      <c r="T627" s="239">
        <f>S627*H627</f>
        <v>0</v>
      </c>
      <c r="U627" s="39"/>
      <c r="V627" s="39"/>
      <c r="W627" s="39"/>
      <c r="X627" s="39"/>
      <c r="Y627" s="39"/>
      <c r="Z627" s="39"/>
      <c r="AA627" s="39"/>
      <c r="AB627" s="39"/>
      <c r="AC627" s="39"/>
      <c r="AD627" s="39"/>
      <c r="AE627" s="39"/>
      <c r="AR627" s="240" t="s">
        <v>170</v>
      </c>
      <c r="AT627" s="240" t="s">
        <v>166</v>
      </c>
      <c r="AU627" s="240" t="s">
        <v>83</v>
      </c>
      <c r="AY627" s="18" t="s">
        <v>164</v>
      </c>
      <c r="BE627" s="241">
        <f>IF(N627="základní",J627,0)</f>
        <v>0</v>
      </c>
      <c r="BF627" s="241">
        <f>IF(N627="snížená",J627,0)</f>
        <v>0</v>
      </c>
      <c r="BG627" s="241">
        <f>IF(N627="zákl. přenesená",J627,0)</f>
        <v>0</v>
      </c>
      <c r="BH627" s="241">
        <f>IF(N627="sníž. přenesená",J627,0)</f>
        <v>0</v>
      </c>
      <c r="BI627" s="241">
        <f>IF(N627="nulová",J627,0)</f>
        <v>0</v>
      </c>
      <c r="BJ627" s="18" t="s">
        <v>81</v>
      </c>
      <c r="BK627" s="241">
        <f>ROUND(I627*H627,2)</f>
        <v>0</v>
      </c>
      <c r="BL627" s="18" t="s">
        <v>170</v>
      </c>
      <c r="BM627" s="240" t="s">
        <v>497</v>
      </c>
    </row>
    <row r="628" s="14" customFormat="1">
      <c r="A628" s="14"/>
      <c r="B628" s="254"/>
      <c r="C628" s="255"/>
      <c r="D628" s="244" t="s">
        <v>172</v>
      </c>
      <c r="E628" s="256" t="s">
        <v>1</v>
      </c>
      <c r="F628" s="257" t="s">
        <v>271</v>
      </c>
      <c r="G628" s="255"/>
      <c r="H628" s="256" t="s">
        <v>1</v>
      </c>
      <c r="I628" s="258"/>
      <c r="J628" s="255"/>
      <c r="K628" s="255"/>
      <c r="L628" s="259"/>
      <c r="M628" s="260"/>
      <c r="N628" s="261"/>
      <c r="O628" s="261"/>
      <c r="P628" s="261"/>
      <c r="Q628" s="261"/>
      <c r="R628" s="261"/>
      <c r="S628" s="261"/>
      <c r="T628" s="262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T628" s="263" t="s">
        <v>172</v>
      </c>
      <c r="AU628" s="263" t="s">
        <v>83</v>
      </c>
      <c r="AV628" s="14" t="s">
        <v>81</v>
      </c>
      <c r="AW628" s="14" t="s">
        <v>31</v>
      </c>
      <c r="AX628" s="14" t="s">
        <v>12</v>
      </c>
      <c r="AY628" s="263" t="s">
        <v>164</v>
      </c>
    </row>
    <row r="629" s="13" customFormat="1">
      <c r="A629" s="13"/>
      <c r="B629" s="242"/>
      <c r="C629" s="243"/>
      <c r="D629" s="244" t="s">
        <v>172</v>
      </c>
      <c r="E629" s="245" t="s">
        <v>1</v>
      </c>
      <c r="F629" s="246" t="s">
        <v>498</v>
      </c>
      <c r="G629" s="243"/>
      <c r="H629" s="247">
        <v>17.435600000000001</v>
      </c>
      <c r="I629" s="248"/>
      <c r="J629" s="243"/>
      <c r="K629" s="243"/>
      <c r="L629" s="249"/>
      <c r="M629" s="250"/>
      <c r="N629" s="251"/>
      <c r="O629" s="251"/>
      <c r="P629" s="251"/>
      <c r="Q629" s="251"/>
      <c r="R629" s="251"/>
      <c r="S629" s="251"/>
      <c r="T629" s="252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T629" s="253" t="s">
        <v>172</v>
      </c>
      <c r="AU629" s="253" t="s">
        <v>83</v>
      </c>
      <c r="AV629" s="13" t="s">
        <v>83</v>
      </c>
      <c r="AW629" s="13" t="s">
        <v>31</v>
      </c>
      <c r="AX629" s="13" t="s">
        <v>12</v>
      </c>
      <c r="AY629" s="253" t="s">
        <v>164</v>
      </c>
    </row>
    <row r="630" s="14" customFormat="1">
      <c r="A630" s="14"/>
      <c r="B630" s="254"/>
      <c r="C630" s="255"/>
      <c r="D630" s="244" t="s">
        <v>172</v>
      </c>
      <c r="E630" s="256" t="s">
        <v>1</v>
      </c>
      <c r="F630" s="257" t="s">
        <v>499</v>
      </c>
      <c r="G630" s="255"/>
      <c r="H630" s="256" t="s">
        <v>1</v>
      </c>
      <c r="I630" s="258"/>
      <c r="J630" s="255"/>
      <c r="K630" s="255"/>
      <c r="L630" s="259"/>
      <c r="M630" s="260"/>
      <c r="N630" s="261"/>
      <c r="O630" s="261"/>
      <c r="P630" s="261"/>
      <c r="Q630" s="261"/>
      <c r="R630" s="261"/>
      <c r="S630" s="261"/>
      <c r="T630" s="262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T630" s="263" t="s">
        <v>172</v>
      </c>
      <c r="AU630" s="263" t="s">
        <v>83</v>
      </c>
      <c r="AV630" s="14" t="s">
        <v>81</v>
      </c>
      <c r="AW630" s="14" t="s">
        <v>31</v>
      </c>
      <c r="AX630" s="14" t="s">
        <v>12</v>
      </c>
      <c r="AY630" s="263" t="s">
        <v>164</v>
      </c>
    </row>
    <row r="631" s="13" customFormat="1">
      <c r="A631" s="13"/>
      <c r="B631" s="242"/>
      <c r="C631" s="243"/>
      <c r="D631" s="244" t="s">
        <v>172</v>
      </c>
      <c r="E631" s="245" t="s">
        <v>1</v>
      </c>
      <c r="F631" s="246" t="s">
        <v>500</v>
      </c>
      <c r="G631" s="243"/>
      <c r="H631" s="247">
        <v>-0.99450000000000005</v>
      </c>
      <c r="I631" s="248"/>
      <c r="J631" s="243"/>
      <c r="K631" s="243"/>
      <c r="L631" s="249"/>
      <c r="M631" s="250"/>
      <c r="N631" s="251"/>
      <c r="O631" s="251"/>
      <c r="P631" s="251"/>
      <c r="Q631" s="251"/>
      <c r="R631" s="251"/>
      <c r="S631" s="251"/>
      <c r="T631" s="252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T631" s="253" t="s">
        <v>172</v>
      </c>
      <c r="AU631" s="253" t="s">
        <v>83</v>
      </c>
      <c r="AV631" s="13" t="s">
        <v>83</v>
      </c>
      <c r="AW631" s="13" t="s">
        <v>31</v>
      </c>
      <c r="AX631" s="13" t="s">
        <v>12</v>
      </c>
      <c r="AY631" s="253" t="s">
        <v>164</v>
      </c>
    </row>
    <row r="632" s="14" customFormat="1">
      <c r="A632" s="14"/>
      <c r="B632" s="254"/>
      <c r="C632" s="255"/>
      <c r="D632" s="244" t="s">
        <v>172</v>
      </c>
      <c r="E632" s="256" t="s">
        <v>1</v>
      </c>
      <c r="F632" s="257" t="s">
        <v>273</v>
      </c>
      <c r="G632" s="255"/>
      <c r="H632" s="256" t="s">
        <v>1</v>
      </c>
      <c r="I632" s="258"/>
      <c r="J632" s="255"/>
      <c r="K632" s="255"/>
      <c r="L632" s="259"/>
      <c r="M632" s="260"/>
      <c r="N632" s="261"/>
      <c r="O632" s="261"/>
      <c r="P632" s="261"/>
      <c r="Q632" s="261"/>
      <c r="R632" s="261"/>
      <c r="S632" s="261"/>
      <c r="T632" s="262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263" t="s">
        <v>172</v>
      </c>
      <c r="AU632" s="263" t="s">
        <v>83</v>
      </c>
      <c r="AV632" s="14" t="s">
        <v>81</v>
      </c>
      <c r="AW632" s="14" t="s">
        <v>31</v>
      </c>
      <c r="AX632" s="14" t="s">
        <v>12</v>
      </c>
      <c r="AY632" s="263" t="s">
        <v>164</v>
      </c>
    </row>
    <row r="633" s="13" customFormat="1">
      <c r="A633" s="13"/>
      <c r="B633" s="242"/>
      <c r="C633" s="243"/>
      <c r="D633" s="244" t="s">
        <v>172</v>
      </c>
      <c r="E633" s="245" t="s">
        <v>1</v>
      </c>
      <c r="F633" s="246" t="s">
        <v>501</v>
      </c>
      <c r="G633" s="243"/>
      <c r="H633" s="247">
        <v>9.2001000000000008</v>
      </c>
      <c r="I633" s="248"/>
      <c r="J633" s="243"/>
      <c r="K633" s="243"/>
      <c r="L633" s="249"/>
      <c r="M633" s="250"/>
      <c r="N633" s="251"/>
      <c r="O633" s="251"/>
      <c r="P633" s="251"/>
      <c r="Q633" s="251"/>
      <c r="R633" s="251"/>
      <c r="S633" s="251"/>
      <c r="T633" s="252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53" t="s">
        <v>172</v>
      </c>
      <c r="AU633" s="253" t="s">
        <v>83</v>
      </c>
      <c r="AV633" s="13" t="s">
        <v>83</v>
      </c>
      <c r="AW633" s="13" t="s">
        <v>31</v>
      </c>
      <c r="AX633" s="13" t="s">
        <v>12</v>
      </c>
      <c r="AY633" s="253" t="s">
        <v>164</v>
      </c>
    </row>
    <row r="634" s="14" customFormat="1">
      <c r="A634" s="14"/>
      <c r="B634" s="254"/>
      <c r="C634" s="255"/>
      <c r="D634" s="244" t="s">
        <v>172</v>
      </c>
      <c r="E634" s="256" t="s">
        <v>1</v>
      </c>
      <c r="F634" s="257" t="s">
        <v>502</v>
      </c>
      <c r="G634" s="255"/>
      <c r="H634" s="256" t="s">
        <v>1</v>
      </c>
      <c r="I634" s="258"/>
      <c r="J634" s="255"/>
      <c r="K634" s="255"/>
      <c r="L634" s="259"/>
      <c r="M634" s="260"/>
      <c r="N634" s="261"/>
      <c r="O634" s="261"/>
      <c r="P634" s="261"/>
      <c r="Q634" s="261"/>
      <c r="R634" s="261"/>
      <c r="S634" s="261"/>
      <c r="T634" s="262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T634" s="263" t="s">
        <v>172</v>
      </c>
      <c r="AU634" s="263" t="s">
        <v>83</v>
      </c>
      <c r="AV634" s="14" t="s">
        <v>81</v>
      </c>
      <c r="AW634" s="14" t="s">
        <v>31</v>
      </c>
      <c r="AX634" s="14" t="s">
        <v>12</v>
      </c>
      <c r="AY634" s="263" t="s">
        <v>164</v>
      </c>
    </row>
    <row r="635" s="13" customFormat="1">
      <c r="A635" s="13"/>
      <c r="B635" s="242"/>
      <c r="C635" s="243"/>
      <c r="D635" s="244" t="s">
        <v>172</v>
      </c>
      <c r="E635" s="245" t="s">
        <v>1</v>
      </c>
      <c r="F635" s="246" t="s">
        <v>503</v>
      </c>
      <c r="G635" s="243"/>
      <c r="H635" s="247">
        <v>-0.38350000000000001</v>
      </c>
      <c r="I635" s="248"/>
      <c r="J635" s="243"/>
      <c r="K635" s="243"/>
      <c r="L635" s="249"/>
      <c r="M635" s="250"/>
      <c r="N635" s="251"/>
      <c r="O635" s="251"/>
      <c r="P635" s="251"/>
      <c r="Q635" s="251"/>
      <c r="R635" s="251"/>
      <c r="S635" s="251"/>
      <c r="T635" s="252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T635" s="253" t="s">
        <v>172</v>
      </c>
      <c r="AU635" s="253" t="s">
        <v>83</v>
      </c>
      <c r="AV635" s="13" t="s">
        <v>83</v>
      </c>
      <c r="AW635" s="13" t="s">
        <v>31</v>
      </c>
      <c r="AX635" s="13" t="s">
        <v>12</v>
      </c>
      <c r="AY635" s="253" t="s">
        <v>164</v>
      </c>
    </row>
    <row r="636" s="14" customFormat="1">
      <c r="A636" s="14"/>
      <c r="B636" s="254"/>
      <c r="C636" s="255"/>
      <c r="D636" s="244" t="s">
        <v>172</v>
      </c>
      <c r="E636" s="256" t="s">
        <v>1</v>
      </c>
      <c r="F636" s="257" t="s">
        <v>275</v>
      </c>
      <c r="G636" s="255"/>
      <c r="H636" s="256" t="s">
        <v>1</v>
      </c>
      <c r="I636" s="258"/>
      <c r="J636" s="255"/>
      <c r="K636" s="255"/>
      <c r="L636" s="259"/>
      <c r="M636" s="260"/>
      <c r="N636" s="261"/>
      <c r="O636" s="261"/>
      <c r="P636" s="261"/>
      <c r="Q636" s="261"/>
      <c r="R636" s="261"/>
      <c r="S636" s="261"/>
      <c r="T636" s="262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T636" s="263" t="s">
        <v>172</v>
      </c>
      <c r="AU636" s="263" t="s">
        <v>83</v>
      </c>
      <c r="AV636" s="14" t="s">
        <v>81</v>
      </c>
      <c r="AW636" s="14" t="s">
        <v>31</v>
      </c>
      <c r="AX636" s="14" t="s">
        <v>12</v>
      </c>
      <c r="AY636" s="263" t="s">
        <v>164</v>
      </c>
    </row>
    <row r="637" s="13" customFormat="1">
      <c r="A637" s="13"/>
      <c r="B637" s="242"/>
      <c r="C637" s="243"/>
      <c r="D637" s="244" t="s">
        <v>172</v>
      </c>
      <c r="E637" s="245" t="s">
        <v>1</v>
      </c>
      <c r="F637" s="246" t="s">
        <v>504</v>
      </c>
      <c r="G637" s="243"/>
      <c r="H637" s="247">
        <v>32.225700000000003</v>
      </c>
      <c r="I637" s="248"/>
      <c r="J637" s="243"/>
      <c r="K637" s="243"/>
      <c r="L637" s="249"/>
      <c r="M637" s="250"/>
      <c r="N637" s="251"/>
      <c r="O637" s="251"/>
      <c r="P637" s="251"/>
      <c r="Q637" s="251"/>
      <c r="R637" s="251"/>
      <c r="S637" s="251"/>
      <c r="T637" s="252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T637" s="253" t="s">
        <v>172</v>
      </c>
      <c r="AU637" s="253" t="s">
        <v>83</v>
      </c>
      <c r="AV637" s="13" t="s">
        <v>83</v>
      </c>
      <c r="AW637" s="13" t="s">
        <v>31</v>
      </c>
      <c r="AX637" s="13" t="s">
        <v>12</v>
      </c>
      <c r="AY637" s="253" t="s">
        <v>164</v>
      </c>
    </row>
    <row r="638" s="14" customFormat="1">
      <c r="A638" s="14"/>
      <c r="B638" s="254"/>
      <c r="C638" s="255"/>
      <c r="D638" s="244" t="s">
        <v>172</v>
      </c>
      <c r="E638" s="256" t="s">
        <v>1</v>
      </c>
      <c r="F638" s="257" t="s">
        <v>505</v>
      </c>
      <c r="G638" s="255"/>
      <c r="H638" s="256" t="s">
        <v>1</v>
      </c>
      <c r="I638" s="258"/>
      <c r="J638" s="255"/>
      <c r="K638" s="255"/>
      <c r="L638" s="259"/>
      <c r="M638" s="260"/>
      <c r="N638" s="261"/>
      <c r="O638" s="261"/>
      <c r="P638" s="261"/>
      <c r="Q638" s="261"/>
      <c r="R638" s="261"/>
      <c r="S638" s="261"/>
      <c r="T638" s="262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T638" s="263" t="s">
        <v>172</v>
      </c>
      <c r="AU638" s="263" t="s">
        <v>83</v>
      </c>
      <c r="AV638" s="14" t="s">
        <v>81</v>
      </c>
      <c r="AW638" s="14" t="s">
        <v>31</v>
      </c>
      <c r="AX638" s="14" t="s">
        <v>12</v>
      </c>
      <c r="AY638" s="263" t="s">
        <v>164</v>
      </c>
    </row>
    <row r="639" s="13" customFormat="1">
      <c r="A639" s="13"/>
      <c r="B639" s="242"/>
      <c r="C639" s="243"/>
      <c r="D639" s="244" t="s">
        <v>172</v>
      </c>
      <c r="E639" s="245" t="s">
        <v>1</v>
      </c>
      <c r="F639" s="246" t="s">
        <v>506</v>
      </c>
      <c r="G639" s="243"/>
      <c r="H639" s="247">
        <v>-1.4299999999999999</v>
      </c>
      <c r="I639" s="248"/>
      <c r="J639" s="243"/>
      <c r="K639" s="243"/>
      <c r="L639" s="249"/>
      <c r="M639" s="250"/>
      <c r="N639" s="251"/>
      <c r="O639" s="251"/>
      <c r="P639" s="251"/>
      <c r="Q639" s="251"/>
      <c r="R639" s="251"/>
      <c r="S639" s="251"/>
      <c r="T639" s="252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T639" s="253" t="s">
        <v>172</v>
      </c>
      <c r="AU639" s="253" t="s">
        <v>83</v>
      </c>
      <c r="AV639" s="13" t="s">
        <v>83</v>
      </c>
      <c r="AW639" s="13" t="s">
        <v>31</v>
      </c>
      <c r="AX639" s="13" t="s">
        <v>12</v>
      </c>
      <c r="AY639" s="253" t="s">
        <v>164</v>
      </c>
    </row>
    <row r="640" s="15" customFormat="1">
      <c r="A640" s="15"/>
      <c r="B640" s="264"/>
      <c r="C640" s="265"/>
      <c r="D640" s="244" t="s">
        <v>172</v>
      </c>
      <c r="E640" s="266" t="s">
        <v>1</v>
      </c>
      <c r="F640" s="267" t="s">
        <v>180</v>
      </c>
      <c r="G640" s="265"/>
      <c r="H640" s="268">
        <v>56.053400000000003</v>
      </c>
      <c r="I640" s="269"/>
      <c r="J640" s="265"/>
      <c r="K640" s="265"/>
      <c r="L640" s="270"/>
      <c r="M640" s="271"/>
      <c r="N640" s="272"/>
      <c r="O640" s="272"/>
      <c r="P640" s="272"/>
      <c r="Q640" s="272"/>
      <c r="R640" s="272"/>
      <c r="S640" s="272"/>
      <c r="T640" s="273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T640" s="274" t="s">
        <v>172</v>
      </c>
      <c r="AU640" s="274" t="s">
        <v>83</v>
      </c>
      <c r="AV640" s="15" t="s">
        <v>170</v>
      </c>
      <c r="AW640" s="15" t="s">
        <v>31</v>
      </c>
      <c r="AX640" s="15" t="s">
        <v>81</v>
      </c>
      <c r="AY640" s="274" t="s">
        <v>164</v>
      </c>
    </row>
    <row r="641" s="2" customFormat="1" ht="24.15" customHeight="1">
      <c r="A641" s="39"/>
      <c r="B641" s="40"/>
      <c r="C641" s="228" t="s">
        <v>507</v>
      </c>
      <c r="D641" s="228" t="s">
        <v>166</v>
      </c>
      <c r="E641" s="229" t="s">
        <v>508</v>
      </c>
      <c r="F641" s="230" t="s">
        <v>509</v>
      </c>
      <c r="G641" s="231" t="s">
        <v>240</v>
      </c>
      <c r="H641" s="232">
        <v>431.18000000000001</v>
      </c>
      <c r="I641" s="233"/>
      <c r="J641" s="234">
        <f>ROUND(I641*H641,2)</f>
        <v>0</v>
      </c>
      <c r="K641" s="235"/>
      <c r="L641" s="45"/>
      <c r="M641" s="236" t="s">
        <v>1</v>
      </c>
      <c r="N641" s="237" t="s">
        <v>39</v>
      </c>
      <c r="O641" s="92"/>
      <c r="P641" s="238">
        <f>O641*H641</f>
        <v>0</v>
      </c>
      <c r="Q641" s="238">
        <v>0.00033</v>
      </c>
      <c r="R641" s="238">
        <f>Q641*H641</f>
        <v>0.14228940000000001</v>
      </c>
      <c r="S641" s="238">
        <v>0</v>
      </c>
      <c r="T641" s="239">
        <f>S641*H641</f>
        <v>0</v>
      </c>
      <c r="U641" s="39"/>
      <c r="V641" s="39"/>
      <c r="W641" s="39"/>
      <c r="X641" s="39"/>
      <c r="Y641" s="39"/>
      <c r="Z641" s="39"/>
      <c r="AA641" s="39"/>
      <c r="AB641" s="39"/>
      <c r="AC641" s="39"/>
      <c r="AD641" s="39"/>
      <c r="AE641" s="39"/>
      <c r="AR641" s="240" t="s">
        <v>170</v>
      </c>
      <c r="AT641" s="240" t="s">
        <v>166</v>
      </c>
      <c r="AU641" s="240" t="s">
        <v>83</v>
      </c>
      <c r="AY641" s="18" t="s">
        <v>164</v>
      </c>
      <c r="BE641" s="241">
        <f>IF(N641="základní",J641,0)</f>
        <v>0</v>
      </c>
      <c r="BF641" s="241">
        <f>IF(N641="snížená",J641,0)</f>
        <v>0</v>
      </c>
      <c r="BG641" s="241">
        <f>IF(N641="zákl. přenesená",J641,0)</f>
        <v>0</v>
      </c>
      <c r="BH641" s="241">
        <f>IF(N641="sníž. přenesená",J641,0)</f>
        <v>0</v>
      </c>
      <c r="BI641" s="241">
        <f>IF(N641="nulová",J641,0)</f>
        <v>0</v>
      </c>
      <c r="BJ641" s="18" t="s">
        <v>81</v>
      </c>
      <c r="BK641" s="241">
        <f>ROUND(I641*H641,2)</f>
        <v>0</v>
      </c>
      <c r="BL641" s="18" t="s">
        <v>170</v>
      </c>
      <c r="BM641" s="240" t="s">
        <v>510</v>
      </c>
    </row>
    <row r="642" s="14" customFormat="1">
      <c r="A642" s="14"/>
      <c r="B642" s="254"/>
      <c r="C642" s="255"/>
      <c r="D642" s="244" t="s">
        <v>172</v>
      </c>
      <c r="E642" s="256" t="s">
        <v>1</v>
      </c>
      <c r="F642" s="257" t="s">
        <v>271</v>
      </c>
      <c r="G642" s="255"/>
      <c r="H642" s="256" t="s">
        <v>1</v>
      </c>
      <c r="I642" s="258"/>
      <c r="J642" s="255"/>
      <c r="K642" s="255"/>
      <c r="L642" s="259"/>
      <c r="M642" s="260"/>
      <c r="N642" s="261"/>
      <c r="O642" s="261"/>
      <c r="P642" s="261"/>
      <c r="Q642" s="261"/>
      <c r="R642" s="261"/>
      <c r="S642" s="261"/>
      <c r="T642" s="262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63" t="s">
        <v>172</v>
      </c>
      <c r="AU642" s="263" t="s">
        <v>83</v>
      </c>
      <c r="AV642" s="14" t="s">
        <v>81</v>
      </c>
      <c r="AW642" s="14" t="s">
        <v>31</v>
      </c>
      <c r="AX642" s="14" t="s">
        <v>12</v>
      </c>
      <c r="AY642" s="263" t="s">
        <v>164</v>
      </c>
    </row>
    <row r="643" s="13" customFormat="1">
      <c r="A643" s="13"/>
      <c r="B643" s="242"/>
      <c r="C643" s="243"/>
      <c r="D643" s="244" t="s">
        <v>172</v>
      </c>
      <c r="E643" s="245" t="s">
        <v>1</v>
      </c>
      <c r="F643" s="246" t="s">
        <v>511</v>
      </c>
      <c r="G643" s="243"/>
      <c r="H643" s="247">
        <v>134.12000000000001</v>
      </c>
      <c r="I643" s="248"/>
      <c r="J643" s="243"/>
      <c r="K643" s="243"/>
      <c r="L643" s="249"/>
      <c r="M643" s="250"/>
      <c r="N643" s="251"/>
      <c r="O643" s="251"/>
      <c r="P643" s="251"/>
      <c r="Q643" s="251"/>
      <c r="R643" s="251"/>
      <c r="S643" s="251"/>
      <c r="T643" s="252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253" t="s">
        <v>172</v>
      </c>
      <c r="AU643" s="253" t="s">
        <v>83</v>
      </c>
      <c r="AV643" s="13" t="s">
        <v>83</v>
      </c>
      <c r="AW643" s="13" t="s">
        <v>31</v>
      </c>
      <c r="AX643" s="13" t="s">
        <v>12</v>
      </c>
      <c r="AY643" s="253" t="s">
        <v>164</v>
      </c>
    </row>
    <row r="644" s="14" customFormat="1">
      <c r="A644" s="14"/>
      <c r="B644" s="254"/>
      <c r="C644" s="255"/>
      <c r="D644" s="244" t="s">
        <v>172</v>
      </c>
      <c r="E644" s="256" t="s">
        <v>1</v>
      </c>
      <c r="F644" s="257" t="s">
        <v>499</v>
      </c>
      <c r="G644" s="255"/>
      <c r="H644" s="256" t="s">
        <v>1</v>
      </c>
      <c r="I644" s="258"/>
      <c r="J644" s="255"/>
      <c r="K644" s="255"/>
      <c r="L644" s="259"/>
      <c r="M644" s="260"/>
      <c r="N644" s="261"/>
      <c r="O644" s="261"/>
      <c r="P644" s="261"/>
      <c r="Q644" s="261"/>
      <c r="R644" s="261"/>
      <c r="S644" s="261"/>
      <c r="T644" s="262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T644" s="263" t="s">
        <v>172</v>
      </c>
      <c r="AU644" s="263" t="s">
        <v>83</v>
      </c>
      <c r="AV644" s="14" t="s">
        <v>81</v>
      </c>
      <c r="AW644" s="14" t="s">
        <v>31</v>
      </c>
      <c r="AX644" s="14" t="s">
        <v>12</v>
      </c>
      <c r="AY644" s="263" t="s">
        <v>164</v>
      </c>
    </row>
    <row r="645" s="13" customFormat="1">
      <c r="A645" s="13"/>
      <c r="B645" s="242"/>
      <c r="C645" s="243"/>
      <c r="D645" s="244" t="s">
        <v>172</v>
      </c>
      <c r="E645" s="245" t="s">
        <v>1</v>
      </c>
      <c r="F645" s="246" t="s">
        <v>512</v>
      </c>
      <c r="G645" s="243"/>
      <c r="H645" s="247">
        <v>-7.6500000000000004</v>
      </c>
      <c r="I645" s="248"/>
      <c r="J645" s="243"/>
      <c r="K645" s="243"/>
      <c r="L645" s="249"/>
      <c r="M645" s="250"/>
      <c r="N645" s="251"/>
      <c r="O645" s="251"/>
      <c r="P645" s="251"/>
      <c r="Q645" s="251"/>
      <c r="R645" s="251"/>
      <c r="S645" s="251"/>
      <c r="T645" s="252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T645" s="253" t="s">
        <v>172</v>
      </c>
      <c r="AU645" s="253" t="s">
        <v>83</v>
      </c>
      <c r="AV645" s="13" t="s">
        <v>83</v>
      </c>
      <c r="AW645" s="13" t="s">
        <v>31</v>
      </c>
      <c r="AX645" s="13" t="s">
        <v>12</v>
      </c>
      <c r="AY645" s="253" t="s">
        <v>164</v>
      </c>
    </row>
    <row r="646" s="14" customFormat="1">
      <c r="A646" s="14"/>
      <c r="B646" s="254"/>
      <c r="C646" s="255"/>
      <c r="D646" s="244" t="s">
        <v>172</v>
      </c>
      <c r="E646" s="256" t="s">
        <v>1</v>
      </c>
      <c r="F646" s="257" t="s">
        <v>273</v>
      </c>
      <c r="G646" s="255"/>
      <c r="H646" s="256" t="s">
        <v>1</v>
      </c>
      <c r="I646" s="258"/>
      <c r="J646" s="255"/>
      <c r="K646" s="255"/>
      <c r="L646" s="259"/>
      <c r="M646" s="260"/>
      <c r="N646" s="261"/>
      <c r="O646" s="261"/>
      <c r="P646" s="261"/>
      <c r="Q646" s="261"/>
      <c r="R646" s="261"/>
      <c r="S646" s="261"/>
      <c r="T646" s="262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T646" s="263" t="s">
        <v>172</v>
      </c>
      <c r="AU646" s="263" t="s">
        <v>83</v>
      </c>
      <c r="AV646" s="14" t="s">
        <v>81</v>
      </c>
      <c r="AW646" s="14" t="s">
        <v>31</v>
      </c>
      <c r="AX646" s="14" t="s">
        <v>12</v>
      </c>
      <c r="AY646" s="263" t="s">
        <v>164</v>
      </c>
    </row>
    <row r="647" s="13" customFormat="1">
      <c r="A647" s="13"/>
      <c r="B647" s="242"/>
      <c r="C647" s="243"/>
      <c r="D647" s="244" t="s">
        <v>172</v>
      </c>
      <c r="E647" s="245" t="s">
        <v>1</v>
      </c>
      <c r="F647" s="246" t="s">
        <v>513</v>
      </c>
      <c r="G647" s="243"/>
      <c r="H647" s="247">
        <v>70.769999999999996</v>
      </c>
      <c r="I647" s="248"/>
      <c r="J647" s="243"/>
      <c r="K647" s="243"/>
      <c r="L647" s="249"/>
      <c r="M647" s="250"/>
      <c r="N647" s="251"/>
      <c r="O647" s="251"/>
      <c r="P647" s="251"/>
      <c r="Q647" s="251"/>
      <c r="R647" s="251"/>
      <c r="S647" s="251"/>
      <c r="T647" s="252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T647" s="253" t="s">
        <v>172</v>
      </c>
      <c r="AU647" s="253" t="s">
        <v>83</v>
      </c>
      <c r="AV647" s="13" t="s">
        <v>83</v>
      </c>
      <c r="AW647" s="13" t="s">
        <v>31</v>
      </c>
      <c r="AX647" s="13" t="s">
        <v>12</v>
      </c>
      <c r="AY647" s="253" t="s">
        <v>164</v>
      </c>
    </row>
    <row r="648" s="14" customFormat="1">
      <c r="A648" s="14"/>
      <c r="B648" s="254"/>
      <c r="C648" s="255"/>
      <c r="D648" s="244" t="s">
        <v>172</v>
      </c>
      <c r="E648" s="256" t="s">
        <v>1</v>
      </c>
      <c r="F648" s="257" t="s">
        <v>502</v>
      </c>
      <c r="G648" s="255"/>
      <c r="H648" s="256" t="s">
        <v>1</v>
      </c>
      <c r="I648" s="258"/>
      <c r="J648" s="255"/>
      <c r="K648" s="255"/>
      <c r="L648" s="259"/>
      <c r="M648" s="260"/>
      <c r="N648" s="261"/>
      <c r="O648" s="261"/>
      <c r="P648" s="261"/>
      <c r="Q648" s="261"/>
      <c r="R648" s="261"/>
      <c r="S648" s="261"/>
      <c r="T648" s="262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T648" s="263" t="s">
        <v>172</v>
      </c>
      <c r="AU648" s="263" t="s">
        <v>83</v>
      </c>
      <c r="AV648" s="14" t="s">
        <v>81</v>
      </c>
      <c r="AW648" s="14" t="s">
        <v>31</v>
      </c>
      <c r="AX648" s="14" t="s">
        <v>12</v>
      </c>
      <c r="AY648" s="263" t="s">
        <v>164</v>
      </c>
    </row>
    <row r="649" s="13" customFormat="1">
      <c r="A649" s="13"/>
      <c r="B649" s="242"/>
      <c r="C649" s="243"/>
      <c r="D649" s="244" t="s">
        <v>172</v>
      </c>
      <c r="E649" s="245" t="s">
        <v>1</v>
      </c>
      <c r="F649" s="246" t="s">
        <v>514</v>
      </c>
      <c r="G649" s="243"/>
      <c r="H649" s="247">
        <v>-2.9500000000000002</v>
      </c>
      <c r="I649" s="248"/>
      <c r="J649" s="243"/>
      <c r="K649" s="243"/>
      <c r="L649" s="249"/>
      <c r="M649" s="250"/>
      <c r="N649" s="251"/>
      <c r="O649" s="251"/>
      <c r="P649" s="251"/>
      <c r="Q649" s="251"/>
      <c r="R649" s="251"/>
      <c r="S649" s="251"/>
      <c r="T649" s="252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T649" s="253" t="s">
        <v>172</v>
      </c>
      <c r="AU649" s="253" t="s">
        <v>83</v>
      </c>
      <c r="AV649" s="13" t="s">
        <v>83</v>
      </c>
      <c r="AW649" s="13" t="s">
        <v>31</v>
      </c>
      <c r="AX649" s="13" t="s">
        <v>12</v>
      </c>
      <c r="AY649" s="253" t="s">
        <v>164</v>
      </c>
    </row>
    <row r="650" s="14" customFormat="1">
      <c r="A650" s="14"/>
      <c r="B650" s="254"/>
      <c r="C650" s="255"/>
      <c r="D650" s="244" t="s">
        <v>172</v>
      </c>
      <c r="E650" s="256" t="s">
        <v>1</v>
      </c>
      <c r="F650" s="257" t="s">
        <v>275</v>
      </c>
      <c r="G650" s="255"/>
      <c r="H650" s="256" t="s">
        <v>1</v>
      </c>
      <c r="I650" s="258"/>
      <c r="J650" s="255"/>
      <c r="K650" s="255"/>
      <c r="L650" s="259"/>
      <c r="M650" s="260"/>
      <c r="N650" s="261"/>
      <c r="O650" s="261"/>
      <c r="P650" s="261"/>
      <c r="Q650" s="261"/>
      <c r="R650" s="261"/>
      <c r="S650" s="261"/>
      <c r="T650" s="262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T650" s="263" t="s">
        <v>172</v>
      </c>
      <c r="AU650" s="263" t="s">
        <v>83</v>
      </c>
      <c r="AV650" s="14" t="s">
        <v>81</v>
      </c>
      <c r="AW650" s="14" t="s">
        <v>31</v>
      </c>
      <c r="AX650" s="14" t="s">
        <v>12</v>
      </c>
      <c r="AY650" s="263" t="s">
        <v>164</v>
      </c>
    </row>
    <row r="651" s="13" customFormat="1">
      <c r="A651" s="13"/>
      <c r="B651" s="242"/>
      <c r="C651" s="243"/>
      <c r="D651" s="244" t="s">
        <v>172</v>
      </c>
      <c r="E651" s="245" t="s">
        <v>1</v>
      </c>
      <c r="F651" s="246" t="s">
        <v>515</v>
      </c>
      <c r="G651" s="243"/>
      <c r="H651" s="247">
        <v>247.88999999999999</v>
      </c>
      <c r="I651" s="248"/>
      <c r="J651" s="243"/>
      <c r="K651" s="243"/>
      <c r="L651" s="249"/>
      <c r="M651" s="250"/>
      <c r="N651" s="251"/>
      <c r="O651" s="251"/>
      <c r="P651" s="251"/>
      <c r="Q651" s="251"/>
      <c r="R651" s="251"/>
      <c r="S651" s="251"/>
      <c r="T651" s="252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T651" s="253" t="s">
        <v>172</v>
      </c>
      <c r="AU651" s="253" t="s">
        <v>83</v>
      </c>
      <c r="AV651" s="13" t="s">
        <v>83</v>
      </c>
      <c r="AW651" s="13" t="s">
        <v>31</v>
      </c>
      <c r="AX651" s="13" t="s">
        <v>12</v>
      </c>
      <c r="AY651" s="253" t="s">
        <v>164</v>
      </c>
    </row>
    <row r="652" s="14" customFormat="1">
      <c r="A652" s="14"/>
      <c r="B652" s="254"/>
      <c r="C652" s="255"/>
      <c r="D652" s="244" t="s">
        <v>172</v>
      </c>
      <c r="E652" s="256" t="s">
        <v>1</v>
      </c>
      <c r="F652" s="257" t="s">
        <v>505</v>
      </c>
      <c r="G652" s="255"/>
      <c r="H652" s="256" t="s">
        <v>1</v>
      </c>
      <c r="I652" s="258"/>
      <c r="J652" s="255"/>
      <c r="K652" s="255"/>
      <c r="L652" s="259"/>
      <c r="M652" s="260"/>
      <c r="N652" s="261"/>
      <c r="O652" s="261"/>
      <c r="P652" s="261"/>
      <c r="Q652" s="261"/>
      <c r="R652" s="261"/>
      <c r="S652" s="261"/>
      <c r="T652" s="262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263" t="s">
        <v>172</v>
      </c>
      <c r="AU652" s="263" t="s">
        <v>83</v>
      </c>
      <c r="AV652" s="14" t="s">
        <v>81</v>
      </c>
      <c r="AW652" s="14" t="s">
        <v>31</v>
      </c>
      <c r="AX652" s="14" t="s">
        <v>12</v>
      </c>
      <c r="AY652" s="263" t="s">
        <v>164</v>
      </c>
    </row>
    <row r="653" s="13" customFormat="1">
      <c r="A653" s="13"/>
      <c r="B653" s="242"/>
      <c r="C653" s="243"/>
      <c r="D653" s="244" t="s">
        <v>172</v>
      </c>
      <c r="E653" s="245" t="s">
        <v>1</v>
      </c>
      <c r="F653" s="246" t="s">
        <v>516</v>
      </c>
      <c r="G653" s="243"/>
      <c r="H653" s="247">
        <v>-11</v>
      </c>
      <c r="I653" s="248"/>
      <c r="J653" s="243"/>
      <c r="K653" s="243"/>
      <c r="L653" s="249"/>
      <c r="M653" s="250"/>
      <c r="N653" s="251"/>
      <c r="O653" s="251"/>
      <c r="P653" s="251"/>
      <c r="Q653" s="251"/>
      <c r="R653" s="251"/>
      <c r="S653" s="251"/>
      <c r="T653" s="252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53" t="s">
        <v>172</v>
      </c>
      <c r="AU653" s="253" t="s">
        <v>83</v>
      </c>
      <c r="AV653" s="13" t="s">
        <v>83</v>
      </c>
      <c r="AW653" s="13" t="s">
        <v>31</v>
      </c>
      <c r="AX653" s="13" t="s">
        <v>12</v>
      </c>
      <c r="AY653" s="253" t="s">
        <v>164</v>
      </c>
    </row>
    <row r="654" s="15" customFormat="1">
      <c r="A654" s="15"/>
      <c r="B654" s="264"/>
      <c r="C654" s="265"/>
      <c r="D654" s="244" t="s">
        <v>172</v>
      </c>
      <c r="E654" s="266" t="s">
        <v>1</v>
      </c>
      <c r="F654" s="267" t="s">
        <v>180</v>
      </c>
      <c r="G654" s="265"/>
      <c r="H654" s="268">
        <v>431.18000000000001</v>
      </c>
      <c r="I654" s="269"/>
      <c r="J654" s="265"/>
      <c r="K654" s="265"/>
      <c r="L654" s="270"/>
      <c r="M654" s="271"/>
      <c r="N654" s="272"/>
      <c r="O654" s="272"/>
      <c r="P654" s="272"/>
      <c r="Q654" s="272"/>
      <c r="R654" s="272"/>
      <c r="S654" s="272"/>
      <c r="T654" s="273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T654" s="274" t="s">
        <v>172</v>
      </c>
      <c r="AU654" s="274" t="s">
        <v>83</v>
      </c>
      <c r="AV654" s="15" t="s">
        <v>170</v>
      </c>
      <c r="AW654" s="15" t="s">
        <v>31</v>
      </c>
      <c r="AX654" s="15" t="s">
        <v>81</v>
      </c>
      <c r="AY654" s="274" t="s">
        <v>164</v>
      </c>
    </row>
    <row r="655" s="2" customFormat="1" ht="24.15" customHeight="1">
      <c r="A655" s="39"/>
      <c r="B655" s="40"/>
      <c r="C655" s="228" t="s">
        <v>517</v>
      </c>
      <c r="D655" s="228" t="s">
        <v>166</v>
      </c>
      <c r="E655" s="229" t="s">
        <v>518</v>
      </c>
      <c r="F655" s="230" t="s">
        <v>519</v>
      </c>
      <c r="G655" s="231" t="s">
        <v>169</v>
      </c>
      <c r="H655" s="232">
        <v>560.53399999999999</v>
      </c>
      <c r="I655" s="233"/>
      <c r="J655" s="234">
        <f>ROUND(I655*H655,2)</f>
        <v>0</v>
      </c>
      <c r="K655" s="235"/>
      <c r="L655" s="45"/>
      <c r="M655" s="236" t="s">
        <v>1</v>
      </c>
      <c r="N655" s="237" t="s">
        <v>39</v>
      </c>
      <c r="O655" s="92"/>
      <c r="P655" s="238">
        <f>O655*H655</f>
        <v>0</v>
      </c>
      <c r="Q655" s="238">
        <v>0.00010000000000000001</v>
      </c>
      <c r="R655" s="238">
        <f>Q655*H655</f>
        <v>0.056053400000000003</v>
      </c>
      <c r="S655" s="238">
        <v>0</v>
      </c>
      <c r="T655" s="239">
        <f>S655*H655</f>
        <v>0</v>
      </c>
      <c r="U655" s="39"/>
      <c r="V655" s="39"/>
      <c r="W655" s="39"/>
      <c r="X655" s="39"/>
      <c r="Y655" s="39"/>
      <c r="Z655" s="39"/>
      <c r="AA655" s="39"/>
      <c r="AB655" s="39"/>
      <c r="AC655" s="39"/>
      <c r="AD655" s="39"/>
      <c r="AE655" s="39"/>
      <c r="AR655" s="240" t="s">
        <v>170</v>
      </c>
      <c r="AT655" s="240" t="s">
        <v>166</v>
      </c>
      <c r="AU655" s="240" t="s">
        <v>83</v>
      </c>
      <c r="AY655" s="18" t="s">
        <v>164</v>
      </c>
      <c r="BE655" s="241">
        <f>IF(N655="základní",J655,0)</f>
        <v>0</v>
      </c>
      <c r="BF655" s="241">
        <f>IF(N655="snížená",J655,0)</f>
        <v>0</v>
      </c>
      <c r="BG655" s="241">
        <f>IF(N655="zákl. přenesená",J655,0)</f>
        <v>0</v>
      </c>
      <c r="BH655" s="241">
        <f>IF(N655="sníž. přenesená",J655,0)</f>
        <v>0</v>
      </c>
      <c r="BI655" s="241">
        <f>IF(N655="nulová",J655,0)</f>
        <v>0</v>
      </c>
      <c r="BJ655" s="18" t="s">
        <v>81</v>
      </c>
      <c r="BK655" s="241">
        <f>ROUND(I655*H655,2)</f>
        <v>0</v>
      </c>
      <c r="BL655" s="18" t="s">
        <v>170</v>
      </c>
      <c r="BM655" s="240" t="s">
        <v>520</v>
      </c>
    </row>
    <row r="656" s="14" customFormat="1">
      <c r="A656" s="14"/>
      <c r="B656" s="254"/>
      <c r="C656" s="255"/>
      <c r="D656" s="244" t="s">
        <v>172</v>
      </c>
      <c r="E656" s="256" t="s">
        <v>1</v>
      </c>
      <c r="F656" s="257" t="s">
        <v>271</v>
      </c>
      <c r="G656" s="255"/>
      <c r="H656" s="256" t="s">
        <v>1</v>
      </c>
      <c r="I656" s="258"/>
      <c r="J656" s="255"/>
      <c r="K656" s="255"/>
      <c r="L656" s="259"/>
      <c r="M656" s="260"/>
      <c r="N656" s="261"/>
      <c r="O656" s="261"/>
      <c r="P656" s="261"/>
      <c r="Q656" s="261"/>
      <c r="R656" s="261"/>
      <c r="S656" s="261"/>
      <c r="T656" s="262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T656" s="263" t="s">
        <v>172</v>
      </c>
      <c r="AU656" s="263" t="s">
        <v>83</v>
      </c>
      <c r="AV656" s="14" t="s">
        <v>81</v>
      </c>
      <c r="AW656" s="14" t="s">
        <v>31</v>
      </c>
      <c r="AX656" s="14" t="s">
        <v>12</v>
      </c>
      <c r="AY656" s="263" t="s">
        <v>164</v>
      </c>
    </row>
    <row r="657" s="13" customFormat="1">
      <c r="A657" s="13"/>
      <c r="B657" s="242"/>
      <c r="C657" s="243"/>
      <c r="D657" s="244" t="s">
        <v>172</v>
      </c>
      <c r="E657" s="245" t="s">
        <v>1</v>
      </c>
      <c r="F657" s="246" t="s">
        <v>521</v>
      </c>
      <c r="G657" s="243"/>
      <c r="H657" s="247">
        <v>174.356</v>
      </c>
      <c r="I657" s="248"/>
      <c r="J657" s="243"/>
      <c r="K657" s="243"/>
      <c r="L657" s="249"/>
      <c r="M657" s="250"/>
      <c r="N657" s="251"/>
      <c r="O657" s="251"/>
      <c r="P657" s="251"/>
      <c r="Q657" s="251"/>
      <c r="R657" s="251"/>
      <c r="S657" s="251"/>
      <c r="T657" s="252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T657" s="253" t="s">
        <v>172</v>
      </c>
      <c r="AU657" s="253" t="s">
        <v>83</v>
      </c>
      <c r="AV657" s="13" t="s">
        <v>83</v>
      </c>
      <c r="AW657" s="13" t="s">
        <v>31</v>
      </c>
      <c r="AX657" s="13" t="s">
        <v>12</v>
      </c>
      <c r="AY657" s="253" t="s">
        <v>164</v>
      </c>
    </row>
    <row r="658" s="14" customFormat="1">
      <c r="A658" s="14"/>
      <c r="B658" s="254"/>
      <c r="C658" s="255"/>
      <c r="D658" s="244" t="s">
        <v>172</v>
      </c>
      <c r="E658" s="256" t="s">
        <v>1</v>
      </c>
      <c r="F658" s="257" t="s">
        <v>499</v>
      </c>
      <c r="G658" s="255"/>
      <c r="H658" s="256" t="s">
        <v>1</v>
      </c>
      <c r="I658" s="258"/>
      <c r="J658" s="255"/>
      <c r="K658" s="255"/>
      <c r="L658" s="259"/>
      <c r="M658" s="260"/>
      <c r="N658" s="261"/>
      <c r="O658" s="261"/>
      <c r="P658" s="261"/>
      <c r="Q658" s="261"/>
      <c r="R658" s="261"/>
      <c r="S658" s="261"/>
      <c r="T658" s="262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T658" s="263" t="s">
        <v>172</v>
      </c>
      <c r="AU658" s="263" t="s">
        <v>83</v>
      </c>
      <c r="AV658" s="14" t="s">
        <v>81</v>
      </c>
      <c r="AW658" s="14" t="s">
        <v>31</v>
      </c>
      <c r="AX658" s="14" t="s">
        <v>12</v>
      </c>
      <c r="AY658" s="263" t="s">
        <v>164</v>
      </c>
    </row>
    <row r="659" s="13" customFormat="1">
      <c r="A659" s="13"/>
      <c r="B659" s="242"/>
      <c r="C659" s="243"/>
      <c r="D659" s="244" t="s">
        <v>172</v>
      </c>
      <c r="E659" s="245" t="s">
        <v>1</v>
      </c>
      <c r="F659" s="246" t="s">
        <v>522</v>
      </c>
      <c r="G659" s="243"/>
      <c r="H659" s="247">
        <v>-9.9450000000000003</v>
      </c>
      <c r="I659" s="248"/>
      <c r="J659" s="243"/>
      <c r="K659" s="243"/>
      <c r="L659" s="249"/>
      <c r="M659" s="250"/>
      <c r="N659" s="251"/>
      <c r="O659" s="251"/>
      <c r="P659" s="251"/>
      <c r="Q659" s="251"/>
      <c r="R659" s="251"/>
      <c r="S659" s="251"/>
      <c r="T659" s="252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253" t="s">
        <v>172</v>
      </c>
      <c r="AU659" s="253" t="s">
        <v>83</v>
      </c>
      <c r="AV659" s="13" t="s">
        <v>83</v>
      </c>
      <c r="AW659" s="13" t="s">
        <v>31</v>
      </c>
      <c r="AX659" s="13" t="s">
        <v>12</v>
      </c>
      <c r="AY659" s="253" t="s">
        <v>164</v>
      </c>
    </row>
    <row r="660" s="14" customFormat="1">
      <c r="A660" s="14"/>
      <c r="B660" s="254"/>
      <c r="C660" s="255"/>
      <c r="D660" s="244" t="s">
        <v>172</v>
      </c>
      <c r="E660" s="256" t="s">
        <v>1</v>
      </c>
      <c r="F660" s="257" t="s">
        <v>273</v>
      </c>
      <c r="G660" s="255"/>
      <c r="H660" s="256" t="s">
        <v>1</v>
      </c>
      <c r="I660" s="258"/>
      <c r="J660" s="255"/>
      <c r="K660" s="255"/>
      <c r="L660" s="259"/>
      <c r="M660" s="260"/>
      <c r="N660" s="261"/>
      <c r="O660" s="261"/>
      <c r="P660" s="261"/>
      <c r="Q660" s="261"/>
      <c r="R660" s="261"/>
      <c r="S660" s="261"/>
      <c r="T660" s="262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T660" s="263" t="s">
        <v>172</v>
      </c>
      <c r="AU660" s="263" t="s">
        <v>83</v>
      </c>
      <c r="AV660" s="14" t="s">
        <v>81</v>
      </c>
      <c r="AW660" s="14" t="s">
        <v>31</v>
      </c>
      <c r="AX660" s="14" t="s">
        <v>12</v>
      </c>
      <c r="AY660" s="263" t="s">
        <v>164</v>
      </c>
    </row>
    <row r="661" s="13" customFormat="1">
      <c r="A661" s="13"/>
      <c r="B661" s="242"/>
      <c r="C661" s="243"/>
      <c r="D661" s="244" t="s">
        <v>172</v>
      </c>
      <c r="E661" s="245" t="s">
        <v>1</v>
      </c>
      <c r="F661" s="246" t="s">
        <v>523</v>
      </c>
      <c r="G661" s="243"/>
      <c r="H661" s="247">
        <v>92.001000000000005</v>
      </c>
      <c r="I661" s="248"/>
      <c r="J661" s="243"/>
      <c r="K661" s="243"/>
      <c r="L661" s="249"/>
      <c r="M661" s="250"/>
      <c r="N661" s="251"/>
      <c r="O661" s="251"/>
      <c r="P661" s="251"/>
      <c r="Q661" s="251"/>
      <c r="R661" s="251"/>
      <c r="S661" s="251"/>
      <c r="T661" s="252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T661" s="253" t="s">
        <v>172</v>
      </c>
      <c r="AU661" s="253" t="s">
        <v>83</v>
      </c>
      <c r="AV661" s="13" t="s">
        <v>83</v>
      </c>
      <c r="AW661" s="13" t="s">
        <v>31</v>
      </c>
      <c r="AX661" s="13" t="s">
        <v>12</v>
      </c>
      <c r="AY661" s="253" t="s">
        <v>164</v>
      </c>
    </row>
    <row r="662" s="14" customFormat="1">
      <c r="A662" s="14"/>
      <c r="B662" s="254"/>
      <c r="C662" s="255"/>
      <c r="D662" s="244" t="s">
        <v>172</v>
      </c>
      <c r="E662" s="256" t="s">
        <v>1</v>
      </c>
      <c r="F662" s="257" t="s">
        <v>502</v>
      </c>
      <c r="G662" s="255"/>
      <c r="H662" s="256" t="s">
        <v>1</v>
      </c>
      <c r="I662" s="258"/>
      <c r="J662" s="255"/>
      <c r="K662" s="255"/>
      <c r="L662" s="259"/>
      <c r="M662" s="260"/>
      <c r="N662" s="261"/>
      <c r="O662" s="261"/>
      <c r="P662" s="261"/>
      <c r="Q662" s="261"/>
      <c r="R662" s="261"/>
      <c r="S662" s="261"/>
      <c r="T662" s="262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T662" s="263" t="s">
        <v>172</v>
      </c>
      <c r="AU662" s="263" t="s">
        <v>83</v>
      </c>
      <c r="AV662" s="14" t="s">
        <v>81</v>
      </c>
      <c r="AW662" s="14" t="s">
        <v>31</v>
      </c>
      <c r="AX662" s="14" t="s">
        <v>12</v>
      </c>
      <c r="AY662" s="263" t="s">
        <v>164</v>
      </c>
    </row>
    <row r="663" s="13" customFormat="1">
      <c r="A663" s="13"/>
      <c r="B663" s="242"/>
      <c r="C663" s="243"/>
      <c r="D663" s="244" t="s">
        <v>172</v>
      </c>
      <c r="E663" s="245" t="s">
        <v>1</v>
      </c>
      <c r="F663" s="246" t="s">
        <v>524</v>
      </c>
      <c r="G663" s="243"/>
      <c r="H663" s="247">
        <v>-3.835</v>
      </c>
      <c r="I663" s="248"/>
      <c r="J663" s="243"/>
      <c r="K663" s="243"/>
      <c r="L663" s="249"/>
      <c r="M663" s="250"/>
      <c r="N663" s="251"/>
      <c r="O663" s="251"/>
      <c r="P663" s="251"/>
      <c r="Q663" s="251"/>
      <c r="R663" s="251"/>
      <c r="S663" s="251"/>
      <c r="T663" s="252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T663" s="253" t="s">
        <v>172</v>
      </c>
      <c r="AU663" s="253" t="s">
        <v>83</v>
      </c>
      <c r="AV663" s="13" t="s">
        <v>83</v>
      </c>
      <c r="AW663" s="13" t="s">
        <v>31</v>
      </c>
      <c r="AX663" s="13" t="s">
        <v>12</v>
      </c>
      <c r="AY663" s="253" t="s">
        <v>164</v>
      </c>
    </row>
    <row r="664" s="14" customFormat="1">
      <c r="A664" s="14"/>
      <c r="B664" s="254"/>
      <c r="C664" s="255"/>
      <c r="D664" s="244" t="s">
        <v>172</v>
      </c>
      <c r="E664" s="256" t="s">
        <v>1</v>
      </c>
      <c r="F664" s="257" t="s">
        <v>275</v>
      </c>
      <c r="G664" s="255"/>
      <c r="H664" s="256" t="s">
        <v>1</v>
      </c>
      <c r="I664" s="258"/>
      <c r="J664" s="255"/>
      <c r="K664" s="255"/>
      <c r="L664" s="259"/>
      <c r="M664" s="260"/>
      <c r="N664" s="261"/>
      <c r="O664" s="261"/>
      <c r="P664" s="261"/>
      <c r="Q664" s="261"/>
      <c r="R664" s="261"/>
      <c r="S664" s="261"/>
      <c r="T664" s="262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T664" s="263" t="s">
        <v>172</v>
      </c>
      <c r="AU664" s="263" t="s">
        <v>83</v>
      </c>
      <c r="AV664" s="14" t="s">
        <v>81</v>
      </c>
      <c r="AW664" s="14" t="s">
        <v>31</v>
      </c>
      <c r="AX664" s="14" t="s">
        <v>12</v>
      </c>
      <c r="AY664" s="263" t="s">
        <v>164</v>
      </c>
    </row>
    <row r="665" s="13" customFormat="1">
      <c r="A665" s="13"/>
      <c r="B665" s="242"/>
      <c r="C665" s="243"/>
      <c r="D665" s="244" t="s">
        <v>172</v>
      </c>
      <c r="E665" s="245" t="s">
        <v>1</v>
      </c>
      <c r="F665" s="246" t="s">
        <v>525</v>
      </c>
      <c r="G665" s="243"/>
      <c r="H665" s="247">
        <v>322.257</v>
      </c>
      <c r="I665" s="248"/>
      <c r="J665" s="243"/>
      <c r="K665" s="243"/>
      <c r="L665" s="249"/>
      <c r="M665" s="250"/>
      <c r="N665" s="251"/>
      <c r="O665" s="251"/>
      <c r="P665" s="251"/>
      <c r="Q665" s="251"/>
      <c r="R665" s="251"/>
      <c r="S665" s="251"/>
      <c r="T665" s="252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T665" s="253" t="s">
        <v>172</v>
      </c>
      <c r="AU665" s="253" t="s">
        <v>83</v>
      </c>
      <c r="AV665" s="13" t="s">
        <v>83</v>
      </c>
      <c r="AW665" s="13" t="s">
        <v>31</v>
      </c>
      <c r="AX665" s="13" t="s">
        <v>12</v>
      </c>
      <c r="AY665" s="253" t="s">
        <v>164</v>
      </c>
    </row>
    <row r="666" s="14" customFormat="1">
      <c r="A666" s="14"/>
      <c r="B666" s="254"/>
      <c r="C666" s="255"/>
      <c r="D666" s="244" t="s">
        <v>172</v>
      </c>
      <c r="E666" s="256" t="s">
        <v>1</v>
      </c>
      <c r="F666" s="257" t="s">
        <v>505</v>
      </c>
      <c r="G666" s="255"/>
      <c r="H666" s="256" t="s">
        <v>1</v>
      </c>
      <c r="I666" s="258"/>
      <c r="J666" s="255"/>
      <c r="K666" s="255"/>
      <c r="L666" s="259"/>
      <c r="M666" s="260"/>
      <c r="N666" s="261"/>
      <c r="O666" s="261"/>
      <c r="P666" s="261"/>
      <c r="Q666" s="261"/>
      <c r="R666" s="261"/>
      <c r="S666" s="261"/>
      <c r="T666" s="262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T666" s="263" t="s">
        <v>172</v>
      </c>
      <c r="AU666" s="263" t="s">
        <v>83</v>
      </c>
      <c r="AV666" s="14" t="s">
        <v>81</v>
      </c>
      <c r="AW666" s="14" t="s">
        <v>31</v>
      </c>
      <c r="AX666" s="14" t="s">
        <v>12</v>
      </c>
      <c r="AY666" s="263" t="s">
        <v>164</v>
      </c>
    </row>
    <row r="667" s="13" customFormat="1">
      <c r="A667" s="13"/>
      <c r="B667" s="242"/>
      <c r="C667" s="243"/>
      <c r="D667" s="244" t="s">
        <v>172</v>
      </c>
      <c r="E667" s="245" t="s">
        <v>1</v>
      </c>
      <c r="F667" s="246" t="s">
        <v>526</v>
      </c>
      <c r="G667" s="243"/>
      <c r="H667" s="247">
        <v>-14.300000000000001</v>
      </c>
      <c r="I667" s="248"/>
      <c r="J667" s="243"/>
      <c r="K667" s="243"/>
      <c r="L667" s="249"/>
      <c r="M667" s="250"/>
      <c r="N667" s="251"/>
      <c r="O667" s="251"/>
      <c r="P667" s="251"/>
      <c r="Q667" s="251"/>
      <c r="R667" s="251"/>
      <c r="S667" s="251"/>
      <c r="T667" s="252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T667" s="253" t="s">
        <v>172</v>
      </c>
      <c r="AU667" s="253" t="s">
        <v>83</v>
      </c>
      <c r="AV667" s="13" t="s">
        <v>83</v>
      </c>
      <c r="AW667" s="13" t="s">
        <v>31</v>
      </c>
      <c r="AX667" s="13" t="s">
        <v>12</v>
      </c>
      <c r="AY667" s="253" t="s">
        <v>164</v>
      </c>
    </row>
    <row r="668" s="15" customFormat="1">
      <c r="A668" s="15"/>
      <c r="B668" s="264"/>
      <c r="C668" s="265"/>
      <c r="D668" s="244" t="s">
        <v>172</v>
      </c>
      <c r="E668" s="266" t="s">
        <v>1</v>
      </c>
      <c r="F668" s="267" t="s">
        <v>180</v>
      </c>
      <c r="G668" s="265"/>
      <c r="H668" s="268">
        <v>560.53400000000011</v>
      </c>
      <c r="I668" s="269"/>
      <c r="J668" s="265"/>
      <c r="K668" s="265"/>
      <c r="L668" s="270"/>
      <c r="M668" s="271"/>
      <c r="N668" s="272"/>
      <c r="O668" s="272"/>
      <c r="P668" s="272"/>
      <c r="Q668" s="272"/>
      <c r="R668" s="272"/>
      <c r="S668" s="272"/>
      <c r="T668" s="273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T668" s="274" t="s">
        <v>172</v>
      </c>
      <c r="AU668" s="274" t="s">
        <v>83</v>
      </c>
      <c r="AV668" s="15" t="s">
        <v>170</v>
      </c>
      <c r="AW668" s="15" t="s">
        <v>31</v>
      </c>
      <c r="AX668" s="15" t="s">
        <v>81</v>
      </c>
      <c r="AY668" s="274" t="s">
        <v>164</v>
      </c>
    </row>
    <row r="669" s="2" customFormat="1" ht="24.15" customHeight="1">
      <c r="A669" s="39"/>
      <c r="B669" s="40"/>
      <c r="C669" s="286" t="s">
        <v>527</v>
      </c>
      <c r="D669" s="286" t="s">
        <v>488</v>
      </c>
      <c r="E669" s="287" t="s">
        <v>528</v>
      </c>
      <c r="F669" s="288" t="s">
        <v>529</v>
      </c>
      <c r="G669" s="289" t="s">
        <v>169</v>
      </c>
      <c r="H669" s="290">
        <v>672.64080000000001</v>
      </c>
      <c r="I669" s="291"/>
      <c r="J669" s="292">
        <f>ROUND(I669*H669,2)</f>
        <v>0</v>
      </c>
      <c r="K669" s="293"/>
      <c r="L669" s="294"/>
      <c r="M669" s="295" t="s">
        <v>1</v>
      </c>
      <c r="N669" s="296" t="s">
        <v>39</v>
      </c>
      <c r="O669" s="92"/>
      <c r="P669" s="238">
        <f>O669*H669</f>
        <v>0</v>
      </c>
      <c r="Q669" s="238">
        <v>0.00010000000000000001</v>
      </c>
      <c r="R669" s="238">
        <f>Q669*H669</f>
        <v>0.067264080000000004</v>
      </c>
      <c r="S669" s="238">
        <v>0</v>
      </c>
      <c r="T669" s="239">
        <f>S669*H669</f>
        <v>0</v>
      </c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R669" s="240" t="s">
        <v>222</v>
      </c>
      <c r="AT669" s="240" t="s">
        <v>488</v>
      </c>
      <c r="AU669" s="240" t="s">
        <v>83</v>
      </c>
      <c r="AY669" s="18" t="s">
        <v>164</v>
      </c>
      <c r="BE669" s="241">
        <f>IF(N669="základní",J669,0)</f>
        <v>0</v>
      </c>
      <c r="BF669" s="241">
        <f>IF(N669="snížená",J669,0)</f>
        <v>0</v>
      </c>
      <c r="BG669" s="241">
        <f>IF(N669="zákl. přenesená",J669,0)</f>
        <v>0</v>
      </c>
      <c r="BH669" s="241">
        <f>IF(N669="sníž. přenesená",J669,0)</f>
        <v>0</v>
      </c>
      <c r="BI669" s="241">
        <f>IF(N669="nulová",J669,0)</f>
        <v>0</v>
      </c>
      <c r="BJ669" s="18" t="s">
        <v>81</v>
      </c>
      <c r="BK669" s="241">
        <f>ROUND(I669*H669,2)</f>
        <v>0</v>
      </c>
      <c r="BL669" s="18" t="s">
        <v>170</v>
      </c>
      <c r="BM669" s="240" t="s">
        <v>530</v>
      </c>
    </row>
    <row r="670" s="14" customFormat="1">
      <c r="A670" s="14"/>
      <c r="B670" s="254"/>
      <c r="C670" s="255"/>
      <c r="D670" s="244" t="s">
        <v>172</v>
      </c>
      <c r="E670" s="256" t="s">
        <v>1</v>
      </c>
      <c r="F670" s="257" t="s">
        <v>271</v>
      </c>
      <c r="G670" s="255"/>
      <c r="H670" s="256" t="s">
        <v>1</v>
      </c>
      <c r="I670" s="258"/>
      <c r="J670" s="255"/>
      <c r="K670" s="255"/>
      <c r="L670" s="259"/>
      <c r="M670" s="260"/>
      <c r="N670" s="261"/>
      <c r="O670" s="261"/>
      <c r="P670" s="261"/>
      <c r="Q670" s="261"/>
      <c r="R670" s="261"/>
      <c r="S670" s="261"/>
      <c r="T670" s="262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63" t="s">
        <v>172</v>
      </c>
      <c r="AU670" s="263" t="s">
        <v>83</v>
      </c>
      <c r="AV670" s="14" t="s">
        <v>81</v>
      </c>
      <c r="AW670" s="14" t="s">
        <v>31</v>
      </c>
      <c r="AX670" s="14" t="s">
        <v>12</v>
      </c>
      <c r="AY670" s="263" t="s">
        <v>164</v>
      </c>
    </row>
    <row r="671" s="13" customFormat="1">
      <c r="A671" s="13"/>
      <c r="B671" s="242"/>
      <c r="C671" s="243"/>
      <c r="D671" s="244" t="s">
        <v>172</v>
      </c>
      <c r="E671" s="245" t="s">
        <v>1</v>
      </c>
      <c r="F671" s="246" t="s">
        <v>521</v>
      </c>
      <c r="G671" s="243"/>
      <c r="H671" s="247">
        <v>174.356</v>
      </c>
      <c r="I671" s="248"/>
      <c r="J671" s="243"/>
      <c r="K671" s="243"/>
      <c r="L671" s="249"/>
      <c r="M671" s="250"/>
      <c r="N671" s="251"/>
      <c r="O671" s="251"/>
      <c r="P671" s="251"/>
      <c r="Q671" s="251"/>
      <c r="R671" s="251"/>
      <c r="S671" s="251"/>
      <c r="T671" s="252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53" t="s">
        <v>172</v>
      </c>
      <c r="AU671" s="253" t="s">
        <v>83</v>
      </c>
      <c r="AV671" s="13" t="s">
        <v>83</v>
      </c>
      <c r="AW671" s="13" t="s">
        <v>31</v>
      </c>
      <c r="AX671" s="13" t="s">
        <v>12</v>
      </c>
      <c r="AY671" s="253" t="s">
        <v>164</v>
      </c>
    </row>
    <row r="672" s="14" customFormat="1">
      <c r="A672" s="14"/>
      <c r="B672" s="254"/>
      <c r="C672" s="255"/>
      <c r="D672" s="244" t="s">
        <v>172</v>
      </c>
      <c r="E672" s="256" t="s">
        <v>1</v>
      </c>
      <c r="F672" s="257" t="s">
        <v>499</v>
      </c>
      <c r="G672" s="255"/>
      <c r="H672" s="256" t="s">
        <v>1</v>
      </c>
      <c r="I672" s="258"/>
      <c r="J672" s="255"/>
      <c r="K672" s="255"/>
      <c r="L672" s="259"/>
      <c r="M672" s="260"/>
      <c r="N672" s="261"/>
      <c r="O672" s="261"/>
      <c r="P672" s="261"/>
      <c r="Q672" s="261"/>
      <c r="R672" s="261"/>
      <c r="S672" s="261"/>
      <c r="T672" s="262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263" t="s">
        <v>172</v>
      </c>
      <c r="AU672" s="263" t="s">
        <v>83</v>
      </c>
      <c r="AV672" s="14" t="s">
        <v>81</v>
      </c>
      <c r="AW672" s="14" t="s">
        <v>31</v>
      </c>
      <c r="AX672" s="14" t="s">
        <v>12</v>
      </c>
      <c r="AY672" s="263" t="s">
        <v>164</v>
      </c>
    </row>
    <row r="673" s="13" customFormat="1">
      <c r="A673" s="13"/>
      <c r="B673" s="242"/>
      <c r="C673" s="243"/>
      <c r="D673" s="244" t="s">
        <v>172</v>
      </c>
      <c r="E673" s="245" t="s">
        <v>1</v>
      </c>
      <c r="F673" s="246" t="s">
        <v>522</v>
      </c>
      <c r="G673" s="243"/>
      <c r="H673" s="247">
        <v>-9.9450000000000003</v>
      </c>
      <c r="I673" s="248"/>
      <c r="J673" s="243"/>
      <c r="K673" s="243"/>
      <c r="L673" s="249"/>
      <c r="M673" s="250"/>
      <c r="N673" s="251"/>
      <c r="O673" s="251"/>
      <c r="P673" s="251"/>
      <c r="Q673" s="251"/>
      <c r="R673" s="251"/>
      <c r="S673" s="251"/>
      <c r="T673" s="252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53" t="s">
        <v>172</v>
      </c>
      <c r="AU673" s="253" t="s">
        <v>83</v>
      </c>
      <c r="AV673" s="13" t="s">
        <v>83</v>
      </c>
      <c r="AW673" s="13" t="s">
        <v>31</v>
      </c>
      <c r="AX673" s="13" t="s">
        <v>12</v>
      </c>
      <c r="AY673" s="253" t="s">
        <v>164</v>
      </c>
    </row>
    <row r="674" s="14" customFormat="1">
      <c r="A674" s="14"/>
      <c r="B674" s="254"/>
      <c r="C674" s="255"/>
      <c r="D674" s="244" t="s">
        <v>172</v>
      </c>
      <c r="E674" s="256" t="s">
        <v>1</v>
      </c>
      <c r="F674" s="257" t="s">
        <v>273</v>
      </c>
      <c r="G674" s="255"/>
      <c r="H674" s="256" t="s">
        <v>1</v>
      </c>
      <c r="I674" s="258"/>
      <c r="J674" s="255"/>
      <c r="K674" s="255"/>
      <c r="L674" s="259"/>
      <c r="M674" s="260"/>
      <c r="N674" s="261"/>
      <c r="O674" s="261"/>
      <c r="P674" s="261"/>
      <c r="Q674" s="261"/>
      <c r="R674" s="261"/>
      <c r="S674" s="261"/>
      <c r="T674" s="262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63" t="s">
        <v>172</v>
      </c>
      <c r="AU674" s="263" t="s">
        <v>83</v>
      </c>
      <c r="AV674" s="14" t="s">
        <v>81</v>
      </c>
      <c r="AW674" s="14" t="s">
        <v>31</v>
      </c>
      <c r="AX674" s="14" t="s">
        <v>12</v>
      </c>
      <c r="AY674" s="263" t="s">
        <v>164</v>
      </c>
    </row>
    <row r="675" s="13" customFormat="1">
      <c r="A675" s="13"/>
      <c r="B675" s="242"/>
      <c r="C675" s="243"/>
      <c r="D675" s="244" t="s">
        <v>172</v>
      </c>
      <c r="E675" s="245" t="s">
        <v>1</v>
      </c>
      <c r="F675" s="246" t="s">
        <v>523</v>
      </c>
      <c r="G675" s="243"/>
      <c r="H675" s="247">
        <v>92.001000000000005</v>
      </c>
      <c r="I675" s="248"/>
      <c r="J675" s="243"/>
      <c r="K675" s="243"/>
      <c r="L675" s="249"/>
      <c r="M675" s="250"/>
      <c r="N675" s="251"/>
      <c r="O675" s="251"/>
      <c r="P675" s="251"/>
      <c r="Q675" s="251"/>
      <c r="R675" s="251"/>
      <c r="S675" s="251"/>
      <c r="T675" s="252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53" t="s">
        <v>172</v>
      </c>
      <c r="AU675" s="253" t="s">
        <v>83</v>
      </c>
      <c r="AV675" s="13" t="s">
        <v>83</v>
      </c>
      <c r="AW675" s="13" t="s">
        <v>31</v>
      </c>
      <c r="AX675" s="13" t="s">
        <v>12</v>
      </c>
      <c r="AY675" s="253" t="s">
        <v>164</v>
      </c>
    </row>
    <row r="676" s="14" customFormat="1">
      <c r="A676" s="14"/>
      <c r="B676" s="254"/>
      <c r="C676" s="255"/>
      <c r="D676" s="244" t="s">
        <v>172</v>
      </c>
      <c r="E676" s="256" t="s">
        <v>1</v>
      </c>
      <c r="F676" s="257" t="s">
        <v>502</v>
      </c>
      <c r="G676" s="255"/>
      <c r="H676" s="256" t="s">
        <v>1</v>
      </c>
      <c r="I676" s="258"/>
      <c r="J676" s="255"/>
      <c r="K676" s="255"/>
      <c r="L676" s="259"/>
      <c r="M676" s="260"/>
      <c r="N676" s="261"/>
      <c r="O676" s="261"/>
      <c r="P676" s="261"/>
      <c r="Q676" s="261"/>
      <c r="R676" s="261"/>
      <c r="S676" s="261"/>
      <c r="T676" s="262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T676" s="263" t="s">
        <v>172</v>
      </c>
      <c r="AU676" s="263" t="s">
        <v>83</v>
      </c>
      <c r="AV676" s="14" t="s">
        <v>81</v>
      </c>
      <c r="AW676" s="14" t="s">
        <v>31</v>
      </c>
      <c r="AX676" s="14" t="s">
        <v>12</v>
      </c>
      <c r="AY676" s="263" t="s">
        <v>164</v>
      </c>
    </row>
    <row r="677" s="13" customFormat="1">
      <c r="A677" s="13"/>
      <c r="B677" s="242"/>
      <c r="C677" s="243"/>
      <c r="D677" s="244" t="s">
        <v>172</v>
      </c>
      <c r="E677" s="245" t="s">
        <v>1</v>
      </c>
      <c r="F677" s="246" t="s">
        <v>524</v>
      </c>
      <c r="G677" s="243"/>
      <c r="H677" s="247">
        <v>-3.835</v>
      </c>
      <c r="I677" s="248"/>
      <c r="J677" s="243"/>
      <c r="K677" s="243"/>
      <c r="L677" s="249"/>
      <c r="M677" s="250"/>
      <c r="N677" s="251"/>
      <c r="O677" s="251"/>
      <c r="P677" s="251"/>
      <c r="Q677" s="251"/>
      <c r="R677" s="251"/>
      <c r="S677" s="251"/>
      <c r="T677" s="252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T677" s="253" t="s">
        <v>172</v>
      </c>
      <c r="AU677" s="253" t="s">
        <v>83</v>
      </c>
      <c r="AV677" s="13" t="s">
        <v>83</v>
      </c>
      <c r="AW677" s="13" t="s">
        <v>31</v>
      </c>
      <c r="AX677" s="13" t="s">
        <v>12</v>
      </c>
      <c r="AY677" s="253" t="s">
        <v>164</v>
      </c>
    </row>
    <row r="678" s="14" customFormat="1">
      <c r="A678" s="14"/>
      <c r="B678" s="254"/>
      <c r="C678" s="255"/>
      <c r="D678" s="244" t="s">
        <v>172</v>
      </c>
      <c r="E678" s="256" t="s">
        <v>1</v>
      </c>
      <c r="F678" s="257" t="s">
        <v>275</v>
      </c>
      <c r="G678" s="255"/>
      <c r="H678" s="256" t="s">
        <v>1</v>
      </c>
      <c r="I678" s="258"/>
      <c r="J678" s="255"/>
      <c r="K678" s="255"/>
      <c r="L678" s="259"/>
      <c r="M678" s="260"/>
      <c r="N678" s="261"/>
      <c r="O678" s="261"/>
      <c r="P678" s="261"/>
      <c r="Q678" s="261"/>
      <c r="R678" s="261"/>
      <c r="S678" s="261"/>
      <c r="T678" s="262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T678" s="263" t="s">
        <v>172</v>
      </c>
      <c r="AU678" s="263" t="s">
        <v>83</v>
      </c>
      <c r="AV678" s="14" t="s">
        <v>81</v>
      </c>
      <c r="AW678" s="14" t="s">
        <v>31</v>
      </c>
      <c r="AX678" s="14" t="s">
        <v>12</v>
      </c>
      <c r="AY678" s="263" t="s">
        <v>164</v>
      </c>
    </row>
    <row r="679" s="13" customFormat="1">
      <c r="A679" s="13"/>
      <c r="B679" s="242"/>
      <c r="C679" s="243"/>
      <c r="D679" s="244" t="s">
        <v>172</v>
      </c>
      <c r="E679" s="245" t="s">
        <v>1</v>
      </c>
      <c r="F679" s="246" t="s">
        <v>525</v>
      </c>
      <c r="G679" s="243"/>
      <c r="H679" s="247">
        <v>322.257</v>
      </c>
      <c r="I679" s="248"/>
      <c r="J679" s="243"/>
      <c r="K679" s="243"/>
      <c r="L679" s="249"/>
      <c r="M679" s="250"/>
      <c r="N679" s="251"/>
      <c r="O679" s="251"/>
      <c r="P679" s="251"/>
      <c r="Q679" s="251"/>
      <c r="R679" s="251"/>
      <c r="S679" s="251"/>
      <c r="T679" s="252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253" t="s">
        <v>172</v>
      </c>
      <c r="AU679" s="253" t="s">
        <v>83</v>
      </c>
      <c r="AV679" s="13" t="s">
        <v>83</v>
      </c>
      <c r="AW679" s="13" t="s">
        <v>31</v>
      </c>
      <c r="AX679" s="13" t="s">
        <v>12</v>
      </c>
      <c r="AY679" s="253" t="s">
        <v>164</v>
      </c>
    </row>
    <row r="680" s="14" customFormat="1">
      <c r="A680" s="14"/>
      <c r="B680" s="254"/>
      <c r="C680" s="255"/>
      <c r="D680" s="244" t="s">
        <v>172</v>
      </c>
      <c r="E680" s="256" t="s">
        <v>1</v>
      </c>
      <c r="F680" s="257" t="s">
        <v>505</v>
      </c>
      <c r="G680" s="255"/>
      <c r="H680" s="256" t="s">
        <v>1</v>
      </c>
      <c r="I680" s="258"/>
      <c r="J680" s="255"/>
      <c r="K680" s="255"/>
      <c r="L680" s="259"/>
      <c r="M680" s="260"/>
      <c r="N680" s="261"/>
      <c r="O680" s="261"/>
      <c r="P680" s="261"/>
      <c r="Q680" s="261"/>
      <c r="R680" s="261"/>
      <c r="S680" s="261"/>
      <c r="T680" s="262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263" t="s">
        <v>172</v>
      </c>
      <c r="AU680" s="263" t="s">
        <v>83</v>
      </c>
      <c r="AV680" s="14" t="s">
        <v>81</v>
      </c>
      <c r="AW680" s="14" t="s">
        <v>31</v>
      </c>
      <c r="AX680" s="14" t="s">
        <v>12</v>
      </c>
      <c r="AY680" s="263" t="s">
        <v>164</v>
      </c>
    </row>
    <row r="681" s="13" customFormat="1">
      <c r="A681" s="13"/>
      <c r="B681" s="242"/>
      <c r="C681" s="243"/>
      <c r="D681" s="244" t="s">
        <v>172</v>
      </c>
      <c r="E681" s="245" t="s">
        <v>1</v>
      </c>
      <c r="F681" s="246" t="s">
        <v>526</v>
      </c>
      <c r="G681" s="243"/>
      <c r="H681" s="247">
        <v>-14.300000000000001</v>
      </c>
      <c r="I681" s="248"/>
      <c r="J681" s="243"/>
      <c r="K681" s="243"/>
      <c r="L681" s="249"/>
      <c r="M681" s="250"/>
      <c r="N681" s="251"/>
      <c r="O681" s="251"/>
      <c r="P681" s="251"/>
      <c r="Q681" s="251"/>
      <c r="R681" s="251"/>
      <c r="S681" s="251"/>
      <c r="T681" s="252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53" t="s">
        <v>172</v>
      </c>
      <c r="AU681" s="253" t="s">
        <v>83</v>
      </c>
      <c r="AV681" s="13" t="s">
        <v>83</v>
      </c>
      <c r="AW681" s="13" t="s">
        <v>31</v>
      </c>
      <c r="AX681" s="13" t="s">
        <v>12</v>
      </c>
      <c r="AY681" s="253" t="s">
        <v>164</v>
      </c>
    </row>
    <row r="682" s="15" customFormat="1">
      <c r="A682" s="15"/>
      <c r="B682" s="264"/>
      <c r="C682" s="265"/>
      <c r="D682" s="244" t="s">
        <v>172</v>
      </c>
      <c r="E682" s="266" t="s">
        <v>1</v>
      </c>
      <c r="F682" s="267" t="s">
        <v>180</v>
      </c>
      <c r="G682" s="265"/>
      <c r="H682" s="268">
        <v>560.53400000000011</v>
      </c>
      <c r="I682" s="269"/>
      <c r="J682" s="265"/>
      <c r="K682" s="265"/>
      <c r="L682" s="270"/>
      <c r="M682" s="271"/>
      <c r="N682" s="272"/>
      <c r="O682" s="272"/>
      <c r="P682" s="272"/>
      <c r="Q682" s="272"/>
      <c r="R682" s="272"/>
      <c r="S682" s="272"/>
      <c r="T682" s="273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T682" s="274" t="s">
        <v>172</v>
      </c>
      <c r="AU682" s="274" t="s">
        <v>83</v>
      </c>
      <c r="AV682" s="15" t="s">
        <v>170</v>
      </c>
      <c r="AW682" s="15" t="s">
        <v>31</v>
      </c>
      <c r="AX682" s="15" t="s">
        <v>81</v>
      </c>
      <c r="AY682" s="274" t="s">
        <v>164</v>
      </c>
    </row>
    <row r="683" s="13" customFormat="1">
      <c r="A683" s="13"/>
      <c r="B683" s="242"/>
      <c r="C683" s="243"/>
      <c r="D683" s="244" t="s">
        <v>172</v>
      </c>
      <c r="E683" s="243"/>
      <c r="F683" s="246" t="s">
        <v>531</v>
      </c>
      <c r="G683" s="243"/>
      <c r="H683" s="247">
        <v>672.64080000000001</v>
      </c>
      <c r="I683" s="248"/>
      <c r="J683" s="243"/>
      <c r="K683" s="243"/>
      <c r="L683" s="249"/>
      <c r="M683" s="250"/>
      <c r="N683" s="251"/>
      <c r="O683" s="251"/>
      <c r="P683" s="251"/>
      <c r="Q683" s="251"/>
      <c r="R683" s="251"/>
      <c r="S683" s="251"/>
      <c r="T683" s="252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53" t="s">
        <v>172</v>
      </c>
      <c r="AU683" s="253" t="s">
        <v>83</v>
      </c>
      <c r="AV683" s="13" t="s">
        <v>83</v>
      </c>
      <c r="AW683" s="13" t="s">
        <v>4</v>
      </c>
      <c r="AX683" s="13" t="s">
        <v>81</v>
      </c>
      <c r="AY683" s="253" t="s">
        <v>164</v>
      </c>
    </row>
    <row r="684" s="12" customFormat="1" ht="22.8" customHeight="1">
      <c r="A684" s="12"/>
      <c r="B684" s="212"/>
      <c r="C684" s="213"/>
      <c r="D684" s="214" t="s">
        <v>73</v>
      </c>
      <c r="E684" s="226" t="s">
        <v>170</v>
      </c>
      <c r="F684" s="226" t="s">
        <v>532</v>
      </c>
      <c r="G684" s="213"/>
      <c r="H684" s="213"/>
      <c r="I684" s="216"/>
      <c r="J684" s="227">
        <f>BK684</f>
        <v>0</v>
      </c>
      <c r="K684" s="213"/>
      <c r="L684" s="218"/>
      <c r="M684" s="219"/>
      <c r="N684" s="220"/>
      <c r="O684" s="220"/>
      <c r="P684" s="221">
        <f>SUM(P685:P762)</f>
        <v>0</v>
      </c>
      <c r="Q684" s="220"/>
      <c r="R684" s="221">
        <f>SUM(R685:R762)</f>
        <v>777.02892370100017</v>
      </c>
      <c r="S684" s="220"/>
      <c r="T684" s="222">
        <f>SUM(T685:T762)</f>
        <v>0</v>
      </c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R684" s="223" t="s">
        <v>81</v>
      </c>
      <c r="AT684" s="224" t="s">
        <v>73</v>
      </c>
      <c r="AU684" s="224" t="s">
        <v>81</v>
      </c>
      <c r="AY684" s="223" t="s">
        <v>164</v>
      </c>
      <c r="BK684" s="225">
        <f>SUM(BK685:BK762)</f>
        <v>0</v>
      </c>
    </row>
    <row r="685" s="2" customFormat="1" ht="16.5" customHeight="1">
      <c r="A685" s="39"/>
      <c r="B685" s="40"/>
      <c r="C685" s="228" t="s">
        <v>533</v>
      </c>
      <c r="D685" s="228" t="s">
        <v>166</v>
      </c>
      <c r="E685" s="229" t="s">
        <v>534</v>
      </c>
      <c r="F685" s="230" t="s">
        <v>535</v>
      </c>
      <c r="G685" s="231" t="s">
        <v>269</v>
      </c>
      <c r="H685" s="232">
        <v>379.35930000000002</v>
      </c>
      <c r="I685" s="233"/>
      <c r="J685" s="234">
        <f>ROUND(I685*H685,2)</f>
        <v>0</v>
      </c>
      <c r="K685" s="235"/>
      <c r="L685" s="45"/>
      <c r="M685" s="236" t="s">
        <v>1</v>
      </c>
      <c r="N685" s="237" t="s">
        <v>39</v>
      </c>
      <c r="O685" s="92"/>
      <c r="P685" s="238">
        <f>O685*H685</f>
        <v>0</v>
      </c>
      <c r="Q685" s="238">
        <v>1.8907700000000001</v>
      </c>
      <c r="R685" s="238">
        <f>Q685*H685</f>
        <v>717.28118366100011</v>
      </c>
      <c r="S685" s="238">
        <v>0</v>
      </c>
      <c r="T685" s="239">
        <f>S685*H685</f>
        <v>0</v>
      </c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R685" s="240" t="s">
        <v>170</v>
      </c>
      <c r="AT685" s="240" t="s">
        <v>166</v>
      </c>
      <c r="AU685" s="240" t="s">
        <v>83</v>
      </c>
      <c r="AY685" s="18" t="s">
        <v>164</v>
      </c>
      <c r="BE685" s="241">
        <f>IF(N685="základní",J685,0)</f>
        <v>0</v>
      </c>
      <c r="BF685" s="241">
        <f>IF(N685="snížená",J685,0)</f>
        <v>0</v>
      </c>
      <c r="BG685" s="241">
        <f>IF(N685="zákl. přenesená",J685,0)</f>
        <v>0</v>
      </c>
      <c r="BH685" s="241">
        <f>IF(N685="sníž. přenesená",J685,0)</f>
        <v>0</v>
      </c>
      <c r="BI685" s="241">
        <f>IF(N685="nulová",J685,0)</f>
        <v>0</v>
      </c>
      <c r="BJ685" s="18" t="s">
        <v>81</v>
      </c>
      <c r="BK685" s="241">
        <f>ROUND(I685*H685,2)</f>
        <v>0</v>
      </c>
      <c r="BL685" s="18" t="s">
        <v>170</v>
      </c>
      <c r="BM685" s="240" t="s">
        <v>536</v>
      </c>
    </row>
    <row r="686" s="14" customFormat="1">
      <c r="A686" s="14"/>
      <c r="B686" s="254"/>
      <c r="C686" s="255"/>
      <c r="D686" s="244" t="s">
        <v>172</v>
      </c>
      <c r="E686" s="256" t="s">
        <v>1</v>
      </c>
      <c r="F686" s="257" t="s">
        <v>457</v>
      </c>
      <c r="G686" s="255"/>
      <c r="H686" s="256" t="s">
        <v>1</v>
      </c>
      <c r="I686" s="258"/>
      <c r="J686" s="255"/>
      <c r="K686" s="255"/>
      <c r="L686" s="259"/>
      <c r="M686" s="260"/>
      <c r="N686" s="261"/>
      <c r="O686" s="261"/>
      <c r="P686" s="261"/>
      <c r="Q686" s="261"/>
      <c r="R686" s="261"/>
      <c r="S686" s="261"/>
      <c r="T686" s="262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T686" s="263" t="s">
        <v>172</v>
      </c>
      <c r="AU686" s="263" t="s">
        <v>83</v>
      </c>
      <c r="AV686" s="14" t="s">
        <v>81</v>
      </c>
      <c r="AW686" s="14" t="s">
        <v>31</v>
      </c>
      <c r="AX686" s="14" t="s">
        <v>12</v>
      </c>
      <c r="AY686" s="263" t="s">
        <v>164</v>
      </c>
    </row>
    <row r="687" s="13" customFormat="1">
      <c r="A687" s="13"/>
      <c r="B687" s="242"/>
      <c r="C687" s="243"/>
      <c r="D687" s="244" t="s">
        <v>172</v>
      </c>
      <c r="E687" s="245" t="s">
        <v>1</v>
      </c>
      <c r="F687" s="246" t="s">
        <v>537</v>
      </c>
      <c r="G687" s="243"/>
      <c r="H687" s="247">
        <v>66.940899999999999</v>
      </c>
      <c r="I687" s="248"/>
      <c r="J687" s="243"/>
      <c r="K687" s="243"/>
      <c r="L687" s="249"/>
      <c r="M687" s="250"/>
      <c r="N687" s="251"/>
      <c r="O687" s="251"/>
      <c r="P687" s="251"/>
      <c r="Q687" s="251"/>
      <c r="R687" s="251"/>
      <c r="S687" s="251"/>
      <c r="T687" s="252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53" t="s">
        <v>172</v>
      </c>
      <c r="AU687" s="253" t="s">
        <v>83</v>
      </c>
      <c r="AV687" s="13" t="s">
        <v>83</v>
      </c>
      <c r="AW687" s="13" t="s">
        <v>31</v>
      </c>
      <c r="AX687" s="13" t="s">
        <v>12</v>
      </c>
      <c r="AY687" s="253" t="s">
        <v>164</v>
      </c>
    </row>
    <row r="688" s="14" customFormat="1">
      <c r="A688" s="14"/>
      <c r="B688" s="254"/>
      <c r="C688" s="255"/>
      <c r="D688" s="244" t="s">
        <v>172</v>
      </c>
      <c r="E688" s="256" t="s">
        <v>1</v>
      </c>
      <c r="F688" s="257" t="s">
        <v>459</v>
      </c>
      <c r="G688" s="255"/>
      <c r="H688" s="256" t="s">
        <v>1</v>
      </c>
      <c r="I688" s="258"/>
      <c r="J688" s="255"/>
      <c r="K688" s="255"/>
      <c r="L688" s="259"/>
      <c r="M688" s="260"/>
      <c r="N688" s="261"/>
      <c r="O688" s="261"/>
      <c r="P688" s="261"/>
      <c r="Q688" s="261"/>
      <c r="R688" s="261"/>
      <c r="S688" s="261"/>
      <c r="T688" s="262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T688" s="263" t="s">
        <v>172</v>
      </c>
      <c r="AU688" s="263" t="s">
        <v>83</v>
      </c>
      <c r="AV688" s="14" t="s">
        <v>81</v>
      </c>
      <c r="AW688" s="14" t="s">
        <v>31</v>
      </c>
      <c r="AX688" s="14" t="s">
        <v>12</v>
      </c>
      <c r="AY688" s="263" t="s">
        <v>164</v>
      </c>
    </row>
    <row r="689" s="13" customFormat="1">
      <c r="A689" s="13"/>
      <c r="B689" s="242"/>
      <c r="C689" s="243"/>
      <c r="D689" s="244" t="s">
        <v>172</v>
      </c>
      <c r="E689" s="245" t="s">
        <v>1</v>
      </c>
      <c r="F689" s="246" t="s">
        <v>538</v>
      </c>
      <c r="G689" s="243"/>
      <c r="H689" s="247">
        <v>43.365400000000001</v>
      </c>
      <c r="I689" s="248"/>
      <c r="J689" s="243"/>
      <c r="K689" s="243"/>
      <c r="L689" s="249"/>
      <c r="M689" s="250"/>
      <c r="N689" s="251"/>
      <c r="O689" s="251"/>
      <c r="P689" s="251"/>
      <c r="Q689" s="251"/>
      <c r="R689" s="251"/>
      <c r="S689" s="251"/>
      <c r="T689" s="252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53" t="s">
        <v>172</v>
      </c>
      <c r="AU689" s="253" t="s">
        <v>83</v>
      </c>
      <c r="AV689" s="13" t="s">
        <v>83</v>
      </c>
      <c r="AW689" s="13" t="s">
        <v>31</v>
      </c>
      <c r="AX689" s="13" t="s">
        <v>12</v>
      </c>
      <c r="AY689" s="253" t="s">
        <v>164</v>
      </c>
    </row>
    <row r="690" s="14" customFormat="1">
      <c r="A690" s="14"/>
      <c r="B690" s="254"/>
      <c r="C690" s="255"/>
      <c r="D690" s="244" t="s">
        <v>172</v>
      </c>
      <c r="E690" s="256" t="s">
        <v>1</v>
      </c>
      <c r="F690" s="257" t="s">
        <v>461</v>
      </c>
      <c r="G690" s="255"/>
      <c r="H690" s="256" t="s">
        <v>1</v>
      </c>
      <c r="I690" s="258"/>
      <c r="J690" s="255"/>
      <c r="K690" s="255"/>
      <c r="L690" s="259"/>
      <c r="M690" s="260"/>
      <c r="N690" s="261"/>
      <c r="O690" s="261"/>
      <c r="P690" s="261"/>
      <c r="Q690" s="261"/>
      <c r="R690" s="261"/>
      <c r="S690" s="261"/>
      <c r="T690" s="262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263" t="s">
        <v>172</v>
      </c>
      <c r="AU690" s="263" t="s">
        <v>83</v>
      </c>
      <c r="AV690" s="14" t="s">
        <v>81</v>
      </c>
      <c r="AW690" s="14" t="s">
        <v>31</v>
      </c>
      <c r="AX690" s="14" t="s">
        <v>12</v>
      </c>
      <c r="AY690" s="263" t="s">
        <v>164</v>
      </c>
    </row>
    <row r="691" s="13" customFormat="1">
      <c r="A691" s="13"/>
      <c r="B691" s="242"/>
      <c r="C691" s="243"/>
      <c r="D691" s="244" t="s">
        <v>172</v>
      </c>
      <c r="E691" s="245" t="s">
        <v>1</v>
      </c>
      <c r="F691" s="246" t="s">
        <v>539</v>
      </c>
      <c r="G691" s="243"/>
      <c r="H691" s="247">
        <v>91.868399999999994</v>
      </c>
      <c r="I691" s="248"/>
      <c r="J691" s="243"/>
      <c r="K691" s="243"/>
      <c r="L691" s="249"/>
      <c r="M691" s="250"/>
      <c r="N691" s="251"/>
      <c r="O691" s="251"/>
      <c r="P691" s="251"/>
      <c r="Q691" s="251"/>
      <c r="R691" s="251"/>
      <c r="S691" s="251"/>
      <c r="T691" s="252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53" t="s">
        <v>172</v>
      </c>
      <c r="AU691" s="253" t="s">
        <v>83</v>
      </c>
      <c r="AV691" s="13" t="s">
        <v>83</v>
      </c>
      <c r="AW691" s="13" t="s">
        <v>31</v>
      </c>
      <c r="AX691" s="13" t="s">
        <v>12</v>
      </c>
      <c r="AY691" s="253" t="s">
        <v>164</v>
      </c>
    </row>
    <row r="692" s="14" customFormat="1">
      <c r="A692" s="14"/>
      <c r="B692" s="254"/>
      <c r="C692" s="255"/>
      <c r="D692" s="244" t="s">
        <v>172</v>
      </c>
      <c r="E692" s="256" t="s">
        <v>1</v>
      </c>
      <c r="F692" s="257" t="s">
        <v>463</v>
      </c>
      <c r="G692" s="255"/>
      <c r="H692" s="256" t="s">
        <v>1</v>
      </c>
      <c r="I692" s="258"/>
      <c r="J692" s="255"/>
      <c r="K692" s="255"/>
      <c r="L692" s="259"/>
      <c r="M692" s="260"/>
      <c r="N692" s="261"/>
      <c r="O692" s="261"/>
      <c r="P692" s="261"/>
      <c r="Q692" s="261"/>
      <c r="R692" s="261"/>
      <c r="S692" s="261"/>
      <c r="T692" s="262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63" t="s">
        <v>172</v>
      </c>
      <c r="AU692" s="263" t="s">
        <v>83</v>
      </c>
      <c r="AV692" s="14" t="s">
        <v>81</v>
      </c>
      <c r="AW692" s="14" t="s">
        <v>31</v>
      </c>
      <c r="AX692" s="14" t="s">
        <v>12</v>
      </c>
      <c r="AY692" s="263" t="s">
        <v>164</v>
      </c>
    </row>
    <row r="693" s="13" customFormat="1">
      <c r="A693" s="13"/>
      <c r="B693" s="242"/>
      <c r="C693" s="243"/>
      <c r="D693" s="244" t="s">
        <v>172</v>
      </c>
      <c r="E693" s="245" t="s">
        <v>1</v>
      </c>
      <c r="F693" s="246" t="s">
        <v>540</v>
      </c>
      <c r="G693" s="243"/>
      <c r="H693" s="247">
        <v>45.579300000000003</v>
      </c>
      <c r="I693" s="248"/>
      <c r="J693" s="243"/>
      <c r="K693" s="243"/>
      <c r="L693" s="249"/>
      <c r="M693" s="250"/>
      <c r="N693" s="251"/>
      <c r="O693" s="251"/>
      <c r="P693" s="251"/>
      <c r="Q693" s="251"/>
      <c r="R693" s="251"/>
      <c r="S693" s="251"/>
      <c r="T693" s="252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53" t="s">
        <v>172</v>
      </c>
      <c r="AU693" s="253" t="s">
        <v>83</v>
      </c>
      <c r="AV693" s="13" t="s">
        <v>83</v>
      </c>
      <c r="AW693" s="13" t="s">
        <v>31</v>
      </c>
      <c r="AX693" s="13" t="s">
        <v>12</v>
      </c>
      <c r="AY693" s="253" t="s">
        <v>164</v>
      </c>
    </row>
    <row r="694" s="14" customFormat="1">
      <c r="A694" s="14"/>
      <c r="B694" s="254"/>
      <c r="C694" s="255"/>
      <c r="D694" s="244" t="s">
        <v>172</v>
      </c>
      <c r="E694" s="256" t="s">
        <v>1</v>
      </c>
      <c r="F694" s="257" t="s">
        <v>465</v>
      </c>
      <c r="G694" s="255"/>
      <c r="H694" s="256" t="s">
        <v>1</v>
      </c>
      <c r="I694" s="258"/>
      <c r="J694" s="255"/>
      <c r="K694" s="255"/>
      <c r="L694" s="259"/>
      <c r="M694" s="260"/>
      <c r="N694" s="261"/>
      <c r="O694" s="261"/>
      <c r="P694" s="261"/>
      <c r="Q694" s="261"/>
      <c r="R694" s="261"/>
      <c r="S694" s="261"/>
      <c r="T694" s="262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T694" s="263" t="s">
        <v>172</v>
      </c>
      <c r="AU694" s="263" t="s">
        <v>83</v>
      </c>
      <c r="AV694" s="14" t="s">
        <v>81</v>
      </c>
      <c r="AW694" s="14" t="s">
        <v>31</v>
      </c>
      <c r="AX694" s="14" t="s">
        <v>12</v>
      </c>
      <c r="AY694" s="263" t="s">
        <v>164</v>
      </c>
    </row>
    <row r="695" s="13" customFormat="1">
      <c r="A695" s="13"/>
      <c r="B695" s="242"/>
      <c r="C695" s="243"/>
      <c r="D695" s="244" t="s">
        <v>172</v>
      </c>
      <c r="E695" s="245" t="s">
        <v>1</v>
      </c>
      <c r="F695" s="246" t="s">
        <v>541</v>
      </c>
      <c r="G695" s="243"/>
      <c r="H695" s="247">
        <v>16.663399999999999</v>
      </c>
      <c r="I695" s="248"/>
      <c r="J695" s="243"/>
      <c r="K695" s="243"/>
      <c r="L695" s="249"/>
      <c r="M695" s="250"/>
      <c r="N695" s="251"/>
      <c r="O695" s="251"/>
      <c r="P695" s="251"/>
      <c r="Q695" s="251"/>
      <c r="R695" s="251"/>
      <c r="S695" s="251"/>
      <c r="T695" s="252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T695" s="253" t="s">
        <v>172</v>
      </c>
      <c r="AU695" s="253" t="s">
        <v>83</v>
      </c>
      <c r="AV695" s="13" t="s">
        <v>83</v>
      </c>
      <c r="AW695" s="13" t="s">
        <v>31</v>
      </c>
      <c r="AX695" s="13" t="s">
        <v>12</v>
      </c>
      <c r="AY695" s="253" t="s">
        <v>164</v>
      </c>
    </row>
    <row r="696" s="14" customFormat="1">
      <c r="A696" s="14"/>
      <c r="B696" s="254"/>
      <c r="C696" s="255"/>
      <c r="D696" s="244" t="s">
        <v>172</v>
      </c>
      <c r="E696" s="256" t="s">
        <v>1</v>
      </c>
      <c r="F696" s="257" t="s">
        <v>467</v>
      </c>
      <c r="G696" s="255"/>
      <c r="H696" s="256" t="s">
        <v>1</v>
      </c>
      <c r="I696" s="258"/>
      <c r="J696" s="255"/>
      <c r="K696" s="255"/>
      <c r="L696" s="259"/>
      <c r="M696" s="260"/>
      <c r="N696" s="261"/>
      <c r="O696" s="261"/>
      <c r="P696" s="261"/>
      <c r="Q696" s="261"/>
      <c r="R696" s="261"/>
      <c r="S696" s="261"/>
      <c r="T696" s="262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T696" s="263" t="s">
        <v>172</v>
      </c>
      <c r="AU696" s="263" t="s">
        <v>83</v>
      </c>
      <c r="AV696" s="14" t="s">
        <v>81</v>
      </c>
      <c r="AW696" s="14" t="s">
        <v>31</v>
      </c>
      <c r="AX696" s="14" t="s">
        <v>12</v>
      </c>
      <c r="AY696" s="263" t="s">
        <v>164</v>
      </c>
    </row>
    <row r="697" s="13" customFormat="1">
      <c r="A697" s="13"/>
      <c r="B697" s="242"/>
      <c r="C697" s="243"/>
      <c r="D697" s="244" t="s">
        <v>172</v>
      </c>
      <c r="E697" s="245" t="s">
        <v>1</v>
      </c>
      <c r="F697" s="246" t="s">
        <v>542</v>
      </c>
      <c r="G697" s="243"/>
      <c r="H697" s="247">
        <v>30.977699999999999</v>
      </c>
      <c r="I697" s="248"/>
      <c r="J697" s="243"/>
      <c r="K697" s="243"/>
      <c r="L697" s="249"/>
      <c r="M697" s="250"/>
      <c r="N697" s="251"/>
      <c r="O697" s="251"/>
      <c r="P697" s="251"/>
      <c r="Q697" s="251"/>
      <c r="R697" s="251"/>
      <c r="S697" s="251"/>
      <c r="T697" s="252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53" t="s">
        <v>172</v>
      </c>
      <c r="AU697" s="253" t="s">
        <v>83</v>
      </c>
      <c r="AV697" s="13" t="s">
        <v>83</v>
      </c>
      <c r="AW697" s="13" t="s">
        <v>31</v>
      </c>
      <c r="AX697" s="13" t="s">
        <v>12</v>
      </c>
      <c r="AY697" s="253" t="s">
        <v>164</v>
      </c>
    </row>
    <row r="698" s="14" customFormat="1">
      <c r="A698" s="14"/>
      <c r="B698" s="254"/>
      <c r="C698" s="255"/>
      <c r="D698" s="244" t="s">
        <v>172</v>
      </c>
      <c r="E698" s="256" t="s">
        <v>1</v>
      </c>
      <c r="F698" s="257" t="s">
        <v>469</v>
      </c>
      <c r="G698" s="255"/>
      <c r="H698" s="256" t="s">
        <v>1</v>
      </c>
      <c r="I698" s="258"/>
      <c r="J698" s="255"/>
      <c r="K698" s="255"/>
      <c r="L698" s="259"/>
      <c r="M698" s="260"/>
      <c r="N698" s="261"/>
      <c r="O698" s="261"/>
      <c r="P698" s="261"/>
      <c r="Q698" s="261"/>
      <c r="R698" s="261"/>
      <c r="S698" s="261"/>
      <c r="T698" s="262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T698" s="263" t="s">
        <v>172</v>
      </c>
      <c r="AU698" s="263" t="s">
        <v>83</v>
      </c>
      <c r="AV698" s="14" t="s">
        <v>81</v>
      </c>
      <c r="AW698" s="14" t="s">
        <v>31</v>
      </c>
      <c r="AX698" s="14" t="s">
        <v>12</v>
      </c>
      <c r="AY698" s="263" t="s">
        <v>164</v>
      </c>
    </row>
    <row r="699" s="13" customFormat="1">
      <c r="A699" s="13"/>
      <c r="B699" s="242"/>
      <c r="C699" s="243"/>
      <c r="D699" s="244" t="s">
        <v>172</v>
      </c>
      <c r="E699" s="245" t="s">
        <v>1</v>
      </c>
      <c r="F699" s="246" t="s">
        <v>543</v>
      </c>
      <c r="G699" s="243"/>
      <c r="H699" s="247">
        <v>9.1428999999999991</v>
      </c>
      <c r="I699" s="248"/>
      <c r="J699" s="243"/>
      <c r="K699" s="243"/>
      <c r="L699" s="249"/>
      <c r="M699" s="250"/>
      <c r="N699" s="251"/>
      <c r="O699" s="251"/>
      <c r="P699" s="251"/>
      <c r="Q699" s="251"/>
      <c r="R699" s="251"/>
      <c r="S699" s="251"/>
      <c r="T699" s="252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53" t="s">
        <v>172</v>
      </c>
      <c r="AU699" s="253" t="s">
        <v>83</v>
      </c>
      <c r="AV699" s="13" t="s">
        <v>83</v>
      </c>
      <c r="AW699" s="13" t="s">
        <v>31</v>
      </c>
      <c r="AX699" s="13" t="s">
        <v>12</v>
      </c>
      <c r="AY699" s="253" t="s">
        <v>164</v>
      </c>
    </row>
    <row r="700" s="14" customFormat="1">
      <c r="A700" s="14"/>
      <c r="B700" s="254"/>
      <c r="C700" s="255"/>
      <c r="D700" s="244" t="s">
        <v>172</v>
      </c>
      <c r="E700" s="256" t="s">
        <v>1</v>
      </c>
      <c r="F700" s="257" t="s">
        <v>471</v>
      </c>
      <c r="G700" s="255"/>
      <c r="H700" s="256" t="s">
        <v>1</v>
      </c>
      <c r="I700" s="258"/>
      <c r="J700" s="255"/>
      <c r="K700" s="255"/>
      <c r="L700" s="259"/>
      <c r="M700" s="260"/>
      <c r="N700" s="261"/>
      <c r="O700" s="261"/>
      <c r="P700" s="261"/>
      <c r="Q700" s="261"/>
      <c r="R700" s="261"/>
      <c r="S700" s="261"/>
      <c r="T700" s="262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T700" s="263" t="s">
        <v>172</v>
      </c>
      <c r="AU700" s="263" t="s">
        <v>83</v>
      </c>
      <c r="AV700" s="14" t="s">
        <v>81</v>
      </c>
      <c r="AW700" s="14" t="s">
        <v>31</v>
      </c>
      <c r="AX700" s="14" t="s">
        <v>12</v>
      </c>
      <c r="AY700" s="263" t="s">
        <v>164</v>
      </c>
    </row>
    <row r="701" s="13" customFormat="1">
      <c r="A701" s="13"/>
      <c r="B701" s="242"/>
      <c r="C701" s="243"/>
      <c r="D701" s="244" t="s">
        <v>172</v>
      </c>
      <c r="E701" s="245" t="s">
        <v>1</v>
      </c>
      <c r="F701" s="246" t="s">
        <v>544</v>
      </c>
      <c r="G701" s="243"/>
      <c r="H701" s="247">
        <v>6.3037000000000001</v>
      </c>
      <c r="I701" s="248"/>
      <c r="J701" s="243"/>
      <c r="K701" s="243"/>
      <c r="L701" s="249"/>
      <c r="M701" s="250"/>
      <c r="N701" s="251"/>
      <c r="O701" s="251"/>
      <c r="P701" s="251"/>
      <c r="Q701" s="251"/>
      <c r="R701" s="251"/>
      <c r="S701" s="251"/>
      <c r="T701" s="252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53" t="s">
        <v>172</v>
      </c>
      <c r="AU701" s="253" t="s">
        <v>83</v>
      </c>
      <c r="AV701" s="13" t="s">
        <v>83</v>
      </c>
      <c r="AW701" s="13" t="s">
        <v>31</v>
      </c>
      <c r="AX701" s="13" t="s">
        <v>12</v>
      </c>
      <c r="AY701" s="253" t="s">
        <v>164</v>
      </c>
    </row>
    <row r="702" s="14" customFormat="1">
      <c r="A702" s="14"/>
      <c r="B702" s="254"/>
      <c r="C702" s="255"/>
      <c r="D702" s="244" t="s">
        <v>172</v>
      </c>
      <c r="E702" s="256" t="s">
        <v>1</v>
      </c>
      <c r="F702" s="257" t="s">
        <v>473</v>
      </c>
      <c r="G702" s="255"/>
      <c r="H702" s="256" t="s">
        <v>1</v>
      </c>
      <c r="I702" s="258"/>
      <c r="J702" s="255"/>
      <c r="K702" s="255"/>
      <c r="L702" s="259"/>
      <c r="M702" s="260"/>
      <c r="N702" s="261"/>
      <c r="O702" s="261"/>
      <c r="P702" s="261"/>
      <c r="Q702" s="261"/>
      <c r="R702" s="261"/>
      <c r="S702" s="261"/>
      <c r="T702" s="262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T702" s="263" t="s">
        <v>172</v>
      </c>
      <c r="AU702" s="263" t="s">
        <v>83</v>
      </c>
      <c r="AV702" s="14" t="s">
        <v>81</v>
      </c>
      <c r="AW702" s="14" t="s">
        <v>31</v>
      </c>
      <c r="AX702" s="14" t="s">
        <v>12</v>
      </c>
      <c r="AY702" s="263" t="s">
        <v>164</v>
      </c>
    </row>
    <row r="703" s="13" customFormat="1">
      <c r="A703" s="13"/>
      <c r="B703" s="242"/>
      <c r="C703" s="243"/>
      <c r="D703" s="244" t="s">
        <v>172</v>
      </c>
      <c r="E703" s="245" t="s">
        <v>1</v>
      </c>
      <c r="F703" s="246" t="s">
        <v>545</v>
      </c>
      <c r="G703" s="243"/>
      <c r="H703" s="247">
        <v>7.9260999999999999</v>
      </c>
      <c r="I703" s="248"/>
      <c r="J703" s="243"/>
      <c r="K703" s="243"/>
      <c r="L703" s="249"/>
      <c r="M703" s="250"/>
      <c r="N703" s="251"/>
      <c r="O703" s="251"/>
      <c r="P703" s="251"/>
      <c r="Q703" s="251"/>
      <c r="R703" s="251"/>
      <c r="S703" s="251"/>
      <c r="T703" s="252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T703" s="253" t="s">
        <v>172</v>
      </c>
      <c r="AU703" s="253" t="s">
        <v>83</v>
      </c>
      <c r="AV703" s="13" t="s">
        <v>83</v>
      </c>
      <c r="AW703" s="13" t="s">
        <v>31</v>
      </c>
      <c r="AX703" s="13" t="s">
        <v>12</v>
      </c>
      <c r="AY703" s="253" t="s">
        <v>164</v>
      </c>
    </row>
    <row r="704" s="14" customFormat="1">
      <c r="A704" s="14"/>
      <c r="B704" s="254"/>
      <c r="C704" s="255"/>
      <c r="D704" s="244" t="s">
        <v>172</v>
      </c>
      <c r="E704" s="256" t="s">
        <v>1</v>
      </c>
      <c r="F704" s="257" t="s">
        <v>475</v>
      </c>
      <c r="G704" s="255"/>
      <c r="H704" s="256" t="s">
        <v>1</v>
      </c>
      <c r="I704" s="258"/>
      <c r="J704" s="255"/>
      <c r="K704" s="255"/>
      <c r="L704" s="259"/>
      <c r="M704" s="260"/>
      <c r="N704" s="261"/>
      <c r="O704" s="261"/>
      <c r="P704" s="261"/>
      <c r="Q704" s="261"/>
      <c r="R704" s="261"/>
      <c r="S704" s="261"/>
      <c r="T704" s="262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T704" s="263" t="s">
        <v>172</v>
      </c>
      <c r="AU704" s="263" t="s">
        <v>83</v>
      </c>
      <c r="AV704" s="14" t="s">
        <v>81</v>
      </c>
      <c r="AW704" s="14" t="s">
        <v>31</v>
      </c>
      <c r="AX704" s="14" t="s">
        <v>12</v>
      </c>
      <c r="AY704" s="263" t="s">
        <v>164</v>
      </c>
    </row>
    <row r="705" s="13" customFormat="1">
      <c r="A705" s="13"/>
      <c r="B705" s="242"/>
      <c r="C705" s="243"/>
      <c r="D705" s="244" t="s">
        <v>172</v>
      </c>
      <c r="E705" s="245" t="s">
        <v>1</v>
      </c>
      <c r="F705" s="246" t="s">
        <v>546</v>
      </c>
      <c r="G705" s="243"/>
      <c r="H705" s="247">
        <v>12.9961</v>
      </c>
      <c r="I705" s="248"/>
      <c r="J705" s="243"/>
      <c r="K705" s="243"/>
      <c r="L705" s="249"/>
      <c r="M705" s="250"/>
      <c r="N705" s="251"/>
      <c r="O705" s="251"/>
      <c r="P705" s="251"/>
      <c r="Q705" s="251"/>
      <c r="R705" s="251"/>
      <c r="S705" s="251"/>
      <c r="T705" s="252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53" t="s">
        <v>172</v>
      </c>
      <c r="AU705" s="253" t="s">
        <v>83</v>
      </c>
      <c r="AV705" s="13" t="s">
        <v>83</v>
      </c>
      <c r="AW705" s="13" t="s">
        <v>31</v>
      </c>
      <c r="AX705" s="13" t="s">
        <v>12</v>
      </c>
      <c r="AY705" s="253" t="s">
        <v>164</v>
      </c>
    </row>
    <row r="706" s="14" customFormat="1">
      <c r="A706" s="14"/>
      <c r="B706" s="254"/>
      <c r="C706" s="255"/>
      <c r="D706" s="244" t="s">
        <v>172</v>
      </c>
      <c r="E706" s="256" t="s">
        <v>1</v>
      </c>
      <c r="F706" s="257" t="s">
        <v>477</v>
      </c>
      <c r="G706" s="255"/>
      <c r="H706" s="256" t="s">
        <v>1</v>
      </c>
      <c r="I706" s="258"/>
      <c r="J706" s="255"/>
      <c r="K706" s="255"/>
      <c r="L706" s="259"/>
      <c r="M706" s="260"/>
      <c r="N706" s="261"/>
      <c r="O706" s="261"/>
      <c r="P706" s="261"/>
      <c r="Q706" s="261"/>
      <c r="R706" s="261"/>
      <c r="S706" s="261"/>
      <c r="T706" s="262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T706" s="263" t="s">
        <v>172</v>
      </c>
      <c r="AU706" s="263" t="s">
        <v>83</v>
      </c>
      <c r="AV706" s="14" t="s">
        <v>81</v>
      </c>
      <c r="AW706" s="14" t="s">
        <v>31</v>
      </c>
      <c r="AX706" s="14" t="s">
        <v>12</v>
      </c>
      <c r="AY706" s="263" t="s">
        <v>164</v>
      </c>
    </row>
    <row r="707" s="13" customFormat="1">
      <c r="A707" s="13"/>
      <c r="B707" s="242"/>
      <c r="C707" s="243"/>
      <c r="D707" s="244" t="s">
        <v>172</v>
      </c>
      <c r="E707" s="245" t="s">
        <v>1</v>
      </c>
      <c r="F707" s="246" t="s">
        <v>547</v>
      </c>
      <c r="G707" s="243"/>
      <c r="H707" s="247">
        <v>18.454799999999999</v>
      </c>
      <c r="I707" s="248"/>
      <c r="J707" s="243"/>
      <c r="K707" s="243"/>
      <c r="L707" s="249"/>
      <c r="M707" s="250"/>
      <c r="N707" s="251"/>
      <c r="O707" s="251"/>
      <c r="P707" s="251"/>
      <c r="Q707" s="251"/>
      <c r="R707" s="251"/>
      <c r="S707" s="251"/>
      <c r="T707" s="252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53" t="s">
        <v>172</v>
      </c>
      <c r="AU707" s="253" t="s">
        <v>83</v>
      </c>
      <c r="AV707" s="13" t="s">
        <v>83</v>
      </c>
      <c r="AW707" s="13" t="s">
        <v>31</v>
      </c>
      <c r="AX707" s="13" t="s">
        <v>12</v>
      </c>
      <c r="AY707" s="253" t="s">
        <v>164</v>
      </c>
    </row>
    <row r="708" s="16" customFormat="1">
      <c r="A708" s="16"/>
      <c r="B708" s="275"/>
      <c r="C708" s="276"/>
      <c r="D708" s="244" t="s">
        <v>172</v>
      </c>
      <c r="E708" s="277" t="s">
        <v>1</v>
      </c>
      <c r="F708" s="278" t="s">
        <v>308</v>
      </c>
      <c r="G708" s="276"/>
      <c r="H708" s="279">
        <v>350.21869999999996</v>
      </c>
      <c r="I708" s="280"/>
      <c r="J708" s="276"/>
      <c r="K708" s="276"/>
      <c r="L708" s="281"/>
      <c r="M708" s="282"/>
      <c r="N708" s="283"/>
      <c r="O708" s="283"/>
      <c r="P708" s="283"/>
      <c r="Q708" s="283"/>
      <c r="R708" s="283"/>
      <c r="S708" s="283"/>
      <c r="T708" s="284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T708" s="285" t="s">
        <v>172</v>
      </c>
      <c r="AU708" s="285" t="s">
        <v>83</v>
      </c>
      <c r="AV708" s="16" t="s">
        <v>181</v>
      </c>
      <c r="AW708" s="16" t="s">
        <v>31</v>
      </c>
      <c r="AX708" s="16" t="s">
        <v>12</v>
      </c>
      <c r="AY708" s="285" t="s">
        <v>164</v>
      </c>
    </row>
    <row r="709" s="14" customFormat="1">
      <c r="A709" s="14"/>
      <c r="B709" s="254"/>
      <c r="C709" s="255"/>
      <c r="D709" s="244" t="s">
        <v>172</v>
      </c>
      <c r="E709" s="256" t="s">
        <v>1</v>
      </c>
      <c r="F709" s="257" t="s">
        <v>548</v>
      </c>
      <c r="G709" s="255"/>
      <c r="H709" s="256" t="s">
        <v>1</v>
      </c>
      <c r="I709" s="258"/>
      <c r="J709" s="255"/>
      <c r="K709" s="255"/>
      <c r="L709" s="259"/>
      <c r="M709" s="260"/>
      <c r="N709" s="261"/>
      <c r="O709" s="261"/>
      <c r="P709" s="261"/>
      <c r="Q709" s="261"/>
      <c r="R709" s="261"/>
      <c r="S709" s="261"/>
      <c r="T709" s="262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T709" s="263" t="s">
        <v>172</v>
      </c>
      <c r="AU709" s="263" t="s">
        <v>83</v>
      </c>
      <c r="AV709" s="14" t="s">
        <v>81</v>
      </c>
      <c r="AW709" s="14" t="s">
        <v>31</v>
      </c>
      <c r="AX709" s="14" t="s">
        <v>12</v>
      </c>
      <c r="AY709" s="263" t="s">
        <v>164</v>
      </c>
    </row>
    <row r="710" s="14" customFormat="1">
      <c r="A710" s="14"/>
      <c r="B710" s="254"/>
      <c r="C710" s="255"/>
      <c r="D710" s="244" t="s">
        <v>172</v>
      </c>
      <c r="E710" s="256" t="s">
        <v>1</v>
      </c>
      <c r="F710" s="257" t="s">
        <v>412</v>
      </c>
      <c r="G710" s="255"/>
      <c r="H710" s="256" t="s">
        <v>1</v>
      </c>
      <c r="I710" s="258"/>
      <c r="J710" s="255"/>
      <c r="K710" s="255"/>
      <c r="L710" s="259"/>
      <c r="M710" s="260"/>
      <c r="N710" s="261"/>
      <c r="O710" s="261"/>
      <c r="P710" s="261"/>
      <c r="Q710" s="261"/>
      <c r="R710" s="261"/>
      <c r="S710" s="261"/>
      <c r="T710" s="262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T710" s="263" t="s">
        <v>172</v>
      </c>
      <c r="AU710" s="263" t="s">
        <v>83</v>
      </c>
      <c r="AV710" s="14" t="s">
        <v>81</v>
      </c>
      <c r="AW710" s="14" t="s">
        <v>31</v>
      </c>
      <c r="AX710" s="14" t="s">
        <v>12</v>
      </c>
      <c r="AY710" s="263" t="s">
        <v>164</v>
      </c>
    </row>
    <row r="711" s="13" customFormat="1">
      <c r="A711" s="13"/>
      <c r="B711" s="242"/>
      <c r="C711" s="243"/>
      <c r="D711" s="244" t="s">
        <v>172</v>
      </c>
      <c r="E711" s="245" t="s">
        <v>1</v>
      </c>
      <c r="F711" s="246" t="s">
        <v>549</v>
      </c>
      <c r="G711" s="243"/>
      <c r="H711" s="247">
        <v>30.149999999999999</v>
      </c>
      <c r="I711" s="248"/>
      <c r="J711" s="243"/>
      <c r="K711" s="243"/>
      <c r="L711" s="249"/>
      <c r="M711" s="250"/>
      <c r="N711" s="251"/>
      <c r="O711" s="251"/>
      <c r="P711" s="251"/>
      <c r="Q711" s="251"/>
      <c r="R711" s="251"/>
      <c r="S711" s="251"/>
      <c r="T711" s="252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T711" s="253" t="s">
        <v>172</v>
      </c>
      <c r="AU711" s="253" t="s">
        <v>83</v>
      </c>
      <c r="AV711" s="13" t="s">
        <v>83</v>
      </c>
      <c r="AW711" s="13" t="s">
        <v>31</v>
      </c>
      <c r="AX711" s="13" t="s">
        <v>12</v>
      </c>
      <c r="AY711" s="253" t="s">
        <v>164</v>
      </c>
    </row>
    <row r="712" s="14" customFormat="1">
      <c r="A712" s="14"/>
      <c r="B712" s="254"/>
      <c r="C712" s="255"/>
      <c r="D712" s="244" t="s">
        <v>172</v>
      </c>
      <c r="E712" s="256" t="s">
        <v>1</v>
      </c>
      <c r="F712" s="257" t="s">
        <v>414</v>
      </c>
      <c r="G712" s="255"/>
      <c r="H712" s="256" t="s">
        <v>1</v>
      </c>
      <c r="I712" s="258"/>
      <c r="J712" s="255"/>
      <c r="K712" s="255"/>
      <c r="L712" s="259"/>
      <c r="M712" s="260"/>
      <c r="N712" s="261"/>
      <c r="O712" s="261"/>
      <c r="P712" s="261"/>
      <c r="Q712" s="261"/>
      <c r="R712" s="261"/>
      <c r="S712" s="261"/>
      <c r="T712" s="262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263" t="s">
        <v>172</v>
      </c>
      <c r="AU712" s="263" t="s">
        <v>83</v>
      </c>
      <c r="AV712" s="14" t="s">
        <v>81</v>
      </c>
      <c r="AW712" s="14" t="s">
        <v>31</v>
      </c>
      <c r="AX712" s="14" t="s">
        <v>12</v>
      </c>
      <c r="AY712" s="263" t="s">
        <v>164</v>
      </c>
    </row>
    <row r="713" s="13" customFormat="1">
      <c r="A713" s="13"/>
      <c r="B713" s="242"/>
      <c r="C713" s="243"/>
      <c r="D713" s="244" t="s">
        <v>172</v>
      </c>
      <c r="E713" s="245" t="s">
        <v>1</v>
      </c>
      <c r="F713" s="246" t="s">
        <v>550</v>
      </c>
      <c r="G713" s="243"/>
      <c r="H713" s="247">
        <v>1.6200000000000001</v>
      </c>
      <c r="I713" s="248"/>
      <c r="J713" s="243"/>
      <c r="K713" s="243"/>
      <c r="L713" s="249"/>
      <c r="M713" s="250"/>
      <c r="N713" s="251"/>
      <c r="O713" s="251"/>
      <c r="P713" s="251"/>
      <c r="Q713" s="251"/>
      <c r="R713" s="251"/>
      <c r="S713" s="251"/>
      <c r="T713" s="252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T713" s="253" t="s">
        <v>172</v>
      </c>
      <c r="AU713" s="253" t="s">
        <v>83</v>
      </c>
      <c r="AV713" s="13" t="s">
        <v>83</v>
      </c>
      <c r="AW713" s="13" t="s">
        <v>31</v>
      </c>
      <c r="AX713" s="13" t="s">
        <v>12</v>
      </c>
      <c r="AY713" s="253" t="s">
        <v>164</v>
      </c>
    </row>
    <row r="714" s="14" customFormat="1">
      <c r="A714" s="14"/>
      <c r="B714" s="254"/>
      <c r="C714" s="255"/>
      <c r="D714" s="244" t="s">
        <v>172</v>
      </c>
      <c r="E714" s="256" t="s">
        <v>1</v>
      </c>
      <c r="F714" s="257" t="s">
        <v>416</v>
      </c>
      <c r="G714" s="255"/>
      <c r="H714" s="256" t="s">
        <v>1</v>
      </c>
      <c r="I714" s="258"/>
      <c r="J714" s="255"/>
      <c r="K714" s="255"/>
      <c r="L714" s="259"/>
      <c r="M714" s="260"/>
      <c r="N714" s="261"/>
      <c r="O714" s="261"/>
      <c r="P714" s="261"/>
      <c r="Q714" s="261"/>
      <c r="R714" s="261"/>
      <c r="S714" s="261"/>
      <c r="T714" s="262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T714" s="263" t="s">
        <v>172</v>
      </c>
      <c r="AU714" s="263" t="s">
        <v>83</v>
      </c>
      <c r="AV714" s="14" t="s">
        <v>81</v>
      </c>
      <c r="AW714" s="14" t="s">
        <v>31</v>
      </c>
      <c r="AX714" s="14" t="s">
        <v>12</v>
      </c>
      <c r="AY714" s="263" t="s">
        <v>164</v>
      </c>
    </row>
    <row r="715" s="13" customFormat="1">
      <c r="A715" s="13"/>
      <c r="B715" s="242"/>
      <c r="C715" s="243"/>
      <c r="D715" s="244" t="s">
        <v>172</v>
      </c>
      <c r="E715" s="245" t="s">
        <v>1</v>
      </c>
      <c r="F715" s="246" t="s">
        <v>551</v>
      </c>
      <c r="G715" s="243"/>
      <c r="H715" s="247">
        <v>2.8799999999999999</v>
      </c>
      <c r="I715" s="248"/>
      <c r="J715" s="243"/>
      <c r="K715" s="243"/>
      <c r="L715" s="249"/>
      <c r="M715" s="250"/>
      <c r="N715" s="251"/>
      <c r="O715" s="251"/>
      <c r="P715" s="251"/>
      <c r="Q715" s="251"/>
      <c r="R715" s="251"/>
      <c r="S715" s="251"/>
      <c r="T715" s="252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T715" s="253" t="s">
        <v>172</v>
      </c>
      <c r="AU715" s="253" t="s">
        <v>83</v>
      </c>
      <c r="AV715" s="13" t="s">
        <v>83</v>
      </c>
      <c r="AW715" s="13" t="s">
        <v>31</v>
      </c>
      <c r="AX715" s="13" t="s">
        <v>12</v>
      </c>
      <c r="AY715" s="253" t="s">
        <v>164</v>
      </c>
    </row>
    <row r="716" s="16" customFormat="1">
      <c r="A716" s="16"/>
      <c r="B716" s="275"/>
      <c r="C716" s="276"/>
      <c r="D716" s="244" t="s">
        <v>172</v>
      </c>
      <c r="E716" s="277" t="s">
        <v>1</v>
      </c>
      <c r="F716" s="278" t="s">
        <v>308</v>
      </c>
      <c r="G716" s="276"/>
      <c r="H716" s="279">
        <v>34.649999999999999</v>
      </c>
      <c r="I716" s="280"/>
      <c r="J716" s="276"/>
      <c r="K716" s="276"/>
      <c r="L716" s="281"/>
      <c r="M716" s="282"/>
      <c r="N716" s="283"/>
      <c r="O716" s="283"/>
      <c r="P716" s="283"/>
      <c r="Q716" s="283"/>
      <c r="R716" s="283"/>
      <c r="S716" s="283"/>
      <c r="T716" s="284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T716" s="285" t="s">
        <v>172</v>
      </c>
      <c r="AU716" s="285" t="s">
        <v>83</v>
      </c>
      <c r="AV716" s="16" t="s">
        <v>181</v>
      </c>
      <c r="AW716" s="16" t="s">
        <v>31</v>
      </c>
      <c r="AX716" s="16" t="s">
        <v>12</v>
      </c>
      <c r="AY716" s="285" t="s">
        <v>164</v>
      </c>
    </row>
    <row r="717" s="14" customFormat="1">
      <c r="A717" s="14"/>
      <c r="B717" s="254"/>
      <c r="C717" s="255"/>
      <c r="D717" s="244" t="s">
        <v>172</v>
      </c>
      <c r="E717" s="256" t="s">
        <v>1</v>
      </c>
      <c r="F717" s="257" t="s">
        <v>371</v>
      </c>
      <c r="G717" s="255"/>
      <c r="H717" s="256" t="s">
        <v>1</v>
      </c>
      <c r="I717" s="258"/>
      <c r="J717" s="255"/>
      <c r="K717" s="255"/>
      <c r="L717" s="259"/>
      <c r="M717" s="260"/>
      <c r="N717" s="261"/>
      <c r="O717" s="261"/>
      <c r="P717" s="261"/>
      <c r="Q717" s="261"/>
      <c r="R717" s="261"/>
      <c r="S717" s="261"/>
      <c r="T717" s="262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T717" s="263" t="s">
        <v>172</v>
      </c>
      <c r="AU717" s="263" t="s">
        <v>83</v>
      </c>
      <c r="AV717" s="14" t="s">
        <v>81</v>
      </c>
      <c r="AW717" s="14" t="s">
        <v>31</v>
      </c>
      <c r="AX717" s="14" t="s">
        <v>12</v>
      </c>
      <c r="AY717" s="263" t="s">
        <v>164</v>
      </c>
    </row>
    <row r="718" s="13" customFormat="1">
      <c r="A718" s="13"/>
      <c r="B718" s="242"/>
      <c r="C718" s="243"/>
      <c r="D718" s="244" t="s">
        <v>172</v>
      </c>
      <c r="E718" s="245" t="s">
        <v>1</v>
      </c>
      <c r="F718" s="246" t="s">
        <v>552</v>
      </c>
      <c r="G718" s="243"/>
      <c r="H718" s="247">
        <v>-5.5094000000000003</v>
      </c>
      <c r="I718" s="248"/>
      <c r="J718" s="243"/>
      <c r="K718" s="243"/>
      <c r="L718" s="249"/>
      <c r="M718" s="250"/>
      <c r="N718" s="251"/>
      <c r="O718" s="251"/>
      <c r="P718" s="251"/>
      <c r="Q718" s="251"/>
      <c r="R718" s="251"/>
      <c r="S718" s="251"/>
      <c r="T718" s="252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T718" s="253" t="s">
        <v>172</v>
      </c>
      <c r="AU718" s="253" t="s">
        <v>83</v>
      </c>
      <c r="AV718" s="13" t="s">
        <v>83</v>
      </c>
      <c r="AW718" s="13" t="s">
        <v>31</v>
      </c>
      <c r="AX718" s="13" t="s">
        <v>12</v>
      </c>
      <c r="AY718" s="253" t="s">
        <v>164</v>
      </c>
    </row>
    <row r="719" s="15" customFormat="1">
      <c r="A719" s="15"/>
      <c r="B719" s="264"/>
      <c r="C719" s="265"/>
      <c r="D719" s="244" t="s">
        <v>172</v>
      </c>
      <c r="E719" s="266" t="s">
        <v>1</v>
      </c>
      <c r="F719" s="267" t="s">
        <v>180</v>
      </c>
      <c r="G719" s="265"/>
      <c r="H719" s="268">
        <v>379.35929999999991</v>
      </c>
      <c r="I719" s="269"/>
      <c r="J719" s="265"/>
      <c r="K719" s="265"/>
      <c r="L719" s="270"/>
      <c r="M719" s="271"/>
      <c r="N719" s="272"/>
      <c r="O719" s="272"/>
      <c r="P719" s="272"/>
      <c r="Q719" s="272"/>
      <c r="R719" s="272"/>
      <c r="S719" s="272"/>
      <c r="T719" s="273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T719" s="274" t="s">
        <v>172</v>
      </c>
      <c r="AU719" s="274" t="s">
        <v>83</v>
      </c>
      <c r="AV719" s="15" t="s">
        <v>170</v>
      </c>
      <c r="AW719" s="15" t="s">
        <v>31</v>
      </c>
      <c r="AX719" s="15" t="s">
        <v>81</v>
      </c>
      <c r="AY719" s="274" t="s">
        <v>164</v>
      </c>
    </row>
    <row r="720" s="2" customFormat="1" ht="24.15" customHeight="1">
      <c r="A720" s="39"/>
      <c r="B720" s="40"/>
      <c r="C720" s="228" t="s">
        <v>553</v>
      </c>
      <c r="D720" s="228" t="s">
        <v>166</v>
      </c>
      <c r="E720" s="229" t="s">
        <v>554</v>
      </c>
      <c r="F720" s="230" t="s">
        <v>555</v>
      </c>
      <c r="G720" s="231" t="s">
        <v>556</v>
      </c>
      <c r="H720" s="232">
        <v>100</v>
      </c>
      <c r="I720" s="233"/>
      <c r="J720" s="234">
        <f>ROUND(I720*H720,2)</f>
        <v>0</v>
      </c>
      <c r="K720" s="235"/>
      <c r="L720" s="45"/>
      <c r="M720" s="236" t="s">
        <v>1</v>
      </c>
      <c r="N720" s="237" t="s">
        <v>39</v>
      </c>
      <c r="O720" s="92"/>
      <c r="P720" s="238">
        <f>O720*H720</f>
        <v>0</v>
      </c>
      <c r="Q720" s="238">
        <v>0.087419999999999998</v>
      </c>
      <c r="R720" s="238">
        <f>Q720*H720</f>
        <v>8.7419999999999991</v>
      </c>
      <c r="S720" s="238">
        <v>0</v>
      </c>
      <c r="T720" s="239">
        <f>S720*H720</f>
        <v>0</v>
      </c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R720" s="240" t="s">
        <v>170</v>
      </c>
      <c r="AT720" s="240" t="s">
        <v>166</v>
      </c>
      <c r="AU720" s="240" t="s">
        <v>83</v>
      </c>
      <c r="AY720" s="18" t="s">
        <v>164</v>
      </c>
      <c r="BE720" s="241">
        <f>IF(N720="základní",J720,0)</f>
        <v>0</v>
      </c>
      <c r="BF720" s="241">
        <f>IF(N720="snížená",J720,0)</f>
        <v>0</v>
      </c>
      <c r="BG720" s="241">
        <f>IF(N720="zákl. přenesená",J720,0)</f>
        <v>0</v>
      </c>
      <c r="BH720" s="241">
        <f>IF(N720="sníž. přenesená",J720,0)</f>
        <v>0</v>
      </c>
      <c r="BI720" s="241">
        <f>IF(N720="nulová",J720,0)</f>
        <v>0</v>
      </c>
      <c r="BJ720" s="18" t="s">
        <v>81</v>
      </c>
      <c r="BK720" s="241">
        <f>ROUND(I720*H720,2)</f>
        <v>0</v>
      </c>
      <c r="BL720" s="18" t="s">
        <v>170</v>
      </c>
      <c r="BM720" s="240" t="s">
        <v>557</v>
      </c>
    </row>
    <row r="721" s="13" customFormat="1">
      <c r="A721" s="13"/>
      <c r="B721" s="242"/>
      <c r="C721" s="243"/>
      <c r="D721" s="244" t="s">
        <v>172</v>
      </c>
      <c r="E721" s="245" t="s">
        <v>1</v>
      </c>
      <c r="F721" s="246" t="s">
        <v>558</v>
      </c>
      <c r="G721" s="243"/>
      <c r="H721" s="247">
        <v>100</v>
      </c>
      <c r="I721" s="248"/>
      <c r="J721" s="243"/>
      <c r="K721" s="243"/>
      <c r="L721" s="249"/>
      <c r="M721" s="250"/>
      <c r="N721" s="251"/>
      <c r="O721" s="251"/>
      <c r="P721" s="251"/>
      <c r="Q721" s="251"/>
      <c r="R721" s="251"/>
      <c r="S721" s="251"/>
      <c r="T721" s="252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T721" s="253" t="s">
        <v>172</v>
      </c>
      <c r="AU721" s="253" t="s">
        <v>83</v>
      </c>
      <c r="AV721" s="13" t="s">
        <v>83</v>
      </c>
      <c r="AW721" s="13" t="s">
        <v>31</v>
      </c>
      <c r="AX721" s="13" t="s">
        <v>81</v>
      </c>
      <c r="AY721" s="253" t="s">
        <v>164</v>
      </c>
    </row>
    <row r="722" s="2" customFormat="1" ht="16.5" customHeight="1">
      <c r="A722" s="39"/>
      <c r="B722" s="40"/>
      <c r="C722" s="286" t="s">
        <v>559</v>
      </c>
      <c r="D722" s="286" t="s">
        <v>488</v>
      </c>
      <c r="E722" s="287" t="s">
        <v>560</v>
      </c>
      <c r="F722" s="288" t="s">
        <v>561</v>
      </c>
      <c r="G722" s="289" t="s">
        <v>556</v>
      </c>
      <c r="H722" s="290">
        <v>6</v>
      </c>
      <c r="I722" s="291"/>
      <c r="J722" s="292">
        <f>ROUND(I722*H722,2)</f>
        <v>0</v>
      </c>
      <c r="K722" s="293"/>
      <c r="L722" s="294"/>
      <c r="M722" s="295" t="s">
        <v>1</v>
      </c>
      <c r="N722" s="296" t="s">
        <v>39</v>
      </c>
      <c r="O722" s="92"/>
      <c r="P722" s="238">
        <f>O722*H722</f>
        <v>0</v>
      </c>
      <c r="Q722" s="238">
        <v>0.028000000000000001</v>
      </c>
      <c r="R722" s="238">
        <f>Q722*H722</f>
        <v>0.16800000000000001</v>
      </c>
      <c r="S722" s="238">
        <v>0</v>
      </c>
      <c r="T722" s="239">
        <f>S722*H722</f>
        <v>0</v>
      </c>
      <c r="U722" s="39"/>
      <c r="V722" s="39"/>
      <c r="W722" s="39"/>
      <c r="X722" s="39"/>
      <c r="Y722" s="39"/>
      <c r="Z722" s="39"/>
      <c r="AA722" s="39"/>
      <c r="AB722" s="39"/>
      <c r="AC722" s="39"/>
      <c r="AD722" s="39"/>
      <c r="AE722" s="39"/>
      <c r="AR722" s="240" t="s">
        <v>222</v>
      </c>
      <c r="AT722" s="240" t="s">
        <v>488</v>
      </c>
      <c r="AU722" s="240" t="s">
        <v>83</v>
      </c>
      <c r="AY722" s="18" t="s">
        <v>164</v>
      </c>
      <c r="BE722" s="241">
        <f>IF(N722="základní",J722,0)</f>
        <v>0</v>
      </c>
      <c r="BF722" s="241">
        <f>IF(N722="snížená",J722,0)</f>
        <v>0</v>
      </c>
      <c r="BG722" s="241">
        <f>IF(N722="zákl. přenesená",J722,0)</f>
        <v>0</v>
      </c>
      <c r="BH722" s="241">
        <f>IF(N722="sníž. přenesená",J722,0)</f>
        <v>0</v>
      </c>
      <c r="BI722" s="241">
        <f>IF(N722="nulová",J722,0)</f>
        <v>0</v>
      </c>
      <c r="BJ722" s="18" t="s">
        <v>81</v>
      </c>
      <c r="BK722" s="241">
        <f>ROUND(I722*H722,2)</f>
        <v>0</v>
      </c>
      <c r="BL722" s="18" t="s">
        <v>170</v>
      </c>
      <c r="BM722" s="240" t="s">
        <v>562</v>
      </c>
    </row>
    <row r="723" s="2" customFormat="1">
      <c r="A723" s="39"/>
      <c r="B723" s="40"/>
      <c r="C723" s="41"/>
      <c r="D723" s="244" t="s">
        <v>563</v>
      </c>
      <c r="E723" s="41"/>
      <c r="F723" s="297" t="s">
        <v>564</v>
      </c>
      <c r="G723" s="41"/>
      <c r="H723" s="41"/>
      <c r="I723" s="298"/>
      <c r="J723" s="41"/>
      <c r="K723" s="41"/>
      <c r="L723" s="45"/>
      <c r="M723" s="299"/>
      <c r="N723" s="300"/>
      <c r="O723" s="92"/>
      <c r="P723" s="92"/>
      <c r="Q723" s="92"/>
      <c r="R723" s="92"/>
      <c r="S723" s="92"/>
      <c r="T723" s="93"/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T723" s="18" t="s">
        <v>563</v>
      </c>
      <c r="AU723" s="18" t="s">
        <v>83</v>
      </c>
    </row>
    <row r="724" s="13" customFormat="1">
      <c r="A724" s="13"/>
      <c r="B724" s="242"/>
      <c r="C724" s="243"/>
      <c r="D724" s="244" t="s">
        <v>172</v>
      </c>
      <c r="E724" s="245" t="s">
        <v>1</v>
      </c>
      <c r="F724" s="246" t="s">
        <v>201</v>
      </c>
      <c r="G724" s="243"/>
      <c r="H724" s="247">
        <v>6</v>
      </c>
      <c r="I724" s="248"/>
      <c r="J724" s="243"/>
      <c r="K724" s="243"/>
      <c r="L724" s="249"/>
      <c r="M724" s="250"/>
      <c r="N724" s="251"/>
      <c r="O724" s="251"/>
      <c r="P724" s="251"/>
      <c r="Q724" s="251"/>
      <c r="R724" s="251"/>
      <c r="S724" s="251"/>
      <c r="T724" s="252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T724" s="253" t="s">
        <v>172</v>
      </c>
      <c r="AU724" s="253" t="s">
        <v>83</v>
      </c>
      <c r="AV724" s="13" t="s">
        <v>83</v>
      </c>
      <c r="AW724" s="13" t="s">
        <v>31</v>
      </c>
      <c r="AX724" s="13" t="s">
        <v>81</v>
      </c>
      <c r="AY724" s="253" t="s">
        <v>164</v>
      </c>
    </row>
    <row r="725" s="2" customFormat="1" ht="16.5" customHeight="1">
      <c r="A725" s="39"/>
      <c r="B725" s="40"/>
      <c r="C725" s="286" t="s">
        <v>565</v>
      </c>
      <c r="D725" s="286" t="s">
        <v>488</v>
      </c>
      <c r="E725" s="287" t="s">
        <v>566</v>
      </c>
      <c r="F725" s="288" t="s">
        <v>567</v>
      </c>
      <c r="G725" s="289" t="s">
        <v>556</v>
      </c>
      <c r="H725" s="290">
        <v>19</v>
      </c>
      <c r="I725" s="291"/>
      <c r="J725" s="292">
        <f>ROUND(I725*H725,2)</f>
        <v>0</v>
      </c>
      <c r="K725" s="293"/>
      <c r="L725" s="294"/>
      <c r="M725" s="295" t="s">
        <v>1</v>
      </c>
      <c r="N725" s="296" t="s">
        <v>39</v>
      </c>
      <c r="O725" s="92"/>
      <c r="P725" s="238">
        <f>O725*H725</f>
        <v>0</v>
      </c>
      <c r="Q725" s="238">
        <v>0.040000000000000001</v>
      </c>
      <c r="R725" s="238">
        <f>Q725*H725</f>
        <v>0.76000000000000001</v>
      </c>
      <c r="S725" s="238">
        <v>0</v>
      </c>
      <c r="T725" s="239">
        <f>S725*H725</f>
        <v>0</v>
      </c>
      <c r="U725" s="39"/>
      <c r="V725" s="39"/>
      <c r="W725" s="39"/>
      <c r="X725" s="39"/>
      <c r="Y725" s="39"/>
      <c r="Z725" s="39"/>
      <c r="AA725" s="39"/>
      <c r="AB725" s="39"/>
      <c r="AC725" s="39"/>
      <c r="AD725" s="39"/>
      <c r="AE725" s="39"/>
      <c r="AR725" s="240" t="s">
        <v>222</v>
      </c>
      <c r="AT725" s="240" t="s">
        <v>488</v>
      </c>
      <c r="AU725" s="240" t="s">
        <v>83</v>
      </c>
      <c r="AY725" s="18" t="s">
        <v>164</v>
      </c>
      <c r="BE725" s="241">
        <f>IF(N725="základní",J725,0)</f>
        <v>0</v>
      </c>
      <c r="BF725" s="241">
        <f>IF(N725="snížená",J725,0)</f>
        <v>0</v>
      </c>
      <c r="BG725" s="241">
        <f>IF(N725="zákl. přenesená",J725,0)</f>
        <v>0</v>
      </c>
      <c r="BH725" s="241">
        <f>IF(N725="sníž. přenesená",J725,0)</f>
        <v>0</v>
      </c>
      <c r="BI725" s="241">
        <f>IF(N725="nulová",J725,0)</f>
        <v>0</v>
      </c>
      <c r="BJ725" s="18" t="s">
        <v>81</v>
      </c>
      <c r="BK725" s="241">
        <f>ROUND(I725*H725,2)</f>
        <v>0</v>
      </c>
      <c r="BL725" s="18" t="s">
        <v>170</v>
      </c>
      <c r="BM725" s="240" t="s">
        <v>568</v>
      </c>
    </row>
    <row r="726" s="2" customFormat="1">
      <c r="A726" s="39"/>
      <c r="B726" s="40"/>
      <c r="C726" s="41"/>
      <c r="D726" s="244" t="s">
        <v>563</v>
      </c>
      <c r="E726" s="41"/>
      <c r="F726" s="297" t="s">
        <v>569</v>
      </c>
      <c r="G726" s="41"/>
      <c r="H726" s="41"/>
      <c r="I726" s="298"/>
      <c r="J726" s="41"/>
      <c r="K726" s="41"/>
      <c r="L726" s="45"/>
      <c r="M726" s="299"/>
      <c r="N726" s="300"/>
      <c r="O726" s="92"/>
      <c r="P726" s="92"/>
      <c r="Q726" s="92"/>
      <c r="R726" s="92"/>
      <c r="S726" s="92"/>
      <c r="T726" s="93"/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T726" s="18" t="s">
        <v>563</v>
      </c>
      <c r="AU726" s="18" t="s">
        <v>83</v>
      </c>
    </row>
    <row r="727" s="13" customFormat="1">
      <c r="A727" s="13"/>
      <c r="B727" s="242"/>
      <c r="C727" s="243"/>
      <c r="D727" s="244" t="s">
        <v>172</v>
      </c>
      <c r="E727" s="245" t="s">
        <v>1</v>
      </c>
      <c r="F727" s="246" t="s">
        <v>360</v>
      </c>
      <c r="G727" s="243"/>
      <c r="H727" s="247">
        <v>19</v>
      </c>
      <c r="I727" s="248"/>
      <c r="J727" s="243"/>
      <c r="K727" s="243"/>
      <c r="L727" s="249"/>
      <c r="M727" s="250"/>
      <c r="N727" s="251"/>
      <c r="O727" s="251"/>
      <c r="P727" s="251"/>
      <c r="Q727" s="251"/>
      <c r="R727" s="251"/>
      <c r="S727" s="251"/>
      <c r="T727" s="252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T727" s="253" t="s">
        <v>172</v>
      </c>
      <c r="AU727" s="253" t="s">
        <v>83</v>
      </c>
      <c r="AV727" s="13" t="s">
        <v>83</v>
      </c>
      <c r="AW727" s="13" t="s">
        <v>31</v>
      </c>
      <c r="AX727" s="13" t="s">
        <v>81</v>
      </c>
      <c r="AY727" s="253" t="s">
        <v>164</v>
      </c>
    </row>
    <row r="728" s="2" customFormat="1" ht="16.5" customHeight="1">
      <c r="A728" s="39"/>
      <c r="B728" s="40"/>
      <c r="C728" s="286" t="s">
        <v>193</v>
      </c>
      <c r="D728" s="286" t="s">
        <v>488</v>
      </c>
      <c r="E728" s="287" t="s">
        <v>570</v>
      </c>
      <c r="F728" s="288" t="s">
        <v>571</v>
      </c>
      <c r="G728" s="289" t="s">
        <v>556</v>
      </c>
      <c r="H728" s="290">
        <v>37</v>
      </c>
      <c r="I728" s="291"/>
      <c r="J728" s="292">
        <f>ROUND(I728*H728,2)</f>
        <v>0</v>
      </c>
      <c r="K728" s="293"/>
      <c r="L728" s="294"/>
      <c r="M728" s="295" t="s">
        <v>1</v>
      </c>
      <c r="N728" s="296" t="s">
        <v>39</v>
      </c>
      <c r="O728" s="92"/>
      <c r="P728" s="238">
        <f>O728*H728</f>
        <v>0</v>
      </c>
      <c r="Q728" s="238">
        <v>0.050999999999999997</v>
      </c>
      <c r="R728" s="238">
        <f>Q728*H728</f>
        <v>1.8869999999999998</v>
      </c>
      <c r="S728" s="238">
        <v>0</v>
      </c>
      <c r="T728" s="239">
        <f>S728*H728</f>
        <v>0</v>
      </c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R728" s="240" t="s">
        <v>222</v>
      </c>
      <c r="AT728" s="240" t="s">
        <v>488</v>
      </c>
      <c r="AU728" s="240" t="s">
        <v>83</v>
      </c>
      <c r="AY728" s="18" t="s">
        <v>164</v>
      </c>
      <c r="BE728" s="241">
        <f>IF(N728="základní",J728,0)</f>
        <v>0</v>
      </c>
      <c r="BF728" s="241">
        <f>IF(N728="snížená",J728,0)</f>
        <v>0</v>
      </c>
      <c r="BG728" s="241">
        <f>IF(N728="zákl. přenesená",J728,0)</f>
        <v>0</v>
      </c>
      <c r="BH728" s="241">
        <f>IF(N728="sníž. přenesená",J728,0)</f>
        <v>0</v>
      </c>
      <c r="BI728" s="241">
        <f>IF(N728="nulová",J728,0)</f>
        <v>0</v>
      </c>
      <c r="BJ728" s="18" t="s">
        <v>81</v>
      </c>
      <c r="BK728" s="241">
        <f>ROUND(I728*H728,2)</f>
        <v>0</v>
      </c>
      <c r="BL728" s="18" t="s">
        <v>170</v>
      </c>
      <c r="BM728" s="240" t="s">
        <v>572</v>
      </c>
    </row>
    <row r="729" s="2" customFormat="1">
      <c r="A729" s="39"/>
      <c r="B729" s="40"/>
      <c r="C729" s="41"/>
      <c r="D729" s="244" t="s">
        <v>563</v>
      </c>
      <c r="E729" s="41"/>
      <c r="F729" s="297" t="s">
        <v>573</v>
      </c>
      <c r="G729" s="41"/>
      <c r="H729" s="41"/>
      <c r="I729" s="298"/>
      <c r="J729" s="41"/>
      <c r="K729" s="41"/>
      <c r="L729" s="45"/>
      <c r="M729" s="299"/>
      <c r="N729" s="300"/>
      <c r="O729" s="92"/>
      <c r="P729" s="92"/>
      <c r="Q729" s="92"/>
      <c r="R729" s="92"/>
      <c r="S729" s="92"/>
      <c r="T729" s="93"/>
      <c r="U729" s="39"/>
      <c r="V729" s="39"/>
      <c r="W729" s="39"/>
      <c r="X729" s="39"/>
      <c r="Y729" s="39"/>
      <c r="Z729" s="39"/>
      <c r="AA729" s="39"/>
      <c r="AB729" s="39"/>
      <c r="AC729" s="39"/>
      <c r="AD729" s="39"/>
      <c r="AE729" s="39"/>
      <c r="AT729" s="18" t="s">
        <v>563</v>
      </c>
      <c r="AU729" s="18" t="s">
        <v>83</v>
      </c>
    </row>
    <row r="730" s="13" customFormat="1">
      <c r="A730" s="13"/>
      <c r="B730" s="242"/>
      <c r="C730" s="243"/>
      <c r="D730" s="244" t="s">
        <v>172</v>
      </c>
      <c r="E730" s="245" t="s">
        <v>1</v>
      </c>
      <c r="F730" s="246" t="s">
        <v>494</v>
      </c>
      <c r="G730" s="243"/>
      <c r="H730" s="247">
        <v>37</v>
      </c>
      <c r="I730" s="248"/>
      <c r="J730" s="243"/>
      <c r="K730" s="243"/>
      <c r="L730" s="249"/>
      <c r="M730" s="250"/>
      <c r="N730" s="251"/>
      <c r="O730" s="251"/>
      <c r="P730" s="251"/>
      <c r="Q730" s="251"/>
      <c r="R730" s="251"/>
      <c r="S730" s="251"/>
      <c r="T730" s="252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T730" s="253" t="s">
        <v>172</v>
      </c>
      <c r="AU730" s="253" t="s">
        <v>83</v>
      </c>
      <c r="AV730" s="13" t="s">
        <v>83</v>
      </c>
      <c r="AW730" s="13" t="s">
        <v>31</v>
      </c>
      <c r="AX730" s="13" t="s">
        <v>81</v>
      </c>
      <c r="AY730" s="253" t="s">
        <v>164</v>
      </c>
    </row>
    <row r="731" s="2" customFormat="1" ht="21.75" customHeight="1">
      <c r="A731" s="39"/>
      <c r="B731" s="40"/>
      <c r="C731" s="286" t="s">
        <v>574</v>
      </c>
      <c r="D731" s="286" t="s">
        <v>488</v>
      </c>
      <c r="E731" s="287" t="s">
        <v>575</v>
      </c>
      <c r="F731" s="288" t="s">
        <v>576</v>
      </c>
      <c r="G731" s="289" t="s">
        <v>556</v>
      </c>
      <c r="H731" s="290">
        <v>38</v>
      </c>
      <c r="I731" s="291"/>
      <c r="J731" s="292">
        <f>ROUND(I731*H731,2)</f>
        <v>0</v>
      </c>
      <c r="K731" s="293"/>
      <c r="L731" s="294"/>
      <c r="M731" s="295" t="s">
        <v>1</v>
      </c>
      <c r="N731" s="296" t="s">
        <v>39</v>
      </c>
      <c r="O731" s="92"/>
      <c r="P731" s="238">
        <f>O731*H731</f>
        <v>0</v>
      </c>
      <c r="Q731" s="238">
        <v>0.068000000000000005</v>
      </c>
      <c r="R731" s="238">
        <f>Q731*H731</f>
        <v>2.5840000000000001</v>
      </c>
      <c r="S731" s="238">
        <v>0</v>
      </c>
      <c r="T731" s="239">
        <f>S731*H731</f>
        <v>0</v>
      </c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R731" s="240" t="s">
        <v>222</v>
      </c>
      <c r="AT731" s="240" t="s">
        <v>488</v>
      </c>
      <c r="AU731" s="240" t="s">
        <v>83</v>
      </c>
      <c r="AY731" s="18" t="s">
        <v>164</v>
      </c>
      <c r="BE731" s="241">
        <f>IF(N731="základní",J731,0)</f>
        <v>0</v>
      </c>
      <c r="BF731" s="241">
        <f>IF(N731="snížená",J731,0)</f>
        <v>0</v>
      </c>
      <c r="BG731" s="241">
        <f>IF(N731="zákl. přenesená",J731,0)</f>
        <v>0</v>
      </c>
      <c r="BH731" s="241">
        <f>IF(N731="sníž. přenesená",J731,0)</f>
        <v>0</v>
      </c>
      <c r="BI731" s="241">
        <f>IF(N731="nulová",J731,0)</f>
        <v>0</v>
      </c>
      <c r="BJ731" s="18" t="s">
        <v>81</v>
      </c>
      <c r="BK731" s="241">
        <f>ROUND(I731*H731,2)</f>
        <v>0</v>
      </c>
      <c r="BL731" s="18" t="s">
        <v>170</v>
      </c>
      <c r="BM731" s="240" t="s">
        <v>577</v>
      </c>
    </row>
    <row r="732" s="2" customFormat="1">
      <c r="A732" s="39"/>
      <c r="B732" s="40"/>
      <c r="C732" s="41"/>
      <c r="D732" s="244" t="s">
        <v>563</v>
      </c>
      <c r="E732" s="41"/>
      <c r="F732" s="297" t="s">
        <v>578</v>
      </c>
      <c r="G732" s="41"/>
      <c r="H732" s="41"/>
      <c r="I732" s="298"/>
      <c r="J732" s="41"/>
      <c r="K732" s="41"/>
      <c r="L732" s="45"/>
      <c r="M732" s="299"/>
      <c r="N732" s="300"/>
      <c r="O732" s="92"/>
      <c r="P732" s="92"/>
      <c r="Q732" s="92"/>
      <c r="R732" s="92"/>
      <c r="S732" s="92"/>
      <c r="T732" s="93"/>
      <c r="U732" s="39"/>
      <c r="V732" s="39"/>
      <c r="W732" s="39"/>
      <c r="X732" s="39"/>
      <c r="Y732" s="39"/>
      <c r="Z732" s="39"/>
      <c r="AA732" s="39"/>
      <c r="AB732" s="39"/>
      <c r="AC732" s="39"/>
      <c r="AD732" s="39"/>
      <c r="AE732" s="39"/>
      <c r="AT732" s="18" t="s">
        <v>563</v>
      </c>
      <c r="AU732" s="18" t="s">
        <v>83</v>
      </c>
    </row>
    <row r="733" s="13" customFormat="1">
      <c r="A733" s="13"/>
      <c r="B733" s="242"/>
      <c r="C733" s="243"/>
      <c r="D733" s="244" t="s">
        <v>172</v>
      </c>
      <c r="E733" s="245" t="s">
        <v>1</v>
      </c>
      <c r="F733" s="246" t="s">
        <v>507</v>
      </c>
      <c r="G733" s="243"/>
      <c r="H733" s="247">
        <v>38</v>
      </c>
      <c r="I733" s="248"/>
      <c r="J733" s="243"/>
      <c r="K733" s="243"/>
      <c r="L733" s="249"/>
      <c r="M733" s="250"/>
      <c r="N733" s="251"/>
      <c r="O733" s="251"/>
      <c r="P733" s="251"/>
      <c r="Q733" s="251"/>
      <c r="R733" s="251"/>
      <c r="S733" s="251"/>
      <c r="T733" s="252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T733" s="253" t="s">
        <v>172</v>
      </c>
      <c r="AU733" s="253" t="s">
        <v>83</v>
      </c>
      <c r="AV733" s="13" t="s">
        <v>83</v>
      </c>
      <c r="AW733" s="13" t="s">
        <v>31</v>
      </c>
      <c r="AX733" s="13" t="s">
        <v>81</v>
      </c>
      <c r="AY733" s="253" t="s">
        <v>164</v>
      </c>
    </row>
    <row r="734" s="2" customFormat="1" ht="33" customHeight="1">
      <c r="A734" s="39"/>
      <c r="B734" s="40"/>
      <c r="C734" s="228" t="s">
        <v>579</v>
      </c>
      <c r="D734" s="228" t="s">
        <v>166</v>
      </c>
      <c r="E734" s="229" t="s">
        <v>580</v>
      </c>
      <c r="F734" s="230" t="s">
        <v>581</v>
      </c>
      <c r="G734" s="231" t="s">
        <v>556</v>
      </c>
      <c r="H734" s="232">
        <v>29</v>
      </c>
      <c r="I734" s="233"/>
      <c r="J734" s="234">
        <f>ROUND(I734*H734,2)</f>
        <v>0</v>
      </c>
      <c r="K734" s="235"/>
      <c r="L734" s="45"/>
      <c r="M734" s="236" t="s">
        <v>1</v>
      </c>
      <c r="N734" s="237" t="s">
        <v>39</v>
      </c>
      <c r="O734" s="92"/>
      <c r="P734" s="238">
        <f>O734*H734</f>
        <v>0</v>
      </c>
      <c r="Q734" s="238">
        <v>0.087419999999999998</v>
      </c>
      <c r="R734" s="238">
        <f>Q734*H734</f>
        <v>2.53518</v>
      </c>
      <c r="S734" s="238">
        <v>0</v>
      </c>
      <c r="T734" s="239">
        <f>S734*H734</f>
        <v>0</v>
      </c>
      <c r="U734" s="39"/>
      <c r="V734" s="39"/>
      <c r="W734" s="39"/>
      <c r="X734" s="39"/>
      <c r="Y734" s="39"/>
      <c r="Z734" s="39"/>
      <c r="AA734" s="39"/>
      <c r="AB734" s="39"/>
      <c r="AC734" s="39"/>
      <c r="AD734" s="39"/>
      <c r="AE734" s="39"/>
      <c r="AR734" s="240" t="s">
        <v>170</v>
      </c>
      <c r="AT734" s="240" t="s">
        <v>166</v>
      </c>
      <c r="AU734" s="240" t="s">
        <v>83</v>
      </c>
      <c r="AY734" s="18" t="s">
        <v>164</v>
      </c>
      <c r="BE734" s="241">
        <f>IF(N734="základní",J734,0)</f>
        <v>0</v>
      </c>
      <c r="BF734" s="241">
        <f>IF(N734="snížená",J734,0)</f>
        <v>0</v>
      </c>
      <c r="BG734" s="241">
        <f>IF(N734="zákl. přenesená",J734,0)</f>
        <v>0</v>
      </c>
      <c r="BH734" s="241">
        <f>IF(N734="sníž. přenesená",J734,0)</f>
        <v>0</v>
      </c>
      <c r="BI734" s="241">
        <f>IF(N734="nulová",J734,0)</f>
        <v>0</v>
      </c>
      <c r="BJ734" s="18" t="s">
        <v>81</v>
      </c>
      <c r="BK734" s="241">
        <f>ROUND(I734*H734,2)</f>
        <v>0</v>
      </c>
      <c r="BL734" s="18" t="s">
        <v>170</v>
      </c>
      <c r="BM734" s="240" t="s">
        <v>582</v>
      </c>
    </row>
    <row r="735" s="13" customFormat="1">
      <c r="A735" s="13"/>
      <c r="B735" s="242"/>
      <c r="C735" s="243"/>
      <c r="D735" s="244" t="s">
        <v>172</v>
      </c>
      <c r="E735" s="245" t="s">
        <v>1</v>
      </c>
      <c r="F735" s="246" t="s">
        <v>427</v>
      </c>
      <c r="G735" s="243"/>
      <c r="H735" s="247">
        <v>29</v>
      </c>
      <c r="I735" s="248"/>
      <c r="J735" s="243"/>
      <c r="K735" s="243"/>
      <c r="L735" s="249"/>
      <c r="M735" s="250"/>
      <c r="N735" s="251"/>
      <c r="O735" s="251"/>
      <c r="P735" s="251"/>
      <c r="Q735" s="251"/>
      <c r="R735" s="251"/>
      <c r="S735" s="251"/>
      <c r="T735" s="252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T735" s="253" t="s">
        <v>172</v>
      </c>
      <c r="AU735" s="253" t="s">
        <v>83</v>
      </c>
      <c r="AV735" s="13" t="s">
        <v>83</v>
      </c>
      <c r="AW735" s="13" t="s">
        <v>31</v>
      </c>
      <c r="AX735" s="13" t="s">
        <v>81</v>
      </c>
      <c r="AY735" s="253" t="s">
        <v>164</v>
      </c>
    </row>
    <row r="736" s="2" customFormat="1" ht="21.75" customHeight="1">
      <c r="A736" s="39"/>
      <c r="B736" s="40"/>
      <c r="C736" s="286" t="s">
        <v>583</v>
      </c>
      <c r="D736" s="286" t="s">
        <v>488</v>
      </c>
      <c r="E736" s="287" t="s">
        <v>584</v>
      </c>
      <c r="F736" s="288" t="s">
        <v>585</v>
      </c>
      <c r="G736" s="289" t="s">
        <v>556</v>
      </c>
      <c r="H736" s="290">
        <v>29</v>
      </c>
      <c r="I736" s="291"/>
      <c r="J736" s="292">
        <f>ROUND(I736*H736,2)</f>
        <v>0</v>
      </c>
      <c r="K736" s="293"/>
      <c r="L736" s="294"/>
      <c r="M736" s="295" t="s">
        <v>1</v>
      </c>
      <c r="N736" s="296" t="s">
        <v>39</v>
      </c>
      <c r="O736" s="92"/>
      <c r="P736" s="238">
        <f>O736*H736</f>
        <v>0</v>
      </c>
      <c r="Q736" s="238">
        <v>0.081000000000000003</v>
      </c>
      <c r="R736" s="238">
        <f>Q736*H736</f>
        <v>2.3490000000000002</v>
      </c>
      <c r="S736" s="238">
        <v>0</v>
      </c>
      <c r="T736" s="239">
        <f>S736*H736</f>
        <v>0</v>
      </c>
      <c r="U736" s="39"/>
      <c r="V736" s="39"/>
      <c r="W736" s="39"/>
      <c r="X736" s="39"/>
      <c r="Y736" s="39"/>
      <c r="Z736" s="39"/>
      <c r="AA736" s="39"/>
      <c r="AB736" s="39"/>
      <c r="AC736" s="39"/>
      <c r="AD736" s="39"/>
      <c r="AE736" s="39"/>
      <c r="AR736" s="240" t="s">
        <v>222</v>
      </c>
      <c r="AT736" s="240" t="s">
        <v>488</v>
      </c>
      <c r="AU736" s="240" t="s">
        <v>83</v>
      </c>
      <c r="AY736" s="18" t="s">
        <v>164</v>
      </c>
      <c r="BE736" s="241">
        <f>IF(N736="základní",J736,0)</f>
        <v>0</v>
      </c>
      <c r="BF736" s="241">
        <f>IF(N736="snížená",J736,0)</f>
        <v>0</v>
      </c>
      <c r="BG736" s="241">
        <f>IF(N736="zákl. přenesená",J736,0)</f>
        <v>0</v>
      </c>
      <c r="BH736" s="241">
        <f>IF(N736="sníž. přenesená",J736,0)</f>
        <v>0</v>
      </c>
      <c r="BI736" s="241">
        <f>IF(N736="nulová",J736,0)</f>
        <v>0</v>
      </c>
      <c r="BJ736" s="18" t="s">
        <v>81</v>
      </c>
      <c r="BK736" s="241">
        <f>ROUND(I736*H736,2)</f>
        <v>0</v>
      </c>
      <c r="BL736" s="18" t="s">
        <v>170</v>
      </c>
      <c r="BM736" s="240" t="s">
        <v>586</v>
      </c>
    </row>
    <row r="737" s="2" customFormat="1">
      <c r="A737" s="39"/>
      <c r="B737" s="40"/>
      <c r="C737" s="41"/>
      <c r="D737" s="244" t="s">
        <v>563</v>
      </c>
      <c r="E737" s="41"/>
      <c r="F737" s="297" t="s">
        <v>587</v>
      </c>
      <c r="G737" s="41"/>
      <c r="H737" s="41"/>
      <c r="I737" s="298"/>
      <c r="J737" s="41"/>
      <c r="K737" s="41"/>
      <c r="L737" s="45"/>
      <c r="M737" s="299"/>
      <c r="N737" s="300"/>
      <c r="O737" s="92"/>
      <c r="P737" s="92"/>
      <c r="Q737" s="92"/>
      <c r="R737" s="92"/>
      <c r="S737" s="92"/>
      <c r="T737" s="93"/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  <c r="AT737" s="18" t="s">
        <v>563</v>
      </c>
      <c r="AU737" s="18" t="s">
        <v>83</v>
      </c>
    </row>
    <row r="738" s="13" customFormat="1">
      <c r="A738" s="13"/>
      <c r="B738" s="242"/>
      <c r="C738" s="243"/>
      <c r="D738" s="244" t="s">
        <v>172</v>
      </c>
      <c r="E738" s="245" t="s">
        <v>1</v>
      </c>
      <c r="F738" s="246" t="s">
        <v>427</v>
      </c>
      <c r="G738" s="243"/>
      <c r="H738" s="247">
        <v>29</v>
      </c>
      <c r="I738" s="248"/>
      <c r="J738" s="243"/>
      <c r="K738" s="243"/>
      <c r="L738" s="249"/>
      <c r="M738" s="250"/>
      <c r="N738" s="251"/>
      <c r="O738" s="251"/>
      <c r="P738" s="251"/>
      <c r="Q738" s="251"/>
      <c r="R738" s="251"/>
      <c r="S738" s="251"/>
      <c r="T738" s="252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T738" s="253" t="s">
        <v>172</v>
      </c>
      <c r="AU738" s="253" t="s">
        <v>83</v>
      </c>
      <c r="AV738" s="13" t="s">
        <v>83</v>
      </c>
      <c r="AW738" s="13" t="s">
        <v>31</v>
      </c>
      <c r="AX738" s="13" t="s">
        <v>81</v>
      </c>
      <c r="AY738" s="253" t="s">
        <v>164</v>
      </c>
    </row>
    <row r="739" s="2" customFormat="1" ht="33" customHeight="1">
      <c r="A739" s="39"/>
      <c r="B739" s="40"/>
      <c r="C739" s="228" t="s">
        <v>588</v>
      </c>
      <c r="D739" s="228" t="s">
        <v>166</v>
      </c>
      <c r="E739" s="229" t="s">
        <v>589</v>
      </c>
      <c r="F739" s="230" t="s">
        <v>590</v>
      </c>
      <c r="G739" s="231" t="s">
        <v>269</v>
      </c>
      <c r="H739" s="232">
        <v>17.542000000000002</v>
      </c>
      <c r="I739" s="233"/>
      <c r="J739" s="234">
        <f>ROUND(I739*H739,2)</f>
        <v>0</v>
      </c>
      <c r="K739" s="235"/>
      <c r="L739" s="45"/>
      <c r="M739" s="236" t="s">
        <v>1</v>
      </c>
      <c r="N739" s="237" t="s">
        <v>39</v>
      </c>
      <c r="O739" s="92"/>
      <c r="P739" s="238">
        <f>O739*H739</f>
        <v>0</v>
      </c>
      <c r="Q739" s="238">
        <v>2.3010199999999998</v>
      </c>
      <c r="R739" s="238">
        <f>Q739*H739</f>
        <v>40.364492840000004</v>
      </c>
      <c r="S739" s="238">
        <v>0</v>
      </c>
      <c r="T739" s="239">
        <f>S739*H739</f>
        <v>0</v>
      </c>
      <c r="U739" s="39"/>
      <c r="V739" s="39"/>
      <c r="W739" s="39"/>
      <c r="X739" s="39"/>
      <c r="Y739" s="39"/>
      <c r="Z739" s="39"/>
      <c r="AA739" s="39"/>
      <c r="AB739" s="39"/>
      <c r="AC739" s="39"/>
      <c r="AD739" s="39"/>
      <c r="AE739" s="39"/>
      <c r="AR739" s="240" t="s">
        <v>170</v>
      </c>
      <c r="AT739" s="240" t="s">
        <v>166</v>
      </c>
      <c r="AU739" s="240" t="s">
        <v>83</v>
      </c>
      <c r="AY739" s="18" t="s">
        <v>164</v>
      </c>
      <c r="BE739" s="241">
        <f>IF(N739="základní",J739,0)</f>
        <v>0</v>
      </c>
      <c r="BF739" s="241">
        <f>IF(N739="snížená",J739,0)</f>
        <v>0</v>
      </c>
      <c r="BG739" s="241">
        <f>IF(N739="zákl. přenesená",J739,0)</f>
        <v>0</v>
      </c>
      <c r="BH739" s="241">
        <f>IF(N739="sníž. přenesená",J739,0)</f>
        <v>0</v>
      </c>
      <c r="BI739" s="241">
        <f>IF(N739="nulová",J739,0)</f>
        <v>0</v>
      </c>
      <c r="BJ739" s="18" t="s">
        <v>81</v>
      </c>
      <c r="BK739" s="241">
        <f>ROUND(I739*H739,2)</f>
        <v>0</v>
      </c>
      <c r="BL739" s="18" t="s">
        <v>170</v>
      </c>
      <c r="BM739" s="240" t="s">
        <v>591</v>
      </c>
    </row>
    <row r="740" s="14" customFormat="1">
      <c r="A740" s="14"/>
      <c r="B740" s="254"/>
      <c r="C740" s="255"/>
      <c r="D740" s="244" t="s">
        <v>172</v>
      </c>
      <c r="E740" s="256" t="s">
        <v>1</v>
      </c>
      <c r="F740" s="257" t="s">
        <v>592</v>
      </c>
      <c r="G740" s="255"/>
      <c r="H740" s="256" t="s">
        <v>1</v>
      </c>
      <c r="I740" s="258"/>
      <c r="J740" s="255"/>
      <c r="K740" s="255"/>
      <c r="L740" s="259"/>
      <c r="M740" s="260"/>
      <c r="N740" s="261"/>
      <c r="O740" s="261"/>
      <c r="P740" s="261"/>
      <c r="Q740" s="261"/>
      <c r="R740" s="261"/>
      <c r="S740" s="261"/>
      <c r="T740" s="262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T740" s="263" t="s">
        <v>172</v>
      </c>
      <c r="AU740" s="263" t="s">
        <v>83</v>
      </c>
      <c r="AV740" s="14" t="s">
        <v>81</v>
      </c>
      <c r="AW740" s="14" t="s">
        <v>31</v>
      </c>
      <c r="AX740" s="14" t="s">
        <v>12</v>
      </c>
      <c r="AY740" s="263" t="s">
        <v>164</v>
      </c>
    </row>
    <row r="741" s="13" customFormat="1">
      <c r="A741" s="13"/>
      <c r="B741" s="242"/>
      <c r="C741" s="243"/>
      <c r="D741" s="244" t="s">
        <v>172</v>
      </c>
      <c r="E741" s="245" t="s">
        <v>1</v>
      </c>
      <c r="F741" s="246" t="s">
        <v>593</v>
      </c>
      <c r="G741" s="243"/>
      <c r="H741" s="247">
        <v>15.074999999999999</v>
      </c>
      <c r="I741" s="248"/>
      <c r="J741" s="243"/>
      <c r="K741" s="243"/>
      <c r="L741" s="249"/>
      <c r="M741" s="250"/>
      <c r="N741" s="251"/>
      <c r="O741" s="251"/>
      <c r="P741" s="251"/>
      <c r="Q741" s="251"/>
      <c r="R741" s="251"/>
      <c r="S741" s="251"/>
      <c r="T741" s="252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T741" s="253" t="s">
        <v>172</v>
      </c>
      <c r="AU741" s="253" t="s">
        <v>83</v>
      </c>
      <c r="AV741" s="13" t="s">
        <v>83</v>
      </c>
      <c r="AW741" s="13" t="s">
        <v>31</v>
      </c>
      <c r="AX741" s="13" t="s">
        <v>12</v>
      </c>
      <c r="AY741" s="253" t="s">
        <v>164</v>
      </c>
    </row>
    <row r="742" s="14" customFormat="1">
      <c r="A742" s="14"/>
      <c r="B742" s="254"/>
      <c r="C742" s="255"/>
      <c r="D742" s="244" t="s">
        <v>172</v>
      </c>
      <c r="E742" s="256" t="s">
        <v>1</v>
      </c>
      <c r="F742" s="257" t="s">
        <v>594</v>
      </c>
      <c r="G742" s="255"/>
      <c r="H742" s="256" t="s">
        <v>1</v>
      </c>
      <c r="I742" s="258"/>
      <c r="J742" s="255"/>
      <c r="K742" s="255"/>
      <c r="L742" s="259"/>
      <c r="M742" s="260"/>
      <c r="N742" s="261"/>
      <c r="O742" s="261"/>
      <c r="P742" s="261"/>
      <c r="Q742" s="261"/>
      <c r="R742" s="261"/>
      <c r="S742" s="261"/>
      <c r="T742" s="262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T742" s="263" t="s">
        <v>172</v>
      </c>
      <c r="AU742" s="263" t="s">
        <v>83</v>
      </c>
      <c r="AV742" s="14" t="s">
        <v>81</v>
      </c>
      <c r="AW742" s="14" t="s">
        <v>31</v>
      </c>
      <c r="AX742" s="14" t="s">
        <v>12</v>
      </c>
      <c r="AY742" s="263" t="s">
        <v>164</v>
      </c>
    </row>
    <row r="743" s="13" customFormat="1">
      <c r="A743" s="13"/>
      <c r="B743" s="242"/>
      <c r="C743" s="243"/>
      <c r="D743" s="244" t="s">
        <v>172</v>
      </c>
      <c r="E743" s="245" t="s">
        <v>1</v>
      </c>
      <c r="F743" s="246" t="s">
        <v>595</v>
      </c>
      <c r="G743" s="243"/>
      <c r="H743" s="247">
        <v>0.86699999999999999</v>
      </c>
      <c r="I743" s="248"/>
      <c r="J743" s="243"/>
      <c r="K743" s="243"/>
      <c r="L743" s="249"/>
      <c r="M743" s="250"/>
      <c r="N743" s="251"/>
      <c r="O743" s="251"/>
      <c r="P743" s="251"/>
      <c r="Q743" s="251"/>
      <c r="R743" s="251"/>
      <c r="S743" s="251"/>
      <c r="T743" s="252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T743" s="253" t="s">
        <v>172</v>
      </c>
      <c r="AU743" s="253" t="s">
        <v>83</v>
      </c>
      <c r="AV743" s="13" t="s">
        <v>83</v>
      </c>
      <c r="AW743" s="13" t="s">
        <v>31</v>
      </c>
      <c r="AX743" s="13" t="s">
        <v>12</v>
      </c>
      <c r="AY743" s="253" t="s">
        <v>164</v>
      </c>
    </row>
    <row r="744" s="14" customFormat="1">
      <c r="A744" s="14"/>
      <c r="B744" s="254"/>
      <c r="C744" s="255"/>
      <c r="D744" s="244" t="s">
        <v>172</v>
      </c>
      <c r="E744" s="256" t="s">
        <v>1</v>
      </c>
      <c r="F744" s="257" t="s">
        <v>596</v>
      </c>
      <c r="G744" s="255"/>
      <c r="H744" s="256" t="s">
        <v>1</v>
      </c>
      <c r="I744" s="258"/>
      <c r="J744" s="255"/>
      <c r="K744" s="255"/>
      <c r="L744" s="259"/>
      <c r="M744" s="260"/>
      <c r="N744" s="261"/>
      <c r="O744" s="261"/>
      <c r="P744" s="261"/>
      <c r="Q744" s="261"/>
      <c r="R744" s="261"/>
      <c r="S744" s="261"/>
      <c r="T744" s="262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T744" s="263" t="s">
        <v>172</v>
      </c>
      <c r="AU744" s="263" t="s">
        <v>83</v>
      </c>
      <c r="AV744" s="14" t="s">
        <v>81</v>
      </c>
      <c r="AW744" s="14" t="s">
        <v>31</v>
      </c>
      <c r="AX744" s="14" t="s">
        <v>12</v>
      </c>
      <c r="AY744" s="263" t="s">
        <v>164</v>
      </c>
    </row>
    <row r="745" s="13" customFormat="1">
      <c r="A745" s="13"/>
      <c r="B745" s="242"/>
      <c r="C745" s="243"/>
      <c r="D745" s="244" t="s">
        <v>172</v>
      </c>
      <c r="E745" s="245" t="s">
        <v>1</v>
      </c>
      <c r="F745" s="246" t="s">
        <v>597</v>
      </c>
      <c r="G745" s="243"/>
      <c r="H745" s="247">
        <v>1.6000000000000001</v>
      </c>
      <c r="I745" s="248"/>
      <c r="J745" s="243"/>
      <c r="K745" s="243"/>
      <c r="L745" s="249"/>
      <c r="M745" s="250"/>
      <c r="N745" s="251"/>
      <c r="O745" s="251"/>
      <c r="P745" s="251"/>
      <c r="Q745" s="251"/>
      <c r="R745" s="251"/>
      <c r="S745" s="251"/>
      <c r="T745" s="252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T745" s="253" t="s">
        <v>172</v>
      </c>
      <c r="AU745" s="253" t="s">
        <v>83</v>
      </c>
      <c r="AV745" s="13" t="s">
        <v>83</v>
      </c>
      <c r="AW745" s="13" t="s">
        <v>31</v>
      </c>
      <c r="AX745" s="13" t="s">
        <v>12</v>
      </c>
      <c r="AY745" s="253" t="s">
        <v>164</v>
      </c>
    </row>
    <row r="746" s="15" customFormat="1">
      <c r="A746" s="15"/>
      <c r="B746" s="264"/>
      <c r="C746" s="265"/>
      <c r="D746" s="244" t="s">
        <v>172</v>
      </c>
      <c r="E746" s="266" t="s">
        <v>1</v>
      </c>
      <c r="F746" s="267" t="s">
        <v>180</v>
      </c>
      <c r="G746" s="265"/>
      <c r="H746" s="268">
        <v>17.542000000000002</v>
      </c>
      <c r="I746" s="269"/>
      <c r="J746" s="265"/>
      <c r="K746" s="265"/>
      <c r="L746" s="270"/>
      <c r="M746" s="271"/>
      <c r="N746" s="272"/>
      <c r="O746" s="272"/>
      <c r="P746" s="272"/>
      <c r="Q746" s="272"/>
      <c r="R746" s="272"/>
      <c r="S746" s="272"/>
      <c r="T746" s="273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T746" s="274" t="s">
        <v>172</v>
      </c>
      <c r="AU746" s="274" t="s">
        <v>83</v>
      </c>
      <c r="AV746" s="15" t="s">
        <v>170</v>
      </c>
      <c r="AW746" s="15" t="s">
        <v>31</v>
      </c>
      <c r="AX746" s="15" t="s">
        <v>81</v>
      </c>
      <c r="AY746" s="274" t="s">
        <v>164</v>
      </c>
    </row>
    <row r="747" s="2" customFormat="1" ht="33" customHeight="1">
      <c r="A747" s="39"/>
      <c r="B747" s="40"/>
      <c r="C747" s="228" t="s">
        <v>598</v>
      </c>
      <c r="D747" s="228" t="s">
        <v>166</v>
      </c>
      <c r="E747" s="229" t="s">
        <v>599</v>
      </c>
      <c r="F747" s="230" t="s">
        <v>600</v>
      </c>
      <c r="G747" s="231" t="s">
        <v>169</v>
      </c>
      <c r="H747" s="232">
        <v>45.439999999999998</v>
      </c>
      <c r="I747" s="233"/>
      <c r="J747" s="234">
        <f>ROUND(I747*H747,2)</f>
        <v>0</v>
      </c>
      <c r="K747" s="235"/>
      <c r="L747" s="45"/>
      <c r="M747" s="236" t="s">
        <v>1</v>
      </c>
      <c r="N747" s="237" t="s">
        <v>39</v>
      </c>
      <c r="O747" s="92"/>
      <c r="P747" s="238">
        <f>O747*H747</f>
        <v>0</v>
      </c>
      <c r="Q747" s="238">
        <v>0.0078799999999999999</v>
      </c>
      <c r="R747" s="238">
        <f>Q747*H747</f>
        <v>0.35806719999999997</v>
      </c>
      <c r="S747" s="238">
        <v>0</v>
      </c>
      <c r="T747" s="239">
        <f>S747*H747</f>
        <v>0</v>
      </c>
      <c r="U747" s="39"/>
      <c r="V747" s="39"/>
      <c r="W747" s="39"/>
      <c r="X747" s="39"/>
      <c r="Y747" s="39"/>
      <c r="Z747" s="39"/>
      <c r="AA747" s="39"/>
      <c r="AB747" s="39"/>
      <c r="AC747" s="39"/>
      <c r="AD747" s="39"/>
      <c r="AE747" s="39"/>
      <c r="AR747" s="240" t="s">
        <v>170</v>
      </c>
      <c r="AT747" s="240" t="s">
        <v>166</v>
      </c>
      <c r="AU747" s="240" t="s">
        <v>83</v>
      </c>
      <c r="AY747" s="18" t="s">
        <v>164</v>
      </c>
      <c r="BE747" s="241">
        <f>IF(N747="základní",J747,0)</f>
        <v>0</v>
      </c>
      <c r="BF747" s="241">
        <f>IF(N747="snížená",J747,0)</f>
        <v>0</v>
      </c>
      <c r="BG747" s="241">
        <f>IF(N747="zákl. přenesená",J747,0)</f>
        <v>0</v>
      </c>
      <c r="BH747" s="241">
        <f>IF(N747="sníž. přenesená",J747,0)</f>
        <v>0</v>
      </c>
      <c r="BI747" s="241">
        <f>IF(N747="nulová",J747,0)</f>
        <v>0</v>
      </c>
      <c r="BJ747" s="18" t="s">
        <v>81</v>
      </c>
      <c r="BK747" s="241">
        <f>ROUND(I747*H747,2)</f>
        <v>0</v>
      </c>
      <c r="BL747" s="18" t="s">
        <v>170</v>
      </c>
      <c r="BM747" s="240" t="s">
        <v>601</v>
      </c>
    </row>
    <row r="748" s="14" customFormat="1">
      <c r="A748" s="14"/>
      <c r="B748" s="254"/>
      <c r="C748" s="255"/>
      <c r="D748" s="244" t="s">
        <v>172</v>
      </c>
      <c r="E748" s="256" t="s">
        <v>1</v>
      </c>
      <c r="F748" s="257" t="s">
        <v>592</v>
      </c>
      <c r="G748" s="255"/>
      <c r="H748" s="256" t="s">
        <v>1</v>
      </c>
      <c r="I748" s="258"/>
      <c r="J748" s="255"/>
      <c r="K748" s="255"/>
      <c r="L748" s="259"/>
      <c r="M748" s="260"/>
      <c r="N748" s="261"/>
      <c r="O748" s="261"/>
      <c r="P748" s="261"/>
      <c r="Q748" s="261"/>
      <c r="R748" s="261"/>
      <c r="S748" s="261"/>
      <c r="T748" s="262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T748" s="263" t="s">
        <v>172</v>
      </c>
      <c r="AU748" s="263" t="s">
        <v>83</v>
      </c>
      <c r="AV748" s="14" t="s">
        <v>81</v>
      </c>
      <c r="AW748" s="14" t="s">
        <v>31</v>
      </c>
      <c r="AX748" s="14" t="s">
        <v>12</v>
      </c>
      <c r="AY748" s="263" t="s">
        <v>164</v>
      </c>
    </row>
    <row r="749" s="13" customFormat="1">
      <c r="A749" s="13"/>
      <c r="B749" s="242"/>
      <c r="C749" s="243"/>
      <c r="D749" s="244" t="s">
        <v>172</v>
      </c>
      <c r="E749" s="245" t="s">
        <v>1</v>
      </c>
      <c r="F749" s="246" t="s">
        <v>602</v>
      </c>
      <c r="G749" s="243"/>
      <c r="H749" s="247">
        <v>40.200000000000003</v>
      </c>
      <c r="I749" s="248"/>
      <c r="J749" s="243"/>
      <c r="K749" s="243"/>
      <c r="L749" s="249"/>
      <c r="M749" s="250"/>
      <c r="N749" s="251"/>
      <c r="O749" s="251"/>
      <c r="P749" s="251"/>
      <c r="Q749" s="251"/>
      <c r="R749" s="251"/>
      <c r="S749" s="251"/>
      <c r="T749" s="252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T749" s="253" t="s">
        <v>172</v>
      </c>
      <c r="AU749" s="253" t="s">
        <v>83</v>
      </c>
      <c r="AV749" s="13" t="s">
        <v>83</v>
      </c>
      <c r="AW749" s="13" t="s">
        <v>31</v>
      </c>
      <c r="AX749" s="13" t="s">
        <v>12</v>
      </c>
      <c r="AY749" s="253" t="s">
        <v>164</v>
      </c>
    </row>
    <row r="750" s="14" customFormat="1">
      <c r="A750" s="14"/>
      <c r="B750" s="254"/>
      <c r="C750" s="255"/>
      <c r="D750" s="244" t="s">
        <v>172</v>
      </c>
      <c r="E750" s="256" t="s">
        <v>1</v>
      </c>
      <c r="F750" s="257" t="s">
        <v>594</v>
      </c>
      <c r="G750" s="255"/>
      <c r="H750" s="256" t="s">
        <v>1</v>
      </c>
      <c r="I750" s="258"/>
      <c r="J750" s="255"/>
      <c r="K750" s="255"/>
      <c r="L750" s="259"/>
      <c r="M750" s="260"/>
      <c r="N750" s="261"/>
      <c r="O750" s="261"/>
      <c r="P750" s="261"/>
      <c r="Q750" s="261"/>
      <c r="R750" s="261"/>
      <c r="S750" s="261"/>
      <c r="T750" s="262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T750" s="263" t="s">
        <v>172</v>
      </c>
      <c r="AU750" s="263" t="s">
        <v>83</v>
      </c>
      <c r="AV750" s="14" t="s">
        <v>81</v>
      </c>
      <c r="AW750" s="14" t="s">
        <v>31</v>
      </c>
      <c r="AX750" s="14" t="s">
        <v>12</v>
      </c>
      <c r="AY750" s="263" t="s">
        <v>164</v>
      </c>
    </row>
    <row r="751" s="13" customFormat="1">
      <c r="A751" s="13"/>
      <c r="B751" s="242"/>
      <c r="C751" s="243"/>
      <c r="D751" s="244" t="s">
        <v>172</v>
      </c>
      <c r="E751" s="245" t="s">
        <v>1</v>
      </c>
      <c r="F751" s="246" t="s">
        <v>603</v>
      </c>
      <c r="G751" s="243"/>
      <c r="H751" s="247">
        <v>2.04</v>
      </c>
      <c r="I751" s="248"/>
      <c r="J751" s="243"/>
      <c r="K751" s="243"/>
      <c r="L751" s="249"/>
      <c r="M751" s="250"/>
      <c r="N751" s="251"/>
      <c r="O751" s="251"/>
      <c r="P751" s="251"/>
      <c r="Q751" s="251"/>
      <c r="R751" s="251"/>
      <c r="S751" s="251"/>
      <c r="T751" s="252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T751" s="253" t="s">
        <v>172</v>
      </c>
      <c r="AU751" s="253" t="s">
        <v>83</v>
      </c>
      <c r="AV751" s="13" t="s">
        <v>83</v>
      </c>
      <c r="AW751" s="13" t="s">
        <v>31</v>
      </c>
      <c r="AX751" s="13" t="s">
        <v>12</v>
      </c>
      <c r="AY751" s="253" t="s">
        <v>164</v>
      </c>
    </row>
    <row r="752" s="14" customFormat="1">
      <c r="A752" s="14"/>
      <c r="B752" s="254"/>
      <c r="C752" s="255"/>
      <c r="D752" s="244" t="s">
        <v>172</v>
      </c>
      <c r="E752" s="256" t="s">
        <v>1</v>
      </c>
      <c r="F752" s="257" t="s">
        <v>596</v>
      </c>
      <c r="G752" s="255"/>
      <c r="H752" s="256" t="s">
        <v>1</v>
      </c>
      <c r="I752" s="258"/>
      <c r="J752" s="255"/>
      <c r="K752" s="255"/>
      <c r="L752" s="259"/>
      <c r="M752" s="260"/>
      <c r="N752" s="261"/>
      <c r="O752" s="261"/>
      <c r="P752" s="261"/>
      <c r="Q752" s="261"/>
      <c r="R752" s="261"/>
      <c r="S752" s="261"/>
      <c r="T752" s="262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T752" s="263" t="s">
        <v>172</v>
      </c>
      <c r="AU752" s="263" t="s">
        <v>83</v>
      </c>
      <c r="AV752" s="14" t="s">
        <v>81</v>
      </c>
      <c r="AW752" s="14" t="s">
        <v>31</v>
      </c>
      <c r="AX752" s="14" t="s">
        <v>12</v>
      </c>
      <c r="AY752" s="263" t="s">
        <v>164</v>
      </c>
    </row>
    <row r="753" s="13" customFormat="1">
      <c r="A753" s="13"/>
      <c r="B753" s="242"/>
      <c r="C753" s="243"/>
      <c r="D753" s="244" t="s">
        <v>172</v>
      </c>
      <c r="E753" s="245" t="s">
        <v>1</v>
      </c>
      <c r="F753" s="246" t="s">
        <v>604</v>
      </c>
      <c r="G753" s="243"/>
      <c r="H753" s="247">
        <v>3.2000000000000002</v>
      </c>
      <c r="I753" s="248"/>
      <c r="J753" s="243"/>
      <c r="K753" s="243"/>
      <c r="L753" s="249"/>
      <c r="M753" s="250"/>
      <c r="N753" s="251"/>
      <c r="O753" s="251"/>
      <c r="P753" s="251"/>
      <c r="Q753" s="251"/>
      <c r="R753" s="251"/>
      <c r="S753" s="251"/>
      <c r="T753" s="252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T753" s="253" t="s">
        <v>172</v>
      </c>
      <c r="AU753" s="253" t="s">
        <v>83</v>
      </c>
      <c r="AV753" s="13" t="s">
        <v>83</v>
      </c>
      <c r="AW753" s="13" t="s">
        <v>31</v>
      </c>
      <c r="AX753" s="13" t="s">
        <v>12</v>
      </c>
      <c r="AY753" s="253" t="s">
        <v>164</v>
      </c>
    </row>
    <row r="754" s="15" customFormat="1">
      <c r="A754" s="15"/>
      <c r="B754" s="264"/>
      <c r="C754" s="265"/>
      <c r="D754" s="244" t="s">
        <v>172</v>
      </c>
      <c r="E754" s="266" t="s">
        <v>1</v>
      </c>
      <c r="F754" s="267" t="s">
        <v>180</v>
      </c>
      <c r="G754" s="265"/>
      <c r="H754" s="268">
        <v>45.439999999999998</v>
      </c>
      <c r="I754" s="269"/>
      <c r="J754" s="265"/>
      <c r="K754" s="265"/>
      <c r="L754" s="270"/>
      <c r="M754" s="271"/>
      <c r="N754" s="272"/>
      <c r="O754" s="272"/>
      <c r="P754" s="272"/>
      <c r="Q754" s="272"/>
      <c r="R754" s="272"/>
      <c r="S754" s="272"/>
      <c r="T754" s="273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T754" s="274" t="s">
        <v>172</v>
      </c>
      <c r="AU754" s="274" t="s">
        <v>83</v>
      </c>
      <c r="AV754" s="15" t="s">
        <v>170</v>
      </c>
      <c r="AW754" s="15" t="s">
        <v>31</v>
      </c>
      <c r="AX754" s="15" t="s">
        <v>81</v>
      </c>
      <c r="AY754" s="274" t="s">
        <v>164</v>
      </c>
    </row>
    <row r="755" s="2" customFormat="1" ht="37.8" customHeight="1">
      <c r="A755" s="39"/>
      <c r="B755" s="40"/>
      <c r="C755" s="228" t="s">
        <v>605</v>
      </c>
      <c r="D755" s="228" t="s">
        <v>166</v>
      </c>
      <c r="E755" s="229" t="s">
        <v>606</v>
      </c>
      <c r="F755" s="230" t="s">
        <v>607</v>
      </c>
      <c r="G755" s="231" t="s">
        <v>169</v>
      </c>
      <c r="H755" s="232">
        <v>45.439999999999998</v>
      </c>
      <c r="I755" s="233"/>
      <c r="J755" s="234">
        <f>ROUND(I755*H755,2)</f>
        <v>0</v>
      </c>
      <c r="K755" s="235"/>
      <c r="L755" s="45"/>
      <c r="M755" s="236" t="s">
        <v>1</v>
      </c>
      <c r="N755" s="237" t="s">
        <v>39</v>
      </c>
      <c r="O755" s="92"/>
      <c r="P755" s="238">
        <f>O755*H755</f>
        <v>0</v>
      </c>
      <c r="Q755" s="238">
        <v>0</v>
      </c>
      <c r="R755" s="238">
        <f>Q755*H755</f>
        <v>0</v>
      </c>
      <c r="S755" s="238">
        <v>0</v>
      </c>
      <c r="T755" s="239">
        <f>S755*H755</f>
        <v>0</v>
      </c>
      <c r="U755" s="39"/>
      <c r="V755" s="39"/>
      <c r="W755" s="39"/>
      <c r="X755" s="39"/>
      <c r="Y755" s="39"/>
      <c r="Z755" s="39"/>
      <c r="AA755" s="39"/>
      <c r="AB755" s="39"/>
      <c r="AC755" s="39"/>
      <c r="AD755" s="39"/>
      <c r="AE755" s="39"/>
      <c r="AR755" s="240" t="s">
        <v>170</v>
      </c>
      <c r="AT755" s="240" t="s">
        <v>166</v>
      </c>
      <c r="AU755" s="240" t="s">
        <v>83</v>
      </c>
      <c r="AY755" s="18" t="s">
        <v>164</v>
      </c>
      <c r="BE755" s="241">
        <f>IF(N755="základní",J755,0)</f>
        <v>0</v>
      </c>
      <c r="BF755" s="241">
        <f>IF(N755="snížená",J755,0)</f>
        <v>0</v>
      </c>
      <c r="BG755" s="241">
        <f>IF(N755="zákl. přenesená",J755,0)</f>
        <v>0</v>
      </c>
      <c r="BH755" s="241">
        <f>IF(N755="sníž. přenesená",J755,0)</f>
        <v>0</v>
      </c>
      <c r="BI755" s="241">
        <f>IF(N755="nulová",J755,0)</f>
        <v>0</v>
      </c>
      <c r="BJ755" s="18" t="s">
        <v>81</v>
      </c>
      <c r="BK755" s="241">
        <f>ROUND(I755*H755,2)</f>
        <v>0</v>
      </c>
      <c r="BL755" s="18" t="s">
        <v>170</v>
      </c>
      <c r="BM755" s="240" t="s">
        <v>608</v>
      </c>
    </row>
    <row r="756" s="14" customFormat="1">
      <c r="A756" s="14"/>
      <c r="B756" s="254"/>
      <c r="C756" s="255"/>
      <c r="D756" s="244" t="s">
        <v>172</v>
      </c>
      <c r="E756" s="256" t="s">
        <v>1</v>
      </c>
      <c r="F756" s="257" t="s">
        <v>592</v>
      </c>
      <c r="G756" s="255"/>
      <c r="H756" s="256" t="s">
        <v>1</v>
      </c>
      <c r="I756" s="258"/>
      <c r="J756" s="255"/>
      <c r="K756" s="255"/>
      <c r="L756" s="259"/>
      <c r="M756" s="260"/>
      <c r="N756" s="261"/>
      <c r="O756" s="261"/>
      <c r="P756" s="261"/>
      <c r="Q756" s="261"/>
      <c r="R756" s="261"/>
      <c r="S756" s="261"/>
      <c r="T756" s="262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T756" s="263" t="s">
        <v>172</v>
      </c>
      <c r="AU756" s="263" t="s">
        <v>83</v>
      </c>
      <c r="AV756" s="14" t="s">
        <v>81</v>
      </c>
      <c r="AW756" s="14" t="s">
        <v>31</v>
      </c>
      <c r="AX756" s="14" t="s">
        <v>12</v>
      </c>
      <c r="AY756" s="263" t="s">
        <v>164</v>
      </c>
    </row>
    <row r="757" s="13" customFormat="1">
      <c r="A757" s="13"/>
      <c r="B757" s="242"/>
      <c r="C757" s="243"/>
      <c r="D757" s="244" t="s">
        <v>172</v>
      </c>
      <c r="E757" s="245" t="s">
        <v>1</v>
      </c>
      <c r="F757" s="246" t="s">
        <v>602</v>
      </c>
      <c r="G757" s="243"/>
      <c r="H757" s="247">
        <v>40.200000000000003</v>
      </c>
      <c r="I757" s="248"/>
      <c r="J757" s="243"/>
      <c r="K757" s="243"/>
      <c r="L757" s="249"/>
      <c r="M757" s="250"/>
      <c r="N757" s="251"/>
      <c r="O757" s="251"/>
      <c r="P757" s="251"/>
      <c r="Q757" s="251"/>
      <c r="R757" s="251"/>
      <c r="S757" s="251"/>
      <c r="T757" s="252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T757" s="253" t="s">
        <v>172</v>
      </c>
      <c r="AU757" s="253" t="s">
        <v>83</v>
      </c>
      <c r="AV757" s="13" t="s">
        <v>83</v>
      </c>
      <c r="AW757" s="13" t="s">
        <v>31</v>
      </c>
      <c r="AX757" s="13" t="s">
        <v>12</v>
      </c>
      <c r="AY757" s="253" t="s">
        <v>164</v>
      </c>
    </row>
    <row r="758" s="14" customFormat="1">
      <c r="A758" s="14"/>
      <c r="B758" s="254"/>
      <c r="C758" s="255"/>
      <c r="D758" s="244" t="s">
        <v>172</v>
      </c>
      <c r="E758" s="256" t="s">
        <v>1</v>
      </c>
      <c r="F758" s="257" t="s">
        <v>594</v>
      </c>
      <c r="G758" s="255"/>
      <c r="H758" s="256" t="s">
        <v>1</v>
      </c>
      <c r="I758" s="258"/>
      <c r="J758" s="255"/>
      <c r="K758" s="255"/>
      <c r="L758" s="259"/>
      <c r="M758" s="260"/>
      <c r="N758" s="261"/>
      <c r="O758" s="261"/>
      <c r="P758" s="261"/>
      <c r="Q758" s="261"/>
      <c r="R758" s="261"/>
      <c r="S758" s="261"/>
      <c r="T758" s="262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T758" s="263" t="s">
        <v>172</v>
      </c>
      <c r="AU758" s="263" t="s">
        <v>83</v>
      </c>
      <c r="AV758" s="14" t="s">
        <v>81</v>
      </c>
      <c r="AW758" s="14" t="s">
        <v>31</v>
      </c>
      <c r="AX758" s="14" t="s">
        <v>12</v>
      </c>
      <c r="AY758" s="263" t="s">
        <v>164</v>
      </c>
    </row>
    <row r="759" s="13" customFormat="1">
      <c r="A759" s="13"/>
      <c r="B759" s="242"/>
      <c r="C759" s="243"/>
      <c r="D759" s="244" t="s">
        <v>172</v>
      </c>
      <c r="E759" s="245" t="s">
        <v>1</v>
      </c>
      <c r="F759" s="246" t="s">
        <v>603</v>
      </c>
      <c r="G759" s="243"/>
      <c r="H759" s="247">
        <v>2.04</v>
      </c>
      <c r="I759" s="248"/>
      <c r="J759" s="243"/>
      <c r="K759" s="243"/>
      <c r="L759" s="249"/>
      <c r="M759" s="250"/>
      <c r="N759" s="251"/>
      <c r="O759" s="251"/>
      <c r="P759" s="251"/>
      <c r="Q759" s="251"/>
      <c r="R759" s="251"/>
      <c r="S759" s="251"/>
      <c r="T759" s="252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T759" s="253" t="s">
        <v>172</v>
      </c>
      <c r="AU759" s="253" t="s">
        <v>83</v>
      </c>
      <c r="AV759" s="13" t="s">
        <v>83</v>
      </c>
      <c r="AW759" s="13" t="s">
        <v>31</v>
      </c>
      <c r="AX759" s="13" t="s">
        <v>12</v>
      </c>
      <c r="AY759" s="253" t="s">
        <v>164</v>
      </c>
    </row>
    <row r="760" s="14" customFormat="1">
      <c r="A760" s="14"/>
      <c r="B760" s="254"/>
      <c r="C760" s="255"/>
      <c r="D760" s="244" t="s">
        <v>172</v>
      </c>
      <c r="E760" s="256" t="s">
        <v>1</v>
      </c>
      <c r="F760" s="257" t="s">
        <v>596</v>
      </c>
      <c r="G760" s="255"/>
      <c r="H760" s="256" t="s">
        <v>1</v>
      </c>
      <c r="I760" s="258"/>
      <c r="J760" s="255"/>
      <c r="K760" s="255"/>
      <c r="L760" s="259"/>
      <c r="M760" s="260"/>
      <c r="N760" s="261"/>
      <c r="O760" s="261"/>
      <c r="P760" s="261"/>
      <c r="Q760" s="261"/>
      <c r="R760" s="261"/>
      <c r="S760" s="261"/>
      <c r="T760" s="262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T760" s="263" t="s">
        <v>172</v>
      </c>
      <c r="AU760" s="263" t="s">
        <v>83</v>
      </c>
      <c r="AV760" s="14" t="s">
        <v>81</v>
      </c>
      <c r="AW760" s="14" t="s">
        <v>31</v>
      </c>
      <c r="AX760" s="14" t="s">
        <v>12</v>
      </c>
      <c r="AY760" s="263" t="s">
        <v>164</v>
      </c>
    </row>
    <row r="761" s="13" customFormat="1">
      <c r="A761" s="13"/>
      <c r="B761" s="242"/>
      <c r="C761" s="243"/>
      <c r="D761" s="244" t="s">
        <v>172</v>
      </c>
      <c r="E761" s="245" t="s">
        <v>1</v>
      </c>
      <c r="F761" s="246" t="s">
        <v>604</v>
      </c>
      <c r="G761" s="243"/>
      <c r="H761" s="247">
        <v>3.2000000000000002</v>
      </c>
      <c r="I761" s="248"/>
      <c r="J761" s="243"/>
      <c r="K761" s="243"/>
      <c r="L761" s="249"/>
      <c r="M761" s="250"/>
      <c r="N761" s="251"/>
      <c r="O761" s="251"/>
      <c r="P761" s="251"/>
      <c r="Q761" s="251"/>
      <c r="R761" s="251"/>
      <c r="S761" s="251"/>
      <c r="T761" s="252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T761" s="253" t="s">
        <v>172</v>
      </c>
      <c r="AU761" s="253" t="s">
        <v>83</v>
      </c>
      <c r="AV761" s="13" t="s">
        <v>83</v>
      </c>
      <c r="AW761" s="13" t="s">
        <v>31</v>
      </c>
      <c r="AX761" s="13" t="s">
        <v>12</v>
      </c>
      <c r="AY761" s="253" t="s">
        <v>164</v>
      </c>
    </row>
    <row r="762" s="15" customFormat="1">
      <c r="A762" s="15"/>
      <c r="B762" s="264"/>
      <c r="C762" s="265"/>
      <c r="D762" s="244" t="s">
        <v>172</v>
      </c>
      <c r="E762" s="266" t="s">
        <v>1</v>
      </c>
      <c r="F762" s="267" t="s">
        <v>180</v>
      </c>
      <c r="G762" s="265"/>
      <c r="H762" s="268">
        <v>45.439999999999998</v>
      </c>
      <c r="I762" s="269"/>
      <c r="J762" s="265"/>
      <c r="K762" s="265"/>
      <c r="L762" s="270"/>
      <c r="M762" s="271"/>
      <c r="N762" s="272"/>
      <c r="O762" s="272"/>
      <c r="P762" s="272"/>
      <c r="Q762" s="272"/>
      <c r="R762" s="272"/>
      <c r="S762" s="272"/>
      <c r="T762" s="273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T762" s="274" t="s">
        <v>172</v>
      </c>
      <c r="AU762" s="274" t="s">
        <v>83</v>
      </c>
      <c r="AV762" s="15" t="s">
        <v>170</v>
      </c>
      <c r="AW762" s="15" t="s">
        <v>31</v>
      </c>
      <c r="AX762" s="15" t="s">
        <v>81</v>
      </c>
      <c r="AY762" s="274" t="s">
        <v>164</v>
      </c>
    </row>
    <row r="763" s="12" customFormat="1" ht="22.8" customHeight="1">
      <c r="A763" s="12"/>
      <c r="B763" s="212"/>
      <c r="C763" s="213"/>
      <c r="D763" s="214" t="s">
        <v>73</v>
      </c>
      <c r="E763" s="226" t="s">
        <v>194</v>
      </c>
      <c r="F763" s="226" t="s">
        <v>609</v>
      </c>
      <c r="G763" s="213"/>
      <c r="H763" s="213"/>
      <c r="I763" s="216"/>
      <c r="J763" s="227">
        <f>BK763</f>
        <v>0</v>
      </c>
      <c r="K763" s="213"/>
      <c r="L763" s="218"/>
      <c r="M763" s="219"/>
      <c r="N763" s="220"/>
      <c r="O763" s="220"/>
      <c r="P763" s="221">
        <f>SUM(P764:P851)</f>
        <v>0</v>
      </c>
      <c r="Q763" s="220"/>
      <c r="R763" s="221">
        <f>SUM(R764:R851)</f>
        <v>2045.7822441999997</v>
      </c>
      <c r="S763" s="220"/>
      <c r="T763" s="222">
        <f>SUM(T764:T851)</f>
        <v>0</v>
      </c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R763" s="223" t="s">
        <v>81</v>
      </c>
      <c r="AT763" s="224" t="s">
        <v>73</v>
      </c>
      <c r="AU763" s="224" t="s">
        <v>81</v>
      </c>
      <c r="AY763" s="223" t="s">
        <v>164</v>
      </c>
      <c r="BK763" s="225">
        <f>SUM(BK764:BK851)</f>
        <v>0</v>
      </c>
    </row>
    <row r="764" s="2" customFormat="1" ht="24.15" customHeight="1">
      <c r="A764" s="39"/>
      <c r="B764" s="40"/>
      <c r="C764" s="228" t="s">
        <v>610</v>
      </c>
      <c r="D764" s="228" t="s">
        <v>166</v>
      </c>
      <c r="E764" s="229" t="s">
        <v>611</v>
      </c>
      <c r="F764" s="230" t="s">
        <v>612</v>
      </c>
      <c r="G764" s="231" t="s">
        <v>169</v>
      </c>
      <c r="H764" s="232">
        <v>175.24000000000001</v>
      </c>
      <c r="I764" s="233"/>
      <c r="J764" s="234">
        <f>ROUND(I764*H764,2)</f>
        <v>0</v>
      </c>
      <c r="K764" s="235"/>
      <c r="L764" s="45"/>
      <c r="M764" s="236" t="s">
        <v>1</v>
      </c>
      <c r="N764" s="237" t="s">
        <v>39</v>
      </c>
      <c r="O764" s="92"/>
      <c r="P764" s="238">
        <f>O764*H764</f>
        <v>0</v>
      </c>
      <c r="Q764" s="238">
        <v>0.23000000000000001</v>
      </c>
      <c r="R764" s="238">
        <f>Q764*H764</f>
        <v>40.305200000000006</v>
      </c>
      <c r="S764" s="238">
        <v>0</v>
      </c>
      <c r="T764" s="239">
        <f>S764*H764</f>
        <v>0</v>
      </c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R764" s="240" t="s">
        <v>170</v>
      </c>
      <c r="AT764" s="240" t="s">
        <v>166</v>
      </c>
      <c r="AU764" s="240" t="s">
        <v>83</v>
      </c>
      <c r="AY764" s="18" t="s">
        <v>164</v>
      </c>
      <c r="BE764" s="241">
        <f>IF(N764="základní",J764,0)</f>
        <v>0</v>
      </c>
      <c r="BF764" s="241">
        <f>IF(N764="snížená",J764,0)</f>
        <v>0</v>
      </c>
      <c r="BG764" s="241">
        <f>IF(N764="zákl. přenesená",J764,0)</f>
        <v>0</v>
      </c>
      <c r="BH764" s="241">
        <f>IF(N764="sníž. přenesená",J764,0)</f>
        <v>0</v>
      </c>
      <c r="BI764" s="241">
        <f>IF(N764="nulová",J764,0)</f>
        <v>0</v>
      </c>
      <c r="BJ764" s="18" t="s">
        <v>81</v>
      </c>
      <c r="BK764" s="241">
        <f>ROUND(I764*H764,2)</f>
        <v>0</v>
      </c>
      <c r="BL764" s="18" t="s">
        <v>170</v>
      </c>
      <c r="BM764" s="240" t="s">
        <v>613</v>
      </c>
    </row>
    <row r="765" s="14" customFormat="1">
      <c r="A765" s="14"/>
      <c r="B765" s="254"/>
      <c r="C765" s="255"/>
      <c r="D765" s="244" t="s">
        <v>172</v>
      </c>
      <c r="E765" s="256" t="s">
        <v>1</v>
      </c>
      <c r="F765" s="257" t="s">
        <v>198</v>
      </c>
      <c r="G765" s="255"/>
      <c r="H765" s="256" t="s">
        <v>1</v>
      </c>
      <c r="I765" s="258"/>
      <c r="J765" s="255"/>
      <c r="K765" s="255"/>
      <c r="L765" s="259"/>
      <c r="M765" s="260"/>
      <c r="N765" s="261"/>
      <c r="O765" s="261"/>
      <c r="P765" s="261"/>
      <c r="Q765" s="261"/>
      <c r="R765" s="261"/>
      <c r="S765" s="261"/>
      <c r="T765" s="262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T765" s="263" t="s">
        <v>172</v>
      </c>
      <c r="AU765" s="263" t="s">
        <v>83</v>
      </c>
      <c r="AV765" s="14" t="s">
        <v>81</v>
      </c>
      <c r="AW765" s="14" t="s">
        <v>31</v>
      </c>
      <c r="AX765" s="14" t="s">
        <v>12</v>
      </c>
      <c r="AY765" s="263" t="s">
        <v>164</v>
      </c>
    </row>
    <row r="766" s="14" customFormat="1">
      <c r="A766" s="14"/>
      <c r="B766" s="254"/>
      <c r="C766" s="255"/>
      <c r="D766" s="244" t="s">
        <v>172</v>
      </c>
      <c r="E766" s="256" t="s">
        <v>1</v>
      </c>
      <c r="F766" s="257" t="s">
        <v>199</v>
      </c>
      <c r="G766" s="255"/>
      <c r="H766" s="256" t="s">
        <v>1</v>
      </c>
      <c r="I766" s="258"/>
      <c r="J766" s="255"/>
      <c r="K766" s="255"/>
      <c r="L766" s="259"/>
      <c r="M766" s="260"/>
      <c r="N766" s="261"/>
      <c r="O766" s="261"/>
      <c r="P766" s="261"/>
      <c r="Q766" s="261"/>
      <c r="R766" s="261"/>
      <c r="S766" s="261"/>
      <c r="T766" s="262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T766" s="263" t="s">
        <v>172</v>
      </c>
      <c r="AU766" s="263" t="s">
        <v>83</v>
      </c>
      <c r="AV766" s="14" t="s">
        <v>81</v>
      </c>
      <c r="AW766" s="14" t="s">
        <v>31</v>
      </c>
      <c r="AX766" s="14" t="s">
        <v>12</v>
      </c>
      <c r="AY766" s="263" t="s">
        <v>164</v>
      </c>
    </row>
    <row r="767" s="13" customFormat="1">
      <c r="A767" s="13"/>
      <c r="B767" s="242"/>
      <c r="C767" s="243"/>
      <c r="D767" s="244" t="s">
        <v>172</v>
      </c>
      <c r="E767" s="245" t="s">
        <v>1</v>
      </c>
      <c r="F767" s="246" t="s">
        <v>200</v>
      </c>
      <c r="G767" s="243"/>
      <c r="H767" s="247">
        <v>175.24000000000001</v>
      </c>
      <c r="I767" s="248"/>
      <c r="J767" s="243"/>
      <c r="K767" s="243"/>
      <c r="L767" s="249"/>
      <c r="M767" s="250"/>
      <c r="N767" s="251"/>
      <c r="O767" s="251"/>
      <c r="P767" s="251"/>
      <c r="Q767" s="251"/>
      <c r="R767" s="251"/>
      <c r="S767" s="251"/>
      <c r="T767" s="252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T767" s="253" t="s">
        <v>172</v>
      </c>
      <c r="AU767" s="253" t="s">
        <v>83</v>
      </c>
      <c r="AV767" s="13" t="s">
        <v>83</v>
      </c>
      <c r="AW767" s="13" t="s">
        <v>31</v>
      </c>
      <c r="AX767" s="13" t="s">
        <v>12</v>
      </c>
      <c r="AY767" s="253" t="s">
        <v>164</v>
      </c>
    </row>
    <row r="768" s="15" customFormat="1">
      <c r="A768" s="15"/>
      <c r="B768" s="264"/>
      <c r="C768" s="265"/>
      <c r="D768" s="244" t="s">
        <v>172</v>
      </c>
      <c r="E768" s="266" t="s">
        <v>1</v>
      </c>
      <c r="F768" s="267" t="s">
        <v>180</v>
      </c>
      <c r="G768" s="265"/>
      <c r="H768" s="268">
        <v>175.24000000000001</v>
      </c>
      <c r="I768" s="269"/>
      <c r="J768" s="265"/>
      <c r="K768" s="265"/>
      <c r="L768" s="270"/>
      <c r="M768" s="271"/>
      <c r="N768" s="272"/>
      <c r="O768" s="272"/>
      <c r="P768" s="272"/>
      <c r="Q768" s="272"/>
      <c r="R768" s="272"/>
      <c r="S768" s="272"/>
      <c r="T768" s="273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T768" s="274" t="s">
        <v>172</v>
      </c>
      <c r="AU768" s="274" t="s">
        <v>83</v>
      </c>
      <c r="AV768" s="15" t="s">
        <v>170</v>
      </c>
      <c r="AW768" s="15" t="s">
        <v>31</v>
      </c>
      <c r="AX768" s="15" t="s">
        <v>81</v>
      </c>
      <c r="AY768" s="274" t="s">
        <v>164</v>
      </c>
    </row>
    <row r="769" s="2" customFormat="1" ht="24.15" customHeight="1">
      <c r="A769" s="39"/>
      <c r="B769" s="40"/>
      <c r="C769" s="228" t="s">
        <v>614</v>
      </c>
      <c r="D769" s="228" t="s">
        <v>166</v>
      </c>
      <c r="E769" s="229" t="s">
        <v>615</v>
      </c>
      <c r="F769" s="230" t="s">
        <v>616</v>
      </c>
      <c r="G769" s="231" t="s">
        <v>169</v>
      </c>
      <c r="H769" s="232">
        <v>3517.1700000000001</v>
      </c>
      <c r="I769" s="233"/>
      <c r="J769" s="234">
        <f>ROUND(I769*H769,2)</f>
        <v>0</v>
      </c>
      <c r="K769" s="235"/>
      <c r="L769" s="45"/>
      <c r="M769" s="236" t="s">
        <v>1</v>
      </c>
      <c r="N769" s="237" t="s">
        <v>39</v>
      </c>
      <c r="O769" s="92"/>
      <c r="P769" s="238">
        <f>O769*H769</f>
        <v>0</v>
      </c>
      <c r="Q769" s="238">
        <v>0.34499999999999997</v>
      </c>
      <c r="R769" s="238">
        <f>Q769*H769</f>
        <v>1213.42365</v>
      </c>
      <c r="S769" s="238">
        <v>0</v>
      </c>
      <c r="T769" s="239">
        <f>S769*H769</f>
        <v>0</v>
      </c>
      <c r="U769" s="39"/>
      <c r="V769" s="39"/>
      <c r="W769" s="39"/>
      <c r="X769" s="39"/>
      <c r="Y769" s="39"/>
      <c r="Z769" s="39"/>
      <c r="AA769" s="39"/>
      <c r="AB769" s="39"/>
      <c r="AC769" s="39"/>
      <c r="AD769" s="39"/>
      <c r="AE769" s="39"/>
      <c r="AR769" s="240" t="s">
        <v>170</v>
      </c>
      <c r="AT769" s="240" t="s">
        <v>166</v>
      </c>
      <c r="AU769" s="240" t="s">
        <v>83</v>
      </c>
      <c r="AY769" s="18" t="s">
        <v>164</v>
      </c>
      <c r="BE769" s="241">
        <f>IF(N769="základní",J769,0)</f>
        <v>0</v>
      </c>
      <c r="BF769" s="241">
        <f>IF(N769="snížená",J769,0)</f>
        <v>0</v>
      </c>
      <c r="BG769" s="241">
        <f>IF(N769="zákl. přenesená",J769,0)</f>
        <v>0</v>
      </c>
      <c r="BH769" s="241">
        <f>IF(N769="sníž. přenesená",J769,0)</f>
        <v>0</v>
      </c>
      <c r="BI769" s="241">
        <f>IF(N769="nulová",J769,0)</f>
        <v>0</v>
      </c>
      <c r="BJ769" s="18" t="s">
        <v>81</v>
      </c>
      <c r="BK769" s="241">
        <f>ROUND(I769*H769,2)</f>
        <v>0</v>
      </c>
      <c r="BL769" s="18" t="s">
        <v>170</v>
      </c>
      <c r="BM769" s="240" t="s">
        <v>617</v>
      </c>
    </row>
    <row r="770" s="14" customFormat="1">
      <c r="A770" s="14"/>
      <c r="B770" s="254"/>
      <c r="C770" s="255"/>
      <c r="D770" s="244" t="s">
        <v>172</v>
      </c>
      <c r="E770" s="256" t="s">
        <v>1</v>
      </c>
      <c r="F770" s="257" t="s">
        <v>205</v>
      </c>
      <c r="G770" s="255"/>
      <c r="H770" s="256" t="s">
        <v>1</v>
      </c>
      <c r="I770" s="258"/>
      <c r="J770" s="255"/>
      <c r="K770" s="255"/>
      <c r="L770" s="259"/>
      <c r="M770" s="260"/>
      <c r="N770" s="261"/>
      <c r="O770" s="261"/>
      <c r="P770" s="261"/>
      <c r="Q770" s="261"/>
      <c r="R770" s="261"/>
      <c r="S770" s="261"/>
      <c r="T770" s="262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T770" s="263" t="s">
        <v>172</v>
      </c>
      <c r="AU770" s="263" t="s">
        <v>83</v>
      </c>
      <c r="AV770" s="14" t="s">
        <v>81</v>
      </c>
      <c r="AW770" s="14" t="s">
        <v>31</v>
      </c>
      <c r="AX770" s="14" t="s">
        <v>12</v>
      </c>
      <c r="AY770" s="263" t="s">
        <v>164</v>
      </c>
    </row>
    <row r="771" s="14" customFormat="1">
      <c r="A771" s="14"/>
      <c r="B771" s="254"/>
      <c r="C771" s="255"/>
      <c r="D771" s="244" t="s">
        <v>172</v>
      </c>
      <c r="E771" s="256" t="s">
        <v>1</v>
      </c>
      <c r="F771" s="257" t="s">
        <v>206</v>
      </c>
      <c r="G771" s="255"/>
      <c r="H771" s="256" t="s">
        <v>1</v>
      </c>
      <c r="I771" s="258"/>
      <c r="J771" s="255"/>
      <c r="K771" s="255"/>
      <c r="L771" s="259"/>
      <c r="M771" s="260"/>
      <c r="N771" s="261"/>
      <c r="O771" s="261"/>
      <c r="P771" s="261"/>
      <c r="Q771" s="261"/>
      <c r="R771" s="261"/>
      <c r="S771" s="261"/>
      <c r="T771" s="262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T771" s="263" t="s">
        <v>172</v>
      </c>
      <c r="AU771" s="263" t="s">
        <v>83</v>
      </c>
      <c r="AV771" s="14" t="s">
        <v>81</v>
      </c>
      <c r="AW771" s="14" t="s">
        <v>31</v>
      </c>
      <c r="AX771" s="14" t="s">
        <v>12</v>
      </c>
      <c r="AY771" s="263" t="s">
        <v>164</v>
      </c>
    </row>
    <row r="772" s="13" customFormat="1">
      <c r="A772" s="13"/>
      <c r="B772" s="242"/>
      <c r="C772" s="243"/>
      <c r="D772" s="244" t="s">
        <v>172</v>
      </c>
      <c r="E772" s="245" t="s">
        <v>1</v>
      </c>
      <c r="F772" s="246" t="s">
        <v>207</v>
      </c>
      <c r="G772" s="243"/>
      <c r="H772" s="247">
        <v>104.78</v>
      </c>
      <c r="I772" s="248"/>
      <c r="J772" s="243"/>
      <c r="K772" s="243"/>
      <c r="L772" s="249"/>
      <c r="M772" s="250"/>
      <c r="N772" s="251"/>
      <c r="O772" s="251"/>
      <c r="P772" s="251"/>
      <c r="Q772" s="251"/>
      <c r="R772" s="251"/>
      <c r="S772" s="251"/>
      <c r="T772" s="252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T772" s="253" t="s">
        <v>172</v>
      </c>
      <c r="AU772" s="253" t="s">
        <v>83</v>
      </c>
      <c r="AV772" s="13" t="s">
        <v>83</v>
      </c>
      <c r="AW772" s="13" t="s">
        <v>31</v>
      </c>
      <c r="AX772" s="13" t="s">
        <v>12</v>
      </c>
      <c r="AY772" s="253" t="s">
        <v>164</v>
      </c>
    </row>
    <row r="773" s="14" customFormat="1">
      <c r="A773" s="14"/>
      <c r="B773" s="254"/>
      <c r="C773" s="255"/>
      <c r="D773" s="244" t="s">
        <v>172</v>
      </c>
      <c r="E773" s="256" t="s">
        <v>1</v>
      </c>
      <c r="F773" s="257" t="s">
        <v>208</v>
      </c>
      <c r="G773" s="255"/>
      <c r="H773" s="256" t="s">
        <v>1</v>
      </c>
      <c r="I773" s="258"/>
      <c r="J773" s="255"/>
      <c r="K773" s="255"/>
      <c r="L773" s="259"/>
      <c r="M773" s="260"/>
      <c r="N773" s="261"/>
      <c r="O773" s="261"/>
      <c r="P773" s="261"/>
      <c r="Q773" s="261"/>
      <c r="R773" s="261"/>
      <c r="S773" s="261"/>
      <c r="T773" s="262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T773" s="263" t="s">
        <v>172</v>
      </c>
      <c r="AU773" s="263" t="s">
        <v>83</v>
      </c>
      <c r="AV773" s="14" t="s">
        <v>81</v>
      </c>
      <c r="AW773" s="14" t="s">
        <v>31</v>
      </c>
      <c r="AX773" s="14" t="s">
        <v>12</v>
      </c>
      <c r="AY773" s="263" t="s">
        <v>164</v>
      </c>
    </row>
    <row r="774" s="14" customFormat="1">
      <c r="A774" s="14"/>
      <c r="B774" s="254"/>
      <c r="C774" s="255"/>
      <c r="D774" s="244" t="s">
        <v>172</v>
      </c>
      <c r="E774" s="256" t="s">
        <v>1</v>
      </c>
      <c r="F774" s="257" t="s">
        <v>209</v>
      </c>
      <c r="G774" s="255"/>
      <c r="H774" s="256" t="s">
        <v>1</v>
      </c>
      <c r="I774" s="258"/>
      <c r="J774" s="255"/>
      <c r="K774" s="255"/>
      <c r="L774" s="259"/>
      <c r="M774" s="260"/>
      <c r="N774" s="261"/>
      <c r="O774" s="261"/>
      <c r="P774" s="261"/>
      <c r="Q774" s="261"/>
      <c r="R774" s="261"/>
      <c r="S774" s="261"/>
      <c r="T774" s="262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T774" s="263" t="s">
        <v>172</v>
      </c>
      <c r="AU774" s="263" t="s">
        <v>83</v>
      </c>
      <c r="AV774" s="14" t="s">
        <v>81</v>
      </c>
      <c r="AW774" s="14" t="s">
        <v>31</v>
      </c>
      <c r="AX774" s="14" t="s">
        <v>12</v>
      </c>
      <c r="AY774" s="263" t="s">
        <v>164</v>
      </c>
    </row>
    <row r="775" s="13" customFormat="1">
      <c r="A775" s="13"/>
      <c r="B775" s="242"/>
      <c r="C775" s="243"/>
      <c r="D775" s="244" t="s">
        <v>172</v>
      </c>
      <c r="E775" s="245" t="s">
        <v>1</v>
      </c>
      <c r="F775" s="246" t="s">
        <v>210</v>
      </c>
      <c r="G775" s="243"/>
      <c r="H775" s="247">
        <v>2384.7199999999998</v>
      </c>
      <c r="I775" s="248"/>
      <c r="J775" s="243"/>
      <c r="K775" s="243"/>
      <c r="L775" s="249"/>
      <c r="M775" s="250"/>
      <c r="N775" s="251"/>
      <c r="O775" s="251"/>
      <c r="P775" s="251"/>
      <c r="Q775" s="251"/>
      <c r="R775" s="251"/>
      <c r="S775" s="251"/>
      <c r="T775" s="252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T775" s="253" t="s">
        <v>172</v>
      </c>
      <c r="AU775" s="253" t="s">
        <v>83</v>
      </c>
      <c r="AV775" s="13" t="s">
        <v>83</v>
      </c>
      <c r="AW775" s="13" t="s">
        <v>31</v>
      </c>
      <c r="AX775" s="13" t="s">
        <v>12</v>
      </c>
      <c r="AY775" s="253" t="s">
        <v>164</v>
      </c>
    </row>
    <row r="776" s="14" customFormat="1">
      <c r="A776" s="14"/>
      <c r="B776" s="254"/>
      <c r="C776" s="255"/>
      <c r="D776" s="244" t="s">
        <v>172</v>
      </c>
      <c r="E776" s="256" t="s">
        <v>1</v>
      </c>
      <c r="F776" s="257" t="s">
        <v>177</v>
      </c>
      <c r="G776" s="255"/>
      <c r="H776" s="256" t="s">
        <v>1</v>
      </c>
      <c r="I776" s="258"/>
      <c r="J776" s="255"/>
      <c r="K776" s="255"/>
      <c r="L776" s="259"/>
      <c r="M776" s="260"/>
      <c r="N776" s="261"/>
      <c r="O776" s="261"/>
      <c r="P776" s="261"/>
      <c r="Q776" s="261"/>
      <c r="R776" s="261"/>
      <c r="S776" s="261"/>
      <c r="T776" s="262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T776" s="263" t="s">
        <v>172</v>
      </c>
      <c r="AU776" s="263" t="s">
        <v>83</v>
      </c>
      <c r="AV776" s="14" t="s">
        <v>81</v>
      </c>
      <c r="AW776" s="14" t="s">
        <v>31</v>
      </c>
      <c r="AX776" s="14" t="s">
        <v>12</v>
      </c>
      <c r="AY776" s="263" t="s">
        <v>164</v>
      </c>
    </row>
    <row r="777" s="14" customFormat="1">
      <c r="A777" s="14"/>
      <c r="B777" s="254"/>
      <c r="C777" s="255"/>
      <c r="D777" s="244" t="s">
        <v>172</v>
      </c>
      <c r="E777" s="256" t="s">
        <v>1</v>
      </c>
      <c r="F777" s="257" t="s">
        <v>178</v>
      </c>
      <c r="G777" s="255"/>
      <c r="H777" s="256" t="s">
        <v>1</v>
      </c>
      <c r="I777" s="258"/>
      <c r="J777" s="255"/>
      <c r="K777" s="255"/>
      <c r="L777" s="259"/>
      <c r="M777" s="260"/>
      <c r="N777" s="261"/>
      <c r="O777" s="261"/>
      <c r="P777" s="261"/>
      <c r="Q777" s="261"/>
      <c r="R777" s="261"/>
      <c r="S777" s="261"/>
      <c r="T777" s="262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T777" s="263" t="s">
        <v>172</v>
      </c>
      <c r="AU777" s="263" t="s">
        <v>83</v>
      </c>
      <c r="AV777" s="14" t="s">
        <v>81</v>
      </c>
      <c r="AW777" s="14" t="s">
        <v>31</v>
      </c>
      <c r="AX777" s="14" t="s">
        <v>12</v>
      </c>
      <c r="AY777" s="263" t="s">
        <v>164</v>
      </c>
    </row>
    <row r="778" s="13" customFormat="1">
      <c r="A778" s="13"/>
      <c r="B778" s="242"/>
      <c r="C778" s="243"/>
      <c r="D778" s="244" t="s">
        <v>172</v>
      </c>
      <c r="E778" s="245" t="s">
        <v>1</v>
      </c>
      <c r="F778" s="246" t="s">
        <v>179</v>
      </c>
      <c r="G778" s="243"/>
      <c r="H778" s="247">
        <v>21.84</v>
      </c>
      <c r="I778" s="248"/>
      <c r="J778" s="243"/>
      <c r="K778" s="243"/>
      <c r="L778" s="249"/>
      <c r="M778" s="250"/>
      <c r="N778" s="251"/>
      <c r="O778" s="251"/>
      <c r="P778" s="251"/>
      <c r="Q778" s="251"/>
      <c r="R778" s="251"/>
      <c r="S778" s="251"/>
      <c r="T778" s="252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T778" s="253" t="s">
        <v>172</v>
      </c>
      <c r="AU778" s="253" t="s">
        <v>83</v>
      </c>
      <c r="AV778" s="13" t="s">
        <v>83</v>
      </c>
      <c r="AW778" s="13" t="s">
        <v>31</v>
      </c>
      <c r="AX778" s="13" t="s">
        <v>12</v>
      </c>
      <c r="AY778" s="253" t="s">
        <v>164</v>
      </c>
    </row>
    <row r="779" s="14" customFormat="1">
      <c r="A779" s="14"/>
      <c r="B779" s="254"/>
      <c r="C779" s="255"/>
      <c r="D779" s="244" t="s">
        <v>172</v>
      </c>
      <c r="E779" s="256" t="s">
        <v>1</v>
      </c>
      <c r="F779" s="257" t="s">
        <v>185</v>
      </c>
      <c r="G779" s="255"/>
      <c r="H779" s="256" t="s">
        <v>1</v>
      </c>
      <c r="I779" s="258"/>
      <c r="J779" s="255"/>
      <c r="K779" s="255"/>
      <c r="L779" s="259"/>
      <c r="M779" s="260"/>
      <c r="N779" s="261"/>
      <c r="O779" s="261"/>
      <c r="P779" s="261"/>
      <c r="Q779" s="261"/>
      <c r="R779" s="261"/>
      <c r="S779" s="261"/>
      <c r="T779" s="262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T779" s="263" t="s">
        <v>172</v>
      </c>
      <c r="AU779" s="263" t="s">
        <v>83</v>
      </c>
      <c r="AV779" s="14" t="s">
        <v>81</v>
      </c>
      <c r="AW779" s="14" t="s">
        <v>31</v>
      </c>
      <c r="AX779" s="14" t="s">
        <v>12</v>
      </c>
      <c r="AY779" s="263" t="s">
        <v>164</v>
      </c>
    </row>
    <row r="780" s="14" customFormat="1">
      <c r="A780" s="14"/>
      <c r="B780" s="254"/>
      <c r="C780" s="255"/>
      <c r="D780" s="244" t="s">
        <v>172</v>
      </c>
      <c r="E780" s="256" t="s">
        <v>1</v>
      </c>
      <c r="F780" s="257" t="s">
        <v>186</v>
      </c>
      <c r="G780" s="255"/>
      <c r="H780" s="256" t="s">
        <v>1</v>
      </c>
      <c r="I780" s="258"/>
      <c r="J780" s="255"/>
      <c r="K780" s="255"/>
      <c r="L780" s="259"/>
      <c r="M780" s="260"/>
      <c r="N780" s="261"/>
      <c r="O780" s="261"/>
      <c r="P780" s="261"/>
      <c r="Q780" s="261"/>
      <c r="R780" s="261"/>
      <c r="S780" s="261"/>
      <c r="T780" s="262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T780" s="263" t="s">
        <v>172</v>
      </c>
      <c r="AU780" s="263" t="s">
        <v>83</v>
      </c>
      <c r="AV780" s="14" t="s">
        <v>81</v>
      </c>
      <c r="AW780" s="14" t="s">
        <v>31</v>
      </c>
      <c r="AX780" s="14" t="s">
        <v>12</v>
      </c>
      <c r="AY780" s="263" t="s">
        <v>164</v>
      </c>
    </row>
    <row r="781" s="13" customFormat="1">
      <c r="A781" s="13"/>
      <c r="B781" s="242"/>
      <c r="C781" s="243"/>
      <c r="D781" s="244" t="s">
        <v>172</v>
      </c>
      <c r="E781" s="245" t="s">
        <v>1</v>
      </c>
      <c r="F781" s="246" t="s">
        <v>187</v>
      </c>
      <c r="G781" s="243"/>
      <c r="H781" s="247">
        <v>30.960000000000001</v>
      </c>
      <c r="I781" s="248"/>
      <c r="J781" s="243"/>
      <c r="K781" s="243"/>
      <c r="L781" s="249"/>
      <c r="M781" s="250"/>
      <c r="N781" s="251"/>
      <c r="O781" s="251"/>
      <c r="P781" s="251"/>
      <c r="Q781" s="251"/>
      <c r="R781" s="251"/>
      <c r="S781" s="251"/>
      <c r="T781" s="252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T781" s="253" t="s">
        <v>172</v>
      </c>
      <c r="AU781" s="253" t="s">
        <v>83</v>
      </c>
      <c r="AV781" s="13" t="s">
        <v>83</v>
      </c>
      <c r="AW781" s="13" t="s">
        <v>31</v>
      </c>
      <c r="AX781" s="13" t="s">
        <v>12</v>
      </c>
      <c r="AY781" s="253" t="s">
        <v>164</v>
      </c>
    </row>
    <row r="782" s="14" customFormat="1">
      <c r="A782" s="14"/>
      <c r="B782" s="254"/>
      <c r="C782" s="255"/>
      <c r="D782" s="244" t="s">
        <v>172</v>
      </c>
      <c r="E782" s="256" t="s">
        <v>1</v>
      </c>
      <c r="F782" s="257" t="s">
        <v>198</v>
      </c>
      <c r="G782" s="255"/>
      <c r="H782" s="256" t="s">
        <v>1</v>
      </c>
      <c r="I782" s="258"/>
      <c r="J782" s="255"/>
      <c r="K782" s="255"/>
      <c r="L782" s="259"/>
      <c r="M782" s="260"/>
      <c r="N782" s="261"/>
      <c r="O782" s="261"/>
      <c r="P782" s="261"/>
      <c r="Q782" s="261"/>
      <c r="R782" s="261"/>
      <c r="S782" s="261"/>
      <c r="T782" s="262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T782" s="263" t="s">
        <v>172</v>
      </c>
      <c r="AU782" s="263" t="s">
        <v>83</v>
      </c>
      <c r="AV782" s="14" t="s">
        <v>81</v>
      </c>
      <c r="AW782" s="14" t="s">
        <v>31</v>
      </c>
      <c r="AX782" s="14" t="s">
        <v>12</v>
      </c>
      <c r="AY782" s="263" t="s">
        <v>164</v>
      </c>
    </row>
    <row r="783" s="14" customFormat="1">
      <c r="A783" s="14"/>
      <c r="B783" s="254"/>
      <c r="C783" s="255"/>
      <c r="D783" s="244" t="s">
        <v>172</v>
      </c>
      <c r="E783" s="256" t="s">
        <v>1</v>
      </c>
      <c r="F783" s="257" t="s">
        <v>199</v>
      </c>
      <c r="G783" s="255"/>
      <c r="H783" s="256" t="s">
        <v>1</v>
      </c>
      <c r="I783" s="258"/>
      <c r="J783" s="255"/>
      <c r="K783" s="255"/>
      <c r="L783" s="259"/>
      <c r="M783" s="260"/>
      <c r="N783" s="261"/>
      <c r="O783" s="261"/>
      <c r="P783" s="261"/>
      <c r="Q783" s="261"/>
      <c r="R783" s="261"/>
      <c r="S783" s="261"/>
      <c r="T783" s="262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T783" s="263" t="s">
        <v>172</v>
      </c>
      <c r="AU783" s="263" t="s">
        <v>83</v>
      </c>
      <c r="AV783" s="14" t="s">
        <v>81</v>
      </c>
      <c r="AW783" s="14" t="s">
        <v>31</v>
      </c>
      <c r="AX783" s="14" t="s">
        <v>12</v>
      </c>
      <c r="AY783" s="263" t="s">
        <v>164</v>
      </c>
    </row>
    <row r="784" s="13" customFormat="1">
      <c r="A784" s="13"/>
      <c r="B784" s="242"/>
      <c r="C784" s="243"/>
      <c r="D784" s="244" t="s">
        <v>172</v>
      </c>
      <c r="E784" s="245" t="s">
        <v>1</v>
      </c>
      <c r="F784" s="246" t="s">
        <v>200</v>
      </c>
      <c r="G784" s="243"/>
      <c r="H784" s="247">
        <v>175.24000000000001</v>
      </c>
      <c r="I784" s="248"/>
      <c r="J784" s="243"/>
      <c r="K784" s="243"/>
      <c r="L784" s="249"/>
      <c r="M784" s="250"/>
      <c r="N784" s="251"/>
      <c r="O784" s="251"/>
      <c r="P784" s="251"/>
      <c r="Q784" s="251"/>
      <c r="R784" s="251"/>
      <c r="S784" s="251"/>
      <c r="T784" s="252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T784" s="253" t="s">
        <v>172</v>
      </c>
      <c r="AU784" s="253" t="s">
        <v>83</v>
      </c>
      <c r="AV784" s="13" t="s">
        <v>83</v>
      </c>
      <c r="AW784" s="13" t="s">
        <v>31</v>
      </c>
      <c r="AX784" s="13" t="s">
        <v>12</v>
      </c>
      <c r="AY784" s="253" t="s">
        <v>164</v>
      </c>
    </row>
    <row r="785" s="14" customFormat="1">
      <c r="A785" s="14"/>
      <c r="B785" s="254"/>
      <c r="C785" s="255"/>
      <c r="D785" s="244" t="s">
        <v>172</v>
      </c>
      <c r="E785" s="256" t="s">
        <v>1</v>
      </c>
      <c r="F785" s="257" t="s">
        <v>191</v>
      </c>
      <c r="G785" s="255"/>
      <c r="H785" s="256" t="s">
        <v>1</v>
      </c>
      <c r="I785" s="258"/>
      <c r="J785" s="255"/>
      <c r="K785" s="255"/>
      <c r="L785" s="259"/>
      <c r="M785" s="260"/>
      <c r="N785" s="261"/>
      <c r="O785" s="261"/>
      <c r="P785" s="261"/>
      <c r="Q785" s="261"/>
      <c r="R785" s="261"/>
      <c r="S785" s="261"/>
      <c r="T785" s="262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T785" s="263" t="s">
        <v>172</v>
      </c>
      <c r="AU785" s="263" t="s">
        <v>83</v>
      </c>
      <c r="AV785" s="14" t="s">
        <v>81</v>
      </c>
      <c r="AW785" s="14" t="s">
        <v>31</v>
      </c>
      <c r="AX785" s="14" t="s">
        <v>12</v>
      </c>
      <c r="AY785" s="263" t="s">
        <v>164</v>
      </c>
    </row>
    <row r="786" s="14" customFormat="1">
      <c r="A786" s="14"/>
      <c r="B786" s="254"/>
      <c r="C786" s="255"/>
      <c r="D786" s="244" t="s">
        <v>172</v>
      </c>
      <c r="E786" s="256" t="s">
        <v>1</v>
      </c>
      <c r="F786" s="257" t="s">
        <v>211</v>
      </c>
      <c r="G786" s="255"/>
      <c r="H786" s="256" t="s">
        <v>1</v>
      </c>
      <c r="I786" s="258"/>
      <c r="J786" s="255"/>
      <c r="K786" s="255"/>
      <c r="L786" s="259"/>
      <c r="M786" s="260"/>
      <c r="N786" s="261"/>
      <c r="O786" s="261"/>
      <c r="P786" s="261"/>
      <c r="Q786" s="261"/>
      <c r="R786" s="261"/>
      <c r="S786" s="261"/>
      <c r="T786" s="262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T786" s="263" t="s">
        <v>172</v>
      </c>
      <c r="AU786" s="263" t="s">
        <v>83</v>
      </c>
      <c r="AV786" s="14" t="s">
        <v>81</v>
      </c>
      <c r="AW786" s="14" t="s">
        <v>31</v>
      </c>
      <c r="AX786" s="14" t="s">
        <v>12</v>
      </c>
      <c r="AY786" s="263" t="s">
        <v>164</v>
      </c>
    </row>
    <row r="787" s="13" customFormat="1">
      <c r="A787" s="13"/>
      <c r="B787" s="242"/>
      <c r="C787" s="243"/>
      <c r="D787" s="244" t="s">
        <v>172</v>
      </c>
      <c r="E787" s="245" t="s">
        <v>1</v>
      </c>
      <c r="F787" s="246" t="s">
        <v>212</v>
      </c>
      <c r="G787" s="243"/>
      <c r="H787" s="247">
        <v>12.609999999999999</v>
      </c>
      <c r="I787" s="248"/>
      <c r="J787" s="243"/>
      <c r="K787" s="243"/>
      <c r="L787" s="249"/>
      <c r="M787" s="250"/>
      <c r="N787" s="251"/>
      <c r="O787" s="251"/>
      <c r="P787" s="251"/>
      <c r="Q787" s="251"/>
      <c r="R787" s="251"/>
      <c r="S787" s="251"/>
      <c r="T787" s="252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T787" s="253" t="s">
        <v>172</v>
      </c>
      <c r="AU787" s="253" t="s">
        <v>83</v>
      </c>
      <c r="AV787" s="13" t="s">
        <v>83</v>
      </c>
      <c r="AW787" s="13" t="s">
        <v>31</v>
      </c>
      <c r="AX787" s="13" t="s">
        <v>12</v>
      </c>
      <c r="AY787" s="253" t="s">
        <v>164</v>
      </c>
    </row>
    <row r="788" s="14" customFormat="1">
      <c r="A788" s="14"/>
      <c r="B788" s="254"/>
      <c r="C788" s="255"/>
      <c r="D788" s="244" t="s">
        <v>172</v>
      </c>
      <c r="E788" s="256" t="s">
        <v>1</v>
      </c>
      <c r="F788" s="257" t="s">
        <v>213</v>
      </c>
      <c r="G788" s="255"/>
      <c r="H788" s="256" t="s">
        <v>1</v>
      </c>
      <c r="I788" s="258"/>
      <c r="J788" s="255"/>
      <c r="K788" s="255"/>
      <c r="L788" s="259"/>
      <c r="M788" s="260"/>
      <c r="N788" s="261"/>
      <c r="O788" s="261"/>
      <c r="P788" s="261"/>
      <c r="Q788" s="261"/>
      <c r="R788" s="261"/>
      <c r="S788" s="261"/>
      <c r="T788" s="262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T788" s="263" t="s">
        <v>172</v>
      </c>
      <c r="AU788" s="263" t="s">
        <v>83</v>
      </c>
      <c r="AV788" s="14" t="s">
        <v>81</v>
      </c>
      <c r="AW788" s="14" t="s">
        <v>31</v>
      </c>
      <c r="AX788" s="14" t="s">
        <v>12</v>
      </c>
      <c r="AY788" s="263" t="s">
        <v>164</v>
      </c>
    </row>
    <row r="789" s="14" customFormat="1">
      <c r="A789" s="14"/>
      <c r="B789" s="254"/>
      <c r="C789" s="255"/>
      <c r="D789" s="244" t="s">
        <v>172</v>
      </c>
      <c r="E789" s="256" t="s">
        <v>1</v>
      </c>
      <c r="F789" s="257" t="s">
        <v>214</v>
      </c>
      <c r="G789" s="255"/>
      <c r="H789" s="256" t="s">
        <v>1</v>
      </c>
      <c r="I789" s="258"/>
      <c r="J789" s="255"/>
      <c r="K789" s="255"/>
      <c r="L789" s="259"/>
      <c r="M789" s="260"/>
      <c r="N789" s="261"/>
      <c r="O789" s="261"/>
      <c r="P789" s="261"/>
      <c r="Q789" s="261"/>
      <c r="R789" s="261"/>
      <c r="S789" s="261"/>
      <c r="T789" s="262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T789" s="263" t="s">
        <v>172</v>
      </c>
      <c r="AU789" s="263" t="s">
        <v>83</v>
      </c>
      <c r="AV789" s="14" t="s">
        <v>81</v>
      </c>
      <c r="AW789" s="14" t="s">
        <v>31</v>
      </c>
      <c r="AX789" s="14" t="s">
        <v>12</v>
      </c>
      <c r="AY789" s="263" t="s">
        <v>164</v>
      </c>
    </row>
    <row r="790" s="13" customFormat="1">
      <c r="A790" s="13"/>
      <c r="B790" s="242"/>
      <c r="C790" s="243"/>
      <c r="D790" s="244" t="s">
        <v>172</v>
      </c>
      <c r="E790" s="245" t="s">
        <v>1</v>
      </c>
      <c r="F790" s="246" t="s">
        <v>215</v>
      </c>
      <c r="G790" s="243"/>
      <c r="H790" s="247">
        <v>787.01999999999998</v>
      </c>
      <c r="I790" s="248"/>
      <c r="J790" s="243"/>
      <c r="K790" s="243"/>
      <c r="L790" s="249"/>
      <c r="M790" s="250"/>
      <c r="N790" s="251"/>
      <c r="O790" s="251"/>
      <c r="P790" s="251"/>
      <c r="Q790" s="251"/>
      <c r="R790" s="251"/>
      <c r="S790" s="251"/>
      <c r="T790" s="252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T790" s="253" t="s">
        <v>172</v>
      </c>
      <c r="AU790" s="253" t="s">
        <v>83</v>
      </c>
      <c r="AV790" s="13" t="s">
        <v>83</v>
      </c>
      <c r="AW790" s="13" t="s">
        <v>31</v>
      </c>
      <c r="AX790" s="13" t="s">
        <v>12</v>
      </c>
      <c r="AY790" s="253" t="s">
        <v>164</v>
      </c>
    </row>
    <row r="791" s="15" customFormat="1">
      <c r="A791" s="15"/>
      <c r="B791" s="264"/>
      <c r="C791" s="265"/>
      <c r="D791" s="244" t="s">
        <v>172</v>
      </c>
      <c r="E791" s="266" t="s">
        <v>1</v>
      </c>
      <c r="F791" s="267" t="s">
        <v>180</v>
      </c>
      <c r="G791" s="265"/>
      <c r="H791" s="268">
        <v>3517.1700000000001</v>
      </c>
      <c r="I791" s="269"/>
      <c r="J791" s="265"/>
      <c r="K791" s="265"/>
      <c r="L791" s="270"/>
      <c r="M791" s="271"/>
      <c r="N791" s="272"/>
      <c r="O791" s="272"/>
      <c r="P791" s="272"/>
      <c r="Q791" s="272"/>
      <c r="R791" s="272"/>
      <c r="S791" s="272"/>
      <c r="T791" s="273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T791" s="274" t="s">
        <v>172</v>
      </c>
      <c r="AU791" s="274" t="s">
        <v>83</v>
      </c>
      <c r="AV791" s="15" t="s">
        <v>170</v>
      </c>
      <c r="AW791" s="15" t="s">
        <v>31</v>
      </c>
      <c r="AX791" s="15" t="s">
        <v>81</v>
      </c>
      <c r="AY791" s="274" t="s">
        <v>164</v>
      </c>
    </row>
    <row r="792" s="2" customFormat="1" ht="24.15" customHeight="1">
      <c r="A792" s="39"/>
      <c r="B792" s="40"/>
      <c r="C792" s="228" t="s">
        <v>618</v>
      </c>
      <c r="D792" s="228" t="s">
        <v>166</v>
      </c>
      <c r="E792" s="229" t="s">
        <v>619</v>
      </c>
      <c r="F792" s="230" t="s">
        <v>620</v>
      </c>
      <c r="G792" s="231" t="s">
        <v>169</v>
      </c>
      <c r="H792" s="232">
        <v>2106.3099999999999</v>
      </c>
      <c r="I792" s="233"/>
      <c r="J792" s="234">
        <f>ROUND(I792*H792,2)</f>
        <v>0</v>
      </c>
      <c r="K792" s="235"/>
      <c r="L792" s="45"/>
      <c r="M792" s="236" t="s">
        <v>1</v>
      </c>
      <c r="N792" s="237" t="s">
        <v>39</v>
      </c>
      <c r="O792" s="92"/>
      <c r="P792" s="238">
        <f>O792*H792</f>
        <v>0</v>
      </c>
      <c r="Q792" s="238">
        <v>0.15826000000000001</v>
      </c>
      <c r="R792" s="238">
        <f>Q792*H792</f>
        <v>333.34462060000004</v>
      </c>
      <c r="S792" s="238">
        <v>0</v>
      </c>
      <c r="T792" s="239">
        <f>S792*H792</f>
        <v>0</v>
      </c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R792" s="240" t="s">
        <v>170</v>
      </c>
      <c r="AT792" s="240" t="s">
        <v>166</v>
      </c>
      <c r="AU792" s="240" t="s">
        <v>83</v>
      </c>
      <c r="AY792" s="18" t="s">
        <v>164</v>
      </c>
      <c r="BE792" s="241">
        <f>IF(N792="základní",J792,0)</f>
        <v>0</v>
      </c>
      <c r="BF792" s="241">
        <f>IF(N792="snížená",J792,0)</f>
        <v>0</v>
      </c>
      <c r="BG792" s="241">
        <f>IF(N792="zákl. přenesená",J792,0)</f>
        <v>0</v>
      </c>
      <c r="BH792" s="241">
        <f>IF(N792="sníž. přenesená",J792,0)</f>
        <v>0</v>
      </c>
      <c r="BI792" s="241">
        <f>IF(N792="nulová",J792,0)</f>
        <v>0</v>
      </c>
      <c r="BJ792" s="18" t="s">
        <v>81</v>
      </c>
      <c r="BK792" s="241">
        <f>ROUND(I792*H792,2)</f>
        <v>0</v>
      </c>
      <c r="BL792" s="18" t="s">
        <v>170</v>
      </c>
      <c r="BM792" s="240" t="s">
        <v>621</v>
      </c>
    </row>
    <row r="793" s="14" customFormat="1">
      <c r="A793" s="14"/>
      <c r="B793" s="254"/>
      <c r="C793" s="255"/>
      <c r="D793" s="244" t="s">
        <v>172</v>
      </c>
      <c r="E793" s="256" t="s">
        <v>1</v>
      </c>
      <c r="F793" s="257" t="s">
        <v>208</v>
      </c>
      <c r="G793" s="255"/>
      <c r="H793" s="256" t="s">
        <v>1</v>
      </c>
      <c r="I793" s="258"/>
      <c r="J793" s="255"/>
      <c r="K793" s="255"/>
      <c r="L793" s="259"/>
      <c r="M793" s="260"/>
      <c r="N793" s="261"/>
      <c r="O793" s="261"/>
      <c r="P793" s="261"/>
      <c r="Q793" s="261"/>
      <c r="R793" s="261"/>
      <c r="S793" s="261"/>
      <c r="T793" s="262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T793" s="263" t="s">
        <v>172</v>
      </c>
      <c r="AU793" s="263" t="s">
        <v>83</v>
      </c>
      <c r="AV793" s="14" t="s">
        <v>81</v>
      </c>
      <c r="AW793" s="14" t="s">
        <v>31</v>
      </c>
      <c r="AX793" s="14" t="s">
        <v>12</v>
      </c>
      <c r="AY793" s="263" t="s">
        <v>164</v>
      </c>
    </row>
    <row r="794" s="14" customFormat="1">
      <c r="A794" s="14"/>
      <c r="B794" s="254"/>
      <c r="C794" s="255"/>
      <c r="D794" s="244" t="s">
        <v>172</v>
      </c>
      <c r="E794" s="256" t="s">
        <v>1</v>
      </c>
      <c r="F794" s="257" t="s">
        <v>226</v>
      </c>
      <c r="G794" s="255"/>
      <c r="H794" s="256" t="s">
        <v>1</v>
      </c>
      <c r="I794" s="258"/>
      <c r="J794" s="255"/>
      <c r="K794" s="255"/>
      <c r="L794" s="259"/>
      <c r="M794" s="260"/>
      <c r="N794" s="261"/>
      <c r="O794" s="261"/>
      <c r="P794" s="261"/>
      <c r="Q794" s="261"/>
      <c r="R794" s="261"/>
      <c r="S794" s="261"/>
      <c r="T794" s="262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T794" s="263" t="s">
        <v>172</v>
      </c>
      <c r="AU794" s="263" t="s">
        <v>83</v>
      </c>
      <c r="AV794" s="14" t="s">
        <v>81</v>
      </c>
      <c r="AW794" s="14" t="s">
        <v>31</v>
      </c>
      <c r="AX794" s="14" t="s">
        <v>12</v>
      </c>
      <c r="AY794" s="263" t="s">
        <v>164</v>
      </c>
    </row>
    <row r="795" s="13" customFormat="1">
      <c r="A795" s="13"/>
      <c r="B795" s="242"/>
      <c r="C795" s="243"/>
      <c r="D795" s="244" t="s">
        <v>172</v>
      </c>
      <c r="E795" s="245" t="s">
        <v>1</v>
      </c>
      <c r="F795" s="246" t="s">
        <v>227</v>
      </c>
      <c r="G795" s="243"/>
      <c r="H795" s="247">
        <v>2106.3099999999999</v>
      </c>
      <c r="I795" s="248"/>
      <c r="J795" s="243"/>
      <c r="K795" s="243"/>
      <c r="L795" s="249"/>
      <c r="M795" s="250"/>
      <c r="N795" s="251"/>
      <c r="O795" s="251"/>
      <c r="P795" s="251"/>
      <c r="Q795" s="251"/>
      <c r="R795" s="251"/>
      <c r="S795" s="251"/>
      <c r="T795" s="252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T795" s="253" t="s">
        <v>172</v>
      </c>
      <c r="AU795" s="253" t="s">
        <v>83</v>
      </c>
      <c r="AV795" s="13" t="s">
        <v>83</v>
      </c>
      <c r="AW795" s="13" t="s">
        <v>31</v>
      </c>
      <c r="AX795" s="13" t="s">
        <v>12</v>
      </c>
      <c r="AY795" s="253" t="s">
        <v>164</v>
      </c>
    </row>
    <row r="796" s="15" customFormat="1">
      <c r="A796" s="15"/>
      <c r="B796" s="264"/>
      <c r="C796" s="265"/>
      <c r="D796" s="244" t="s">
        <v>172</v>
      </c>
      <c r="E796" s="266" t="s">
        <v>1</v>
      </c>
      <c r="F796" s="267" t="s">
        <v>180</v>
      </c>
      <c r="G796" s="265"/>
      <c r="H796" s="268">
        <v>2106.3099999999999</v>
      </c>
      <c r="I796" s="269"/>
      <c r="J796" s="265"/>
      <c r="K796" s="265"/>
      <c r="L796" s="270"/>
      <c r="M796" s="271"/>
      <c r="N796" s="272"/>
      <c r="O796" s="272"/>
      <c r="P796" s="272"/>
      <c r="Q796" s="272"/>
      <c r="R796" s="272"/>
      <c r="S796" s="272"/>
      <c r="T796" s="273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T796" s="274" t="s">
        <v>172</v>
      </c>
      <c r="AU796" s="274" t="s">
        <v>83</v>
      </c>
      <c r="AV796" s="15" t="s">
        <v>170</v>
      </c>
      <c r="AW796" s="15" t="s">
        <v>31</v>
      </c>
      <c r="AX796" s="15" t="s">
        <v>81</v>
      </c>
      <c r="AY796" s="274" t="s">
        <v>164</v>
      </c>
    </row>
    <row r="797" s="2" customFormat="1" ht="24.15" customHeight="1">
      <c r="A797" s="39"/>
      <c r="B797" s="40"/>
      <c r="C797" s="228" t="s">
        <v>622</v>
      </c>
      <c r="D797" s="228" t="s">
        <v>166</v>
      </c>
      <c r="E797" s="229" t="s">
        <v>623</v>
      </c>
      <c r="F797" s="230" t="s">
        <v>624</v>
      </c>
      <c r="G797" s="231" t="s">
        <v>169</v>
      </c>
      <c r="H797" s="232">
        <v>50.369999999999997</v>
      </c>
      <c r="I797" s="233"/>
      <c r="J797" s="234">
        <f>ROUND(I797*H797,2)</f>
        <v>0</v>
      </c>
      <c r="K797" s="235"/>
      <c r="L797" s="45"/>
      <c r="M797" s="236" t="s">
        <v>1</v>
      </c>
      <c r="N797" s="237" t="s">
        <v>39</v>
      </c>
      <c r="O797" s="92"/>
      <c r="P797" s="238">
        <f>O797*H797</f>
        <v>0</v>
      </c>
      <c r="Q797" s="238">
        <v>0.40799999999999997</v>
      </c>
      <c r="R797" s="238">
        <f>Q797*H797</f>
        <v>20.550959999999996</v>
      </c>
      <c r="S797" s="238">
        <v>0</v>
      </c>
      <c r="T797" s="239">
        <f>S797*H797</f>
        <v>0</v>
      </c>
      <c r="U797" s="39"/>
      <c r="V797" s="39"/>
      <c r="W797" s="39"/>
      <c r="X797" s="39"/>
      <c r="Y797" s="39"/>
      <c r="Z797" s="39"/>
      <c r="AA797" s="39"/>
      <c r="AB797" s="39"/>
      <c r="AC797" s="39"/>
      <c r="AD797" s="39"/>
      <c r="AE797" s="39"/>
      <c r="AR797" s="240" t="s">
        <v>170</v>
      </c>
      <c r="AT797" s="240" t="s">
        <v>166</v>
      </c>
      <c r="AU797" s="240" t="s">
        <v>83</v>
      </c>
      <c r="AY797" s="18" t="s">
        <v>164</v>
      </c>
      <c r="BE797" s="241">
        <f>IF(N797="základní",J797,0)</f>
        <v>0</v>
      </c>
      <c r="BF797" s="241">
        <f>IF(N797="snížená",J797,0)</f>
        <v>0</v>
      </c>
      <c r="BG797" s="241">
        <f>IF(N797="zákl. přenesená",J797,0)</f>
        <v>0</v>
      </c>
      <c r="BH797" s="241">
        <f>IF(N797="sníž. přenesená",J797,0)</f>
        <v>0</v>
      </c>
      <c r="BI797" s="241">
        <f>IF(N797="nulová",J797,0)</f>
        <v>0</v>
      </c>
      <c r="BJ797" s="18" t="s">
        <v>81</v>
      </c>
      <c r="BK797" s="241">
        <f>ROUND(I797*H797,2)</f>
        <v>0</v>
      </c>
      <c r="BL797" s="18" t="s">
        <v>170</v>
      </c>
      <c r="BM797" s="240" t="s">
        <v>625</v>
      </c>
    </row>
    <row r="798" s="14" customFormat="1">
      <c r="A798" s="14"/>
      <c r="B798" s="254"/>
      <c r="C798" s="255"/>
      <c r="D798" s="244" t="s">
        <v>172</v>
      </c>
      <c r="E798" s="256" t="s">
        <v>1</v>
      </c>
      <c r="F798" s="257" t="s">
        <v>234</v>
      </c>
      <c r="G798" s="255"/>
      <c r="H798" s="256" t="s">
        <v>1</v>
      </c>
      <c r="I798" s="258"/>
      <c r="J798" s="255"/>
      <c r="K798" s="255"/>
      <c r="L798" s="259"/>
      <c r="M798" s="260"/>
      <c r="N798" s="261"/>
      <c r="O798" s="261"/>
      <c r="P798" s="261"/>
      <c r="Q798" s="261"/>
      <c r="R798" s="261"/>
      <c r="S798" s="261"/>
      <c r="T798" s="262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T798" s="263" t="s">
        <v>172</v>
      </c>
      <c r="AU798" s="263" t="s">
        <v>83</v>
      </c>
      <c r="AV798" s="14" t="s">
        <v>81</v>
      </c>
      <c r="AW798" s="14" t="s">
        <v>31</v>
      </c>
      <c r="AX798" s="14" t="s">
        <v>12</v>
      </c>
      <c r="AY798" s="263" t="s">
        <v>164</v>
      </c>
    </row>
    <row r="799" s="14" customFormat="1">
      <c r="A799" s="14"/>
      <c r="B799" s="254"/>
      <c r="C799" s="255"/>
      <c r="D799" s="244" t="s">
        <v>172</v>
      </c>
      <c r="E799" s="256" t="s">
        <v>1</v>
      </c>
      <c r="F799" s="257" t="s">
        <v>235</v>
      </c>
      <c r="G799" s="255"/>
      <c r="H799" s="256" t="s">
        <v>1</v>
      </c>
      <c r="I799" s="258"/>
      <c r="J799" s="255"/>
      <c r="K799" s="255"/>
      <c r="L799" s="259"/>
      <c r="M799" s="260"/>
      <c r="N799" s="261"/>
      <c r="O799" s="261"/>
      <c r="P799" s="261"/>
      <c r="Q799" s="261"/>
      <c r="R799" s="261"/>
      <c r="S799" s="261"/>
      <c r="T799" s="262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T799" s="263" t="s">
        <v>172</v>
      </c>
      <c r="AU799" s="263" t="s">
        <v>83</v>
      </c>
      <c r="AV799" s="14" t="s">
        <v>81</v>
      </c>
      <c r="AW799" s="14" t="s">
        <v>31</v>
      </c>
      <c r="AX799" s="14" t="s">
        <v>12</v>
      </c>
      <c r="AY799" s="263" t="s">
        <v>164</v>
      </c>
    </row>
    <row r="800" s="13" customFormat="1">
      <c r="A800" s="13"/>
      <c r="B800" s="242"/>
      <c r="C800" s="243"/>
      <c r="D800" s="244" t="s">
        <v>172</v>
      </c>
      <c r="E800" s="245" t="s">
        <v>1</v>
      </c>
      <c r="F800" s="246" t="s">
        <v>236</v>
      </c>
      <c r="G800" s="243"/>
      <c r="H800" s="247">
        <v>50.369999999999997</v>
      </c>
      <c r="I800" s="248"/>
      <c r="J800" s="243"/>
      <c r="K800" s="243"/>
      <c r="L800" s="249"/>
      <c r="M800" s="250"/>
      <c r="N800" s="251"/>
      <c r="O800" s="251"/>
      <c r="P800" s="251"/>
      <c r="Q800" s="251"/>
      <c r="R800" s="251"/>
      <c r="S800" s="251"/>
      <c r="T800" s="252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T800" s="253" t="s">
        <v>172</v>
      </c>
      <c r="AU800" s="253" t="s">
        <v>83</v>
      </c>
      <c r="AV800" s="13" t="s">
        <v>83</v>
      </c>
      <c r="AW800" s="13" t="s">
        <v>31</v>
      </c>
      <c r="AX800" s="13" t="s">
        <v>81</v>
      </c>
      <c r="AY800" s="253" t="s">
        <v>164</v>
      </c>
    </row>
    <row r="801" s="2" customFormat="1" ht="24.15" customHeight="1">
      <c r="A801" s="39"/>
      <c r="B801" s="40"/>
      <c r="C801" s="228" t="s">
        <v>626</v>
      </c>
      <c r="D801" s="228" t="s">
        <v>166</v>
      </c>
      <c r="E801" s="229" t="s">
        <v>627</v>
      </c>
      <c r="F801" s="230" t="s">
        <v>628</v>
      </c>
      <c r="G801" s="231" t="s">
        <v>169</v>
      </c>
      <c r="H801" s="232">
        <v>2106.3099999999999</v>
      </c>
      <c r="I801" s="233"/>
      <c r="J801" s="234">
        <f>ROUND(I801*H801,2)</f>
        <v>0</v>
      </c>
      <c r="K801" s="235"/>
      <c r="L801" s="45"/>
      <c r="M801" s="236" t="s">
        <v>1</v>
      </c>
      <c r="N801" s="237" t="s">
        <v>39</v>
      </c>
      <c r="O801" s="92"/>
      <c r="P801" s="238">
        <f>O801*H801</f>
        <v>0</v>
      </c>
      <c r="Q801" s="238">
        <v>0.00031</v>
      </c>
      <c r="R801" s="238">
        <f>Q801*H801</f>
        <v>0.65295609999999993</v>
      </c>
      <c r="S801" s="238">
        <v>0</v>
      </c>
      <c r="T801" s="239">
        <f>S801*H801</f>
        <v>0</v>
      </c>
      <c r="U801" s="39"/>
      <c r="V801" s="39"/>
      <c r="W801" s="39"/>
      <c r="X801" s="39"/>
      <c r="Y801" s="39"/>
      <c r="Z801" s="39"/>
      <c r="AA801" s="39"/>
      <c r="AB801" s="39"/>
      <c r="AC801" s="39"/>
      <c r="AD801" s="39"/>
      <c r="AE801" s="39"/>
      <c r="AR801" s="240" t="s">
        <v>170</v>
      </c>
      <c r="AT801" s="240" t="s">
        <v>166</v>
      </c>
      <c r="AU801" s="240" t="s">
        <v>83</v>
      </c>
      <c r="AY801" s="18" t="s">
        <v>164</v>
      </c>
      <c r="BE801" s="241">
        <f>IF(N801="základní",J801,0)</f>
        <v>0</v>
      </c>
      <c r="BF801" s="241">
        <f>IF(N801="snížená",J801,0)</f>
        <v>0</v>
      </c>
      <c r="BG801" s="241">
        <f>IF(N801="zákl. přenesená",J801,0)</f>
        <v>0</v>
      </c>
      <c r="BH801" s="241">
        <f>IF(N801="sníž. přenesená",J801,0)</f>
        <v>0</v>
      </c>
      <c r="BI801" s="241">
        <f>IF(N801="nulová",J801,0)</f>
        <v>0</v>
      </c>
      <c r="BJ801" s="18" t="s">
        <v>81</v>
      </c>
      <c r="BK801" s="241">
        <f>ROUND(I801*H801,2)</f>
        <v>0</v>
      </c>
      <c r="BL801" s="18" t="s">
        <v>170</v>
      </c>
      <c r="BM801" s="240" t="s">
        <v>629</v>
      </c>
    </row>
    <row r="802" s="14" customFormat="1">
      <c r="A802" s="14"/>
      <c r="B802" s="254"/>
      <c r="C802" s="255"/>
      <c r="D802" s="244" t="s">
        <v>172</v>
      </c>
      <c r="E802" s="256" t="s">
        <v>1</v>
      </c>
      <c r="F802" s="257" t="s">
        <v>208</v>
      </c>
      <c r="G802" s="255"/>
      <c r="H802" s="256" t="s">
        <v>1</v>
      </c>
      <c r="I802" s="258"/>
      <c r="J802" s="255"/>
      <c r="K802" s="255"/>
      <c r="L802" s="259"/>
      <c r="M802" s="260"/>
      <c r="N802" s="261"/>
      <c r="O802" s="261"/>
      <c r="P802" s="261"/>
      <c r="Q802" s="261"/>
      <c r="R802" s="261"/>
      <c r="S802" s="261"/>
      <c r="T802" s="262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T802" s="263" t="s">
        <v>172</v>
      </c>
      <c r="AU802" s="263" t="s">
        <v>83</v>
      </c>
      <c r="AV802" s="14" t="s">
        <v>81</v>
      </c>
      <c r="AW802" s="14" t="s">
        <v>31</v>
      </c>
      <c r="AX802" s="14" t="s">
        <v>12</v>
      </c>
      <c r="AY802" s="263" t="s">
        <v>164</v>
      </c>
    </row>
    <row r="803" s="14" customFormat="1">
      <c r="A803" s="14"/>
      <c r="B803" s="254"/>
      <c r="C803" s="255"/>
      <c r="D803" s="244" t="s">
        <v>172</v>
      </c>
      <c r="E803" s="256" t="s">
        <v>1</v>
      </c>
      <c r="F803" s="257" t="s">
        <v>226</v>
      </c>
      <c r="G803" s="255"/>
      <c r="H803" s="256" t="s">
        <v>1</v>
      </c>
      <c r="I803" s="258"/>
      <c r="J803" s="255"/>
      <c r="K803" s="255"/>
      <c r="L803" s="259"/>
      <c r="M803" s="260"/>
      <c r="N803" s="261"/>
      <c r="O803" s="261"/>
      <c r="P803" s="261"/>
      <c r="Q803" s="261"/>
      <c r="R803" s="261"/>
      <c r="S803" s="261"/>
      <c r="T803" s="262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T803" s="263" t="s">
        <v>172</v>
      </c>
      <c r="AU803" s="263" t="s">
        <v>83</v>
      </c>
      <c r="AV803" s="14" t="s">
        <v>81</v>
      </c>
      <c r="AW803" s="14" t="s">
        <v>31</v>
      </c>
      <c r="AX803" s="14" t="s">
        <v>12</v>
      </c>
      <c r="AY803" s="263" t="s">
        <v>164</v>
      </c>
    </row>
    <row r="804" s="13" customFormat="1">
      <c r="A804" s="13"/>
      <c r="B804" s="242"/>
      <c r="C804" s="243"/>
      <c r="D804" s="244" t="s">
        <v>172</v>
      </c>
      <c r="E804" s="245" t="s">
        <v>1</v>
      </c>
      <c r="F804" s="246" t="s">
        <v>227</v>
      </c>
      <c r="G804" s="243"/>
      <c r="H804" s="247">
        <v>2106.3099999999999</v>
      </c>
      <c r="I804" s="248"/>
      <c r="J804" s="243"/>
      <c r="K804" s="243"/>
      <c r="L804" s="249"/>
      <c r="M804" s="250"/>
      <c r="N804" s="251"/>
      <c r="O804" s="251"/>
      <c r="P804" s="251"/>
      <c r="Q804" s="251"/>
      <c r="R804" s="251"/>
      <c r="S804" s="251"/>
      <c r="T804" s="252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T804" s="253" t="s">
        <v>172</v>
      </c>
      <c r="AU804" s="253" t="s">
        <v>83</v>
      </c>
      <c r="AV804" s="13" t="s">
        <v>83</v>
      </c>
      <c r="AW804" s="13" t="s">
        <v>31</v>
      </c>
      <c r="AX804" s="13" t="s">
        <v>12</v>
      </c>
      <c r="AY804" s="253" t="s">
        <v>164</v>
      </c>
    </row>
    <row r="805" s="15" customFormat="1">
      <c r="A805" s="15"/>
      <c r="B805" s="264"/>
      <c r="C805" s="265"/>
      <c r="D805" s="244" t="s">
        <v>172</v>
      </c>
      <c r="E805" s="266" t="s">
        <v>1</v>
      </c>
      <c r="F805" s="267" t="s">
        <v>180</v>
      </c>
      <c r="G805" s="265"/>
      <c r="H805" s="268">
        <v>2106.3099999999999</v>
      </c>
      <c r="I805" s="269"/>
      <c r="J805" s="265"/>
      <c r="K805" s="265"/>
      <c r="L805" s="270"/>
      <c r="M805" s="271"/>
      <c r="N805" s="272"/>
      <c r="O805" s="272"/>
      <c r="P805" s="272"/>
      <c r="Q805" s="272"/>
      <c r="R805" s="272"/>
      <c r="S805" s="272"/>
      <c r="T805" s="273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T805" s="274" t="s">
        <v>172</v>
      </c>
      <c r="AU805" s="274" t="s">
        <v>83</v>
      </c>
      <c r="AV805" s="15" t="s">
        <v>170</v>
      </c>
      <c r="AW805" s="15" t="s">
        <v>31</v>
      </c>
      <c r="AX805" s="15" t="s">
        <v>81</v>
      </c>
      <c r="AY805" s="274" t="s">
        <v>164</v>
      </c>
    </row>
    <row r="806" s="2" customFormat="1" ht="16.5" customHeight="1">
      <c r="A806" s="39"/>
      <c r="B806" s="40"/>
      <c r="C806" s="228" t="s">
        <v>630</v>
      </c>
      <c r="D806" s="228" t="s">
        <v>166</v>
      </c>
      <c r="E806" s="229" t="s">
        <v>631</v>
      </c>
      <c r="F806" s="230" t="s">
        <v>632</v>
      </c>
      <c r="G806" s="231" t="s">
        <v>169</v>
      </c>
      <c r="H806" s="232">
        <v>671.00999999999999</v>
      </c>
      <c r="I806" s="233"/>
      <c r="J806" s="234">
        <f>ROUND(I806*H806,2)</f>
        <v>0</v>
      </c>
      <c r="K806" s="235"/>
      <c r="L806" s="45"/>
      <c r="M806" s="236" t="s">
        <v>1</v>
      </c>
      <c r="N806" s="237" t="s">
        <v>39</v>
      </c>
      <c r="O806" s="92"/>
      <c r="P806" s="238">
        <f>O806*H806</f>
        <v>0</v>
      </c>
      <c r="Q806" s="238">
        <v>0.13600000000000001</v>
      </c>
      <c r="R806" s="238">
        <f>Q806*H806</f>
        <v>91.257360000000006</v>
      </c>
      <c r="S806" s="238">
        <v>0</v>
      </c>
      <c r="T806" s="239">
        <f>S806*H806</f>
        <v>0</v>
      </c>
      <c r="U806" s="39"/>
      <c r="V806" s="39"/>
      <c r="W806" s="39"/>
      <c r="X806" s="39"/>
      <c r="Y806" s="39"/>
      <c r="Z806" s="39"/>
      <c r="AA806" s="39"/>
      <c r="AB806" s="39"/>
      <c r="AC806" s="39"/>
      <c r="AD806" s="39"/>
      <c r="AE806" s="39"/>
      <c r="AR806" s="240" t="s">
        <v>170</v>
      </c>
      <c r="AT806" s="240" t="s">
        <v>166</v>
      </c>
      <c r="AU806" s="240" t="s">
        <v>83</v>
      </c>
      <c r="AY806" s="18" t="s">
        <v>164</v>
      </c>
      <c r="BE806" s="241">
        <f>IF(N806="základní",J806,0)</f>
        <v>0</v>
      </c>
      <c r="BF806" s="241">
        <f>IF(N806="snížená",J806,0)</f>
        <v>0</v>
      </c>
      <c r="BG806" s="241">
        <f>IF(N806="zákl. přenesená",J806,0)</f>
        <v>0</v>
      </c>
      <c r="BH806" s="241">
        <f>IF(N806="sníž. přenesená",J806,0)</f>
        <v>0</v>
      </c>
      <c r="BI806" s="241">
        <f>IF(N806="nulová",J806,0)</f>
        <v>0</v>
      </c>
      <c r="BJ806" s="18" t="s">
        <v>81</v>
      </c>
      <c r="BK806" s="241">
        <f>ROUND(I806*H806,2)</f>
        <v>0</v>
      </c>
      <c r="BL806" s="18" t="s">
        <v>170</v>
      </c>
      <c r="BM806" s="240" t="s">
        <v>633</v>
      </c>
    </row>
    <row r="807" s="14" customFormat="1">
      <c r="A807" s="14"/>
      <c r="B807" s="254"/>
      <c r="C807" s="255"/>
      <c r="D807" s="244" t="s">
        <v>172</v>
      </c>
      <c r="E807" s="256" t="s">
        <v>1</v>
      </c>
      <c r="F807" s="257" t="s">
        <v>213</v>
      </c>
      <c r="G807" s="255"/>
      <c r="H807" s="256" t="s">
        <v>1</v>
      </c>
      <c r="I807" s="258"/>
      <c r="J807" s="255"/>
      <c r="K807" s="255"/>
      <c r="L807" s="259"/>
      <c r="M807" s="260"/>
      <c r="N807" s="261"/>
      <c r="O807" s="261"/>
      <c r="P807" s="261"/>
      <c r="Q807" s="261"/>
      <c r="R807" s="261"/>
      <c r="S807" s="261"/>
      <c r="T807" s="262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T807" s="263" t="s">
        <v>172</v>
      </c>
      <c r="AU807" s="263" t="s">
        <v>83</v>
      </c>
      <c r="AV807" s="14" t="s">
        <v>81</v>
      </c>
      <c r="AW807" s="14" t="s">
        <v>31</v>
      </c>
      <c r="AX807" s="14" t="s">
        <v>12</v>
      </c>
      <c r="AY807" s="263" t="s">
        <v>164</v>
      </c>
    </row>
    <row r="808" s="14" customFormat="1">
      <c r="A808" s="14"/>
      <c r="B808" s="254"/>
      <c r="C808" s="255"/>
      <c r="D808" s="244" t="s">
        <v>172</v>
      </c>
      <c r="E808" s="256" t="s">
        <v>1</v>
      </c>
      <c r="F808" s="257" t="s">
        <v>228</v>
      </c>
      <c r="G808" s="255"/>
      <c r="H808" s="256" t="s">
        <v>1</v>
      </c>
      <c r="I808" s="258"/>
      <c r="J808" s="255"/>
      <c r="K808" s="255"/>
      <c r="L808" s="259"/>
      <c r="M808" s="260"/>
      <c r="N808" s="261"/>
      <c r="O808" s="261"/>
      <c r="P808" s="261"/>
      <c r="Q808" s="261"/>
      <c r="R808" s="261"/>
      <c r="S808" s="261"/>
      <c r="T808" s="262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T808" s="263" t="s">
        <v>172</v>
      </c>
      <c r="AU808" s="263" t="s">
        <v>83</v>
      </c>
      <c r="AV808" s="14" t="s">
        <v>81</v>
      </c>
      <c r="AW808" s="14" t="s">
        <v>31</v>
      </c>
      <c r="AX808" s="14" t="s">
        <v>12</v>
      </c>
      <c r="AY808" s="263" t="s">
        <v>164</v>
      </c>
    </row>
    <row r="809" s="13" customFormat="1">
      <c r="A809" s="13"/>
      <c r="B809" s="242"/>
      <c r="C809" s="243"/>
      <c r="D809" s="244" t="s">
        <v>172</v>
      </c>
      <c r="E809" s="245" t="s">
        <v>1</v>
      </c>
      <c r="F809" s="246" t="s">
        <v>229</v>
      </c>
      <c r="G809" s="243"/>
      <c r="H809" s="247">
        <v>671.00999999999999</v>
      </c>
      <c r="I809" s="248"/>
      <c r="J809" s="243"/>
      <c r="K809" s="243"/>
      <c r="L809" s="249"/>
      <c r="M809" s="250"/>
      <c r="N809" s="251"/>
      <c r="O809" s="251"/>
      <c r="P809" s="251"/>
      <c r="Q809" s="251"/>
      <c r="R809" s="251"/>
      <c r="S809" s="251"/>
      <c r="T809" s="252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T809" s="253" t="s">
        <v>172</v>
      </c>
      <c r="AU809" s="253" t="s">
        <v>83</v>
      </c>
      <c r="AV809" s="13" t="s">
        <v>83</v>
      </c>
      <c r="AW809" s="13" t="s">
        <v>31</v>
      </c>
      <c r="AX809" s="13" t="s">
        <v>12</v>
      </c>
      <c r="AY809" s="253" t="s">
        <v>164</v>
      </c>
    </row>
    <row r="810" s="14" customFormat="1">
      <c r="A810" s="14"/>
      <c r="B810" s="254"/>
      <c r="C810" s="255"/>
      <c r="D810" s="244" t="s">
        <v>172</v>
      </c>
      <c r="E810" s="256" t="s">
        <v>1</v>
      </c>
      <c r="F810" s="257" t="s">
        <v>634</v>
      </c>
      <c r="G810" s="255"/>
      <c r="H810" s="256" t="s">
        <v>1</v>
      </c>
      <c r="I810" s="258"/>
      <c r="J810" s="255"/>
      <c r="K810" s="255"/>
      <c r="L810" s="259"/>
      <c r="M810" s="260"/>
      <c r="N810" s="261"/>
      <c r="O810" s="261"/>
      <c r="P810" s="261"/>
      <c r="Q810" s="261"/>
      <c r="R810" s="261"/>
      <c r="S810" s="261"/>
      <c r="T810" s="262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T810" s="263" t="s">
        <v>172</v>
      </c>
      <c r="AU810" s="263" t="s">
        <v>83</v>
      </c>
      <c r="AV810" s="14" t="s">
        <v>81</v>
      </c>
      <c r="AW810" s="14" t="s">
        <v>31</v>
      </c>
      <c r="AX810" s="14" t="s">
        <v>12</v>
      </c>
      <c r="AY810" s="263" t="s">
        <v>164</v>
      </c>
    </row>
    <row r="811" s="14" customFormat="1">
      <c r="A811" s="14"/>
      <c r="B811" s="254"/>
      <c r="C811" s="255"/>
      <c r="D811" s="244" t="s">
        <v>172</v>
      </c>
      <c r="E811" s="256" t="s">
        <v>1</v>
      </c>
      <c r="F811" s="257" t="s">
        <v>635</v>
      </c>
      <c r="G811" s="255"/>
      <c r="H811" s="256" t="s">
        <v>1</v>
      </c>
      <c r="I811" s="258"/>
      <c r="J811" s="255"/>
      <c r="K811" s="255"/>
      <c r="L811" s="259"/>
      <c r="M811" s="260"/>
      <c r="N811" s="261"/>
      <c r="O811" s="261"/>
      <c r="P811" s="261"/>
      <c r="Q811" s="261"/>
      <c r="R811" s="261"/>
      <c r="S811" s="261"/>
      <c r="T811" s="262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T811" s="263" t="s">
        <v>172</v>
      </c>
      <c r="AU811" s="263" t="s">
        <v>83</v>
      </c>
      <c r="AV811" s="14" t="s">
        <v>81</v>
      </c>
      <c r="AW811" s="14" t="s">
        <v>31</v>
      </c>
      <c r="AX811" s="14" t="s">
        <v>12</v>
      </c>
      <c r="AY811" s="263" t="s">
        <v>164</v>
      </c>
    </row>
    <row r="812" s="15" customFormat="1">
      <c r="A812" s="15"/>
      <c r="B812" s="264"/>
      <c r="C812" s="265"/>
      <c r="D812" s="244" t="s">
        <v>172</v>
      </c>
      <c r="E812" s="266" t="s">
        <v>1</v>
      </c>
      <c r="F812" s="267" t="s">
        <v>180</v>
      </c>
      <c r="G812" s="265"/>
      <c r="H812" s="268">
        <v>671.00999999999999</v>
      </c>
      <c r="I812" s="269"/>
      <c r="J812" s="265"/>
      <c r="K812" s="265"/>
      <c r="L812" s="270"/>
      <c r="M812" s="271"/>
      <c r="N812" s="272"/>
      <c r="O812" s="272"/>
      <c r="P812" s="272"/>
      <c r="Q812" s="272"/>
      <c r="R812" s="272"/>
      <c r="S812" s="272"/>
      <c r="T812" s="273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T812" s="274" t="s">
        <v>172</v>
      </c>
      <c r="AU812" s="274" t="s">
        <v>83</v>
      </c>
      <c r="AV812" s="15" t="s">
        <v>170</v>
      </c>
      <c r="AW812" s="15" t="s">
        <v>31</v>
      </c>
      <c r="AX812" s="15" t="s">
        <v>81</v>
      </c>
      <c r="AY812" s="274" t="s">
        <v>164</v>
      </c>
    </row>
    <row r="813" s="2" customFormat="1" ht="24.15" customHeight="1">
      <c r="A813" s="39"/>
      <c r="B813" s="40"/>
      <c r="C813" s="228" t="s">
        <v>636</v>
      </c>
      <c r="D813" s="228" t="s">
        <v>166</v>
      </c>
      <c r="E813" s="229" t="s">
        <v>637</v>
      </c>
      <c r="F813" s="230" t="s">
        <v>638</v>
      </c>
      <c r="G813" s="231" t="s">
        <v>169</v>
      </c>
      <c r="H813" s="232">
        <v>2106.3099999999999</v>
      </c>
      <c r="I813" s="233"/>
      <c r="J813" s="234">
        <f>ROUND(I813*H813,2)</f>
        <v>0</v>
      </c>
      <c r="K813" s="235"/>
      <c r="L813" s="45"/>
      <c r="M813" s="236" t="s">
        <v>1</v>
      </c>
      <c r="N813" s="237" t="s">
        <v>39</v>
      </c>
      <c r="O813" s="92"/>
      <c r="P813" s="238">
        <f>O813*H813</f>
        <v>0</v>
      </c>
      <c r="Q813" s="238">
        <v>0.10373</v>
      </c>
      <c r="R813" s="238">
        <f>Q813*H813</f>
        <v>218.48753629999999</v>
      </c>
      <c r="S813" s="238">
        <v>0</v>
      </c>
      <c r="T813" s="239">
        <f>S813*H813</f>
        <v>0</v>
      </c>
      <c r="U813" s="39"/>
      <c r="V813" s="39"/>
      <c r="W813" s="39"/>
      <c r="X813" s="39"/>
      <c r="Y813" s="39"/>
      <c r="Z813" s="39"/>
      <c r="AA813" s="39"/>
      <c r="AB813" s="39"/>
      <c r="AC813" s="39"/>
      <c r="AD813" s="39"/>
      <c r="AE813" s="39"/>
      <c r="AR813" s="240" t="s">
        <v>170</v>
      </c>
      <c r="AT813" s="240" t="s">
        <v>166</v>
      </c>
      <c r="AU813" s="240" t="s">
        <v>83</v>
      </c>
      <c r="AY813" s="18" t="s">
        <v>164</v>
      </c>
      <c r="BE813" s="241">
        <f>IF(N813="základní",J813,0)</f>
        <v>0</v>
      </c>
      <c r="BF813" s="241">
        <f>IF(N813="snížená",J813,0)</f>
        <v>0</v>
      </c>
      <c r="BG813" s="241">
        <f>IF(N813="zákl. přenesená",J813,0)</f>
        <v>0</v>
      </c>
      <c r="BH813" s="241">
        <f>IF(N813="sníž. přenesená",J813,0)</f>
        <v>0</v>
      </c>
      <c r="BI813" s="241">
        <f>IF(N813="nulová",J813,0)</f>
        <v>0</v>
      </c>
      <c r="BJ813" s="18" t="s">
        <v>81</v>
      </c>
      <c r="BK813" s="241">
        <f>ROUND(I813*H813,2)</f>
        <v>0</v>
      </c>
      <c r="BL813" s="18" t="s">
        <v>170</v>
      </c>
      <c r="BM813" s="240" t="s">
        <v>639</v>
      </c>
    </row>
    <row r="814" s="14" customFormat="1">
      <c r="A814" s="14"/>
      <c r="B814" s="254"/>
      <c r="C814" s="255"/>
      <c r="D814" s="244" t="s">
        <v>172</v>
      </c>
      <c r="E814" s="256" t="s">
        <v>1</v>
      </c>
      <c r="F814" s="257" t="s">
        <v>208</v>
      </c>
      <c r="G814" s="255"/>
      <c r="H814" s="256" t="s">
        <v>1</v>
      </c>
      <c r="I814" s="258"/>
      <c r="J814" s="255"/>
      <c r="K814" s="255"/>
      <c r="L814" s="259"/>
      <c r="M814" s="260"/>
      <c r="N814" s="261"/>
      <c r="O814" s="261"/>
      <c r="P814" s="261"/>
      <c r="Q814" s="261"/>
      <c r="R814" s="261"/>
      <c r="S814" s="261"/>
      <c r="T814" s="262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T814" s="263" t="s">
        <v>172</v>
      </c>
      <c r="AU814" s="263" t="s">
        <v>83</v>
      </c>
      <c r="AV814" s="14" t="s">
        <v>81</v>
      </c>
      <c r="AW814" s="14" t="s">
        <v>31</v>
      </c>
      <c r="AX814" s="14" t="s">
        <v>12</v>
      </c>
      <c r="AY814" s="263" t="s">
        <v>164</v>
      </c>
    </row>
    <row r="815" s="14" customFormat="1">
      <c r="A815" s="14"/>
      <c r="B815" s="254"/>
      <c r="C815" s="255"/>
      <c r="D815" s="244" t="s">
        <v>172</v>
      </c>
      <c r="E815" s="256" t="s">
        <v>1</v>
      </c>
      <c r="F815" s="257" t="s">
        <v>226</v>
      </c>
      <c r="G815" s="255"/>
      <c r="H815" s="256" t="s">
        <v>1</v>
      </c>
      <c r="I815" s="258"/>
      <c r="J815" s="255"/>
      <c r="K815" s="255"/>
      <c r="L815" s="259"/>
      <c r="M815" s="260"/>
      <c r="N815" s="261"/>
      <c r="O815" s="261"/>
      <c r="P815" s="261"/>
      <c r="Q815" s="261"/>
      <c r="R815" s="261"/>
      <c r="S815" s="261"/>
      <c r="T815" s="262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T815" s="263" t="s">
        <v>172</v>
      </c>
      <c r="AU815" s="263" t="s">
        <v>83</v>
      </c>
      <c r="AV815" s="14" t="s">
        <v>81</v>
      </c>
      <c r="AW815" s="14" t="s">
        <v>31</v>
      </c>
      <c r="AX815" s="14" t="s">
        <v>12</v>
      </c>
      <c r="AY815" s="263" t="s">
        <v>164</v>
      </c>
    </row>
    <row r="816" s="13" customFormat="1">
      <c r="A816" s="13"/>
      <c r="B816" s="242"/>
      <c r="C816" s="243"/>
      <c r="D816" s="244" t="s">
        <v>172</v>
      </c>
      <c r="E816" s="245" t="s">
        <v>1</v>
      </c>
      <c r="F816" s="246" t="s">
        <v>227</v>
      </c>
      <c r="G816" s="243"/>
      <c r="H816" s="247">
        <v>2106.3099999999999</v>
      </c>
      <c r="I816" s="248"/>
      <c r="J816" s="243"/>
      <c r="K816" s="243"/>
      <c r="L816" s="249"/>
      <c r="M816" s="250"/>
      <c r="N816" s="251"/>
      <c r="O816" s="251"/>
      <c r="P816" s="251"/>
      <c r="Q816" s="251"/>
      <c r="R816" s="251"/>
      <c r="S816" s="251"/>
      <c r="T816" s="252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T816" s="253" t="s">
        <v>172</v>
      </c>
      <c r="AU816" s="253" t="s">
        <v>83</v>
      </c>
      <c r="AV816" s="13" t="s">
        <v>83</v>
      </c>
      <c r="AW816" s="13" t="s">
        <v>31</v>
      </c>
      <c r="AX816" s="13" t="s">
        <v>12</v>
      </c>
      <c r="AY816" s="253" t="s">
        <v>164</v>
      </c>
    </row>
    <row r="817" s="15" customFormat="1">
      <c r="A817" s="15"/>
      <c r="B817" s="264"/>
      <c r="C817" s="265"/>
      <c r="D817" s="244" t="s">
        <v>172</v>
      </c>
      <c r="E817" s="266" t="s">
        <v>1</v>
      </c>
      <c r="F817" s="267" t="s">
        <v>180</v>
      </c>
      <c r="G817" s="265"/>
      <c r="H817" s="268">
        <v>2106.3099999999999</v>
      </c>
      <c r="I817" s="269"/>
      <c r="J817" s="265"/>
      <c r="K817" s="265"/>
      <c r="L817" s="270"/>
      <c r="M817" s="271"/>
      <c r="N817" s="272"/>
      <c r="O817" s="272"/>
      <c r="P817" s="272"/>
      <c r="Q817" s="272"/>
      <c r="R817" s="272"/>
      <c r="S817" s="272"/>
      <c r="T817" s="273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T817" s="274" t="s">
        <v>172</v>
      </c>
      <c r="AU817" s="274" t="s">
        <v>83</v>
      </c>
      <c r="AV817" s="15" t="s">
        <v>170</v>
      </c>
      <c r="AW817" s="15" t="s">
        <v>31</v>
      </c>
      <c r="AX817" s="15" t="s">
        <v>81</v>
      </c>
      <c r="AY817" s="274" t="s">
        <v>164</v>
      </c>
    </row>
    <row r="818" s="2" customFormat="1" ht="21.75" customHeight="1">
      <c r="A818" s="39"/>
      <c r="B818" s="40"/>
      <c r="C818" s="228" t="s">
        <v>640</v>
      </c>
      <c r="D818" s="228" t="s">
        <v>166</v>
      </c>
      <c r="E818" s="229" t="s">
        <v>641</v>
      </c>
      <c r="F818" s="230" t="s">
        <v>642</v>
      </c>
      <c r="G818" s="231" t="s">
        <v>169</v>
      </c>
      <c r="H818" s="232">
        <v>256.92000000000002</v>
      </c>
      <c r="I818" s="233"/>
      <c r="J818" s="234">
        <f>ROUND(I818*H818,2)</f>
        <v>0</v>
      </c>
      <c r="K818" s="235"/>
      <c r="L818" s="45"/>
      <c r="M818" s="236" t="s">
        <v>1</v>
      </c>
      <c r="N818" s="237" t="s">
        <v>39</v>
      </c>
      <c r="O818" s="92"/>
      <c r="P818" s="238">
        <f>O818*H818</f>
        <v>0</v>
      </c>
      <c r="Q818" s="238">
        <v>0.42349999999999999</v>
      </c>
      <c r="R818" s="238">
        <f>Q818*H818</f>
        <v>108.80562000000001</v>
      </c>
      <c r="S818" s="238">
        <v>0</v>
      </c>
      <c r="T818" s="239">
        <f>S818*H818</f>
        <v>0</v>
      </c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R818" s="240" t="s">
        <v>170</v>
      </c>
      <c r="AT818" s="240" t="s">
        <v>166</v>
      </c>
      <c r="AU818" s="240" t="s">
        <v>83</v>
      </c>
      <c r="AY818" s="18" t="s">
        <v>164</v>
      </c>
      <c r="BE818" s="241">
        <f>IF(N818="základní",J818,0)</f>
        <v>0</v>
      </c>
      <c r="BF818" s="241">
        <f>IF(N818="snížená",J818,0)</f>
        <v>0</v>
      </c>
      <c r="BG818" s="241">
        <f>IF(N818="zákl. přenesená",J818,0)</f>
        <v>0</v>
      </c>
      <c r="BH818" s="241">
        <f>IF(N818="sníž. přenesená",J818,0)</f>
        <v>0</v>
      </c>
      <c r="BI818" s="241">
        <f>IF(N818="nulová",J818,0)</f>
        <v>0</v>
      </c>
      <c r="BJ818" s="18" t="s">
        <v>81</v>
      </c>
      <c r="BK818" s="241">
        <f>ROUND(I818*H818,2)</f>
        <v>0</v>
      </c>
      <c r="BL818" s="18" t="s">
        <v>170</v>
      </c>
      <c r="BM818" s="240" t="s">
        <v>643</v>
      </c>
    </row>
    <row r="819" s="14" customFormat="1">
      <c r="A819" s="14"/>
      <c r="B819" s="254"/>
      <c r="C819" s="255"/>
      <c r="D819" s="244" t="s">
        <v>172</v>
      </c>
      <c r="E819" s="256" t="s">
        <v>1</v>
      </c>
      <c r="F819" s="257" t="s">
        <v>198</v>
      </c>
      <c r="G819" s="255"/>
      <c r="H819" s="256" t="s">
        <v>1</v>
      </c>
      <c r="I819" s="258"/>
      <c r="J819" s="255"/>
      <c r="K819" s="255"/>
      <c r="L819" s="259"/>
      <c r="M819" s="260"/>
      <c r="N819" s="261"/>
      <c r="O819" s="261"/>
      <c r="P819" s="261"/>
      <c r="Q819" s="261"/>
      <c r="R819" s="261"/>
      <c r="S819" s="261"/>
      <c r="T819" s="262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T819" s="263" t="s">
        <v>172</v>
      </c>
      <c r="AU819" s="263" t="s">
        <v>83</v>
      </c>
      <c r="AV819" s="14" t="s">
        <v>81</v>
      </c>
      <c r="AW819" s="14" t="s">
        <v>31</v>
      </c>
      <c r="AX819" s="14" t="s">
        <v>12</v>
      </c>
      <c r="AY819" s="263" t="s">
        <v>164</v>
      </c>
    </row>
    <row r="820" s="14" customFormat="1">
      <c r="A820" s="14"/>
      <c r="B820" s="254"/>
      <c r="C820" s="255"/>
      <c r="D820" s="244" t="s">
        <v>172</v>
      </c>
      <c r="E820" s="256" t="s">
        <v>1</v>
      </c>
      <c r="F820" s="257" t="s">
        <v>220</v>
      </c>
      <c r="G820" s="255"/>
      <c r="H820" s="256" t="s">
        <v>1</v>
      </c>
      <c r="I820" s="258"/>
      <c r="J820" s="255"/>
      <c r="K820" s="255"/>
      <c r="L820" s="259"/>
      <c r="M820" s="260"/>
      <c r="N820" s="261"/>
      <c r="O820" s="261"/>
      <c r="P820" s="261"/>
      <c r="Q820" s="261"/>
      <c r="R820" s="261"/>
      <c r="S820" s="261"/>
      <c r="T820" s="262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T820" s="263" t="s">
        <v>172</v>
      </c>
      <c r="AU820" s="263" t="s">
        <v>83</v>
      </c>
      <c r="AV820" s="14" t="s">
        <v>81</v>
      </c>
      <c r="AW820" s="14" t="s">
        <v>31</v>
      </c>
      <c r="AX820" s="14" t="s">
        <v>12</v>
      </c>
      <c r="AY820" s="263" t="s">
        <v>164</v>
      </c>
    </row>
    <row r="821" s="13" customFormat="1">
      <c r="A821" s="13"/>
      <c r="B821" s="242"/>
      <c r="C821" s="243"/>
      <c r="D821" s="244" t="s">
        <v>172</v>
      </c>
      <c r="E821" s="245" t="s">
        <v>1</v>
      </c>
      <c r="F821" s="246" t="s">
        <v>221</v>
      </c>
      <c r="G821" s="243"/>
      <c r="H821" s="247">
        <v>256.92000000000002</v>
      </c>
      <c r="I821" s="248"/>
      <c r="J821" s="243"/>
      <c r="K821" s="243"/>
      <c r="L821" s="249"/>
      <c r="M821" s="250"/>
      <c r="N821" s="251"/>
      <c r="O821" s="251"/>
      <c r="P821" s="251"/>
      <c r="Q821" s="251"/>
      <c r="R821" s="251"/>
      <c r="S821" s="251"/>
      <c r="T821" s="252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T821" s="253" t="s">
        <v>172</v>
      </c>
      <c r="AU821" s="253" t="s">
        <v>83</v>
      </c>
      <c r="AV821" s="13" t="s">
        <v>83</v>
      </c>
      <c r="AW821" s="13" t="s">
        <v>31</v>
      </c>
      <c r="AX821" s="13" t="s">
        <v>12</v>
      </c>
      <c r="AY821" s="253" t="s">
        <v>164</v>
      </c>
    </row>
    <row r="822" s="15" customFormat="1">
      <c r="A822" s="15"/>
      <c r="B822" s="264"/>
      <c r="C822" s="265"/>
      <c r="D822" s="244" t="s">
        <v>172</v>
      </c>
      <c r="E822" s="266" t="s">
        <v>1</v>
      </c>
      <c r="F822" s="267" t="s">
        <v>180</v>
      </c>
      <c r="G822" s="265"/>
      <c r="H822" s="268">
        <v>256.92000000000002</v>
      </c>
      <c r="I822" s="269"/>
      <c r="J822" s="265"/>
      <c r="K822" s="265"/>
      <c r="L822" s="270"/>
      <c r="M822" s="271"/>
      <c r="N822" s="272"/>
      <c r="O822" s="272"/>
      <c r="P822" s="272"/>
      <c r="Q822" s="272"/>
      <c r="R822" s="272"/>
      <c r="S822" s="272"/>
      <c r="T822" s="273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T822" s="274" t="s">
        <v>172</v>
      </c>
      <c r="AU822" s="274" t="s">
        <v>83</v>
      </c>
      <c r="AV822" s="15" t="s">
        <v>170</v>
      </c>
      <c r="AW822" s="15" t="s">
        <v>31</v>
      </c>
      <c r="AX822" s="15" t="s">
        <v>81</v>
      </c>
      <c r="AY822" s="274" t="s">
        <v>164</v>
      </c>
    </row>
    <row r="823" s="2" customFormat="1" ht="24.15" customHeight="1">
      <c r="A823" s="39"/>
      <c r="B823" s="40"/>
      <c r="C823" s="228" t="s">
        <v>644</v>
      </c>
      <c r="D823" s="228" t="s">
        <v>166</v>
      </c>
      <c r="E823" s="229" t="s">
        <v>645</v>
      </c>
      <c r="F823" s="230" t="s">
        <v>646</v>
      </c>
      <c r="G823" s="231" t="s">
        <v>169</v>
      </c>
      <c r="H823" s="232">
        <v>22.5</v>
      </c>
      <c r="I823" s="233"/>
      <c r="J823" s="234">
        <f>ROUND(I823*H823,2)</f>
        <v>0</v>
      </c>
      <c r="K823" s="235"/>
      <c r="L823" s="45"/>
      <c r="M823" s="236" t="s">
        <v>1</v>
      </c>
      <c r="N823" s="237" t="s">
        <v>39</v>
      </c>
      <c r="O823" s="92"/>
      <c r="P823" s="238">
        <f>O823*H823</f>
        <v>0</v>
      </c>
      <c r="Q823" s="238">
        <v>0.083500000000000005</v>
      </c>
      <c r="R823" s="238">
        <f>Q823*H823</f>
        <v>1.8787500000000001</v>
      </c>
      <c r="S823" s="238">
        <v>0</v>
      </c>
      <c r="T823" s="239">
        <f>S823*H823</f>
        <v>0</v>
      </c>
      <c r="U823" s="39"/>
      <c r="V823" s="39"/>
      <c r="W823" s="39"/>
      <c r="X823" s="39"/>
      <c r="Y823" s="39"/>
      <c r="Z823" s="39"/>
      <c r="AA823" s="39"/>
      <c r="AB823" s="39"/>
      <c r="AC823" s="39"/>
      <c r="AD823" s="39"/>
      <c r="AE823" s="39"/>
      <c r="AR823" s="240" t="s">
        <v>170</v>
      </c>
      <c r="AT823" s="240" t="s">
        <v>166</v>
      </c>
      <c r="AU823" s="240" t="s">
        <v>83</v>
      </c>
      <c r="AY823" s="18" t="s">
        <v>164</v>
      </c>
      <c r="BE823" s="241">
        <f>IF(N823="základní",J823,0)</f>
        <v>0</v>
      </c>
      <c r="BF823" s="241">
        <f>IF(N823="snížená",J823,0)</f>
        <v>0</v>
      </c>
      <c r="BG823" s="241">
        <f>IF(N823="zákl. přenesená",J823,0)</f>
        <v>0</v>
      </c>
      <c r="BH823" s="241">
        <f>IF(N823="sníž. přenesená",J823,0)</f>
        <v>0</v>
      </c>
      <c r="BI823" s="241">
        <f>IF(N823="nulová",J823,0)</f>
        <v>0</v>
      </c>
      <c r="BJ823" s="18" t="s">
        <v>81</v>
      </c>
      <c r="BK823" s="241">
        <f>ROUND(I823*H823,2)</f>
        <v>0</v>
      </c>
      <c r="BL823" s="18" t="s">
        <v>170</v>
      </c>
      <c r="BM823" s="240" t="s">
        <v>647</v>
      </c>
    </row>
    <row r="824" s="14" customFormat="1">
      <c r="A824" s="14"/>
      <c r="B824" s="254"/>
      <c r="C824" s="255"/>
      <c r="D824" s="244" t="s">
        <v>172</v>
      </c>
      <c r="E824" s="256" t="s">
        <v>1</v>
      </c>
      <c r="F824" s="257" t="s">
        <v>648</v>
      </c>
      <c r="G824" s="255"/>
      <c r="H824" s="256" t="s">
        <v>1</v>
      </c>
      <c r="I824" s="258"/>
      <c r="J824" s="255"/>
      <c r="K824" s="255"/>
      <c r="L824" s="259"/>
      <c r="M824" s="260"/>
      <c r="N824" s="261"/>
      <c r="O824" s="261"/>
      <c r="P824" s="261"/>
      <c r="Q824" s="261"/>
      <c r="R824" s="261"/>
      <c r="S824" s="261"/>
      <c r="T824" s="262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T824" s="263" t="s">
        <v>172</v>
      </c>
      <c r="AU824" s="263" t="s">
        <v>83</v>
      </c>
      <c r="AV824" s="14" t="s">
        <v>81</v>
      </c>
      <c r="AW824" s="14" t="s">
        <v>31</v>
      </c>
      <c r="AX824" s="14" t="s">
        <v>12</v>
      </c>
      <c r="AY824" s="263" t="s">
        <v>164</v>
      </c>
    </row>
    <row r="825" s="14" customFormat="1">
      <c r="A825" s="14"/>
      <c r="B825" s="254"/>
      <c r="C825" s="255"/>
      <c r="D825" s="244" t="s">
        <v>172</v>
      </c>
      <c r="E825" s="256" t="s">
        <v>1</v>
      </c>
      <c r="F825" s="257" t="s">
        <v>273</v>
      </c>
      <c r="G825" s="255"/>
      <c r="H825" s="256" t="s">
        <v>1</v>
      </c>
      <c r="I825" s="258"/>
      <c r="J825" s="255"/>
      <c r="K825" s="255"/>
      <c r="L825" s="259"/>
      <c r="M825" s="260"/>
      <c r="N825" s="261"/>
      <c r="O825" s="261"/>
      <c r="P825" s="261"/>
      <c r="Q825" s="261"/>
      <c r="R825" s="261"/>
      <c r="S825" s="261"/>
      <c r="T825" s="262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T825" s="263" t="s">
        <v>172</v>
      </c>
      <c r="AU825" s="263" t="s">
        <v>83</v>
      </c>
      <c r="AV825" s="14" t="s">
        <v>81</v>
      </c>
      <c r="AW825" s="14" t="s">
        <v>31</v>
      </c>
      <c r="AX825" s="14" t="s">
        <v>12</v>
      </c>
      <c r="AY825" s="263" t="s">
        <v>164</v>
      </c>
    </row>
    <row r="826" s="13" customFormat="1">
      <c r="A826" s="13"/>
      <c r="B826" s="242"/>
      <c r="C826" s="243"/>
      <c r="D826" s="244" t="s">
        <v>172</v>
      </c>
      <c r="E826" s="245" t="s">
        <v>1</v>
      </c>
      <c r="F826" s="246" t="s">
        <v>649</v>
      </c>
      <c r="G826" s="243"/>
      <c r="H826" s="247">
        <v>13.5</v>
      </c>
      <c r="I826" s="248"/>
      <c r="J826" s="243"/>
      <c r="K826" s="243"/>
      <c r="L826" s="249"/>
      <c r="M826" s="250"/>
      <c r="N826" s="251"/>
      <c r="O826" s="251"/>
      <c r="P826" s="251"/>
      <c r="Q826" s="251"/>
      <c r="R826" s="251"/>
      <c r="S826" s="251"/>
      <c r="T826" s="252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T826" s="253" t="s">
        <v>172</v>
      </c>
      <c r="AU826" s="253" t="s">
        <v>83</v>
      </c>
      <c r="AV826" s="13" t="s">
        <v>83</v>
      </c>
      <c r="AW826" s="13" t="s">
        <v>31</v>
      </c>
      <c r="AX826" s="13" t="s">
        <v>12</v>
      </c>
      <c r="AY826" s="253" t="s">
        <v>164</v>
      </c>
    </row>
    <row r="827" s="14" customFormat="1">
      <c r="A827" s="14"/>
      <c r="B827" s="254"/>
      <c r="C827" s="255"/>
      <c r="D827" s="244" t="s">
        <v>172</v>
      </c>
      <c r="E827" s="256" t="s">
        <v>1</v>
      </c>
      <c r="F827" s="257" t="s">
        <v>275</v>
      </c>
      <c r="G827" s="255"/>
      <c r="H827" s="256" t="s">
        <v>1</v>
      </c>
      <c r="I827" s="258"/>
      <c r="J827" s="255"/>
      <c r="K827" s="255"/>
      <c r="L827" s="259"/>
      <c r="M827" s="260"/>
      <c r="N827" s="261"/>
      <c r="O827" s="261"/>
      <c r="P827" s="261"/>
      <c r="Q827" s="261"/>
      <c r="R827" s="261"/>
      <c r="S827" s="261"/>
      <c r="T827" s="262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T827" s="263" t="s">
        <v>172</v>
      </c>
      <c r="AU827" s="263" t="s">
        <v>83</v>
      </c>
      <c r="AV827" s="14" t="s">
        <v>81</v>
      </c>
      <c r="AW827" s="14" t="s">
        <v>31</v>
      </c>
      <c r="AX827" s="14" t="s">
        <v>12</v>
      </c>
      <c r="AY827" s="263" t="s">
        <v>164</v>
      </c>
    </row>
    <row r="828" s="13" customFormat="1">
      <c r="A828" s="13"/>
      <c r="B828" s="242"/>
      <c r="C828" s="243"/>
      <c r="D828" s="244" t="s">
        <v>172</v>
      </c>
      <c r="E828" s="245" t="s">
        <v>1</v>
      </c>
      <c r="F828" s="246" t="s">
        <v>650</v>
      </c>
      <c r="G828" s="243"/>
      <c r="H828" s="247">
        <v>9</v>
      </c>
      <c r="I828" s="248"/>
      <c r="J828" s="243"/>
      <c r="K828" s="243"/>
      <c r="L828" s="249"/>
      <c r="M828" s="250"/>
      <c r="N828" s="251"/>
      <c r="O828" s="251"/>
      <c r="P828" s="251"/>
      <c r="Q828" s="251"/>
      <c r="R828" s="251"/>
      <c r="S828" s="251"/>
      <c r="T828" s="252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T828" s="253" t="s">
        <v>172</v>
      </c>
      <c r="AU828" s="253" t="s">
        <v>83</v>
      </c>
      <c r="AV828" s="13" t="s">
        <v>83</v>
      </c>
      <c r="AW828" s="13" t="s">
        <v>31</v>
      </c>
      <c r="AX828" s="13" t="s">
        <v>12</v>
      </c>
      <c r="AY828" s="253" t="s">
        <v>164</v>
      </c>
    </row>
    <row r="829" s="15" customFormat="1">
      <c r="A829" s="15"/>
      <c r="B829" s="264"/>
      <c r="C829" s="265"/>
      <c r="D829" s="244" t="s">
        <v>172</v>
      </c>
      <c r="E829" s="266" t="s">
        <v>1</v>
      </c>
      <c r="F829" s="267" t="s">
        <v>180</v>
      </c>
      <c r="G829" s="265"/>
      <c r="H829" s="268">
        <v>22.5</v>
      </c>
      <c r="I829" s="269"/>
      <c r="J829" s="265"/>
      <c r="K829" s="265"/>
      <c r="L829" s="270"/>
      <c r="M829" s="271"/>
      <c r="N829" s="272"/>
      <c r="O829" s="272"/>
      <c r="P829" s="272"/>
      <c r="Q829" s="272"/>
      <c r="R829" s="272"/>
      <c r="S829" s="272"/>
      <c r="T829" s="273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T829" s="274" t="s">
        <v>172</v>
      </c>
      <c r="AU829" s="274" t="s">
        <v>83</v>
      </c>
      <c r="AV829" s="15" t="s">
        <v>170</v>
      </c>
      <c r="AW829" s="15" t="s">
        <v>31</v>
      </c>
      <c r="AX829" s="15" t="s">
        <v>81</v>
      </c>
      <c r="AY829" s="274" t="s">
        <v>164</v>
      </c>
    </row>
    <row r="830" s="2" customFormat="1" ht="16.5" customHeight="1">
      <c r="A830" s="39"/>
      <c r="B830" s="40"/>
      <c r="C830" s="286" t="s">
        <v>651</v>
      </c>
      <c r="D830" s="286" t="s">
        <v>488</v>
      </c>
      <c r="E830" s="287" t="s">
        <v>652</v>
      </c>
      <c r="F830" s="288" t="s">
        <v>653</v>
      </c>
      <c r="G830" s="289" t="s">
        <v>556</v>
      </c>
      <c r="H830" s="290">
        <v>5</v>
      </c>
      <c r="I830" s="291"/>
      <c r="J830" s="292">
        <f>ROUND(I830*H830,2)</f>
        <v>0</v>
      </c>
      <c r="K830" s="293"/>
      <c r="L830" s="294"/>
      <c r="M830" s="295" t="s">
        <v>1</v>
      </c>
      <c r="N830" s="296" t="s">
        <v>39</v>
      </c>
      <c r="O830" s="92"/>
      <c r="P830" s="238">
        <f>O830*H830</f>
        <v>0</v>
      </c>
      <c r="Q830" s="238">
        <v>1.6699999999999999</v>
      </c>
      <c r="R830" s="238">
        <f>Q830*H830</f>
        <v>8.3499999999999996</v>
      </c>
      <c r="S830" s="238">
        <v>0</v>
      </c>
      <c r="T830" s="239">
        <f>S830*H830</f>
        <v>0</v>
      </c>
      <c r="U830" s="39"/>
      <c r="V830" s="39"/>
      <c r="W830" s="39"/>
      <c r="X830" s="39"/>
      <c r="Y830" s="39"/>
      <c r="Z830" s="39"/>
      <c r="AA830" s="39"/>
      <c r="AB830" s="39"/>
      <c r="AC830" s="39"/>
      <c r="AD830" s="39"/>
      <c r="AE830" s="39"/>
      <c r="AR830" s="240" t="s">
        <v>222</v>
      </c>
      <c r="AT830" s="240" t="s">
        <v>488</v>
      </c>
      <c r="AU830" s="240" t="s">
        <v>83</v>
      </c>
      <c r="AY830" s="18" t="s">
        <v>164</v>
      </c>
      <c r="BE830" s="241">
        <f>IF(N830="základní",J830,0)</f>
        <v>0</v>
      </c>
      <c r="BF830" s="241">
        <f>IF(N830="snížená",J830,0)</f>
        <v>0</v>
      </c>
      <c r="BG830" s="241">
        <f>IF(N830="zákl. přenesená",J830,0)</f>
        <v>0</v>
      </c>
      <c r="BH830" s="241">
        <f>IF(N830="sníž. přenesená",J830,0)</f>
        <v>0</v>
      </c>
      <c r="BI830" s="241">
        <f>IF(N830="nulová",J830,0)</f>
        <v>0</v>
      </c>
      <c r="BJ830" s="18" t="s">
        <v>81</v>
      </c>
      <c r="BK830" s="241">
        <f>ROUND(I830*H830,2)</f>
        <v>0</v>
      </c>
      <c r="BL830" s="18" t="s">
        <v>170</v>
      </c>
      <c r="BM830" s="240" t="s">
        <v>654</v>
      </c>
    </row>
    <row r="831" s="14" customFormat="1">
      <c r="A831" s="14"/>
      <c r="B831" s="254"/>
      <c r="C831" s="255"/>
      <c r="D831" s="244" t="s">
        <v>172</v>
      </c>
      <c r="E831" s="256" t="s">
        <v>1</v>
      </c>
      <c r="F831" s="257" t="s">
        <v>648</v>
      </c>
      <c r="G831" s="255"/>
      <c r="H831" s="256" t="s">
        <v>1</v>
      </c>
      <c r="I831" s="258"/>
      <c r="J831" s="255"/>
      <c r="K831" s="255"/>
      <c r="L831" s="259"/>
      <c r="M831" s="260"/>
      <c r="N831" s="261"/>
      <c r="O831" s="261"/>
      <c r="P831" s="261"/>
      <c r="Q831" s="261"/>
      <c r="R831" s="261"/>
      <c r="S831" s="261"/>
      <c r="T831" s="262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T831" s="263" t="s">
        <v>172</v>
      </c>
      <c r="AU831" s="263" t="s">
        <v>83</v>
      </c>
      <c r="AV831" s="14" t="s">
        <v>81</v>
      </c>
      <c r="AW831" s="14" t="s">
        <v>31</v>
      </c>
      <c r="AX831" s="14" t="s">
        <v>12</v>
      </c>
      <c r="AY831" s="263" t="s">
        <v>164</v>
      </c>
    </row>
    <row r="832" s="14" customFormat="1">
      <c r="A832" s="14"/>
      <c r="B832" s="254"/>
      <c r="C832" s="255"/>
      <c r="D832" s="244" t="s">
        <v>172</v>
      </c>
      <c r="E832" s="256" t="s">
        <v>1</v>
      </c>
      <c r="F832" s="257" t="s">
        <v>273</v>
      </c>
      <c r="G832" s="255"/>
      <c r="H832" s="256" t="s">
        <v>1</v>
      </c>
      <c r="I832" s="258"/>
      <c r="J832" s="255"/>
      <c r="K832" s="255"/>
      <c r="L832" s="259"/>
      <c r="M832" s="260"/>
      <c r="N832" s="261"/>
      <c r="O832" s="261"/>
      <c r="P832" s="261"/>
      <c r="Q832" s="261"/>
      <c r="R832" s="261"/>
      <c r="S832" s="261"/>
      <c r="T832" s="262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T832" s="263" t="s">
        <v>172</v>
      </c>
      <c r="AU832" s="263" t="s">
        <v>83</v>
      </c>
      <c r="AV832" s="14" t="s">
        <v>81</v>
      </c>
      <c r="AW832" s="14" t="s">
        <v>31</v>
      </c>
      <c r="AX832" s="14" t="s">
        <v>12</v>
      </c>
      <c r="AY832" s="263" t="s">
        <v>164</v>
      </c>
    </row>
    <row r="833" s="13" customFormat="1">
      <c r="A833" s="13"/>
      <c r="B833" s="242"/>
      <c r="C833" s="243"/>
      <c r="D833" s="244" t="s">
        <v>172</v>
      </c>
      <c r="E833" s="245" t="s">
        <v>1</v>
      </c>
      <c r="F833" s="246" t="s">
        <v>181</v>
      </c>
      <c r="G833" s="243"/>
      <c r="H833" s="247">
        <v>3</v>
      </c>
      <c r="I833" s="248"/>
      <c r="J833" s="243"/>
      <c r="K833" s="243"/>
      <c r="L833" s="249"/>
      <c r="M833" s="250"/>
      <c r="N833" s="251"/>
      <c r="O833" s="251"/>
      <c r="P833" s="251"/>
      <c r="Q833" s="251"/>
      <c r="R833" s="251"/>
      <c r="S833" s="251"/>
      <c r="T833" s="252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T833" s="253" t="s">
        <v>172</v>
      </c>
      <c r="AU833" s="253" t="s">
        <v>83</v>
      </c>
      <c r="AV833" s="13" t="s">
        <v>83</v>
      </c>
      <c r="AW833" s="13" t="s">
        <v>31</v>
      </c>
      <c r="AX833" s="13" t="s">
        <v>12</v>
      </c>
      <c r="AY833" s="253" t="s">
        <v>164</v>
      </c>
    </row>
    <row r="834" s="14" customFormat="1">
      <c r="A834" s="14"/>
      <c r="B834" s="254"/>
      <c r="C834" s="255"/>
      <c r="D834" s="244" t="s">
        <v>172</v>
      </c>
      <c r="E834" s="256" t="s">
        <v>1</v>
      </c>
      <c r="F834" s="257" t="s">
        <v>275</v>
      </c>
      <c r="G834" s="255"/>
      <c r="H834" s="256" t="s">
        <v>1</v>
      </c>
      <c r="I834" s="258"/>
      <c r="J834" s="255"/>
      <c r="K834" s="255"/>
      <c r="L834" s="259"/>
      <c r="M834" s="260"/>
      <c r="N834" s="261"/>
      <c r="O834" s="261"/>
      <c r="P834" s="261"/>
      <c r="Q834" s="261"/>
      <c r="R834" s="261"/>
      <c r="S834" s="261"/>
      <c r="T834" s="262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T834" s="263" t="s">
        <v>172</v>
      </c>
      <c r="AU834" s="263" t="s">
        <v>83</v>
      </c>
      <c r="AV834" s="14" t="s">
        <v>81</v>
      </c>
      <c r="AW834" s="14" t="s">
        <v>31</v>
      </c>
      <c r="AX834" s="14" t="s">
        <v>12</v>
      </c>
      <c r="AY834" s="263" t="s">
        <v>164</v>
      </c>
    </row>
    <row r="835" s="13" customFormat="1">
      <c r="A835" s="13"/>
      <c r="B835" s="242"/>
      <c r="C835" s="243"/>
      <c r="D835" s="244" t="s">
        <v>172</v>
      </c>
      <c r="E835" s="245" t="s">
        <v>1</v>
      </c>
      <c r="F835" s="246" t="s">
        <v>83</v>
      </c>
      <c r="G835" s="243"/>
      <c r="H835" s="247">
        <v>2</v>
      </c>
      <c r="I835" s="248"/>
      <c r="J835" s="243"/>
      <c r="K835" s="243"/>
      <c r="L835" s="249"/>
      <c r="M835" s="250"/>
      <c r="N835" s="251"/>
      <c r="O835" s="251"/>
      <c r="P835" s="251"/>
      <c r="Q835" s="251"/>
      <c r="R835" s="251"/>
      <c r="S835" s="251"/>
      <c r="T835" s="252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T835" s="253" t="s">
        <v>172</v>
      </c>
      <c r="AU835" s="253" t="s">
        <v>83</v>
      </c>
      <c r="AV835" s="13" t="s">
        <v>83</v>
      </c>
      <c r="AW835" s="13" t="s">
        <v>31</v>
      </c>
      <c r="AX835" s="13" t="s">
        <v>12</v>
      </c>
      <c r="AY835" s="253" t="s">
        <v>164</v>
      </c>
    </row>
    <row r="836" s="15" customFormat="1">
      <c r="A836" s="15"/>
      <c r="B836" s="264"/>
      <c r="C836" s="265"/>
      <c r="D836" s="244" t="s">
        <v>172</v>
      </c>
      <c r="E836" s="266" t="s">
        <v>1</v>
      </c>
      <c r="F836" s="267" t="s">
        <v>180</v>
      </c>
      <c r="G836" s="265"/>
      <c r="H836" s="268">
        <v>5</v>
      </c>
      <c r="I836" s="269"/>
      <c r="J836" s="265"/>
      <c r="K836" s="265"/>
      <c r="L836" s="270"/>
      <c r="M836" s="271"/>
      <c r="N836" s="272"/>
      <c r="O836" s="272"/>
      <c r="P836" s="272"/>
      <c r="Q836" s="272"/>
      <c r="R836" s="272"/>
      <c r="S836" s="272"/>
      <c r="T836" s="273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T836" s="274" t="s">
        <v>172</v>
      </c>
      <c r="AU836" s="274" t="s">
        <v>83</v>
      </c>
      <c r="AV836" s="15" t="s">
        <v>170</v>
      </c>
      <c r="AW836" s="15" t="s">
        <v>31</v>
      </c>
      <c r="AX836" s="15" t="s">
        <v>81</v>
      </c>
      <c r="AY836" s="274" t="s">
        <v>164</v>
      </c>
    </row>
    <row r="837" s="2" customFormat="1" ht="24.15" customHeight="1">
      <c r="A837" s="39"/>
      <c r="B837" s="40"/>
      <c r="C837" s="228" t="s">
        <v>655</v>
      </c>
      <c r="D837" s="228" t="s">
        <v>166</v>
      </c>
      <c r="E837" s="229" t="s">
        <v>656</v>
      </c>
      <c r="F837" s="230" t="s">
        <v>657</v>
      </c>
      <c r="G837" s="231" t="s">
        <v>169</v>
      </c>
      <c r="H837" s="232">
        <v>45</v>
      </c>
      <c r="I837" s="233"/>
      <c r="J837" s="234">
        <f>ROUND(I837*H837,2)</f>
        <v>0</v>
      </c>
      <c r="K837" s="235"/>
      <c r="L837" s="45"/>
      <c r="M837" s="236" t="s">
        <v>1</v>
      </c>
      <c r="N837" s="237" t="s">
        <v>39</v>
      </c>
      <c r="O837" s="92"/>
      <c r="P837" s="238">
        <f>O837*H837</f>
        <v>0</v>
      </c>
      <c r="Q837" s="238">
        <v>0.083500000000000005</v>
      </c>
      <c r="R837" s="238">
        <f>Q837*H837</f>
        <v>3.7575000000000003</v>
      </c>
      <c r="S837" s="238">
        <v>0</v>
      </c>
      <c r="T837" s="239">
        <f>S837*H837</f>
        <v>0</v>
      </c>
      <c r="U837" s="39"/>
      <c r="V837" s="39"/>
      <c r="W837" s="39"/>
      <c r="X837" s="39"/>
      <c r="Y837" s="39"/>
      <c r="Z837" s="39"/>
      <c r="AA837" s="39"/>
      <c r="AB837" s="39"/>
      <c r="AC837" s="39"/>
      <c r="AD837" s="39"/>
      <c r="AE837" s="39"/>
      <c r="AR837" s="240" t="s">
        <v>170</v>
      </c>
      <c r="AT837" s="240" t="s">
        <v>166</v>
      </c>
      <c r="AU837" s="240" t="s">
        <v>83</v>
      </c>
      <c r="AY837" s="18" t="s">
        <v>164</v>
      </c>
      <c r="BE837" s="241">
        <f>IF(N837="základní",J837,0)</f>
        <v>0</v>
      </c>
      <c r="BF837" s="241">
        <f>IF(N837="snížená",J837,0)</f>
        <v>0</v>
      </c>
      <c r="BG837" s="241">
        <f>IF(N837="zákl. přenesená",J837,0)</f>
        <v>0</v>
      </c>
      <c r="BH837" s="241">
        <f>IF(N837="sníž. přenesená",J837,0)</f>
        <v>0</v>
      </c>
      <c r="BI837" s="241">
        <f>IF(N837="nulová",J837,0)</f>
        <v>0</v>
      </c>
      <c r="BJ837" s="18" t="s">
        <v>81</v>
      </c>
      <c r="BK837" s="241">
        <f>ROUND(I837*H837,2)</f>
        <v>0</v>
      </c>
      <c r="BL837" s="18" t="s">
        <v>170</v>
      </c>
      <c r="BM837" s="240" t="s">
        <v>658</v>
      </c>
    </row>
    <row r="838" s="14" customFormat="1">
      <c r="A838" s="14"/>
      <c r="B838" s="254"/>
      <c r="C838" s="255"/>
      <c r="D838" s="244" t="s">
        <v>172</v>
      </c>
      <c r="E838" s="256" t="s">
        <v>1</v>
      </c>
      <c r="F838" s="257" t="s">
        <v>191</v>
      </c>
      <c r="G838" s="255"/>
      <c r="H838" s="256" t="s">
        <v>1</v>
      </c>
      <c r="I838" s="258"/>
      <c r="J838" s="255"/>
      <c r="K838" s="255"/>
      <c r="L838" s="259"/>
      <c r="M838" s="260"/>
      <c r="N838" s="261"/>
      <c r="O838" s="261"/>
      <c r="P838" s="261"/>
      <c r="Q838" s="261"/>
      <c r="R838" s="261"/>
      <c r="S838" s="261"/>
      <c r="T838" s="262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T838" s="263" t="s">
        <v>172</v>
      </c>
      <c r="AU838" s="263" t="s">
        <v>83</v>
      </c>
      <c r="AV838" s="14" t="s">
        <v>81</v>
      </c>
      <c r="AW838" s="14" t="s">
        <v>31</v>
      </c>
      <c r="AX838" s="14" t="s">
        <v>12</v>
      </c>
      <c r="AY838" s="263" t="s">
        <v>164</v>
      </c>
    </row>
    <row r="839" s="14" customFormat="1">
      <c r="A839" s="14"/>
      <c r="B839" s="254"/>
      <c r="C839" s="255"/>
      <c r="D839" s="244" t="s">
        <v>172</v>
      </c>
      <c r="E839" s="256" t="s">
        <v>1</v>
      </c>
      <c r="F839" s="257" t="s">
        <v>192</v>
      </c>
      <c r="G839" s="255"/>
      <c r="H839" s="256" t="s">
        <v>1</v>
      </c>
      <c r="I839" s="258"/>
      <c r="J839" s="255"/>
      <c r="K839" s="255"/>
      <c r="L839" s="259"/>
      <c r="M839" s="260"/>
      <c r="N839" s="261"/>
      <c r="O839" s="261"/>
      <c r="P839" s="261"/>
      <c r="Q839" s="261"/>
      <c r="R839" s="261"/>
      <c r="S839" s="261"/>
      <c r="T839" s="262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T839" s="263" t="s">
        <v>172</v>
      </c>
      <c r="AU839" s="263" t="s">
        <v>83</v>
      </c>
      <c r="AV839" s="14" t="s">
        <v>81</v>
      </c>
      <c r="AW839" s="14" t="s">
        <v>31</v>
      </c>
      <c r="AX839" s="14" t="s">
        <v>12</v>
      </c>
      <c r="AY839" s="263" t="s">
        <v>164</v>
      </c>
    </row>
    <row r="840" s="13" customFormat="1">
      <c r="A840" s="13"/>
      <c r="B840" s="242"/>
      <c r="C840" s="243"/>
      <c r="D840" s="244" t="s">
        <v>172</v>
      </c>
      <c r="E840" s="245" t="s">
        <v>1</v>
      </c>
      <c r="F840" s="246" t="s">
        <v>193</v>
      </c>
      <c r="G840" s="243"/>
      <c r="H840" s="247">
        <v>45</v>
      </c>
      <c r="I840" s="248"/>
      <c r="J840" s="243"/>
      <c r="K840" s="243"/>
      <c r="L840" s="249"/>
      <c r="M840" s="250"/>
      <c r="N840" s="251"/>
      <c r="O840" s="251"/>
      <c r="P840" s="251"/>
      <c r="Q840" s="251"/>
      <c r="R840" s="251"/>
      <c r="S840" s="251"/>
      <c r="T840" s="252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T840" s="253" t="s">
        <v>172</v>
      </c>
      <c r="AU840" s="253" t="s">
        <v>83</v>
      </c>
      <c r="AV840" s="13" t="s">
        <v>83</v>
      </c>
      <c r="AW840" s="13" t="s">
        <v>31</v>
      </c>
      <c r="AX840" s="13" t="s">
        <v>12</v>
      </c>
      <c r="AY840" s="253" t="s">
        <v>164</v>
      </c>
    </row>
    <row r="841" s="15" customFormat="1">
      <c r="A841" s="15"/>
      <c r="B841" s="264"/>
      <c r="C841" s="265"/>
      <c r="D841" s="244" t="s">
        <v>172</v>
      </c>
      <c r="E841" s="266" t="s">
        <v>1</v>
      </c>
      <c r="F841" s="267" t="s">
        <v>180</v>
      </c>
      <c r="G841" s="265"/>
      <c r="H841" s="268">
        <v>45</v>
      </c>
      <c r="I841" s="269"/>
      <c r="J841" s="265"/>
      <c r="K841" s="265"/>
      <c r="L841" s="270"/>
      <c r="M841" s="271"/>
      <c r="N841" s="272"/>
      <c r="O841" s="272"/>
      <c r="P841" s="272"/>
      <c r="Q841" s="272"/>
      <c r="R841" s="272"/>
      <c r="S841" s="272"/>
      <c r="T841" s="273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T841" s="274" t="s">
        <v>172</v>
      </c>
      <c r="AU841" s="274" t="s">
        <v>83</v>
      </c>
      <c r="AV841" s="15" t="s">
        <v>170</v>
      </c>
      <c r="AW841" s="15" t="s">
        <v>31</v>
      </c>
      <c r="AX841" s="15" t="s">
        <v>81</v>
      </c>
      <c r="AY841" s="274" t="s">
        <v>164</v>
      </c>
    </row>
    <row r="842" s="2" customFormat="1" ht="24.15" customHeight="1">
      <c r="A842" s="39"/>
      <c r="B842" s="40"/>
      <c r="C842" s="228" t="s">
        <v>659</v>
      </c>
      <c r="D842" s="228" t="s">
        <v>166</v>
      </c>
      <c r="E842" s="229" t="s">
        <v>660</v>
      </c>
      <c r="F842" s="230" t="s">
        <v>661</v>
      </c>
      <c r="G842" s="231" t="s">
        <v>169</v>
      </c>
      <c r="H842" s="232">
        <v>30.960000000000001</v>
      </c>
      <c r="I842" s="233"/>
      <c r="J842" s="234">
        <f>ROUND(I842*H842,2)</f>
        <v>0</v>
      </c>
      <c r="K842" s="235"/>
      <c r="L842" s="45"/>
      <c r="M842" s="236" t="s">
        <v>1</v>
      </c>
      <c r="N842" s="237" t="s">
        <v>39</v>
      </c>
      <c r="O842" s="92"/>
      <c r="P842" s="238">
        <f>O842*H842</f>
        <v>0</v>
      </c>
      <c r="Q842" s="238">
        <v>0.089219999999999994</v>
      </c>
      <c r="R842" s="238">
        <f>Q842*H842</f>
        <v>2.7622511999999997</v>
      </c>
      <c r="S842" s="238">
        <v>0</v>
      </c>
      <c r="T842" s="239">
        <f>S842*H842</f>
        <v>0</v>
      </c>
      <c r="U842" s="39"/>
      <c r="V842" s="39"/>
      <c r="W842" s="39"/>
      <c r="X842" s="39"/>
      <c r="Y842" s="39"/>
      <c r="Z842" s="39"/>
      <c r="AA842" s="39"/>
      <c r="AB842" s="39"/>
      <c r="AC842" s="39"/>
      <c r="AD842" s="39"/>
      <c r="AE842" s="39"/>
      <c r="AR842" s="240" t="s">
        <v>170</v>
      </c>
      <c r="AT842" s="240" t="s">
        <v>166</v>
      </c>
      <c r="AU842" s="240" t="s">
        <v>83</v>
      </c>
      <c r="AY842" s="18" t="s">
        <v>164</v>
      </c>
      <c r="BE842" s="241">
        <f>IF(N842="základní",J842,0)</f>
        <v>0</v>
      </c>
      <c r="BF842" s="241">
        <f>IF(N842="snížená",J842,0)</f>
        <v>0</v>
      </c>
      <c r="BG842" s="241">
        <f>IF(N842="zákl. přenesená",J842,0)</f>
        <v>0</v>
      </c>
      <c r="BH842" s="241">
        <f>IF(N842="sníž. přenesená",J842,0)</f>
        <v>0</v>
      </c>
      <c r="BI842" s="241">
        <f>IF(N842="nulová",J842,0)</f>
        <v>0</v>
      </c>
      <c r="BJ842" s="18" t="s">
        <v>81</v>
      </c>
      <c r="BK842" s="241">
        <f>ROUND(I842*H842,2)</f>
        <v>0</v>
      </c>
      <c r="BL842" s="18" t="s">
        <v>170</v>
      </c>
      <c r="BM842" s="240" t="s">
        <v>662</v>
      </c>
    </row>
    <row r="843" s="14" customFormat="1">
      <c r="A843" s="14"/>
      <c r="B843" s="254"/>
      <c r="C843" s="255"/>
      <c r="D843" s="244" t="s">
        <v>172</v>
      </c>
      <c r="E843" s="256" t="s">
        <v>1</v>
      </c>
      <c r="F843" s="257" t="s">
        <v>185</v>
      </c>
      <c r="G843" s="255"/>
      <c r="H843" s="256" t="s">
        <v>1</v>
      </c>
      <c r="I843" s="258"/>
      <c r="J843" s="255"/>
      <c r="K843" s="255"/>
      <c r="L843" s="259"/>
      <c r="M843" s="260"/>
      <c r="N843" s="261"/>
      <c r="O843" s="261"/>
      <c r="P843" s="261"/>
      <c r="Q843" s="261"/>
      <c r="R843" s="261"/>
      <c r="S843" s="261"/>
      <c r="T843" s="262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T843" s="263" t="s">
        <v>172</v>
      </c>
      <c r="AU843" s="263" t="s">
        <v>83</v>
      </c>
      <c r="AV843" s="14" t="s">
        <v>81</v>
      </c>
      <c r="AW843" s="14" t="s">
        <v>31</v>
      </c>
      <c r="AX843" s="14" t="s">
        <v>12</v>
      </c>
      <c r="AY843" s="263" t="s">
        <v>164</v>
      </c>
    </row>
    <row r="844" s="14" customFormat="1">
      <c r="A844" s="14"/>
      <c r="B844" s="254"/>
      <c r="C844" s="255"/>
      <c r="D844" s="244" t="s">
        <v>172</v>
      </c>
      <c r="E844" s="256" t="s">
        <v>1</v>
      </c>
      <c r="F844" s="257" t="s">
        <v>186</v>
      </c>
      <c r="G844" s="255"/>
      <c r="H844" s="256" t="s">
        <v>1</v>
      </c>
      <c r="I844" s="258"/>
      <c r="J844" s="255"/>
      <c r="K844" s="255"/>
      <c r="L844" s="259"/>
      <c r="M844" s="260"/>
      <c r="N844" s="261"/>
      <c r="O844" s="261"/>
      <c r="P844" s="261"/>
      <c r="Q844" s="261"/>
      <c r="R844" s="261"/>
      <c r="S844" s="261"/>
      <c r="T844" s="262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T844" s="263" t="s">
        <v>172</v>
      </c>
      <c r="AU844" s="263" t="s">
        <v>83</v>
      </c>
      <c r="AV844" s="14" t="s">
        <v>81</v>
      </c>
      <c r="AW844" s="14" t="s">
        <v>31</v>
      </c>
      <c r="AX844" s="14" t="s">
        <v>12</v>
      </c>
      <c r="AY844" s="263" t="s">
        <v>164</v>
      </c>
    </row>
    <row r="845" s="13" customFormat="1">
      <c r="A845" s="13"/>
      <c r="B845" s="242"/>
      <c r="C845" s="243"/>
      <c r="D845" s="244" t="s">
        <v>172</v>
      </c>
      <c r="E845" s="245" t="s">
        <v>1</v>
      </c>
      <c r="F845" s="246" t="s">
        <v>187</v>
      </c>
      <c r="G845" s="243"/>
      <c r="H845" s="247">
        <v>30.960000000000001</v>
      </c>
      <c r="I845" s="248"/>
      <c r="J845" s="243"/>
      <c r="K845" s="243"/>
      <c r="L845" s="249"/>
      <c r="M845" s="250"/>
      <c r="N845" s="251"/>
      <c r="O845" s="251"/>
      <c r="P845" s="251"/>
      <c r="Q845" s="251"/>
      <c r="R845" s="251"/>
      <c r="S845" s="251"/>
      <c r="T845" s="252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T845" s="253" t="s">
        <v>172</v>
      </c>
      <c r="AU845" s="253" t="s">
        <v>83</v>
      </c>
      <c r="AV845" s="13" t="s">
        <v>83</v>
      </c>
      <c r="AW845" s="13" t="s">
        <v>31</v>
      </c>
      <c r="AX845" s="13" t="s">
        <v>12</v>
      </c>
      <c r="AY845" s="253" t="s">
        <v>164</v>
      </c>
    </row>
    <row r="846" s="15" customFormat="1">
      <c r="A846" s="15"/>
      <c r="B846" s="264"/>
      <c r="C846" s="265"/>
      <c r="D846" s="244" t="s">
        <v>172</v>
      </c>
      <c r="E846" s="266" t="s">
        <v>1</v>
      </c>
      <c r="F846" s="267" t="s">
        <v>180</v>
      </c>
      <c r="G846" s="265"/>
      <c r="H846" s="268">
        <v>30.960000000000001</v>
      </c>
      <c r="I846" s="269"/>
      <c r="J846" s="265"/>
      <c r="K846" s="265"/>
      <c r="L846" s="270"/>
      <c r="M846" s="271"/>
      <c r="N846" s="272"/>
      <c r="O846" s="272"/>
      <c r="P846" s="272"/>
      <c r="Q846" s="272"/>
      <c r="R846" s="272"/>
      <c r="S846" s="272"/>
      <c r="T846" s="273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T846" s="274" t="s">
        <v>172</v>
      </c>
      <c r="AU846" s="274" t="s">
        <v>83</v>
      </c>
      <c r="AV846" s="15" t="s">
        <v>170</v>
      </c>
      <c r="AW846" s="15" t="s">
        <v>31</v>
      </c>
      <c r="AX846" s="15" t="s">
        <v>81</v>
      </c>
      <c r="AY846" s="274" t="s">
        <v>164</v>
      </c>
    </row>
    <row r="847" s="2" customFormat="1" ht="33" customHeight="1">
      <c r="A847" s="39"/>
      <c r="B847" s="40"/>
      <c r="C847" s="228" t="s">
        <v>663</v>
      </c>
      <c r="D847" s="228" t="s">
        <v>166</v>
      </c>
      <c r="E847" s="229" t="s">
        <v>664</v>
      </c>
      <c r="F847" s="230" t="s">
        <v>665</v>
      </c>
      <c r="G847" s="231" t="s">
        <v>169</v>
      </c>
      <c r="H847" s="232">
        <v>21.84</v>
      </c>
      <c r="I847" s="233"/>
      <c r="J847" s="234">
        <f>ROUND(I847*H847,2)</f>
        <v>0</v>
      </c>
      <c r="K847" s="235"/>
      <c r="L847" s="45"/>
      <c r="M847" s="236" t="s">
        <v>1</v>
      </c>
      <c r="N847" s="237" t="s">
        <v>39</v>
      </c>
      <c r="O847" s="92"/>
      <c r="P847" s="238">
        <f>O847*H847</f>
        <v>0</v>
      </c>
      <c r="Q847" s="238">
        <v>0.10100000000000001</v>
      </c>
      <c r="R847" s="238">
        <f>Q847*H847</f>
        <v>2.2058400000000002</v>
      </c>
      <c r="S847" s="238">
        <v>0</v>
      </c>
      <c r="T847" s="239">
        <f>S847*H847</f>
        <v>0</v>
      </c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R847" s="240" t="s">
        <v>170</v>
      </c>
      <c r="AT847" s="240" t="s">
        <v>166</v>
      </c>
      <c r="AU847" s="240" t="s">
        <v>83</v>
      </c>
      <c r="AY847" s="18" t="s">
        <v>164</v>
      </c>
      <c r="BE847" s="241">
        <f>IF(N847="základní",J847,0)</f>
        <v>0</v>
      </c>
      <c r="BF847" s="241">
        <f>IF(N847="snížená",J847,0)</f>
        <v>0</v>
      </c>
      <c r="BG847" s="241">
        <f>IF(N847="zákl. přenesená",J847,0)</f>
        <v>0</v>
      </c>
      <c r="BH847" s="241">
        <f>IF(N847="sníž. přenesená",J847,0)</f>
        <v>0</v>
      </c>
      <c r="BI847" s="241">
        <f>IF(N847="nulová",J847,0)</f>
        <v>0</v>
      </c>
      <c r="BJ847" s="18" t="s">
        <v>81</v>
      </c>
      <c r="BK847" s="241">
        <f>ROUND(I847*H847,2)</f>
        <v>0</v>
      </c>
      <c r="BL847" s="18" t="s">
        <v>170</v>
      </c>
      <c r="BM847" s="240" t="s">
        <v>666</v>
      </c>
    </row>
    <row r="848" s="14" customFormat="1">
      <c r="A848" s="14"/>
      <c r="B848" s="254"/>
      <c r="C848" s="255"/>
      <c r="D848" s="244" t="s">
        <v>172</v>
      </c>
      <c r="E848" s="256" t="s">
        <v>1</v>
      </c>
      <c r="F848" s="257" t="s">
        <v>177</v>
      </c>
      <c r="G848" s="255"/>
      <c r="H848" s="256" t="s">
        <v>1</v>
      </c>
      <c r="I848" s="258"/>
      <c r="J848" s="255"/>
      <c r="K848" s="255"/>
      <c r="L848" s="259"/>
      <c r="M848" s="260"/>
      <c r="N848" s="261"/>
      <c r="O848" s="261"/>
      <c r="P848" s="261"/>
      <c r="Q848" s="261"/>
      <c r="R848" s="261"/>
      <c r="S848" s="261"/>
      <c r="T848" s="262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T848" s="263" t="s">
        <v>172</v>
      </c>
      <c r="AU848" s="263" t="s">
        <v>83</v>
      </c>
      <c r="AV848" s="14" t="s">
        <v>81</v>
      </c>
      <c r="AW848" s="14" t="s">
        <v>31</v>
      </c>
      <c r="AX848" s="14" t="s">
        <v>12</v>
      </c>
      <c r="AY848" s="263" t="s">
        <v>164</v>
      </c>
    </row>
    <row r="849" s="14" customFormat="1">
      <c r="A849" s="14"/>
      <c r="B849" s="254"/>
      <c r="C849" s="255"/>
      <c r="D849" s="244" t="s">
        <v>172</v>
      </c>
      <c r="E849" s="256" t="s">
        <v>1</v>
      </c>
      <c r="F849" s="257" t="s">
        <v>178</v>
      </c>
      <c r="G849" s="255"/>
      <c r="H849" s="256" t="s">
        <v>1</v>
      </c>
      <c r="I849" s="258"/>
      <c r="J849" s="255"/>
      <c r="K849" s="255"/>
      <c r="L849" s="259"/>
      <c r="M849" s="260"/>
      <c r="N849" s="261"/>
      <c r="O849" s="261"/>
      <c r="P849" s="261"/>
      <c r="Q849" s="261"/>
      <c r="R849" s="261"/>
      <c r="S849" s="261"/>
      <c r="T849" s="262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T849" s="263" t="s">
        <v>172</v>
      </c>
      <c r="AU849" s="263" t="s">
        <v>83</v>
      </c>
      <c r="AV849" s="14" t="s">
        <v>81</v>
      </c>
      <c r="AW849" s="14" t="s">
        <v>31</v>
      </c>
      <c r="AX849" s="14" t="s">
        <v>12</v>
      </c>
      <c r="AY849" s="263" t="s">
        <v>164</v>
      </c>
    </row>
    <row r="850" s="13" customFormat="1">
      <c r="A850" s="13"/>
      <c r="B850" s="242"/>
      <c r="C850" s="243"/>
      <c r="D850" s="244" t="s">
        <v>172</v>
      </c>
      <c r="E850" s="245" t="s">
        <v>1</v>
      </c>
      <c r="F850" s="246" t="s">
        <v>179</v>
      </c>
      <c r="G850" s="243"/>
      <c r="H850" s="247">
        <v>21.84</v>
      </c>
      <c r="I850" s="248"/>
      <c r="J850" s="243"/>
      <c r="K850" s="243"/>
      <c r="L850" s="249"/>
      <c r="M850" s="250"/>
      <c r="N850" s="251"/>
      <c r="O850" s="251"/>
      <c r="P850" s="251"/>
      <c r="Q850" s="251"/>
      <c r="R850" s="251"/>
      <c r="S850" s="251"/>
      <c r="T850" s="252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T850" s="253" t="s">
        <v>172</v>
      </c>
      <c r="AU850" s="253" t="s">
        <v>83</v>
      </c>
      <c r="AV850" s="13" t="s">
        <v>83</v>
      </c>
      <c r="AW850" s="13" t="s">
        <v>31</v>
      </c>
      <c r="AX850" s="13" t="s">
        <v>12</v>
      </c>
      <c r="AY850" s="253" t="s">
        <v>164</v>
      </c>
    </row>
    <row r="851" s="15" customFormat="1">
      <c r="A851" s="15"/>
      <c r="B851" s="264"/>
      <c r="C851" s="265"/>
      <c r="D851" s="244" t="s">
        <v>172</v>
      </c>
      <c r="E851" s="266" t="s">
        <v>1</v>
      </c>
      <c r="F851" s="267" t="s">
        <v>180</v>
      </c>
      <c r="G851" s="265"/>
      <c r="H851" s="268">
        <v>21.84</v>
      </c>
      <c r="I851" s="269"/>
      <c r="J851" s="265"/>
      <c r="K851" s="265"/>
      <c r="L851" s="270"/>
      <c r="M851" s="271"/>
      <c r="N851" s="272"/>
      <c r="O851" s="272"/>
      <c r="P851" s="272"/>
      <c r="Q851" s="272"/>
      <c r="R851" s="272"/>
      <c r="S851" s="272"/>
      <c r="T851" s="273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T851" s="274" t="s">
        <v>172</v>
      </c>
      <c r="AU851" s="274" t="s">
        <v>83</v>
      </c>
      <c r="AV851" s="15" t="s">
        <v>170</v>
      </c>
      <c r="AW851" s="15" t="s">
        <v>31</v>
      </c>
      <c r="AX851" s="15" t="s">
        <v>81</v>
      </c>
      <c r="AY851" s="274" t="s">
        <v>164</v>
      </c>
    </row>
    <row r="852" s="12" customFormat="1" ht="22.8" customHeight="1">
      <c r="A852" s="12"/>
      <c r="B852" s="212"/>
      <c r="C852" s="213"/>
      <c r="D852" s="214" t="s">
        <v>73</v>
      </c>
      <c r="E852" s="226" t="s">
        <v>222</v>
      </c>
      <c r="F852" s="226" t="s">
        <v>667</v>
      </c>
      <c r="G852" s="213"/>
      <c r="H852" s="213"/>
      <c r="I852" s="216"/>
      <c r="J852" s="227">
        <f>BK852</f>
        <v>0</v>
      </c>
      <c r="K852" s="213"/>
      <c r="L852" s="218"/>
      <c r="M852" s="219"/>
      <c r="N852" s="220"/>
      <c r="O852" s="220"/>
      <c r="P852" s="221">
        <f>SUM(P853:P1107)</f>
        <v>0</v>
      </c>
      <c r="Q852" s="220"/>
      <c r="R852" s="221">
        <f>SUM(R853:R1107)</f>
        <v>333.10015553999995</v>
      </c>
      <c r="S852" s="220"/>
      <c r="T852" s="222">
        <f>SUM(T853:T1107)</f>
        <v>0</v>
      </c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R852" s="223" t="s">
        <v>81</v>
      </c>
      <c r="AT852" s="224" t="s">
        <v>73</v>
      </c>
      <c r="AU852" s="224" t="s">
        <v>81</v>
      </c>
      <c r="AY852" s="223" t="s">
        <v>164</v>
      </c>
      <c r="BK852" s="225">
        <f>SUM(BK853:BK1107)</f>
        <v>0</v>
      </c>
    </row>
    <row r="853" s="2" customFormat="1" ht="24.15" customHeight="1">
      <c r="A853" s="39"/>
      <c r="B853" s="40"/>
      <c r="C853" s="228" t="s">
        <v>668</v>
      </c>
      <c r="D853" s="228" t="s">
        <v>166</v>
      </c>
      <c r="E853" s="229" t="s">
        <v>669</v>
      </c>
      <c r="F853" s="230" t="s">
        <v>670</v>
      </c>
      <c r="G853" s="231" t="s">
        <v>240</v>
      </c>
      <c r="H853" s="232">
        <v>1928.5</v>
      </c>
      <c r="I853" s="233"/>
      <c r="J853" s="234">
        <f>ROUND(I853*H853,2)</f>
        <v>0</v>
      </c>
      <c r="K853" s="235"/>
      <c r="L853" s="45"/>
      <c r="M853" s="236" t="s">
        <v>1</v>
      </c>
      <c r="N853" s="237" t="s">
        <v>39</v>
      </c>
      <c r="O853" s="92"/>
      <c r="P853" s="238">
        <f>O853*H853</f>
        <v>0</v>
      </c>
      <c r="Q853" s="238">
        <v>2.0000000000000002E-05</v>
      </c>
      <c r="R853" s="238">
        <f>Q853*H853</f>
        <v>0.03857</v>
      </c>
      <c r="S853" s="238">
        <v>0</v>
      </c>
      <c r="T853" s="239">
        <f>S853*H853</f>
        <v>0</v>
      </c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  <c r="AR853" s="240" t="s">
        <v>170</v>
      </c>
      <c r="AT853" s="240" t="s">
        <v>166</v>
      </c>
      <c r="AU853" s="240" t="s">
        <v>83</v>
      </c>
      <c r="AY853" s="18" t="s">
        <v>164</v>
      </c>
      <c r="BE853" s="241">
        <f>IF(N853="základní",J853,0)</f>
        <v>0</v>
      </c>
      <c r="BF853" s="241">
        <f>IF(N853="snížená",J853,0)</f>
        <v>0</v>
      </c>
      <c r="BG853" s="241">
        <f>IF(N853="zákl. přenesená",J853,0)</f>
        <v>0</v>
      </c>
      <c r="BH853" s="241">
        <f>IF(N853="sníž. přenesená",J853,0)</f>
        <v>0</v>
      </c>
      <c r="BI853" s="241">
        <f>IF(N853="nulová",J853,0)</f>
        <v>0</v>
      </c>
      <c r="BJ853" s="18" t="s">
        <v>81</v>
      </c>
      <c r="BK853" s="241">
        <f>ROUND(I853*H853,2)</f>
        <v>0</v>
      </c>
      <c r="BL853" s="18" t="s">
        <v>170</v>
      </c>
      <c r="BM853" s="240" t="s">
        <v>671</v>
      </c>
    </row>
    <row r="854" s="14" customFormat="1">
      <c r="A854" s="14"/>
      <c r="B854" s="254"/>
      <c r="C854" s="255"/>
      <c r="D854" s="244" t="s">
        <v>172</v>
      </c>
      <c r="E854" s="256" t="s">
        <v>1</v>
      </c>
      <c r="F854" s="257" t="s">
        <v>457</v>
      </c>
      <c r="G854" s="255"/>
      <c r="H854" s="256" t="s">
        <v>1</v>
      </c>
      <c r="I854" s="258"/>
      <c r="J854" s="255"/>
      <c r="K854" s="255"/>
      <c r="L854" s="259"/>
      <c r="M854" s="260"/>
      <c r="N854" s="261"/>
      <c r="O854" s="261"/>
      <c r="P854" s="261"/>
      <c r="Q854" s="261"/>
      <c r="R854" s="261"/>
      <c r="S854" s="261"/>
      <c r="T854" s="262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T854" s="263" t="s">
        <v>172</v>
      </c>
      <c r="AU854" s="263" t="s">
        <v>83</v>
      </c>
      <c r="AV854" s="14" t="s">
        <v>81</v>
      </c>
      <c r="AW854" s="14" t="s">
        <v>31</v>
      </c>
      <c r="AX854" s="14" t="s">
        <v>12</v>
      </c>
      <c r="AY854" s="263" t="s">
        <v>164</v>
      </c>
    </row>
    <row r="855" s="13" customFormat="1">
      <c r="A855" s="13"/>
      <c r="B855" s="242"/>
      <c r="C855" s="243"/>
      <c r="D855" s="244" t="s">
        <v>172</v>
      </c>
      <c r="E855" s="245" t="s">
        <v>1</v>
      </c>
      <c r="F855" s="246" t="s">
        <v>672</v>
      </c>
      <c r="G855" s="243"/>
      <c r="H855" s="247">
        <v>396.10000000000002</v>
      </c>
      <c r="I855" s="248"/>
      <c r="J855" s="243"/>
      <c r="K855" s="243"/>
      <c r="L855" s="249"/>
      <c r="M855" s="250"/>
      <c r="N855" s="251"/>
      <c r="O855" s="251"/>
      <c r="P855" s="251"/>
      <c r="Q855" s="251"/>
      <c r="R855" s="251"/>
      <c r="S855" s="251"/>
      <c r="T855" s="252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T855" s="253" t="s">
        <v>172</v>
      </c>
      <c r="AU855" s="253" t="s">
        <v>83</v>
      </c>
      <c r="AV855" s="13" t="s">
        <v>83</v>
      </c>
      <c r="AW855" s="13" t="s">
        <v>31</v>
      </c>
      <c r="AX855" s="13" t="s">
        <v>12</v>
      </c>
      <c r="AY855" s="253" t="s">
        <v>164</v>
      </c>
    </row>
    <row r="856" s="14" customFormat="1">
      <c r="A856" s="14"/>
      <c r="B856" s="254"/>
      <c r="C856" s="255"/>
      <c r="D856" s="244" t="s">
        <v>172</v>
      </c>
      <c r="E856" s="256" t="s">
        <v>1</v>
      </c>
      <c r="F856" s="257" t="s">
        <v>459</v>
      </c>
      <c r="G856" s="255"/>
      <c r="H856" s="256" t="s">
        <v>1</v>
      </c>
      <c r="I856" s="258"/>
      <c r="J856" s="255"/>
      <c r="K856" s="255"/>
      <c r="L856" s="259"/>
      <c r="M856" s="260"/>
      <c r="N856" s="261"/>
      <c r="O856" s="261"/>
      <c r="P856" s="261"/>
      <c r="Q856" s="261"/>
      <c r="R856" s="261"/>
      <c r="S856" s="261"/>
      <c r="T856" s="262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T856" s="263" t="s">
        <v>172</v>
      </c>
      <c r="AU856" s="263" t="s">
        <v>83</v>
      </c>
      <c r="AV856" s="14" t="s">
        <v>81</v>
      </c>
      <c r="AW856" s="14" t="s">
        <v>31</v>
      </c>
      <c r="AX856" s="14" t="s">
        <v>12</v>
      </c>
      <c r="AY856" s="263" t="s">
        <v>164</v>
      </c>
    </row>
    <row r="857" s="13" customFormat="1">
      <c r="A857" s="13"/>
      <c r="B857" s="242"/>
      <c r="C857" s="243"/>
      <c r="D857" s="244" t="s">
        <v>172</v>
      </c>
      <c r="E857" s="245" t="s">
        <v>1</v>
      </c>
      <c r="F857" s="246" t="s">
        <v>673</v>
      </c>
      <c r="G857" s="243"/>
      <c r="H857" s="247">
        <v>256.60000000000002</v>
      </c>
      <c r="I857" s="248"/>
      <c r="J857" s="243"/>
      <c r="K857" s="243"/>
      <c r="L857" s="249"/>
      <c r="M857" s="250"/>
      <c r="N857" s="251"/>
      <c r="O857" s="251"/>
      <c r="P857" s="251"/>
      <c r="Q857" s="251"/>
      <c r="R857" s="251"/>
      <c r="S857" s="251"/>
      <c r="T857" s="252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T857" s="253" t="s">
        <v>172</v>
      </c>
      <c r="AU857" s="253" t="s">
        <v>83</v>
      </c>
      <c r="AV857" s="13" t="s">
        <v>83</v>
      </c>
      <c r="AW857" s="13" t="s">
        <v>31</v>
      </c>
      <c r="AX857" s="13" t="s">
        <v>12</v>
      </c>
      <c r="AY857" s="253" t="s">
        <v>164</v>
      </c>
    </row>
    <row r="858" s="14" customFormat="1">
      <c r="A858" s="14"/>
      <c r="B858" s="254"/>
      <c r="C858" s="255"/>
      <c r="D858" s="244" t="s">
        <v>172</v>
      </c>
      <c r="E858" s="256" t="s">
        <v>1</v>
      </c>
      <c r="F858" s="257" t="s">
        <v>461</v>
      </c>
      <c r="G858" s="255"/>
      <c r="H858" s="256" t="s">
        <v>1</v>
      </c>
      <c r="I858" s="258"/>
      <c r="J858" s="255"/>
      <c r="K858" s="255"/>
      <c r="L858" s="259"/>
      <c r="M858" s="260"/>
      <c r="N858" s="261"/>
      <c r="O858" s="261"/>
      <c r="P858" s="261"/>
      <c r="Q858" s="261"/>
      <c r="R858" s="261"/>
      <c r="S858" s="261"/>
      <c r="T858" s="262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T858" s="263" t="s">
        <v>172</v>
      </c>
      <c r="AU858" s="263" t="s">
        <v>83</v>
      </c>
      <c r="AV858" s="14" t="s">
        <v>81</v>
      </c>
      <c r="AW858" s="14" t="s">
        <v>31</v>
      </c>
      <c r="AX858" s="14" t="s">
        <v>12</v>
      </c>
      <c r="AY858" s="263" t="s">
        <v>164</v>
      </c>
    </row>
    <row r="859" s="13" customFormat="1">
      <c r="A859" s="13"/>
      <c r="B859" s="242"/>
      <c r="C859" s="243"/>
      <c r="D859" s="244" t="s">
        <v>172</v>
      </c>
      <c r="E859" s="245" t="s">
        <v>1</v>
      </c>
      <c r="F859" s="246" t="s">
        <v>674</v>
      </c>
      <c r="G859" s="243"/>
      <c r="H859" s="247">
        <v>543.60000000000002</v>
      </c>
      <c r="I859" s="248"/>
      <c r="J859" s="243"/>
      <c r="K859" s="243"/>
      <c r="L859" s="249"/>
      <c r="M859" s="250"/>
      <c r="N859" s="251"/>
      <c r="O859" s="251"/>
      <c r="P859" s="251"/>
      <c r="Q859" s="251"/>
      <c r="R859" s="251"/>
      <c r="S859" s="251"/>
      <c r="T859" s="252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T859" s="253" t="s">
        <v>172</v>
      </c>
      <c r="AU859" s="253" t="s">
        <v>83</v>
      </c>
      <c r="AV859" s="13" t="s">
        <v>83</v>
      </c>
      <c r="AW859" s="13" t="s">
        <v>31</v>
      </c>
      <c r="AX859" s="13" t="s">
        <v>12</v>
      </c>
      <c r="AY859" s="253" t="s">
        <v>164</v>
      </c>
    </row>
    <row r="860" s="14" customFormat="1">
      <c r="A860" s="14"/>
      <c r="B860" s="254"/>
      <c r="C860" s="255"/>
      <c r="D860" s="244" t="s">
        <v>172</v>
      </c>
      <c r="E860" s="256" t="s">
        <v>1</v>
      </c>
      <c r="F860" s="257" t="s">
        <v>463</v>
      </c>
      <c r="G860" s="255"/>
      <c r="H860" s="256" t="s">
        <v>1</v>
      </c>
      <c r="I860" s="258"/>
      <c r="J860" s="255"/>
      <c r="K860" s="255"/>
      <c r="L860" s="259"/>
      <c r="M860" s="260"/>
      <c r="N860" s="261"/>
      <c r="O860" s="261"/>
      <c r="P860" s="261"/>
      <c r="Q860" s="261"/>
      <c r="R860" s="261"/>
      <c r="S860" s="261"/>
      <c r="T860" s="262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T860" s="263" t="s">
        <v>172</v>
      </c>
      <c r="AU860" s="263" t="s">
        <v>83</v>
      </c>
      <c r="AV860" s="14" t="s">
        <v>81</v>
      </c>
      <c r="AW860" s="14" t="s">
        <v>31</v>
      </c>
      <c r="AX860" s="14" t="s">
        <v>12</v>
      </c>
      <c r="AY860" s="263" t="s">
        <v>164</v>
      </c>
    </row>
    <row r="861" s="13" customFormat="1">
      <c r="A861" s="13"/>
      <c r="B861" s="242"/>
      <c r="C861" s="243"/>
      <c r="D861" s="244" t="s">
        <v>172</v>
      </c>
      <c r="E861" s="245" t="s">
        <v>1</v>
      </c>
      <c r="F861" s="246" t="s">
        <v>675</v>
      </c>
      <c r="G861" s="243"/>
      <c r="H861" s="247">
        <v>269.69999999999999</v>
      </c>
      <c r="I861" s="248"/>
      <c r="J861" s="243"/>
      <c r="K861" s="243"/>
      <c r="L861" s="249"/>
      <c r="M861" s="250"/>
      <c r="N861" s="251"/>
      <c r="O861" s="251"/>
      <c r="P861" s="251"/>
      <c r="Q861" s="251"/>
      <c r="R861" s="251"/>
      <c r="S861" s="251"/>
      <c r="T861" s="252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T861" s="253" t="s">
        <v>172</v>
      </c>
      <c r="AU861" s="253" t="s">
        <v>83</v>
      </c>
      <c r="AV861" s="13" t="s">
        <v>83</v>
      </c>
      <c r="AW861" s="13" t="s">
        <v>31</v>
      </c>
      <c r="AX861" s="13" t="s">
        <v>12</v>
      </c>
      <c r="AY861" s="253" t="s">
        <v>164</v>
      </c>
    </row>
    <row r="862" s="14" customFormat="1">
      <c r="A862" s="14"/>
      <c r="B862" s="254"/>
      <c r="C862" s="255"/>
      <c r="D862" s="244" t="s">
        <v>172</v>
      </c>
      <c r="E862" s="256" t="s">
        <v>1</v>
      </c>
      <c r="F862" s="257" t="s">
        <v>465</v>
      </c>
      <c r="G862" s="255"/>
      <c r="H862" s="256" t="s">
        <v>1</v>
      </c>
      <c r="I862" s="258"/>
      <c r="J862" s="255"/>
      <c r="K862" s="255"/>
      <c r="L862" s="259"/>
      <c r="M862" s="260"/>
      <c r="N862" s="261"/>
      <c r="O862" s="261"/>
      <c r="P862" s="261"/>
      <c r="Q862" s="261"/>
      <c r="R862" s="261"/>
      <c r="S862" s="261"/>
      <c r="T862" s="262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T862" s="263" t="s">
        <v>172</v>
      </c>
      <c r="AU862" s="263" t="s">
        <v>83</v>
      </c>
      <c r="AV862" s="14" t="s">
        <v>81</v>
      </c>
      <c r="AW862" s="14" t="s">
        <v>31</v>
      </c>
      <c r="AX862" s="14" t="s">
        <v>12</v>
      </c>
      <c r="AY862" s="263" t="s">
        <v>164</v>
      </c>
    </row>
    <row r="863" s="13" customFormat="1">
      <c r="A863" s="13"/>
      <c r="B863" s="242"/>
      <c r="C863" s="243"/>
      <c r="D863" s="244" t="s">
        <v>172</v>
      </c>
      <c r="E863" s="245" t="s">
        <v>1</v>
      </c>
      <c r="F863" s="246" t="s">
        <v>676</v>
      </c>
      <c r="G863" s="243"/>
      <c r="H863" s="247">
        <v>98.599999999999994</v>
      </c>
      <c r="I863" s="248"/>
      <c r="J863" s="243"/>
      <c r="K863" s="243"/>
      <c r="L863" s="249"/>
      <c r="M863" s="250"/>
      <c r="N863" s="251"/>
      <c r="O863" s="251"/>
      <c r="P863" s="251"/>
      <c r="Q863" s="251"/>
      <c r="R863" s="251"/>
      <c r="S863" s="251"/>
      <c r="T863" s="252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T863" s="253" t="s">
        <v>172</v>
      </c>
      <c r="AU863" s="253" t="s">
        <v>83</v>
      </c>
      <c r="AV863" s="13" t="s">
        <v>83</v>
      </c>
      <c r="AW863" s="13" t="s">
        <v>31</v>
      </c>
      <c r="AX863" s="13" t="s">
        <v>12</v>
      </c>
      <c r="AY863" s="253" t="s">
        <v>164</v>
      </c>
    </row>
    <row r="864" s="14" customFormat="1">
      <c r="A864" s="14"/>
      <c r="B864" s="254"/>
      <c r="C864" s="255"/>
      <c r="D864" s="244" t="s">
        <v>172</v>
      </c>
      <c r="E864" s="256" t="s">
        <v>1</v>
      </c>
      <c r="F864" s="257" t="s">
        <v>467</v>
      </c>
      <c r="G864" s="255"/>
      <c r="H864" s="256" t="s">
        <v>1</v>
      </c>
      <c r="I864" s="258"/>
      <c r="J864" s="255"/>
      <c r="K864" s="255"/>
      <c r="L864" s="259"/>
      <c r="M864" s="260"/>
      <c r="N864" s="261"/>
      <c r="O864" s="261"/>
      <c r="P864" s="261"/>
      <c r="Q864" s="261"/>
      <c r="R864" s="261"/>
      <c r="S864" s="261"/>
      <c r="T864" s="262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T864" s="263" t="s">
        <v>172</v>
      </c>
      <c r="AU864" s="263" t="s">
        <v>83</v>
      </c>
      <c r="AV864" s="14" t="s">
        <v>81</v>
      </c>
      <c r="AW864" s="14" t="s">
        <v>31</v>
      </c>
      <c r="AX864" s="14" t="s">
        <v>12</v>
      </c>
      <c r="AY864" s="263" t="s">
        <v>164</v>
      </c>
    </row>
    <row r="865" s="13" customFormat="1">
      <c r="A865" s="13"/>
      <c r="B865" s="242"/>
      <c r="C865" s="243"/>
      <c r="D865" s="244" t="s">
        <v>172</v>
      </c>
      <c r="E865" s="245" t="s">
        <v>1</v>
      </c>
      <c r="F865" s="246" t="s">
        <v>677</v>
      </c>
      <c r="G865" s="243"/>
      <c r="H865" s="247">
        <v>183.30000000000001</v>
      </c>
      <c r="I865" s="248"/>
      <c r="J865" s="243"/>
      <c r="K865" s="243"/>
      <c r="L865" s="249"/>
      <c r="M865" s="250"/>
      <c r="N865" s="251"/>
      <c r="O865" s="251"/>
      <c r="P865" s="251"/>
      <c r="Q865" s="251"/>
      <c r="R865" s="251"/>
      <c r="S865" s="251"/>
      <c r="T865" s="252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T865" s="253" t="s">
        <v>172</v>
      </c>
      <c r="AU865" s="253" t="s">
        <v>83</v>
      </c>
      <c r="AV865" s="13" t="s">
        <v>83</v>
      </c>
      <c r="AW865" s="13" t="s">
        <v>31</v>
      </c>
      <c r="AX865" s="13" t="s">
        <v>12</v>
      </c>
      <c r="AY865" s="253" t="s">
        <v>164</v>
      </c>
    </row>
    <row r="866" s="14" customFormat="1">
      <c r="A866" s="14"/>
      <c r="B866" s="254"/>
      <c r="C866" s="255"/>
      <c r="D866" s="244" t="s">
        <v>172</v>
      </c>
      <c r="E866" s="256" t="s">
        <v>1</v>
      </c>
      <c r="F866" s="257" t="s">
        <v>469</v>
      </c>
      <c r="G866" s="255"/>
      <c r="H866" s="256" t="s">
        <v>1</v>
      </c>
      <c r="I866" s="258"/>
      <c r="J866" s="255"/>
      <c r="K866" s="255"/>
      <c r="L866" s="259"/>
      <c r="M866" s="260"/>
      <c r="N866" s="261"/>
      <c r="O866" s="261"/>
      <c r="P866" s="261"/>
      <c r="Q866" s="261"/>
      <c r="R866" s="261"/>
      <c r="S866" s="261"/>
      <c r="T866" s="262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T866" s="263" t="s">
        <v>172</v>
      </c>
      <c r="AU866" s="263" t="s">
        <v>83</v>
      </c>
      <c r="AV866" s="14" t="s">
        <v>81</v>
      </c>
      <c r="AW866" s="14" t="s">
        <v>31</v>
      </c>
      <c r="AX866" s="14" t="s">
        <v>12</v>
      </c>
      <c r="AY866" s="263" t="s">
        <v>164</v>
      </c>
    </row>
    <row r="867" s="13" customFormat="1">
      <c r="A867" s="13"/>
      <c r="B867" s="242"/>
      <c r="C867" s="243"/>
      <c r="D867" s="244" t="s">
        <v>172</v>
      </c>
      <c r="E867" s="245" t="s">
        <v>1</v>
      </c>
      <c r="F867" s="246" t="s">
        <v>678</v>
      </c>
      <c r="G867" s="243"/>
      <c r="H867" s="247">
        <v>54.100000000000001</v>
      </c>
      <c r="I867" s="248"/>
      <c r="J867" s="243"/>
      <c r="K867" s="243"/>
      <c r="L867" s="249"/>
      <c r="M867" s="250"/>
      <c r="N867" s="251"/>
      <c r="O867" s="251"/>
      <c r="P867" s="251"/>
      <c r="Q867" s="251"/>
      <c r="R867" s="251"/>
      <c r="S867" s="251"/>
      <c r="T867" s="252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T867" s="253" t="s">
        <v>172</v>
      </c>
      <c r="AU867" s="253" t="s">
        <v>83</v>
      </c>
      <c r="AV867" s="13" t="s">
        <v>83</v>
      </c>
      <c r="AW867" s="13" t="s">
        <v>31</v>
      </c>
      <c r="AX867" s="13" t="s">
        <v>12</v>
      </c>
      <c r="AY867" s="253" t="s">
        <v>164</v>
      </c>
    </row>
    <row r="868" s="14" customFormat="1">
      <c r="A868" s="14"/>
      <c r="B868" s="254"/>
      <c r="C868" s="255"/>
      <c r="D868" s="244" t="s">
        <v>172</v>
      </c>
      <c r="E868" s="256" t="s">
        <v>1</v>
      </c>
      <c r="F868" s="257" t="s">
        <v>471</v>
      </c>
      <c r="G868" s="255"/>
      <c r="H868" s="256" t="s">
        <v>1</v>
      </c>
      <c r="I868" s="258"/>
      <c r="J868" s="255"/>
      <c r="K868" s="255"/>
      <c r="L868" s="259"/>
      <c r="M868" s="260"/>
      <c r="N868" s="261"/>
      <c r="O868" s="261"/>
      <c r="P868" s="261"/>
      <c r="Q868" s="261"/>
      <c r="R868" s="261"/>
      <c r="S868" s="261"/>
      <c r="T868" s="262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T868" s="263" t="s">
        <v>172</v>
      </c>
      <c r="AU868" s="263" t="s">
        <v>83</v>
      </c>
      <c r="AV868" s="14" t="s">
        <v>81</v>
      </c>
      <c r="AW868" s="14" t="s">
        <v>31</v>
      </c>
      <c r="AX868" s="14" t="s">
        <v>12</v>
      </c>
      <c r="AY868" s="263" t="s">
        <v>164</v>
      </c>
    </row>
    <row r="869" s="13" customFormat="1">
      <c r="A869" s="13"/>
      <c r="B869" s="242"/>
      <c r="C869" s="243"/>
      <c r="D869" s="244" t="s">
        <v>172</v>
      </c>
      <c r="E869" s="245" t="s">
        <v>1</v>
      </c>
      <c r="F869" s="246" t="s">
        <v>679</v>
      </c>
      <c r="G869" s="243"/>
      <c r="H869" s="247">
        <v>37.299999999999997</v>
      </c>
      <c r="I869" s="248"/>
      <c r="J869" s="243"/>
      <c r="K869" s="243"/>
      <c r="L869" s="249"/>
      <c r="M869" s="250"/>
      <c r="N869" s="251"/>
      <c r="O869" s="251"/>
      <c r="P869" s="251"/>
      <c r="Q869" s="251"/>
      <c r="R869" s="251"/>
      <c r="S869" s="251"/>
      <c r="T869" s="252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T869" s="253" t="s">
        <v>172</v>
      </c>
      <c r="AU869" s="253" t="s">
        <v>83</v>
      </c>
      <c r="AV869" s="13" t="s">
        <v>83</v>
      </c>
      <c r="AW869" s="13" t="s">
        <v>31</v>
      </c>
      <c r="AX869" s="13" t="s">
        <v>12</v>
      </c>
      <c r="AY869" s="253" t="s">
        <v>164</v>
      </c>
    </row>
    <row r="870" s="14" customFormat="1">
      <c r="A870" s="14"/>
      <c r="B870" s="254"/>
      <c r="C870" s="255"/>
      <c r="D870" s="244" t="s">
        <v>172</v>
      </c>
      <c r="E870" s="256" t="s">
        <v>1</v>
      </c>
      <c r="F870" s="257" t="s">
        <v>473</v>
      </c>
      <c r="G870" s="255"/>
      <c r="H870" s="256" t="s">
        <v>1</v>
      </c>
      <c r="I870" s="258"/>
      <c r="J870" s="255"/>
      <c r="K870" s="255"/>
      <c r="L870" s="259"/>
      <c r="M870" s="260"/>
      <c r="N870" s="261"/>
      <c r="O870" s="261"/>
      <c r="P870" s="261"/>
      <c r="Q870" s="261"/>
      <c r="R870" s="261"/>
      <c r="S870" s="261"/>
      <c r="T870" s="262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T870" s="263" t="s">
        <v>172</v>
      </c>
      <c r="AU870" s="263" t="s">
        <v>83</v>
      </c>
      <c r="AV870" s="14" t="s">
        <v>81</v>
      </c>
      <c r="AW870" s="14" t="s">
        <v>31</v>
      </c>
      <c r="AX870" s="14" t="s">
        <v>12</v>
      </c>
      <c r="AY870" s="263" t="s">
        <v>164</v>
      </c>
    </row>
    <row r="871" s="13" customFormat="1">
      <c r="A871" s="13"/>
      <c r="B871" s="242"/>
      <c r="C871" s="243"/>
      <c r="D871" s="244" t="s">
        <v>172</v>
      </c>
      <c r="E871" s="245" t="s">
        <v>1</v>
      </c>
      <c r="F871" s="246" t="s">
        <v>680</v>
      </c>
      <c r="G871" s="243"/>
      <c r="H871" s="247">
        <v>46.899999999999999</v>
      </c>
      <c r="I871" s="248"/>
      <c r="J871" s="243"/>
      <c r="K871" s="243"/>
      <c r="L871" s="249"/>
      <c r="M871" s="250"/>
      <c r="N871" s="251"/>
      <c r="O871" s="251"/>
      <c r="P871" s="251"/>
      <c r="Q871" s="251"/>
      <c r="R871" s="251"/>
      <c r="S871" s="251"/>
      <c r="T871" s="252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T871" s="253" t="s">
        <v>172</v>
      </c>
      <c r="AU871" s="253" t="s">
        <v>83</v>
      </c>
      <c r="AV871" s="13" t="s">
        <v>83</v>
      </c>
      <c r="AW871" s="13" t="s">
        <v>31</v>
      </c>
      <c r="AX871" s="13" t="s">
        <v>12</v>
      </c>
      <c r="AY871" s="253" t="s">
        <v>164</v>
      </c>
    </row>
    <row r="872" s="14" customFormat="1">
      <c r="A872" s="14"/>
      <c r="B872" s="254"/>
      <c r="C872" s="255"/>
      <c r="D872" s="244" t="s">
        <v>172</v>
      </c>
      <c r="E872" s="256" t="s">
        <v>1</v>
      </c>
      <c r="F872" s="257" t="s">
        <v>475</v>
      </c>
      <c r="G872" s="255"/>
      <c r="H872" s="256" t="s">
        <v>1</v>
      </c>
      <c r="I872" s="258"/>
      <c r="J872" s="255"/>
      <c r="K872" s="255"/>
      <c r="L872" s="259"/>
      <c r="M872" s="260"/>
      <c r="N872" s="261"/>
      <c r="O872" s="261"/>
      <c r="P872" s="261"/>
      <c r="Q872" s="261"/>
      <c r="R872" s="261"/>
      <c r="S872" s="261"/>
      <c r="T872" s="262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T872" s="263" t="s">
        <v>172</v>
      </c>
      <c r="AU872" s="263" t="s">
        <v>83</v>
      </c>
      <c r="AV872" s="14" t="s">
        <v>81</v>
      </c>
      <c r="AW872" s="14" t="s">
        <v>31</v>
      </c>
      <c r="AX872" s="14" t="s">
        <v>12</v>
      </c>
      <c r="AY872" s="263" t="s">
        <v>164</v>
      </c>
    </row>
    <row r="873" s="13" customFormat="1">
      <c r="A873" s="13"/>
      <c r="B873" s="242"/>
      <c r="C873" s="243"/>
      <c r="D873" s="244" t="s">
        <v>172</v>
      </c>
      <c r="E873" s="245" t="s">
        <v>1</v>
      </c>
      <c r="F873" s="246" t="s">
        <v>681</v>
      </c>
      <c r="G873" s="243"/>
      <c r="H873" s="247">
        <v>76.900000000000006</v>
      </c>
      <c r="I873" s="248"/>
      <c r="J873" s="243"/>
      <c r="K873" s="243"/>
      <c r="L873" s="249"/>
      <c r="M873" s="250"/>
      <c r="N873" s="251"/>
      <c r="O873" s="251"/>
      <c r="P873" s="251"/>
      <c r="Q873" s="251"/>
      <c r="R873" s="251"/>
      <c r="S873" s="251"/>
      <c r="T873" s="252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T873" s="253" t="s">
        <v>172</v>
      </c>
      <c r="AU873" s="253" t="s">
        <v>83</v>
      </c>
      <c r="AV873" s="13" t="s">
        <v>83</v>
      </c>
      <c r="AW873" s="13" t="s">
        <v>31</v>
      </c>
      <c r="AX873" s="13" t="s">
        <v>12</v>
      </c>
      <c r="AY873" s="253" t="s">
        <v>164</v>
      </c>
    </row>
    <row r="874" s="14" customFormat="1">
      <c r="A874" s="14"/>
      <c r="B874" s="254"/>
      <c r="C874" s="255"/>
      <c r="D874" s="244" t="s">
        <v>172</v>
      </c>
      <c r="E874" s="256" t="s">
        <v>1</v>
      </c>
      <c r="F874" s="257" t="s">
        <v>477</v>
      </c>
      <c r="G874" s="255"/>
      <c r="H874" s="256" t="s">
        <v>1</v>
      </c>
      <c r="I874" s="258"/>
      <c r="J874" s="255"/>
      <c r="K874" s="255"/>
      <c r="L874" s="259"/>
      <c r="M874" s="260"/>
      <c r="N874" s="261"/>
      <c r="O874" s="261"/>
      <c r="P874" s="261"/>
      <c r="Q874" s="261"/>
      <c r="R874" s="261"/>
      <c r="S874" s="261"/>
      <c r="T874" s="262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T874" s="263" t="s">
        <v>172</v>
      </c>
      <c r="AU874" s="263" t="s">
        <v>83</v>
      </c>
      <c r="AV874" s="14" t="s">
        <v>81</v>
      </c>
      <c r="AW874" s="14" t="s">
        <v>31</v>
      </c>
      <c r="AX874" s="14" t="s">
        <v>12</v>
      </c>
      <c r="AY874" s="263" t="s">
        <v>164</v>
      </c>
    </row>
    <row r="875" s="13" customFormat="1">
      <c r="A875" s="13"/>
      <c r="B875" s="242"/>
      <c r="C875" s="243"/>
      <c r="D875" s="244" t="s">
        <v>172</v>
      </c>
      <c r="E875" s="245" t="s">
        <v>1</v>
      </c>
      <c r="F875" s="246" t="s">
        <v>682</v>
      </c>
      <c r="G875" s="243"/>
      <c r="H875" s="247">
        <v>109.2</v>
      </c>
      <c r="I875" s="248"/>
      <c r="J875" s="243"/>
      <c r="K875" s="243"/>
      <c r="L875" s="249"/>
      <c r="M875" s="250"/>
      <c r="N875" s="251"/>
      <c r="O875" s="251"/>
      <c r="P875" s="251"/>
      <c r="Q875" s="251"/>
      <c r="R875" s="251"/>
      <c r="S875" s="251"/>
      <c r="T875" s="252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T875" s="253" t="s">
        <v>172</v>
      </c>
      <c r="AU875" s="253" t="s">
        <v>83</v>
      </c>
      <c r="AV875" s="13" t="s">
        <v>83</v>
      </c>
      <c r="AW875" s="13" t="s">
        <v>31</v>
      </c>
      <c r="AX875" s="13" t="s">
        <v>12</v>
      </c>
      <c r="AY875" s="253" t="s">
        <v>164</v>
      </c>
    </row>
    <row r="876" s="16" customFormat="1">
      <c r="A876" s="16"/>
      <c r="B876" s="275"/>
      <c r="C876" s="276"/>
      <c r="D876" s="244" t="s">
        <v>172</v>
      </c>
      <c r="E876" s="277" t="s">
        <v>1</v>
      </c>
      <c r="F876" s="278" t="s">
        <v>308</v>
      </c>
      <c r="G876" s="276"/>
      <c r="H876" s="279">
        <v>2072.3000000000002</v>
      </c>
      <c r="I876" s="280"/>
      <c r="J876" s="276"/>
      <c r="K876" s="276"/>
      <c r="L876" s="281"/>
      <c r="M876" s="282"/>
      <c r="N876" s="283"/>
      <c r="O876" s="283"/>
      <c r="P876" s="283"/>
      <c r="Q876" s="283"/>
      <c r="R876" s="283"/>
      <c r="S876" s="283"/>
      <c r="T876" s="284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T876" s="285" t="s">
        <v>172</v>
      </c>
      <c r="AU876" s="285" t="s">
        <v>83</v>
      </c>
      <c r="AV876" s="16" t="s">
        <v>181</v>
      </c>
      <c r="AW876" s="16" t="s">
        <v>31</v>
      </c>
      <c r="AX876" s="16" t="s">
        <v>12</v>
      </c>
      <c r="AY876" s="285" t="s">
        <v>164</v>
      </c>
    </row>
    <row r="877" s="14" customFormat="1">
      <c r="A877" s="14"/>
      <c r="B877" s="254"/>
      <c r="C877" s="255"/>
      <c r="D877" s="244" t="s">
        <v>172</v>
      </c>
      <c r="E877" s="256" t="s">
        <v>1</v>
      </c>
      <c r="F877" s="257" t="s">
        <v>683</v>
      </c>
      <c r="G877" s="255"/>
      <c r="H877" s="256" t="s">
        <v>1</v>
      </c>
      <c r="I877" s="258"/>
      <c r="J877" s="255"/>
      <c r="K877" s="255"/>
      <c r="L877" s="259"/>
      <c r="M877" s="260"/>
      <c r="N877" s="261"/>
      <c r="O877" s="261"/>
      <c r="P877" s="261"/>
      <c r="Q877" s="261"/>
      <c r="R877" s="261"/>
      <c r="S877" s="261"/>
      <c r="T877" s="262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T877" s="263" t="s">
        <v>172</v>
      </c>
      <c r="AU877" s="263" t="s">
        <v>83</v>
      </c>
      <c r="AV877" s="14" t="s">
        <v>81</v>
      </c>
      <c r="AW877" s="14" t="s">
        <v>31</v>
      </c>
      <c r="AX877" s="14" t="s">
        <v>12</v>
      </c>
      <c r="AY877" s="263" t="s">
        <v>164</v>
      </c>
    </row>
    <row r="878" s="13" customFormat="1">
      <c r="A878" s="13"/>
      <c r="B878" s="242"/>
      <c r="C878" s="243"/>
      <c r="D878" s="244" t="s">
        <v>172</v>
      </c>
      <c r="E878" s="245" t="s">
        <v>1</v>
      </c>
      <c r="F878" s="246" t="s">
        <v>684</v>
      </c>
      <c r="G878" s="243"/>
      <c r="H878" s="247">
        <v>-87.099999999999994</v>
      </c>
      <c r="I878" s="248"/>
      <c r="J878" s="243"/>
      <c r="K878" s="243"/>
      <c r="L878" s="249"/>
      <c r="M878" s="250"/>
      <c r="N878" s="251"/>
      <c r="O878" s="251"/>
      <c r="P878" s="251"/>
      <c r="Q878" s="251"/>
      <c r="R878" s="251"/>
      <c r="S878" s="251"/>
      <c r="T878" s="252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T878" s="253" t="s">
        <v>172</v>
      </c>
      <c r="AU878" s="253" t="s">
        <v>83</v>
      </c>
      <c r="AV878" s="13" t="s">
        <v>83</v>
      </c>
      <c r="AW878" s="13" t="s">
        <v>31</v>
      </c>
      <c r="AX878" s="13" t="s">
        <v>12</v>
      </c>
      <c r="AY878" s="253" t="s">
        <v>164</v>
      </c>
    </row>
    <row r="879" s="13" customFormat="1">
      <c r="A879" s="13"/>
      <c r="B879" s="242"/>
      <c r="C879" s="243"/>
      <c r="D879" s="244" t="s">
        <v>172</v>
      </c>
      <c r="E879" s="245" t="s">
        <v>1</v>
      </c>
      <c r="F879" s="246" t="s">
        <v>685</v>
      </c>
      <c r="G879" s="243"/>
      <c r="H879" s="247">
        <v>-7.2000000000000002</v>
      </c>
      <c r="I879" s="248"/>
      <c r="J879" s="243"/>
      <c r="K879" s="243"/>
      <c r="L879" s="249"/>
      <c r="M879" s="250"/>
      <c r="N879" s="251"/>
      <c r="O879" s="251"/>
      <c r="P879" s="251"/>
      <c r="Q879" s="251"/>
      <c r="R879" s="251"/>
      <c r="S879" s="251"/>
      <c r="T879" s="252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T879" s="253" t="s">
        <v>172</v>
      </c>
      <c r="AU879" s="253" t="s">
        <v>83</v>
      </c>
      <c r="AV879" s="13" t="s">
        <v>83</v>
      </c>
      <c r="AW879" s="13" t="s">
        <v>31</v>
      </c>
      <c r="AX879" s="13" t="s">
        <v>12</v>
      </c>
      <c r="AY879" s="253" t="s">
        <v>164</v>
      </c>
    </row>
    <row r="880" s="13" customFormat="1">
      <c r="A880" s="13"/>
      <c r="B880" s="242"/>
      <c r="C880" s="243"/>
      <c r="D880" s="244" t="s">
        <v>172</v>
      </c>
      <c r="E880" s="245" t="s">
        <v>1</v>
      </c>
      <c r="F880" s="246" t="s">
        <v>686</v>
      </c>
      <c r="G880" s="243"/>
      <c r="H880" s="247">
        <v>-4.5</v>
      </c>
      <c r="I880" s="248"/>
      <c r="J880" s="243"/>
      <c r="K880" s="243"/>
      <c r="L880" s="249"/>
      <c r="M880" s="250"/>
      <c r="N880" s="251"/>
      <c r="O880" s="251"/>
      <c r="P880" s="251"/>
      <c r="Q880" s="251"/>
      <c r="R880" s="251"/>
      <c r="S880" s="251"/>
      <c r="T880" s="252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T880" s="253" t="s">
        <v>172</v>
      </c>
      <c r="AU880" s="253" t="s">
        <v>83</v>
      </c>
      <c r="AV880" s="13" t="s">
        <v>83</v>
      </c>
      <c r="AW880" s="13" t="s">
        <v>31</v>
      </c>
      <c r="AX880" s="13" t="s">
        <v>12</v>
      </c>
      <c r="AY880" s="253" t="s">
        <v>164</v>
      </c>
    </row>
    <row r="881" s="16" customFormat="1">
      <c r="A881" s="16"/>
      <c r="B881" s="275"/>
      <c r="C881" s="276"/>
      <c r="D881" s="244" t="s">
        <v>172</v>
      </c>
      <c r="E881" s="277" t="s">
        <v>1</v>
      </c>
      <c r="F881" s="278" t="s">
        <v>308</v>
      </c>
      <c r="G881" s="276"/>
      <c r="H881" s="279">
        <v>-98.799999999999997</v>
      </c>
      <c r="I881" s="280"/>
      <c r="J881" s="276"/>
      <c r="K881" s="276"/>
      <c r="L881" s="281"/>
      <c r="M881" s="282"/>
      <c r="N881" s="283"/>
      <c r="O881" s="283"/>
      <c r="P881" s="283"/>
      <c r="Q881" s="283"/>
      <c r="R881" s="283"/>
      <c r="S881" s="283"/>
      <c r="T881" s="284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T881" s="285" t="s">
        <v>172</v>
      </c>
      <c r="AU881" s="285" t="s">
        <v>83</v>
      </c>
      <c r="AV881" s="16" t="s">
        <v>181</v>
      </c>
      <c r="AW881" s="16" t="s">
        <v>31</v>
      </c>
      <c r="AX881" s="16" t="s">
        <v>12</v>
      </c>
      <c r="AY881" s="285" t="s">
        <v>164</v>
      </c>
    </row>
    <row r="882" s="14" customFormat="1">
      <c r="A882" s="14"/>
      <c r="B882" s="254"/>
      <c r="C882" s="255"/>
      <c r="D882" s="244" t="s">
        <v>172</v>
      </c>
      <c r="E882" s="256" t="s">
        <v>1</v>
      </c>
      <c r="F882" s="257" t="s">
        <v>687</v>
      </c>
      <c r="G882" s="255"/>
      <c r="H882" s="256" t="s">
        <v>1</v>
      </c>
      <c r="I882" s="258"/>
      <c r="J882" s="255"/>
      <c r="K882" s="255"/>
      <c r="L882" s="259"/>
      <c r="M882" s="260"/>
      <c r="N882" s="261"/>
      <c r="O882" s="261"/>
      <c r="P882" s="261"/>
      <c r="Q882" s="261"/>
      <c r="R882" s="261"/>
      <c r="S882" s="261"/>
      <c r="T882" s="262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T882" s="263" t="s">
        <v>172</v>
      </c>
      <c r="AU882" s="263" t="s">
        <v>83</v>
      </c>
      <c r="AV882" s="14" t="s">
        <v>81</v>
      </c>
      <c r="AW882" s="14" t="s">
        <v>31</v>
      </c>
      <c r="AX882" s="14" t="s">
        <v>12</v>
      </c>
      <c r="AY882" s="263" t="s">
        <v>164</v>
      </c>
    </row>
    <row r="883" s="13" customFormat="1">
      <c r="A883" s="13"/>
      <c r="B883" s="242"/>
      <c r="C883" s="243"/>
      <c r="D883" s="244" t="s">
        <v>172</v>
      </c>
      <c r="E883" s="245" t="s">
        <v>1</v>
      </c>
      <c r="F883" s="246" t="s">
        <v>688</v>
      </c>
      <c r="G883" s="243"/>
      <c r="H883" s="247">
        <v>-45</v>
      </c>
      <c r="I883" s="248"/>
      <c r="J883" s="243"/>
      <c r="K883" s="243"/>
      <c r="L883" s="249"/>
      <c r="M883" s="250"/>
      <c r="N883" s="251"/>
      <c r="O883" s="251"/>
      <c r="P883" s="251"/>
      <c r="Q883" s="251"/>
      <c r="R883" s="251"/>
      <c r="S883" s="251"/>
      <c r="T883" s="252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T883" s="253" t="s">
        <v>172</v>
      </c>
      <c r="AU883" s="253" t="s">
        <v>83</v>
      </c>
      <c r="AV883" s="13" t="s">
        <v>83</v>
      </c>
      <c r="AW883" s="13" t="s">
        <v>31</v>
      </c>
      <c r="AX883" s="13" t="s">
        <v>12</v>
      </c>
      <c r="AY883" s="253" t="s">
        <v>164</v>
      </c>
    </row>
    <row r="884" s="15" customFormat="1">
      <c r="A884" s="15"/>
      <c r="B884" s="264"/>
      <c r="C884" s="265"/>
      <c r="D884" s="244" t="s">
        <v>172</v>
      </c>
      <c r="E884" s="266" t="s">
        <v>1</v>
      </c>
      <c r="F884" s="267" t="s">
        <v>180</v>
      </c>
      <c r="G884" s="265"/>
      <c r="H884" s="268">
        <v>1928.5000000000002</v>
      </c>
      <c r="I884" s="269"/>
      <c r="J884" s="265"/>
      <c r="K884" s="265"/>
      <c r="L884" s="270"/>
      <c r="M884" s="271"/>
      <c r="N884" s="272"/>
      <c r="O884" s="272"/>
      <c r="P884" s="272"/>
      <c r="Q884" s="272"/>
      <c r="R884" s="272"/>
      <c r="S884" s="272"/>
      <c r="T884" s="273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T884" s="274" t="s">
        <v>172</v>
      </c>
      <c r="AU884" s="274" t="s">
        <v>83</v>
      </c>
      <c r="AV884" s="15" t="s">
        <v>170</v>
      </c>
      <c r="AW884" s="15" t="s">
        <v>31</v>
      </c>
      <c r="AX884" s="15" t="s">
        <v>81</v>
      </c>
      <c r="AY884" s="274" t="s">
        <v>164</v>
      </c>
    </row>
    <row r="885" s="2" customFormat="1" ht="24.15" customHeight="1">
      <c r="A885" s="39"/>
      <c r="B885" s="40"/>
      <c r="C885" s="286" t="s">
        <v>689</v>
      </c>
      <c r="D885" s="286" t="s">
        <v>488</v>
      </c>
      <c r="E885" s="287" t="s">
        <v>690</v>
      </c>
      <c r="F885" s="288" t="s">
        <v>691</v>
      </c>
      <c r="G885" s="289" t="s">
        <v>240</v>
      </c>
      <c r="H885" s="290">
        <v>1957.4275</v>
      </c>
      <c r="I885" s="291"/>
      <c r="J885" s="292">
        <f>ROUND(I885*H885,2)</f>
        <v>0</v>
      </c>
      <c r="K885" s="293"/>
      <c r="L885" s="294"/>
      <c r="M885" s="295" t="s">
        <v>1</v>
      </c>
      <c r="N885" s="296" t="s">
        <v>39</v>
      </c>
      <c r="O885" s="92"/>
      <c r="P885" s="238">
        <f>O885*H885</f>
        <v>0</v>
      </c>
      <c r="Q885" s="238">
        <v>0.010999999999999999</v>
      </c>
      <c r="R885" s="238">
        <f>Q885*H885</f>
        <v>21.531702499999998</v>
      </c>
      <c r="S885" s="238">
        <v>0</v>
      </c>
      <c r="T885" s="239">
        <f>S885*H885</f>
        <v>0</v>
      </c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R885" s="240" t="s">
        <v>222</v>
      </c>
      <c r="AT885" s="240" t="s">
        <v>488</v>
      </c>
      <c r="AU885" s="240" t="s">
        <v>83</v>
      </c>
      <c r="AY885" s="18" t="s">
        <v>164</v>
      </c>
      <c r="BE885" s="241">
        <f>IF(N885="základní",J885,0)</f>
        <v>0</v>
      </c>
      <c r="BF885" s="241">
        <f>IF(N885="snížená",J885,0)</f>
        <v>0</v>
      </c>
      <c r="BG885" s="241">
        <f>IF(N885="zákl. přenesená",J885,0)</f>
        <v>0</v>
      </c>
      <c r="BH885" s="241">
        <f>IF(N885="sníž. přenesená",J885,0)</f>
        <v>0</v>
      </c>
      <c r="BI885" s="241">
        <f>IF(N885="nulová",J885,0)</f>
        <v>0</v>
      </c>
      <c r="BJ885" s="18" t="s">
        <v>81</v>
      </c>
      <c r="BK885" s="241">
        <f>ROUND(I885*H885,2)</f>
        <v>0</v>
      </c>
      <c r="BL885" s="18" t="s">
        <v>170</v>
      </c>
      <c r="BM885" s="240" t="s">
        <v>692</v>
      </c>
    </row>
    <row r="886" s="14" customFormat="1">
      <c r="A886" s="14"/>
      <c r="B886" s="254"/>
      <c r="C886" s="255"/>
      <c r="D886" s="244" t="s">
        <v>172</v>
      </c>
      <c r="E886" s="256" t="s">
        <v>1</v>
      </c>
      <c r="F886" s="257" t="s">
        <v>457</v>
      </c>
      <c r="G886" s="255"/>
      <c r="H886" s="256" t="s">
        <v>1</v>
      </c>
      <c r="I886" s="258"/>
      <c r="J886" s="255"/>
      <c r="K886" s="255"/>
      <c r="L886" s="259"/>
      <c r="M886" s="260"/>
      <c r="N886" s="261"/>
      <c r="O886" s="261"/>
      <c r="P886" s="261"/>
      <c r="Q886" s="261"/>
      <c r="R886" s="261"/>
      <c r="S886" s="261"/>
      <c r="T886" s="262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T886" s="263" t="s">
        <v>172</v>
      </c>
      <c r="AU886" s="263" t="s">
        <v>83</v>
      </c>
      <c r="AV886" s="14" t="s">
        <v>81</v>
      </c>
      <c r="AW886" s="14" t="s">
        <v>31</v>
      </c>
      <c r="AX886" s="14" t="s">
        <v>12</v>
      </c>
      <c r="AY886" s="263" t="s">
        <v>164</v>
      </c>
    </row>
    <row r="887" s="13" customFormat="1">
      <c r="A887" s="13"/>
      <c r="B887" s="242"/>
      <c r="C887" s="243"/>
      <c r="D887" s="244" t="s">
        <v>172</v>
      </c>
      <c r="E887" s="245" t="s">
        <v>1</v>
      </c>
      <c r="F887" s="246" t="s">
        <v>672</v>
      </c>
      <c r="G887" s="243"/>
      <c r="H887" s="247">
        <v>396.10000000000002</v>
      </c>
      <c r="I887" s="248"/>
      <c r="J887" s="243"/>
      <c r="K887" s="243"/>
      <c r="L887" s="249"/>
      <c r="M887" s="250"/>
      <c r="N887" s="251"/>
      <c r="O887" s="251"/>
      <c r="P887" s="251"/>
      <c r="Q887" s="251"/>
      <c r="R887" s="251"/>
      <c r="S887" s="251"/>
      <c r="T887" s="252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T887" s="253" t="s">
        <v>172</v>
      </c>
      <c r="AU887" s="253" t="s">
        <v>83</v>
      </c>
      <c r="AV887" s="13" t="s">
        <v>83</v>
      </c>
      <c r="AW887" s="13" t="s">
        <v>31</v>
      </c>
      <c r="AX887" s="13" t="s">
        <v>12</v>
      </c>
      <c r="AY887" s="253" t="s">
        <v>164</v>
      </c>
    </row>
    <row r="888" s="14" customFormat="1">
      <c r="A888" s="14"/>
      <c r="B888" s="254"/>
      <c r="C888" s="255"/>
      <c r="D888" s="244" t="s">
        <v>172</v>
      </c>
      <c r="E888" s="256" t="s">
        <v>1</v>
      </c>
      <c r="F888" s="257" t="s">
        <v>459</v>
      </c>
      <c r="G888" s="255"/>
      <c r="H888" s="256" t="s">
        <v>1</v>
      </c>
      <c r="I888" s="258"/>
      <c r="J888" s="255"/>
      <c r="K888" s="255"/>
      <c r="L888" s="259"/>
      <c r="M888" s="260"/>
      <c r="N888" s="261"/>
      <c r="O888" s="261"/>
      <c r="P888" s="261"/>
      <c r="Q888" s="261"/>
      <c r="R888" s="261"/>
      <c r="S888" s="261"/>
      <c r="T888" s="262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T888" s="263" t="s">
        <v>172</v>
      </c>
      <c r="AU888" s="263" t="s">
        <v>83</v>
      </c>
      <c r="AV888" s="14" t="s">
        <v>81</v>
      </c>
      <c r="AW888" s="14" t="s">
        <v>31</v>
      </c>
      <c r="AX888" s="14" t="s">
        <v>12</v>
      </c>
      <c r="AY888" s="263" t="s">
        <v>164</v>
      </c>
    </row>
    <row r="889" s="13" customFormat="1">
      <c r="A889" s="13"/>
      <c r="B889" s="242"/>
      <c r="C889" s="243"/>
      <c r="D889" s="244" t="s">
        <v>172</v>
      </c>
      <c r="E889" s="245" t="s">
        <v>1</v>
      </c>
      <c r="F889" s="246" t="s">
        <v>673</v>
      </c>
      <c r="G889" s="243"/>
      <c r="H889" s="247">
        <v>256.60000000000002</v>
      </c>
      <c r="I889" s="248"/>
      <c r="J889" s="243"/>
      <c r="K889" s="243"/>
      <c r="L889" s="249"/>
      <c r="M889" s="250"/>
      <c r="N889" s="251"/>
      <c r="O889" s="251"/>
      <c r="P889" s="251"/>
      <c r="Q889" s="251"/>
      <c r="R889" s="251"/>
      <c r="S889" s="251"/>
      <c r="T889" s="252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T889" s="253" t="s">
        <v>172</v>
      </c>
      <c r="AU889" s="253" t="s">
        <v>83</v>
      </c>
      <c r="AV889" s="13" t="s">
        <v>83</v>
      </c>
      <c r="AW889" s="13" t="s">
        <v>31</v>
      </c>
      <c r="AX889" s="13" t="s">
        <v>12</v>
      </c>
      <c r="AY889" s="253" t="s">
        <v>164</v>
      </c>
    </row>
    <row r="890" s="14" customFormat="1">
      <c r="A890" s="14"/>
      <c r="B890" s="254"/>
      <c r="C890" s="255"/>
      <c r="D890" s="244" t="s">
        <v>172</v>
      </c>
      <c r="E890" s="256" t="s">
        <v>1</v>
      </c>
      <c r="F890" s="257" t="s">
        <v>461</v>
      </c>
      <c r="G890" s="255"/>
      <c r="H890" s="256" t="s">
        <v>1</v>
      </c>
      <c r="I890" s="258"/>
      <c r="J890" s="255"/>
      <c r="K890" s="255"/>
      <c r="L890" s="259"/>
      <c r="M890" s="260"/>
      <c r="N890" s="261"/>
      <c r="O890" s="261"/>
      <c r="P890" s="261"/>
      <c r="Q890" s="261"/>
      <c r="R890" s="261"/>
      <c r="S890" s="261"/>
      <c r="T890" s="262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T890" s="263" t="s">
        <v>172</v>
      </c>
      <c r="AU890" s="263" t="s">
        <v>83</v>
      </c>
      <c r="AV890" s="14" t="s">
        <v>81</v>
      </c>
      <c r="AW890" s="14" t="s">
        <v>31</v>
      </c>
      <c r="AX890" s="14" t="s">
        <v>12</v>
      </c>
      <c r="AY890" s="263" t="s">
        <v>164</v>
      </c>
    </row>
    <row r="891" s="13" customFormat="1">
      <c r="A891" s="13"/>
      <c r="B891" s="242"/>
      <c r="C891" s="243"/>
      <c r="D891" s="244" t="s">
        <v>172</v>
      </c>
      <c r="E891" s="245" t="s">
        <v>1</v>
      </c>
      <c r="F891" s="246" t="s">
        <v>674</v>
      </c>
      <c r="G891" s="243"/>
      <c r="H891" s="247">
        <v>543.60000000000002</v>
      </c>
      <c r="I891" s="248"/>
      <c r="J891" s="243"/>
      <c r="K891" s="243"/>
      <c r="L891" s="249"/>
      <c r="M891" s="250"/>
      <c r="N891" s="251"/>
      <c r="O891" s="251"/>
      <c r="P891" s="251"/>
      <c r="Q891" s="251"/>
      <c r="R891" s="251"/>
      <c r="S891" s="251"/>
      <c r="T891" s="252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T891" s="253" t="s">
        <v>172</v>
      </c>
      <c r="AU891" s="253" t="s">
        <v>83</v>
      </c>
      <c r="AV891" s="13" t="s">
        <v>83</v>
      </c>
      <c r="AW891" s="13" t="s">
        <v>31</v>
      </c>
      <c r="AX891" s="13" t="s">
        <v>12</v>
      </c>
      <c r="AY891" s="253" t="s">
        <v>164</v>
      </c>
    </row>
    <row r="892" s="14" customFormat="1">
      <c r="A892" s="14"/>
      <c r="B892" s="254"/>
      <c r="C892" s="255"/>
      <c r="D892" s="244" t="s">
        <v>172</v>
      </c>
      <c r="E892" s="256" t="s">
        <v>1</v>
      </c>
      <c r="F892" s="257" t="s">
        <v>463</v>
      </c>
      <c r="G892" s="255"/>
      <c r="H892" s="256" t="s">
        <v>1</v>
      </c>
      <c r="I892" s="258"/>
      <c r="J892" s="255"/>
      <c r="K892" s="255"/>
      <c r="L892" s="259"/>
      <c r="M892" s="260"/>
      <c r="N892" s="261"/>
      <c r="O892" s="261"/>
      <c r="P892" s="261"/>
      <c r="Q892" s="261"/>
      <c r="R892" s="261"/>
      <c r="S892" s="261"/>
      <c r="T892" s="262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T892" s="263" t="s">
        <v>172</v>
      </c>
      <c r="AU892" s="263" t="s">
        <v>83</v>
      </c>
      <c r="AV892" s="14" t="s">
        <v>81</v>
      </c>
      <c r="AW892" s="14" t="s">
        <v>31</v>
      </c>
      <c r="AX892" s="14" t="s">
        <v>12</v>
      </c>
      <c r="AY892" s="263" t="s">
        <v>164</v>
      </c>
    </row>
    <row r="893" s="13" customFormat="1">
      <c r="A893" s="13"/>
      <c r="B893" s="242"/>
      <c r="C893" s="243"/>
      <c r="D893" s="244" t="s">
        <v>172</v>
      </c>
      <c r="E893" s="245" t="s">
        <v>1</v>
      </c>
      <c r="F893" s="246" t="s">
        <v>675</v>
      </c>
      <c r="G893" s="243"/>
      <c r="H893" s="247">
        <v>269.69999999999999</v>
      </c>
      <c r="I893" s="248"/>
      <c r="J893" s="243"/>
      <c r="K893" s="243"/>
      <c r="L893" s="249"/>
      <c r="M893" s="250"/>
      <c r="N893" s="251"/>
      <c r="O893" s="251"/>
      <c r="P893" s="251"/>
      <c r="Q893" s="251"/>
      <c r="R893" s="251"/>
      <c r="S893" s="251"/>
      <c r="T893" s="252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T893" s="253" t="s">
        <v>172</v>
      </c>
      <c r="AU893" s="253" t="s">
        <v>83</v>
      </c>
      <c r="AV893" s="13" t="s">
        <v>83</v>
      </c>
      <c r="AW893" s="13" t="s">
        <v>31</v>
      </c>
      <c r="AX893" s="13" t="s">
        <v>12</v>
      </c>
      <c r="AY893" s="253" t="s">
        <v>164</v>
      </c>
    </row>
    <row r="894" s="14" customFormat="1">
      <c r="A894" s="14"/>
      <c r="B894" s="254"/>
      <c r="C894" s="255"/>
      <c r="D894" s="244" t="s">
        <v>172</v>
      </c>
      <c r="E894" s="256" t="s">
        <v>1</v>
      </c>
      <c r="F894" s="257" t="s">
        <v>465</v>
      </c>
      <c r="G894" s="255"/>
      <c r="H894" s="256" t="s">
        <v>1</v>
      </c>
      <c r="I894" s="258"/>
      <c r="J894" s="255"/>
      <c r="K894" s="255"/>
      <c r="L894" s="259"/>
      <c r="M894" s="260"/>
      <c r="N894" s="261"/>
      <c r="O894" s="261"/>
      <c r="P894" s="261"/>
      <c r="Q894" s="261"/>
      <c r="R894" s="261"/>
      <c r="S894" s="261"/>
      <c r="T894" s="262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T894" s="263" t="s">
        <v>172</v>
      </c>
      <c r="AU894" s="263" t="s">
        <v>83</v>
      </c>
      <c r="AV894" s="14" t="s">
        <v>81</v>
      </c>
      <c r="AW894" s="14" t="s">
        <v>31</v>
      </c>
      <c r="AX894" s="14" t="s">
        <v>12</v>
      </c>
      <c r="AY894" s="263" t="s">
        <v>164</v>
      </c>
    </row>
    <row r="895" s="13" customFormat="1">
      <c r="A895" s="13"/>
      <c r="B895" s="242"/>
      <c r="C895" s="243"/>
      <c r="D895" s="244" t="s">
        <v>172</v>
      </c>
      <c r="E895" s="245" t="s">
        <v>1</v>
      </c>
      <c r="F895" s="246" t="s">
        <v>676</v>
      </c>
      <c r="G895" s="243"/>
      <c r="H895" s="247">
        <v>98.599999999999994</v>
      </c>
      <c r="I895" s="248"/>
      <c r="J895" s="243"/>
      <c r="K895" s="243"/>
      <c r="L895" s="249"/>
      <c r="M895" s="250"/>
      <c r="N895" s="251"/>
      <c r="O895" s="251"/>
      <c r="P895" s="251"/>
      <c r="Q895" s="251"/>
      <c r="R895" s="251"/>
      <c r="S895" s="251"/>
      <c r="T895" s="252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T895" s="253" t="s">
        <v>172</v>
      </c>
      <c r="AU895" s="253" t="s">
        <v>83</v>
      </c>
      <c r="AV895" s="13" t="s">
        <v>83</v>
      </c>
      <c r="AW895" s="13" t="s">
        <v>31</v>
      </c>
      <c r="AX895" s="13" t="s">
        <v>12</v>
      </c>
      <c r="AY895" s="253" t="s">
        <v>164</v>
      </c>
    </row>
    <row r="896" s="14" customFormat="1">
      <c r="A896" s="14"/>
      <c r="B896" s="254"/>
      <c r="C896" s="255"/>
      <c r="D896" s="244" t="s">
        <v>172</v>
      </c>
      <c r="E896" s="256" t="s">
        <v>1</v>
      </c>
      <c r="F896" s="257" t="s">
        <v>467</v>
      </c>
      <c r="G896" s="255"/>
      <c r="H896" s="256" t="s">
        <v>1</v>
      </c>
      <c r="I896" s="258"/>
      <c r="J896" s="255"/>
      <c r="K896" s="255"/>
      <c r="L896" s="259"/>
      <c r="M896" s="260"/>
      <c r="N896" s="261"/>
      <c r="O896" s="261"/>
      <c r="P896" s="261"/>
      <c r="Q896" s="261"/>
      <c r="R896" s="261"/>
      <c r="S896" s="261"/>
      <c r="T896" s="262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T896" s="263" t="s">
        <v>172</v>
      </c>
      <c r="AU896" s="263" t="s">
        <v>83</v>
      </c>
      <c r="AV896" s="14" t="s">
        <v>81</v>
      </c>
      <c r="AW896" s="14" t="s">
        <v>31</v>
      </c>
      <c r="AX896" s="14" t="s">
        <v>12</v>
      </c>
      <c r="AY896" s="263" t="s">
        <v>164</v>
      </c>
    </row>
    <row r="897" s="13" customFormat="1">
      <c r="A897" s="13"/>
      <c r="B897" s="242"/>
      <c r="C897" s="243"/>
      <c r="D897" s="244" t="s">
        <v>172</v>
      </c>
      <c r="E897" s="245" t="s">
        <v>1</v>
      </c>
      <c r="F897" s="246" t="s">
        <v>677</v>
      </c>
      <c r="G897" s="243"/>
      <c r="H897" s="247">
        <v>183.30000000000001</v>
      </c>
      <c r="I897" s="248"/>
      <c r="J897" s="243"/>
      <c r="K897" s="243"/>
      <c r="L897" s="249"/>
      <c r="M897" s="250"/>
      <c r="N897" s="251"/>
      <c r="O897" s="251"/>
      <c r="P897" s="251"/>
      <c r="Q897" s="251"/>
      <c r="R897" s="251"/>
      <c r="S897" s="251"/>
      <c r="T897" s="252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T897" s="253" t="s">
        <v>172</v>
      </c>
      <c r="AU897" s="253" t="s">
        <v>83</v>
      </c>
      <c r="AV897" s="13" t="s">
        <v>83</v>
      </c>
      <c r="AW897" s="13" t="s">
        <v>31</v>
      </c>
      <c r="AX897" s="13" t="s">
        <v>12</v>
      </c>
      <c r="AY897" s="253" t="s">
        <v>164</v>
      </c>
    </row>
    <row r="898" s="14" customFormat="1">
      <c r="A898" s="14"/>
      <c r="B898" s="254"/>
      <c r="C898" s="255"/>
      <c r="D898" s="244" t="s">
        <v>172</v>
      </c>
      <c r="E898" s="256" t="s">
        <v>1</v>
      </c>
      <c r="F898" s="257" t="s">
        <v>469</v>
      </c>
      <c r="G898" s="255"/>
      <c r="H898" s="256" t="s">
        <v>1</v>
      </c>
      <c r="I898" s="258"/>
      <c r="J898" s="255"/>
      <c r="K898" s="255"/>
      <c r="L898" s="259"/>
      <c r="M898" s="260"/>
      <c r="N898" s="261"/>
      <c r="O898" s="261"/>
      <c r="P898" s="261"/>
      <c r="Q898" s="261"/>
      <c r="R898" s="261"/>
      <c r="S898" s="261"/>
      <c r="T898" s="262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T898" s="263" t="s">
        <v>172</v>
      </c>
      <c r="AU898" s="263" t="s">
        <v>83</v>
      </c>
      <c r="AV898" s="14" t="s">
        <v>81</v>
      </c>
      <c r="AW898" s="14" t="s">
        <v>31</v>
      </c>
      <c r="AX898" s="14" t="s">
        <v>12</v>
      </c>
      <c r="AY898" s="263" t="s">
        <v>164</v>
      </c>
    </row>
    <row r="899" s="13" customFormat="1">
      <c r="A899" s="13"/>
      <c r="B899" s="242"/>
      <c r="C899" s="243"/>
      <c r="D899" s="244" t="s">
        <v>172</v>
      </c>
      <c r="E899" s="245" t="s">
        <v>1</v>
      </c>
      <c r="F899" s="246" t="s">
        <v>678</v>
      </c>
      <c r="G899" s="243"/>
      <c r="H899" s="247">
        <v>54.100000000000001</v>
      </c>
      <c r="I899" s="248"/>
      <c r="J899" s="243"/>
      <c r="K899" s="243"/>
      <c r="L899" s="249"/>
      <c r="M899" s="250"/>
      <c r="N899" s="251"/>
      <c r="O899" s="251"/>
      <c r="P899" s="251"/>
      <c r="Q899" s="251"/>
      <c r="R899" s="251"/>
      <c r="S899" s="251"/>
      <c r="T899" s="252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T899" s="253" t="s">
        <v>172</v>
      </c>
      <c r="AU899" s="253" t="s">
        <v>83</v>
      </c>
      <c r="AV899" s="13" t="s">
        <v>83</v>
      </c>
      <c r="AW899" s="13" t="s">
        <v>31</v>
      </c>
      <c r="AX899" s="13" t="s">
        <v>12</v>
      </c>
      <c r="AY899" s="253" t="s">
        <v>164</v>
      </c>
    </row>
    <row r="900" s="14" customFormat="1">
      <c r="A900" s="14"/>
      <c r="B900" s="254"/>
      <c r="C900" s="255"/>
      <c r="D900" s="244" t="s">
        <v>172</v>
      </c>
      <c r="E900" s="256" t="s">
        <v>1</v>
      </c>
      <c r="F900" s="257" t="s">
        <v>471</v>
      </c>
      <c r="G900" s="255"/>
      <c r="H900" s="256" t="s">
        <v>1</v>
      </c>
      <c r="I900" s="258"/>
      <c r="J900" s="255"/>
      <c r="K900" s="255"/>
      <c r="L900" s="259"/>
      <c r="M900" s="260"/>
      <c r="N900" s="261"/>
      <c r="O900" s="261"/>
      <c r="P900" s="261"/>
      <c r="Q900" s="261"/>
      <c r="R900" s="261"/>
      <c r="S900" s="261"/>
      <c r="T900" s="262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T900" s="263" t="s">
        <v>172</v>
      </c>
      <c r="AU900" s="263" t="s">
        <v>83</v>
      </c>
      <c r="AV900" s="14" t="s">
        <v>81</v>
      </c>
      <c r="AW900" s="14" t="s">
        <v>31</v>
      </c>
      <c r="AX900" s="14" t="s">
        <v>12</v>
      </c>
      <c r="AY900" s="263" t="s">
        <v>164</v>
      </c>
    </row>
    <row r="901" s="13" customFormat="1">
      <c r="A901" s="13"/>
      <c r="B901" s="242"/>
      <c r="C901" s="243"/>
      <c r="D901" s="244" t="s">
        <v>172</v>
      </c>
      <c r="E901" s="245" t="s">
        <v>1</v>
      </c>
      <c r="F901" s="246" t="s">
        <v>679</v>
      </c>
      <c r="G901" s="243"/>
      <c r="H901" s="247">
        <v>37.299999999999997</v>
      </c>
      <c r="I901" s="248"/>
      <c r="J901" s="243"/>
      <c r="K901" s="243"/>
      <c r="L901" s="249"/>
      <c r="M901" s="250"/>
      <c r="N901" s="251"/>
      <c r="O901" s="251"/>
      <c r="P901" s="251"/>
      <c r="Q901" s="251"/>
      <c r="R901" s="251"/>
      <c r="S901" s="251"/>
      <c r="T901" s="252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T901" s="253" t="s">
        <v>172</v>
      </c>
      <c r="AU901" s="253" t="s">
        <v>83</v>
      </c>
      <c r="AV901" s="13" t="s">
        <v>83</v>
      </c>
      <c r="AW901" s="13" t="s">
        <v>31</v>
      </c>
      <c r="AX901" s="13" t="s">
        <v>12</v>
      </c>
      <c r="AY901" s="253" t="s">
        <v>164</v>
      </c>
    </row>
    <row r="902" s="14" customFormat="1">
      <c r="A902" s="14"/>
      <c r="B902" s="254"/>
      <c r="C902" s="255"/>
      <c r="D902" s="244" t="s">
        <v>172</v>
      </c>
      <c r="E902" s="256" t="s">
        <v>1</v>
      </c>
      <c r="F902" s="257" t="s">
        <v>473</v>
      </c>
      <c r="G902" s="255"/>
      <c r="H902" s="256" t="s">
        <v>1</v>
      </c>
      <c r="I902" s="258"/>
      <c r="J902" s="255"/>
      <c r="K902" s="255"/>
      <c r="L902" s="259"/>
      <c r="M902" s="260"/>
      <c r="N902" s="261"/>
      <c r="O902" s="261"/>
      <c r="P902" s="261"/>
      <c r="Q902" s="261"/>
      <c r="R902" s="261"/>
      <c r="S902" s="261"/>
      <c r="T902" s="262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T902" s="263" t="s">
        <v>172</v>
      </c>
      <c r="AU902" s="263" t="s">
        <v>83</v>
      </c>
      <c r="AV902" s="14" t="s">
        <v>81</v>
      </c>
      <c r="AW902" s="14" t="s">
        <v>31</v>
      </c>
      <c r="AX902" s="14" t="s">
        <v>12</v>
      </c>
      <c r="AY902" s="263" t="s">
        <v>164</v>
      </c>
    </row>
    <row r="903" s="13" customFormat="1">
      <c r="A903" s="13"/>
      <c r="B903" s="242"/>
      <c r="C903" s="243"/>
      <c r="D903" s="244" t="s">
        <v>172</v>
      </c>
      <c r="E903" s="245" t="s">
        <v>1</v>
      </c>
      <c r="F903" s="246" t="s">
        <v>680</v>
      </c>
      <c r="G903" s="243"/>
      <c r="H903" s="247">
        <v>46.899999999999999</v>
      </c>
      <c r="I903" s="248"/>
      <c r="J903" s="243"/>
      <c r="K903" s="243"/>
      <c r="L903" s="249"/>
      <c r="M903" s="250"/>
      <c r="N903" s="251"/>
      <c r="O903" s="251"/>
      <c r="P903" s="251"/>
      <c r="Q903" s="251"/>
      <c r="R903" s="251"/>
      <c r="S903" s="251"/>
      <c r="T903" s="252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T903" s="253" t="s">
        <v>172</v>
      </c>
      <c r="AU903" s="253" t="s">
        <v>83</v>
      </c>
      <c r="AV903" s="13" t="s">
        <v>83</v>
      </c>
      <c r="AW903" s="13" t="s">
        <v>31</v>
      </c>
      <c r="AX903" s="13" t="s">
        <v>12</v>
      </c>
      <c r="AY903" s="253" t="s">
        <v>164</v>
      </c>
    </row>
    <row r="904" s="14" customFormat="1">
      <c r="A904" s="14"/>
      <c r="B904" s="254"/>
      <c r="C904" s="255"/>
      <c r="D904" s="244" t="s">
        <v>172</v>
      </c>
      <c r="E904" s="256" t="s">
        <v>1</v>
      </c>
      <c r="F904" s="257" t="s">
        <v>475</v>
      </c>
      <c r="G904" s="255"/>
      <c r="H904" s="256" t="s">
        <v>1</v>
      </c>
      <c r="I904" s="258"/>
      <c r="J904" s="255"/>
      <c r="K904" s="255"/>
      <c r="L904" s="259"/>
      <c r="M904" s="260"/>
      <c r="N904" s="261"/>
      <c r="O904" s="261"/>
      <c r="P904" s="261"/>
      <c r="Q904" s="261"/>
      <c r="R904" s="261"/>
      <c r="S904" s="261"/>
      <c r="T904" s="262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T904" s="263" t="s">
        <v>172</v>
      </c>
      <c r="AU904" s="263" t="s">
        <v>83</v>
      </c>
      <c r="AV904" s="14" t="s">
        <v>81</v>
      </c>
      <c r="AW904" s="14" t="s">
        <v>31</v>
      </c>
      <c r="AX904" s="14" t="s">
        <v>12</v>
      </c>
      <c r="AY904" s="263" t="s">
        <v>164</v>
      </c>
    </row>
    <row r="905" s="13" customFormat="1">
      <c r="A905" s="13"/>
      <c r="B905" s="242"/>
      <c r="C905" s="243"/>
      <c r="D905" s="244" t="s">
        <v>172</v>
      </c>
      <c r="E905" s="245" t="s">
        <v>1</v>
      </c>
      <c r="F905" s="246" t="s">
        <v>681</v>
      </c>
      <c r="G905" s="243"/>
      <c r="H905" s="247">
        <v>76.900000000000006</v>
      </c>
      <c r="I905" s="248"/>
      <c r="J905" s="243"/>
      <c r="K905" s="243"/>
      <c r="L905" s="249"/>
      <c r="M905" s="250"/>
      <c r="N905" s="251"/>
      <c r="O905" s="251"/>
      <c r="P905" s="251"/>
      <c r="Q905" s="251"/>
      <c r="R905" s="251"/>
      <c r="S905" s="251"/>
      <c r="T905" s="252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T905" s="253" t="s">
        <v>172</v>
      </c>
      <c r="AU905" s="253" t="s">
        <v>83</v>
      </c>
      <c r="AV905" s="13" t="s">
        <v>83</v>
      </c>
      <c r="AW905" s="13" t="s">
        <v>31</v>
      </c>
      <c r="AX905" s="13" t="s">
        <v>12</v>
      </c>
      <c r="AY905" s="253" t="s">
        <v>164</v>
      </c>
    </row>
    <row r="906" s="14" customFormat="1">
      <c r="A906" s="14"/>
      <c r="B906" s="254"/>
      <c r="C906" s="255"/>
      <c r="D906" s="244" t="s">
        <v>172</v>
      </c>
      <c r="E906" s="256" t="s">
        <v>1</v>
      </c>
      <c r="F906" s="257" t="s">
        <v>477</v>
      </c>
      <c r="G906" s="255"/>
      <c r="H906" s="256" t="s">
        <v>1</v>
      </c>
      <c r="I906" s="258"/>
      <c r="J906" s="255"/>
      <c r="K906" s="255"/>
      <c r="L906" s="259"/>
      <c r="M906" s="260"/>
      <c r="N906" s="261"/>
      <c r="O906" s="261"/>
      <c r="P906" s="261"/>
      <c r="Q906" s="261"/>
      <c r="R906" s="261"/>
      <c r="S906" s="261"/>
      <c r="T906" s="262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T906" s="263" t="s">
        <v>172</v>
      </c>
      <c r="AU906" s="263" t="s">
        <v>83</v>
      </c>
      <c r="AV906" s="14" t="s">
        <v>81</v>
      </c>
      <c r="AW906" s="14" t="s">
        <v>31</v>
      </c>
      <c r="AX906" s="14" t="s">
        <v>12</v>
      </c>
      <c r="AY906" s="263" t="s">
        <v>164</v>
      </c>
    </row>
    <row r="907" s="13" customFormat="1">
      <c r="A907" s="13"/>
      <c r="B907" s="242"/>
      <c r="C907" s="243"/>
      <c r="D907" s="244" t="s">
        <v>172</v>
      </c>
      <c r="E907" s="245" t="s">
        <v>1</v>
      </c>
      <c r="F907" s="246" t="s">
        <v>682</v>
      </c>
      <c r="G907" s="243"/>
      <c r="H907" s="247">
        <v>109.2</v>
      </c>
      <c r="I907" s="248"/>
      <c r="J907" s="243"/>
      <c r="K907" s="243"/>
      <c r="L907" s="249"/>
      <c r="M907" s="250"/>
      <c r="N907" s="251"/>
      <c r="O907" s="251"/>
      <c r="P907" s="251"/>
      <c r="Q907" s="251"/>
      <c r="R907" s="251"/>
      <c r="S907" s="251"/>
      <c r="T907" s="252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T907" s="253" t="s">
        <v>172</v>
      </c>
      <c r="AU907" s="253" t="s">
        <v>83</v>
      </c>
      <c r="AV907" s="13" t="s">
        <v>83</v>
      </c>
      <c r="AW907" s="13" t="s">
        <v>31</v>
      </c>
      <c r="AX907" s="13" t="s">
        <v>12</v>
      </c>
      <c r="AY907" s="253" t="s">
        <v>164</v>
      </c>
    </row>
    <row r="908" s="16" customFormat="1">
      <c r="A908" s="16"/>
      <c r="B908" s="275"/>
      <c r="C908" s="276"/>
      <c r="D908" s="244" t="s">
        <v>172</v>
      </c>
      <c r="E908" s="277" t="s">
        <v>1</v>
      </c>
      <c r="F908" s="278" t="s">
        <v>308</v>
      </c>
      <c r="G908" s="276"/>
      <c r="H908" s="279">
        <v>2072.3000000000002</v>
      </c>
      <c r="I908" s="280"/>
      <c r="J908" s="276"/>
      <c r="K908" s="276"/>
      <c r="L908" s="281"/>
      <c r="M908" s="282"/>
      <c r="N908" s="283"/>
      <c r="O908" s="283"/>
      <c r="P908" s="283"/>
      <c r="Q908" s="283"/>
      <c r="R908" s="283"/>
      <c r="S908" s="283"/>
      <c r="T908" s="284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T908" s="285" t="s">
        <v>172</v>
      </c>
      <c r="AU908" s="285" t="s">
        <v>83</v>
      </c>
      <c r="AV908" s="16" t="s">
        <v>181</v>
      </c>
      <c r="AW908" s="16" t="s">
        <v>31</v>
      </c>
      <c r="AX908" s="16" t="s">
        <v>12</v>
      </c>
      <c r="AY908" s="285" t="s">
        <v>164</v>
      </c>
    </row>
    <row r="909" s="14" customFormat="1">
      <c r="A909" s="14"/>
      <c r="B909" s="254"/>
      <c r="C909" s="255"/>
      <c r="D909" s="244" t="s">
        <v>172</v>
      </c>
      <c r="E909" s="256" t="s">
        <v>1</v>
      </c>
      <c r="F909" s="257" t="s">
        <v>683</v>
      </c>
      <c r="G909" s="255"/>
      <c r="H909" s="256" t="s">
        <v>1</v>
      </c>
      <c r="I909" s="258"/>
      <c r="J909" s="255"/>
      <c r="K909" s="255"/>
      <c r="L909" s="259"/>
      <c r="M909" s="260"/>
      <c r="N909" s="261"/>
      <c r="O909" s="261"/>
      <c r="P909" s="261"/>
      <c r="Q909" s="261"/>
      <c r="R909" s="261"/>
      <c r="S909" s="261"/>
      <c r="T909" s="262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T909" s="263" t="s">
        <v>172</v>
      </c>
      <c r="AU909" s="263" t="s">
        <v>83</v>
      </c>
      <c r="AV909" s="14" t="s">
        <v>81</v>
      </c>
      <c r="AW909" s="14" t="s">
        <v>31</v>
      </c>
      <c r="AX909" s="14" t="s">
        <v>12</v>
      </c>
      <c r="AY909" s="263" t="s">
        <v>164</v>
      </c>
    </row>
    <row r="910" s="13" customFormat="1">
      <c r="A910" s="13"/>
      <c r="B910" s="242"/>
      <c r="C910" s="243"/>
      <c r="D910" s="244" t="s">
        <v>172</v>
      </c>
      <c r="E910" s="245" t="s">
        <v>1</v>
      </c>
      <c r="F910" s="246" t="s">
        <v>684</v>
      </c>
      <c r="G910" s="243"/>
      <c r="H910" s="247">
        <v>-87.099999999999994</v>
      </c>
      <c r="I910" s="248"/>
      <c r="J910" s="243"/>
      <c r="K910" s="243"/>
      <c r="L910" s="249"/>
      <c r="M910" s="250"/>
      <c r="N910" s="251"/>
      <c r="O910" s="251"/>
      <c r="P910" s="251"/>
      <c r="Q910" s="251"/>
      <c r="R910" s="251"/>
      <c r="S910" s="251"/>
      <c r="T910" s="252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T910" s="253" t="s">
        <v>172</v>
      </c>
      <c r="AU910" s="253" t="s">
        <v>83</v>
      </c>
      <c r="AV910" s="13" t="s">
        <v>83</v>
      </c>
      <c r="AW910" s="13" t="s">
        <v>31</v>
      </c>
      <c r="AX910" s="13" t="s">
        <v>12</v>
      </c>
      <c r="AY910" s="253" t="s">
        <v>164</v>
      </c>
    </row>
    <row r="911" s="13" customFormat="1">
      <c r="A911" s="13"/>
      <c r="B911" s="242"/>
      <c r="C911" s="243"/>
      <c r="D911" s="244" t="s">
        <v>172</v>
      </c>
      <c r="E911" s="245" t="s">
        <v>1</v>
      </c>
      <c r="F911" s="246" t="s">
        <v>685</v>
      </c>
      <c r="G911" s="243"/>
      <c r="H911" s="247">
        <v>-7.2000000000000002</v>
      </c>
      <c r="I911" s="248"/>
      <c r="J911" s="243"/>
      <c r="K911" s="243"/>
      <c r="L911" s="249"/>
      <c r="M911" s="250"/>
      <c r="N911" s="251"/>
      <c r="O911" s="251"/>
      <c r="P911" s="251"/>
      <c r="Q911" s="251"/>
      <c r="R911" s="251"/>
      <c r="S911" s="251"/>
      <c r="T911" s="252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T911" s="253" t="s">
        <v>172</v>
      </c>
      <c r="AU911" s="253" t="s">
        <v>83</v>
      </c>
      <c r="AV911" s="13" t="s">
        <v>83</v>
      </c>
      <c r="AW911" s="13" t="s">
        <v>31</v>
      </c>
      <c r="AX911" s="13" t="s">
        <v>12</v>
      </c>
      <c r="AY911" s="253" t="s">
        <v>164</v>
      </c>
    </row>
    <row r="912" s="13" customFormat="1">
      <c r="A912" s="13"/>
      <c r="B912" s="242"/>
      <c r="C912" s="243"/>
      <c r="D912" s="244" t="s">
        <v>172</v>
      </c>
      <c r="E912" s="245" t="s">
        <v>1</v>
      </c>
      <c r="F912" s="246" t="s">
        <v>686</v>
      </c>
      <c r="G912" s="243"/>
      <c r="H912" s="247">
        <v>-4.5</v>
      </c>
      <c r="I912" s="248"/>
      <c r="J912" s="243"/>
      <c r="K912" s="243"/>
      <c r="L912" s="249"/>
      <c r="M912" s="250"/>
      <c r="N912" s="251"/>
      <c r="O912" s="251"/>
      <c r="P912" s="251"/>
      <c r="Q912" s="251"/>
      <c r="R912" s="251"/>
      <c r="S912" s="251"/>
      <c r="T912" s="252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T912" s="253" t="s">
        <v>172</v>
      </c>
      <c r="AU912" s="253" t="s">
        <v>83</v>
      </c>
      <c r="AV912" s="13" t="s">
        <v>83</v>
      </c>
      <c r="AW912" s="13" t="s">
        <v>31</v>
      </c>
      <c r="AX912" s="13" t="s">
        <v>12</v>
      </c>
      <c r="AY912" s="253" t="s">
        <v>164</v>
      </c>
    </row>
    <row r="913" s="16" customFormat="1">
      <c r="A913" s="16"/>
      <c r="B913" s="275"/>
      <c r="C913" s="276"/>
      <c r="D913" s="244" t="s">
        <v>172</v>
      </c>
      <c r="E913" s="277" t="s">
        <v>1</v>
      </c>
      <c r="F913" s="278" t="s">
        <v>308</v>
      </c>
      <c r="G913" s="276"/>
      <c r="H913" s="279">
        <v>-98.799999999999997</v>
      </c>
      <c r="I913" s="280"/>
      <c r="J913" s="276"/>
      <c r="K913" s="276"/>
      <c r="L913" s="281"/>
      <c r="M913" s="282"/>
      <c r="N913" s="283"/>
      <c r="O913" s="283"/>
      <c r="P913" s="283"/>
      <c r="Q913" s="283"/>
      <c r="R913" s="283"/>
      <c r="S913" s="283"/>
      <c r="T913" s="284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T913" s="285" t="s">
        <v>172</v>
      </c>
      <c r="AU913" s="285" t="s">
        <v>83</v>
      </c>
      <c r="AV913" s="16" t="s">
        <v>181</v>
      </c>
      <c r="AW913" s="16" t="s">
        <v>31</v>
      </c>
      <c r="AX913" s="16" t="s">
        <v>12</v>
      </c>
      <c r="AY913" s="285" t="s">
        <v>164</v>
      </c>
    </row>
    <row r="914" s="14" customFormat="1">
      <c r="A914" s="14"/>
      <c r="B914" s="254"/>
      <c r="C914" s="255"/>
      <c r="D914" s="244" t="s">
        <v>172</v>
      </c>
      <c r="E914" s="256" t="s">
        <v>1</v>
      </c>
      <c r="F914" s="257" t="s">
        <v>687</v>
      </c>
      <c r="G914" s="255"/>
      <c r="H914" s="256" t="s">
        <v>1</v>
      </c>
      <c r="I914" s="258"/>
      <c r="J914" s="255"/>
      <c r="K914" s="255"/>
      <c r="L914" s="259"/>
      <c r="M914" s="260"/>
      <c r="N914" s="261"/>
      <c r="O914" s="261"/>
      <c r="P914" s="261"/>
      <c r="Q914" s="261"/>
      <c r="R914" s="261"/>
      <c r="S914" s="261"/>
      <c r="T914" s="262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T914" s="263" t="s">
        <v>172</v>
      </c>
      <c r="AU914" s="263" t="s">
        <v>83</v>
      </c>
      <c r="AV914" s="14" t="s">
        <v>81</v>
      </c>
      <c r="AW914" s="14" t="s">
        <v>31</v>
      </c>
      <c r="AX914" s="14" t="s">
        <v>12</v>
      </c>
      <c r="AY914" s="263" t="s">
        <v>164</v>
      </c>
    </row>
    <row r="915" s="13" customFormat="1">
      <c r="A915" s="13"/>
      <c r="B915" s="242"/>
      <c r="C915" s="243"/>
      <c r="D915" s="244" t="s">
        <v>172</v>
      </c>
      <c r="E915" s="245" t="s">
        <v>1</v>
      </c>
      <c r="F915" s="246" t="s">
        <v>688</v>
      </c>
      <c r="G915" s="243"/>
      <c r="H915" s="247">
        <v>-45</v>
      </c>
      <c r="I915" s="248"/>
      <c r="J915" s="243"/>
      <c r="K915" s="243"/>
      <c r="L915" s="249"/>
      <c r="M915" s="250"/>
      <c r="N915" s="251"/>
      <c r="O915" s="251"/>
      <c r="P915" s="251"/>
      <c r="Q915" s="251"/>
      <c r="R915" s="251"/>
      <c r="S915" s="251"/>
      <c r="T915" s="252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T915" s="253" t="s">
        <v>172</v>
      </c>
      <c r="AU915" s="253" t="s">
        <v>83</v>
      </c>
      <c r="AV915" s="13" t="s">
        <v>83</v>
      </c>
      <c r="AW915" s="13" t="s">
        <v>31</v>
      </c>
      <c r="AX915" s="13" t="s">
        <v>12</v>
      </c>
      <c r="AY915" s="253" t="s">
        <v>164</v>
      </c>
    </row>
    <row r="916" s="15" customFormat="1">
      <c r="A916" s="15"/>
      <c r="B916" s="264"/>
      <c r="C916" s="265"/>
      <c r="D916" s="244" t="s">
        <v>172</v>
      </c>
      <c r="E916" s="266" t="s">
        <v>1</v>
      </c>
      <c r="F916" s="267" t="s">
        <v>180</v>
      </c>
      <c r="G916" s="265"/>
      <c r="H916" s="268">
        <v>1928.5000000000002</v>
      </c>
      <c r="I916" s="269"/>
      <c r="J916" s="265"/>
      <c r="K916" s="265"/>
      <c r="L916" s="270"/>
      <c r="M916" s="271"/>
      <c r="N916" s="272"/>
      <c r="O916" s="272"/>
      <c r="P916" s="272"/>
      <c r="Q916" s="272"/>
      <c r="R916" s="272"/>
      <c r="S916" s="272"/>
      <c r="T916" s="273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T916" s="274" t="s">
        <v>172</v>
      </c>
      <c r="AU916" s="274" t="s">
        <v>83</v>
      </c>
      <c r="AV916" s="15" t="s">
        <v>170</v>
      </c>
      <c r="AW916" s="15" t="s">
        <v>31</v>
      </c>
      <c r="AX916" s="15" t="s">
        <v>81</v>
      </c>
      <c r="AY916" s="274" t="s">
        <v>164</v>
      </c>
    </row>
    <row r="917" s="13" customFormat="1">
      <c r="A917" s="13"/>
      <c r="B917" s="242"/>
      <c r="C917" s="243"/>
      <c r="D917" s="244" t="s">
        <v>172</v>
      </c>
      <c r="E917" s="243"/>
      <c r="F917" s="246" t="s">
        <v>693</v>
      </c>
      <c r="G917" s="243"/>
      <c r="H917" s="247">
        <v>1957.4275</v>
      </c>
      <c r="I917" s="248"/>
      <c r="J917" s="243"/>
      <c r="K917" s="243"/>
      <c r="L917" s="249"/>
      <c r="M917" s="250"/>
      <c r="N917" s="251"/>
      <c r="O917" s="251"/>
      <c r="P917" s="251"/>
      <c r="Q917" s="251"/>
      <c r="R917" s="251"/>
      <c r="S917" s="251"/>
      <c r="T917" s="252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T917" s="253" t="s">
        <v>172</v>
      </c>
      <c r="AU917" s="253" t="s">
        <v>83</v>
      </c>
      <c r="AV917" s="13" t="s">
        <v>83</v>
      </c>
      <c r="AW917" s="13" t="s">
        <v>4</v>
      </c>
      <c r="AX917" s="13" t="s">
        <v>81</v>
      </c>
      <c r="AY917" s="253" t="s">
        <v>164</v>
      </c>
    </row>
    <row r="918" s="2" customFormat="1" ht="33" customHeight="1">
      <c r="A918" s="39"/>
      <c r="B918" s="40"/>
      <c r="C918" s="228" t="s">
        <v>694</v>
      </c>
      <c r="D918" s="228" t="s">
        <v>166</v>
      </c>
      <c r="E918" s="229" t="s">
        <v>695</v>
      </c>
      <c r="F918" s="230" t="s">
        <v>696</v>
      </c>
      <c r="G918" s="231" t="s">
        <v>556</v>
      </c>
      <c r="H918" s="232">
        <v>4</v>
      </c>
      <c r="I918" s="233"/>
      <c r="J918" s="234">
        <f>ROUND(I918*H918,2)</f>
        <v>0</v>
      </c>
      <c r="K918" s="235"/>
      <c r="L918" s="45"/>
      <c r="M918" s="236" t="s">
        <v>1</v>
      </c>
      <c r="N918" s="237" t="s">
        <v>39</v>
      </c>
      <c r="O918" s="92"/>
      <c r="P918" s="238">
        <f>O918*H918</f>
        <v>0</v>
      </c>
      <c r="Q918" s="238">
        <v>0</v>
      </c>
      <c r="R918" s="238">
        <f>Q918*H918</f>
        <v>0</v>
      </c>
      <c r="S918" s="238">
        <v>0</v>
      </c>
      <c r="T918" s="239">
        <f>S918*H918</f>
        <v>0</v>
      </c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R918" s="240" t="s">
        <v>170</v>
      </c>
      <c r="AT918" s="240" t="s">
        <v>166</v>
      </c>
      <c r="AU918" s="240" t="s">
        <v>83</v>
      </c>
      <c r="AY918" s="18" t="s">
        <v>164</v>
      </c>
      <c r="BE918" s="241">
        <f>IF(N918="základní",J918,0)</f>
        <v>0</v>
      </c>
      <c r="BF918" s="241">
        <f>IF(N918="snížená",J918,0)</f>
        <v>0</v>
      </c>
      <c r="BG918" s="241">
        <f>IF(N918="zákl. přenesená",J918,0)</f>
        <v>0</v>
      </c>
      <c r="BH918" s="241">
        <f>IF(N918="sníž. přenesená",J918,0)</f>
        <v>0</v>
      </c>
      <c r="BI918" s="241">
        <f>IF(N918="nulová",J918,0)</f>
        <v>0</v>
      </c>
      <c r="BJ918" s="18" t="s">
        <v>81</v>
      </c>
      <c r="BK918" s="241">
        <f>ROUND(I918*H918,2)</f>
        <v>0</v>
      </c>
      <c r="BL918" s="18" t="s">
        <v>170</v>
      </c>
      <c r="BM918" s="240" t="s">
        <v>697</v>
      </c>
    </row>
    <row r="919" s="13" customFormat="1">
      <c r="A919" s="13"/>
      <c r="B919" s="242"/>
      <c r="C919" s="243"/>
      <c r="D919" s="244" t="s">
        <v>172</v>
      </c>
      <c r="E919" s="245" t="s">
        <v>1</v>
      </c>
      <c r="F919" s="246" t="s">
        <v>170</v>
      </c>
      <c r="G919" s="243"/>
      <c r="H919" s="247">
        <v>4</v>
      </c>
      <c r="I919" s="248"/>
      <c r="J919" s="243"/>
      <c r="K919" s="243"/>
      <c r="L919" s="249"/>
      <c r="M919" s="250"/>
      <c r="N919" s="251"/>
      <c r="O919" s="251"/>
      <c r="P919" s="251"/>
      <c r="Q919" s="251"/>
      <c r="R919" s="251"/>
      <c r="S919" s="251"/>
      <c r="T919" s="252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T919" s="253" t="s">
        <v>172</v>
      </c>
      <c r="AU919" s="253" t="s">
        <v>83</v>
      </c>
      <c r="AV919" s="13" t="s">
        <v>83</v>
      </c>
      <c r="AW919" s="13" t="s">
        <v>31</v>
      </c>
      <c r="AX919" s="13" t="s">
        <v>81</v>
      </c>
      <c r="AY919" s="253" t="s">
        <v>164</v>
      </c>
    </row>
    <row r="920" s="2" customFormat="1" ht="16.5" customHeight="1">
      <c r="A920" s="39"/>
      <c r="B920" s="40"/>
      <c r="C920" s="286" t="s">
        <v>698</v>
      </c>
      <c r="D920" s="286" t="s">
        <v>488</v>
      </c>
      <c r="E920" s="287" t="s">
        <v>699</v>
      </c>
      <c r="F920" s="288" t="s">
        <v>700</v>
      </c>
      <c r="G920" s="289" t="s">
        <v>556</v>
      </c>
      <c r="H920" s="290">
        <v>4</v>
      </c>
      <c r="I920" s="291"/>
      <c r="J920" s="292">
        <f>ROUND(I920*H920,2)</f>
        <v>0</v>
      </c>
      <c r="K920" s="293"/>
      <c r="L920" s="294"/>
      <c r="M920" s="295" t="s">
        <v>1</v>
      </c>
      <c r="N920" s="296" t="s">
        <v>39</v>
      </c>
      <c r="O920" s="92"/>
      <c r="P920" s="238">
        <f>O920*H920</f>
        <v>0</v>
      </c>
      <c r="Q920" s="238">
        <v>0.001</v>
      </c>
      <c r="R920" s="238">
        <f>Q920*H920</f>
        <v>0.0040000000000000001</v>
      </c>
      <c r="S920" s="238">
        <v>0</v>
      </c>
      <c r="T920" s="239">
        <f>S920*H920</f>
        <v>0</v>
      </c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R920" s="240" t="s">
        <v>222</v>
      </c>
      <c r="AT920" s="240" t="s">
        <v>488</v>
      </c>
      <c r="AU920" s="240" t="s">
        <v>83</v>
      </c>
      <c r="AY920" s="18" t="s">
        <v>164</v>
      </c>
      <c r="BE920" s="241">
        <f>IF(N920="základní",J920,0)</f>
        <v>0</v>
      </c>
      <c r="BF920" s="241">
        <f>IF(N920="snížená",J920,0)</f>
        <v>0</v>
      </c>
      <c r="BG920" s="241">
        <f>IF(N920="zákl. přenesená",J920,0)</f>
        <v>0</v>
      </c>
      <c r="BH920" s="241">
        <f>IF(N920="sníž. přenesená",J920,0)</f>
        <v>0</v>
      </c>
      <c r="BI920" s="241">
        <f>IF(N920="nulová",J920,0)</f>
        <v>0</v>
      </c>
      <c r="BJ920" s="18" t="s">
        <v>81</v>
      </c>
      <c r="BK920" s="241">
        <f>ROUND(I920*H920,2)</f>
        <v>0</v>
      </c>
      <c r="BL920" s="18" t="s">
        <v>170</v>
      </c>
      <c r="BM920" s="240" t="s">
        <v>701</v>
      </c>
    </row>
    <row r="921" s="13" customFormat="1">
      <c r="A921" s="13"/>
      <c r="B921" s="242"/>
      <c r="C921" s="243"/>
      <c r="D921" s="244" t="s">
        <v>172</v>
      </c>
      <c r="E921" s="245" t="s">
        <v>1</v>
      </c>
      <c r="F921" s="246" t="s">
        <v>170</v>
      </c>
      <c r="G921" s="243"/>
      <c r="H921" s="247">
        <v>4</v>
      </c>
      <c r="I921" s="248"/>
      <c r="J921" s="243"/>
      <c r="K921" s="243"/>
      <c r="L921" s="249"/>
      <c r="M921" s="250"/>
      <c r="N921" s="251"/>
      <c r="O921" s="251"/>
      <c r="P921" s="251"/>
      <c r="Q921" s="251"/>
      <c r="R921" s="251"/>
      <c r="S921" s="251"/>
      <c r="T921" s="252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T921" s="253" t="s">
        <v>172</v>
      </c>
      <c r="AU921" s="253" t="s">
        <v>83</v>
      </c>
      <c r="AV921" s="13" t="s">
        <v>83</v>
      </c>
      <c r="AW921" s="13" t="s">
        <v>31</v>
      </c>
      <c r="AX921" s="13" t="s">
        <v>81</v>
      </c>
      <c r="AY921" s="253" t="s">
        <v>164</v>
      </c>
    </row>
    <row r="922" s="2" customFormat="1" ht="33" customHeight="1">
      <c r="A922" s="39"/>
      <c r="B922" s="40"/>
      <c r="C922" s="228" t="s">
        <v>702</v>
      </c>
      <c r="D922" s="228" t="s">
        <v>166</v>
      </c>
      <c r="E922" s="229" t="s">
        <v>703</v>
      </c>
      <c r="F922" s="230" t="s">
        <v>704</v>
      </c>
      <c r="G922" s="231" t="s">
        <v>556</v>
      </c>
      <c r="H922" s="232">
        <v>90</v>
      </c>
      <c r="I922" s="233"/>
      <c r="J922" s="234">
        <f>ROUND(I922*H922,2)</f>
        <v>0</v>
      </c>
      <c r="K922" s="235"/>
      <c r="L922" s="45"/>
      <c r="M922" s="236" t="s">
        <v>1</v>
      </c>
      <c r="N922" s="237" t="s">
        <v>39</v>
      </c>
      <c r="O922" s="92"/>
      <c r="P922" s="238">
        <f>O922*H922</f>
        <v>0</v>
      </c>
      <c r="Q922" s="238">
        <v>0</v>
      </c>
      <c r="R922" s="238">
        <f>Q922*H922</f>
        <v>0</v>
      </c>
      <c r="S922" s="238">
        <v>0</v>
      </c>
      <c r="T922" s="239">
        <f>S922*H922</f>
        <v>0</v>
      </c>
      <c r="U922" s="39"/>
      <c r="V922" s="39"/>
      <c r="W922" s="39"/>
      <c r="X922" s="39"/>
      <c r="Y922" s="39"/>
      <c r="Z922" s="39"/>
      <c r="AA922" s="39"/>
      <c r="AB922" s="39"/>
      <c r="AC922" s="39"/>
      <c r="AD922" s="39"/>
      <c r="AE922" s="39"/>
      <c r="AR922" s="240" t="s">
        <v>170</v>
      </c>
      <c r="AT922" s="240" t="s">
        <v>166</v>
      </c>
      <c r="AU922" s="240" t="s">
        <v>83</v>
      </c>
      <c r="AY922" s="18" t="s">
        <v>164</v>
      </c>
      <c r="BE922" s="241">
        <f>IF(N922="základní",J922,0)</f>
        <v>0</v>
      </c>
      <c r="BF922" s="241">
        <f>IF(N922="snížená",J922,0)</f>
        <v>0</v>
      </c>
      <c r="BG922" s="241">
        <f>IF(N922="zákl. přenesená",J922,0)</f>
        <v>0</v>
      </c>
      <c r="BH922" s="241">
        <f>IF(N922="sníž. přenesená",J922,0)</f>
        <v>0</v>
      </c>
      <c r="BI922" s="241">
        <f>IF(N922="nulová",J922,0)</f>
        <v>0</v>
      </c>
      <c r="BJ922" s="18" t="s">
        <v>81</v>
      </c>
      <c r="BK922" s="241">
        <f>ROUND(I922*H922,2)</f>
        <v>0</v>
      </c>
      <c r="BL922" s="18" t="s">
        <v>170</v>
      </c>
      <c r="BM922" s="240" t="s">
        <v>705</v>
      </c>
    </row>
    <row r="923" s="13" customFormat="1">
      <c r="A923" s="13"/>
      <c r="B923" s="242"/>
      <c r="C923" s="243"/>
      <c r="D923" s="244" t="s">
        <v>172</v>
      </c>
      <c r="E923" s="245" t="s">
        <v>1</v>
      </c>
      <c r="F923" s="246" t="s">
        <v>706</v>
      </c>
      <c r="G923" s="243"/>
      <c r="H923" s="247">
        <v>90</v>
      </c>
      <c r="I923" s="248"/>
      <c r="J923" s="243"/>
      <c r="K923" s="243"/>
      <c r="L923" s="249"/>
      <c r="M923" s="250"/>
      <c r="N923" s="251"/>
      <c r="O923" s="251"/>
      <c r="P923" s="251"/>
      <c r="Q923" s="251"/>
      <c r="R923" s="251"/>
      <c r="S923" s="251"/>
      <c r="T923" s="252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T923" s="253" t="s">
        <v>172</v>
      </c>
      <c r="AU923" s="253" t="s">
        <v>83</v>
      </c>
      <c r="AV923" s="13" t="s">
        <v>83</v>
      </c>
      <c r="AW923" s="13" t="s">
        <v>31</v>
      </c>
      <c r="AX923" s="13" t="s">
        <v>81</v>
      </c>
      <c r="AY923" s="253" t="s">
        <v>164</v>
      </c>
    </row>
    <row r="924" s="2" customFormat="1" ht="16.5" customHeight="1">
      <c r="A924" s="39"/>
      <c r="B924" s="40"/>
      <c r="C924" s="286" t="s">
        <v>707</v>
      </c>
      <c r="D924" s="286" t="s">
        <v>488</v>
      </c>
      <c r="E924" s="287" t="s">
        <v>708</v>
      </c>
      <c r="F924" s="288" t="s">
        <v>709</v>
      </c>
      <c r="G924" s="289" t="s">
        <v>556</v>
      </c>
      <c r="H924" s="290">
        <v>90</v>
      </c>
      <c r="I924" s="291"/>
      <c r="J924" s="292">
        <f>ROUND(I924*H924,2)</f>
        <v>0</v>
      </c>
      <c r="K924" s="293"/>
      <c r="L924" s="294"/>
      <c r="M924" s="295" t="s">
        <v>1</v>
      </c>
      <c r="N924" s="296" t="s">
        <v>39</v>
      </c>
      <c r="O924" s="92"/>
      <c r="P924" s="238">
        <f>O924*H924</f>
        <v>0</v>
      </c>
      <c r="Q924" s="238">
        <v>0.0038999999999999998</v>
      </c>
      <c r="R924" s="238">
        <f>Q924*H924</f>
        <v>0.35099999999999998</v>
      </c>
      <c r="S924" s="238">
        <v>0</v>
      </c>
      <c r="T924" s="239">
        <f>S924*H924</f>
        <v>0</v>
      </c>
      <c r="U924" s="39"/>
      <c r="V924" s="39"/>
      <c r="W924" s="39"/>
      <c r="X924" s="39"/>
      <c r="Y924" s="39"/>
      <c r="Z924" s="39"/>
      <c r="AA924" s="39"/>
      <c r="AB924" s="39"/>
      <c r="AC924" s="39"/>
      <c r="AD924" s="39"/>
      <c r="AE924" s="39"/>
      <c r="AR924" s="240" t="s">
        <v>222</v>
      </c>
      <c r="AT924" s="240" t="s">
        <v>488</v>
      </c>
      <c r="AU924" s="240" t="s">
        <v>83</v>
      </c>
      <c r="AY924" s="18" t="s">
        <v>164</v>
      </c>
      <c r="BE924" s="241">
        <f>IF(N924="základní",J924,0)</f>
        <v>0</v>
      </c>
      <c r="BF924" s="241">
        <f>IF(N924="snížená",J924,0)</f>
        <v>0</v>
      </c>
      <c r="BG924" s="241">
        <f>IF(N924="zákl. přenesená",J924,0)</f>
        <v>0</v>
      </c>
      <c r="BH924" s="241">
        <f>IF(N924="sníž. přenesená",J924,0)</f>
        <v>0</v>
      </c>
      <c r="BI924" s="241">
        <f>IF(N924="nulová",J924,0)</f>
        <v>0</v>
      </c>
      <c r="BJ924" s="18" t="s">
        <v>81</v>
      </c>
      <c r="BK924" s="241">
        <f>ROUND(I924*H924,2)</f>
        <v>0</v>
      </c>
      <c r="BL924" s="18" t="s">
        <v>170</v>
      </c>
      <c r="BM924" s="240" t="s">
        <v>710</v>
      </c>
    </row>
    <row r="925" s="13" customFormat="1">
      <c r="A925" s="13"/>
      <c r="B925" s="242"/>
      <c r="C925" s="243"/>
      <c r="D925" s="244" t="s">
        <v>172</v>
      </c>
      <c r="E925" s="245" t="s">
        <v>1</v>
      </c>
      <c r="F925" s="246" t="s">
        <v>706</v>
      </c>
      <c r="G925" s="243"/>
      <c r="H925" s="247">
        <v>90</v>
      </c>
      <c r="I925" s="248"/>
      <c r="J925" s="243"/>
      <c r="K925" s="243"/>
      <c r="L925" s="249"/>
      <c r="M925" s="250"/>
      <c r="N925" s="251"/>
      <c r="O925" s="251"/>
      <c r="P925" s="251"/>
      <c r="Q925" s="251"/>
      <c r="R925" s="251"/>
      <c r="S925" s="251"/>
      <c r="T925" s="252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T925" s="253" t="s">
        <v>172</v>
      </c>
      <c r="AU925" s="253" t="s">
        <v>83</v>
      </c>
      <c r="AV925" s="13" t="s">
        <v>83</v>
      </c>
      <c r="AW925" s="13" t="s">
        <v>31</v>
      </c>
      <c r="AX925" s="13" t="s">
        <v>81</v>
      </c>
      <c r="AY925" s="253" t="s">
        <v>164</v>
      </c>
    </row>
    <row r="926" s="2" customFormat="1" ht="24.15" customHeight="1">
      <c r="A926" s="39"/>
      <c r="B926" s="40"/>
      <c r="C926" s="228" t="s">
        <v>711</v>
      </c>
      <c r="D926" s="228" t="s">
        <v>166</v>
      </c>
      <c r="E926" s="229" t="s">
        <v>712</v>
      </c>
      <c r="F926" s="230" t="s">
        <v>713</v>
      </c>
      <c r="G926" s="231" t="s">
        <v>714</v>
      </c>
      <c r="H926" s="232">
        <v>73</v>
      </c>
      <c r="I926" s="233"/>
      <c r="J926" s="234">
        <f>ROUND(I926*H926,2)</f>
        <v>0</v>
      </c>
      <c r="K926" s="235"/>
      <c r="L926" s="45"/>
      <c r="M926" s="236" t="s">
        <v>1</v>
      </c>
      <c r="N926" s="237" t="s">
        <v>39</v>
      </c>
      <c r="O926" s="92"/>
      <c r="P926" s="238">
        <f>O926*H926</f>
        <v>0</v>
      </c>
      <c r="Q926" s="238">
        <v>0.00031</v>
      </c>
      <c r="R926" s="238">
        <f>Q926*H926</f>
        <v>0.022630000000000001</v>
      </c>
      <c r="S926" s="238">
        <v>0</v>
      </c>
      <c r="T926" s="239">
        <f>S926*H926</f>
        <v>0</v>
      </c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R926" s="240" t="s">
        <v>170</v>
      </c>
      <c r="AT926" s="240" t="s">
        <v>166</v>
      </c>
      <c r="AU926" s="240" t="s">
        <v>83</v>
      </c>
      <c r="AY926" s="18" t="s">
        <v>164</v>
      </c>
      <c r="BE926" s="241">
        <f>IF(N926="základní",J926,0)</f>
        <v>0</v>
      </c>
      <c r="BF926" s="241">
        <f>IF(N926="snížená",J926,0)</f>
        <v>0</v>
      </c>
      <c r="BG926" s="241">
        <f>IF(N926="zákl. přenesená",J926,0)</f>
        <v>0</v>
      </c>
      <c r="BH926" s="241">
        <f>IF(N926="sníž. přenesená",J926,0)</f>
        <v>0</v>
      </c>
      <c r="BI926" s="241">
        <f>IF(N926="nulová",J926,0)</f>
        <v>0</v>
      </c>
      <c r="BJ926" s="18" t="s">
        <v>81</v>
      </c>
      <c r="BK926" s="241">
        <f>ROUND(I926*H926,2)</f>
        <v>0</v>
      </c>
      <c r="BL926" s="18" t="s">
        <v>170</v>
      </c>
      <c r="BM926" s="240" t="s">
        <v>715</v>
      </c>
    </row>
    <row r="927" s="14" customFormat="1">
      <c r="A927" s="14"/>
      <c r="B927" s="254"/>
      <c r="C927" s="255"/>
      <c r="D927" s="244" t="s">
        <v>172</v>
      </c>
      <c r="E927" s="256" t="s">
        <v>1</v>
      </c>
      <c r="F927" s="257" t="s">
        <v>271</v>
      </c>
      <c r="G927" s="255"/>
      <c r="H927" s="256" t="s">
        <v>1</v>
      </c>
      <c r="I927" s="258"/>
      <c r="J927" s="255"/>
      <c r="K927" s="255"/>
      <c r="L927" s="259"/>
      <c r="M927" s="260"/>
      <c r="N927" s="261"/>
      <c r="O927" s="261"/>
      <c r="P927" s="261"/>
      <c r="Q927" s="261"/>
      <c r="R927" s="261"/>
      <c r="S927" s="261"/>
      <c r="T927" s="262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T927" s="263" t="s">
        <v>172</v>
      </c>
      <c r="AU927" s="263" t="s">
        <v>83</v>
      </c>
      <c r="AV927" s="14" t="s">
        <v>81</v>
      </c>
      <c r="AW927" s="14" t="s">
        <v>31</v>
      </c>
      <c r="AX927" s="14" t="s">
        <v>12</v>
      </c>
      <c r="AY927" s="263" t="s">
        <v>164</v>
      </c>
    </row>
    <row r="928" s="13" customFormat="1">
      <c r="A928" s="13"/>
      <c r="B928" s="242"/>
      <c r="C928" s="243"/>
      <c r="D928" s="244" t="s">
        <v>172</v>
      </c>
      <c r="E928" s="245" t="s">
        <v>1</v>
      </c>
      <c r="F928" s="246" t="s">
        <v>348</v>
      </c>
      <c r="G928" s="243"/>
      <c r="H928" s="247">
        <v>17</v>
      </c>
      <c r="I928" s="248"/>
      <c r="J928" s="243"/>
      <c r="K928" s="243"/>
      <c r="L928" s="249"/>
      <c r="M928" s="250"/>
      <c r="N928" s="251"/>
      <c r="O928" s="251"/>
      <c r="P928" s="251"/>
      <c r="Q928" s="251"/>
      <c r="R928" s="251"/>
      <c r="S928" s="251"/>
      <c r="T928" s="252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T928" s="253" t="s">
        <v>172</v>
      </c>
      <c r="AU928" s="253" t="s">
        <v>83</v>
      </c>
      <c r="AV928" s="13" t="s">
        <v>83</v>
      </c>
      <c r="AW928" s="13" t="s">
        <v>31</v>
      </c>
      <c r="AX928" s="13" t="s">
        <v>12</v>
      </c>
      <c r="AY928" s="253" t="s">
        <v>164</v>
      </c>
    </row>
    <row r="929" s="14" customFormat="1">
      <c r="A929" s="14"/>
      <c r="B929" s="254"/>
      <c r="C929" s="255"/>
      <c r="D929" s="244" t="s">
        <v>172</v>
      </c>
      <c r="E929" s="256" t="s">
        <v>1</v>
      </c>
      <c r="F929" s="257" t="s">
        <v>716</v>
      </c>
      <c r="G929" s="255"/>
      <c r="H929" s="256" t="s">
        <v>1</v>
      </c>
      <c r="I929" s="258"/>
      <c r="J929" s="255"/>
      <c r="K929" s="255"/>
      <c r="L929" s="259"/>
      <c r="M929" s="260"/>
      <c r="N929" s="261"/>
      <c r="O929" s="261"/>
      <c r="P929" s="261"/>
      <c r="Q929" s="261"/>
      <c r="R929" s="261"/>
      <c r="S929" s="261"/>
      <c r="T929" s="262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T929" s="263" t="s">
        <v>172</v>
      </c>
      <c r="AU929" s="263" t="s">
        <v>83</v>
      </c>
      <c r="AV929" s="14" t="s">
        <v>81</v>
      </c>
      <c r="AW929" s="14" t="s">
        <v>31</v>
      </c>
      <c r="AX929" s="14" t="s">
        <v>12</v>
      </c>
      <c r="AY929" s="263" t="s">
        <v>164</v>
      </c>
    </row>
    <row r="930" s="13" customFormat="1">
      <c r="A930" s="13"/>
      <c r="B930" s="242"/>
      <c r="C930" s="243"/>
      <c r="D930" s="244" t="s">
        <v>172</v>
      </c>
      <c r="E930" s="245" t="s">
        <v>1</v>
      </c>
      <c r="F930" s="246" t="s">
        <v>237</v>
      </c>
      <c r="G930" s="243"/>
      <c r="H930" s="247">
        <v>10</v>
      </c>
      <c r="I930" s="248"/>
      <c r="J930" s="243"/>
      <c r="K930" s="243"/>
      <c r="L930" s="249"/>
      <c r="M930" s="250"/>
      <c r="N930" s="251"/>
      <c r="O930" s="251"/>
      <c r="P930" s="251"/>
      <c r="Q930" s="251"/>
      <c r="R930" s="251"/>
      <c r="S930" s="251"/>
      <c r="T930" s="252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T930" s="253" t="s">
        <v>172</v>
      </c>
      <c r="AU930" s="253" t="s">
        <v>83</v>
      </c>
      <c r="AV930" s="13" t="s">
        <v>83</v>
      </c>
      <c r="AW930" s="13" t="s">
        <v>31</v>
      </c>
      <c r="AX930" s="13" t="s">
        <v>12</v>
      </c>
      <c r="AY930" s="253" t="s">
        <v>164</v>
      </c>
    </row>
    <row r="931" s="14" customFormat="1">
      <c r="A931" s="14"/>
      <c r="B931" s="254"/>
      <c r="C931" s="255"/>
      <c r="D931" s="244" t="s">
        <v>172</v>
      </c>
      <c r="E931" s="256" t="s">
        <v>1</v>
      </c>
      <c r="F931" s="257" t="s">
        <v>275</v>
      </c>
      <c r="G931" s="255"/>
      <c r="H931" s="256" t="s">
        <v>1</v>
      </c>
      <c r="I931" s="258"/>
      <c r="J931" s="255"/>
      <c r="K931" s="255"/>
      <c r="L931" s="259"/>
      <c r="M931" s="260"/>
      <c r="N931" s="261"/>
      <c r="O931" s="261"/>
      <c r="P931" s="261"/>
      <c r="Q931" s="261"/>
      <c r="R931" s="261"/>
      <c r="S931" s="261"/>
      <c r="T931" s="262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T931" s="263" t="s">
        <v>172</v>
      </c>
      <c r="AU931" s="263" t="s">
        <v>83</v>
      </c>
      <c r="AV931" s="14" t="s">
        <v>81</v>
      </c>
      <c r="AW931" s="14" t="s">
        <v>31</v>
      </c>
      <c r="AX931" s="14" t="s">
        <v>12</v>
      </c>
      <c r="AY931" s="263" t="s">
        <v>164</v>
      </c>
    </row>
    <row r="932" s="13" customFormat="1">
      <c r="A932" s="13"/>
      <c r="B932" s="242"/>
      <c r="C932" s="243"/>
      <c r="D932" s="244" t="s">
        <v>172</v>
      </c>
      <c r="E932" s="245" t="s">
        <v>1</v>
      </c>
      <c r="F932" s="246" t="s">
        <v>354</v>
      </c>
      <c r="G932" s="243"/>
      <c r="H932" s="247">
        <v>18</v>
      </c>
      <c r="I932" s="248"/>
      <c r="J932" s="243"/>
      <c r="K932" s="243"/>
      <c r="L932" s="249"/>
      <c r="M932" s="250"/>
      <c r="N932" s="251"/>
      <c r="O932" s="251"/>
      <c r="P932" s="251"/>
      <c r="Q932" s="251"/>
      <c r="R932" s="251"/>
      <c r="S932" s="251"/>
      <c r="T932" s="252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T932" s="253" t="s">
        <v>172</v>
      </c>
      <c r="AU932" s="253" t="s">
        <v>83</v>
      </c>
      <c r="AV932" s="13" t="s">
        <v>83</v>
      </c>
      <c r="AW932" s="13" t="s">
        <v>31</v>
      </c>
      <c r="AX932" s="13" t="s">
        <v>12</v>
      </c>
      <c r="AY932" s="253" t="s">
        <v>164</v>
      </c>
    </row>
    <row r="933" s="14" customFormat="1">
      <c r="A933" s="14"/>
      <c r="B933" s="254"/>
      <c r="C933" s="255"/>
      <c r="D933" s="244" t="s">
        <v>172</v>
      </c>
      <c r="E933" s="256" t="s">
        <v>1</v>
      </c>
      <c r="F933" s="257" t="s">
        <v>283</v>
      </c>
      <c r="G933" s="255"/>
      <c r="H933" s="256" t="s">
        <v>1</v>
      </c>
      <c r="I933" s="258"/>
      <c r="J933" s="255"/>
      <c r="K933" s="255"/>
      <c r="L933" s="259"/>
      <c r="M933" s="260"/>
      <c r="N933" s="261"/>
      <c r="O933" s="261"/>
      <c r="P933" s="261"/>
      <c r="Q933" s="261"/>
      <c r="R933" s="261"/>
      <c r="S933" s="261"/>
      <c r="T933" s="262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T933" s="263" t="s">
        <v>172</v>
      </c>
      <c r="AU933" s="263" t="s">
        <v>83</v>
      </c>
      <c r="AV933" s="14" t="s">
        <v>81</v>
      </c>
      <c r="AW933" s="14" t="s">
        <v>31</v>
      </c>
      <c r="AX933" s="14" t="s">
        <v>12</v>
      </c>
      <c r="AY933" s="263" t="s">
        <v>164</v>
      </c>
    </row>
    <row r="934" s="13" customFormat="1">
      <c r="A934" s="13"/>
      <c r="B934" s="242"/>
      <c r="C934" s="243"/>
      <c r="D934" s="244" t="s">
        <v>172</v>
      </c>
      <c r="E934" s="245" t="s">
        <v>1</v>
      </c>
      <c r="F934" s="246" t="s">
        <v>216</v>
      </c>
      <c r="G934" s="243"/>
      <c r="H934" s="247">
        <v>7</v>
      </c>
      <c r="I934" s="248"/>
      <c r="J934" s="243"/>
      <c r="K934" s="243"/>
      <c r="L934" s="249"/>
      <c r="M934" s="250"/>
      <c r="N934" s="251"/>
      <c r="O934" s="251"/>
      <c r="P934" s="251"/>
      <c r="Q934" s="251"/>
      <c r="R934" s="251"/>
      <c r="S934" s="251"/>
      <c r="T934" s="252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T934" s="253" t="s">
        <v>172</v>
      </c>
      <c r="AU934" s="253" t="s">
        <v>83</v>
      </c>
      <c r="AV934" s="13" t="s">
        <v>83</v>
      </c>
      <c r="AW934" s="13" t="s">
        <v>31</v>
      </c>
      <c r="AX934" s="13" t="s">
        <v>12</v>
      </c>
      <c r="AY934" s="253" t="s">
        <v>164</v>
      </c>
    </row>
    <row r="935" s="14" customFormat="1">
      <c r="A935" s="14"/>
      <c r="B935" s="254"/>
      <c r="C935" s="255"/>
      <c r="D935" s="244" t="s">
        <v>172</v>
      </c>
      <c r="E935" s="256" t="s">
        <v>1</v>
      </c>
      <c r="F935" s="257" t="s">
        <v>284</v>
      </c>
      <c r="G935" s="255"/>
      <c r="H935" s="256" t="s">
        <v>1</v>
      </c>
      <c r="I935" s="258"/>
      <c r="J935" s="255"/>
      <c r="K935" s="255"/>
      <c r="L935" s="259"/>
      <c r="M935" s="260"/>
      <c r="N935" s="261"/>
      <c r="O935" s="261"/>
      <c r="P935" s="261"/>
      <c r="Q935" s="261"/>
      <c r="R935" s="261"/>
      <c r="S935" s="261"/>
      <c r="T935" s="262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T935" s="263" t="s">
        <v>172</v>
      </c>
      <c r="AU935" s="263" t="s">
        <v>83</v>
      </c>
      <c r="AV935" s="14" t="s">
        <v>81</v>
      </c>
      <c r="AW935" s="14" t="s">
        <v>31</v>
      </c>
      <c r="AX935" s="14" t="s">
        <v>12</v>
      </c>
      <c r="AY935" s="263" t="s">
        <v>164</v>
      </c>
    </row>
    <row r="936" s="13" customFormat="1">
      <c r="A936" s="13"/>
      <c r="B936" s="242"/>
      <c r="C936" s="243"/>
      <c r="D936" s="244" t="s">
        <v>172</v>
      </c>
      <c r="E936" s="245" t="s">
        <v>1</v>
      </c>
      <c r="F936" s="246" t="s">
        <v>181</v>
      </c>
      <c r="G936" s="243"/>
      <c r="H936" s="247">
        <v>3</v>
      </c>
      <c r="I936" s="248"/>
      <c r="J936" s="243"/>
      <c r="K936" s="243"/>
      <c r="L936" s="249"/>
      <c r="M936" s="250"/>
      <c r="N936" s="251"/>
      <c r="O936" s="251"/>
      <c r="P936" s="251"/>
      <c r="Q936" s="251"/>
      <c r="R936" s="251"/>
      <c r="S936" s="251"/>
      <c r="T936" s="252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T936" s="253" t="s">
        <v>172</v>
      </c>
      <c r="AU936" s="253" t="s">
        <v>83</v>
      </c>
      <c r="AV936" s="13" t="s">
        <v>83</v>
      </c>
      <c r="AW936" s="13" t="s">
        <v>31</v>
      </c>
      <c r="AX936" s="13" t="s">
        <v>12</v>
      </c>
      <c r="AY936" s="253" t="s">
        <v>164</v>
      </c>
    </row>
    <row r="937" s="14" customFormat="1">
      <c r="A937" s="14"/>
      <c r="B937" s="254"/>
      <c r="C937" s="255"/>
      <c r="D937" s="244" t="s">
        <v>172</v>
      </c>
      <c r="E937" s="256" t="s">
        <v>1</v>
      </c>
      <c r="F937" s="257" t="s">
        <v>277</v>
      </c>
      <c r="G937" s="255"/>
      <c r="H937" s="256" t="s">
        <v>1</v>
      </c>
      <c r="I937" s="258"/>
      <c r="J937" s="255"/>
      <c r="K937" s="255"/>
      <c r="L937" s="259"/>
      <c r="M937" s="260"/>
      <c r="N937" s="261"/>
      <c r="O937" s="261"/>
      <c r="P937" s="261"/>
      <c r="Q937" s="261"/>
      <c r="R937" s="261"/>
      <c r="S937" s="261"/>
      <c r="T937" s="262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T937" s="263" t="s">
        <v>172</v>
      </c>
      <c r="AU937" s="263" t="s">
        <v>83</v>
      </c>
      <c r="AV937" s="14" t="s">
        <v>81</v>
      </c>
      <c r="AW937" s="14" t="s">
        <v>31</v>
      </c>
      <c r="AX937" s="14" t="s">
        <v>12</v>
      </c>
      <c r="AY937" s="263" t="s">
        <v>164</v>
      </c>
    </row>
    <row r="938" s="13" customFormat="1">
      <c r="A938" s="13"/>
      <c r="B938" s="242"/>
      <c r="C938" s="243"/>
      <c r="D938" s="244" t="s">
        <v>172</v>
      </c>
      <c r="E938" s="245" t="s">
        <v>1</v>
      </c>
      <c r="F938" s="246" t="s">
        <v>81</v>
      </c>
      <c r="G938" s="243"/>
      <c r="H938" s="247">
        <v>1</v>
      </c>
      <c r="I938" s="248"/>
      <c r="J938" s="243"/>
      <c r="K938" s="243"/>
      <c r="L938" s="249"/>
      <c r="M938" s="250"/>
      <c r="N938" s="251"/>
      <c r="O938" s="251"/>
      <c r="P938" s="251"/>
      <c r="Q938" s="251"/>
      <c r="R938" s="251"/>
      <c r="S938" s="251"/>
      <c r="T938" s="252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T938" s="253" t="s">
        <v>172</v>
      </c>
      <c r="AU938" s="253" t="s">
        <v>83</v>
      </c>
      <c r="AV938" s="13" t="s">
        <v>83</v>
      </c>
      <c r="AW938" s="13" t="s">
        <v>31</v>
      </c>
      <c r="AX938" s="13" t="s">
        <v>12</v>
      </c>
      <c r="AY938" s="253" t="s">
        <v>164</v>
      </c>
    </row>
    <row r="939" s="14" customFormat="1">
      <c r="A939" s="14"/>
      <c r="B939" s="254"/>
      <c r="C939" s="255"/>
      <c r="D939" s="244" t="s">
        <v>172</v>
      </c>
      <c r="E939" s="256" t="s">
        <v>1</v>
      </c>
      <c r="F939" s="257" t="s">
        <v>279</v>
      </c>
      <c r="G939" s="255"/>
      <c r="H939" s="256" t="s">
        <v>1</v>
      </c>
      <c r="I939" s="258"/>
      <c r="J939" s="255"/>
      <c r="K939" s="255"/>
      <c r="L939" s="259"/>
      <c r="M939" s="260"/>
      <c r="N939" s="261"/>
      <c r="O939" s="261"/>
      <c r="P939" s="261"/>
      <c r="Q939" s="261"/>
      <c r="R939" s="261"/>
      <c r="S939" s="261"/>
      <c r="T939" s="262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T939" s="263" t="s">
        <v>172</v>
      </c>
      <c r="AU939" s="263" t="s">
        <v>83</v>
      </c>
      <c r="AV939" s="14" t="s">
        <v>81</v>
      </c>
      <c r="AW939" s="14" t="s">
        <v>31</v>
      </c>
      <c r="AX939" s="14" t="s">
        <v>12</v>
      </c>
      <c r="AY939" s="263" t="s">
        <v>164</v>
      </c>
    </row>
    <row r="940" s="13" customFormat="1">
      <c r="A940" s="13"/>
      <c r="B940" s="242"/>
      <c r="C940" s="243"/>
      <c r="D940" s="244" t="s">
        <v>172</v>
      </c>
      <c r="E940" s="245" t="s">
        <v>1</v>
      </c>
      <c r="F940" s="246" t="s">
        <v>83</v>
      </c>
      <c r="G940" s="243"/>
      <c r="H940" s="247">
        <v>2</v>
      </c>
      <c r="I940" s="248"/>
      <c r="J940" s="243"/>
      <c r="K940" s="243"/>
      <c r="L940" s="249"/>
      <c r="M940" s="250"/>
      <c r="N940" s="251"/>
      <c r="O940" s="251"/>
      <c r="P940" s="251"/>
      <c r="Q940" s="251"/>
      <c r="R940" s="251"/>
      <c r="S940" s="251"/>
      <c r="T940" s="252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T940" s="253" t="s">
        <v>172</v>
      </c>
      <c r="AU940" s="253" t="s">
        <v>83</v>
      </c>
      <c r="AV940" s="13" t="s">
        <v>83</v>
      </c>
      <c r="AW940" s="13" t="s">
        <v>31</v>
      </c>
      <c r="AX940" s="13" t="s">
        <v>12</v>
      </c>
      <c r="AY940" s="253" t="s">
        <v>164</v>
      </c>
    </row>
    <row r="941" s="14" customFormat="1">
      <c r="A941" s="14"/>
      <c r="B941" s="254"/>
      <c r="C941" s="255"/>
      <c r="D941" s="244" t="s">
        <v>172</v>
      </c>
      <c r="E941" s="256" t="s">
        <v>1</v>
      </c>
      <c r="F941" s="257" t="s">
        <v>281</v>
      </c>
      <c r="G941" s="255"/>
      <c r="H941" s="256" t="s">
        <v>1</v>
      </c>
      <c r="I941" s="258"/>
      <c r="J941" s="255"/>
      <c r="K941" s="255"/>
      <c r="L941" s="259"/>
      <c r="M941" s="260"/>
      <c r="N941" s="261"/>
      <c r="O941" s="261"/>
      <c r="P941" s="261"/>
      <c r="Q941" s="261"/>
      <c r="R941" s="261"/>
      <c r="S941" s="261"/>
      <c r="T941" s="262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T941" s="263" t="s">
        <v>172</v>
      </c>
      <c r="AU941" s="263" t="s">
        <v>83</v>
      </c>
      <c r="AV941" s="14" t="s">
        <v>81</v>
      </c>
      <c r="AW941" s="14" t="s">
        <v>31</v>
      </c>
      <c r="AX941" s="14" t="s">
        <v>12</v>
      </c>
      <c r="AY941" s="263" t="s">
        <v>164</v>
      </c>
    </row>
    <row r="942" s="13" customFormat="1">
      <c r="A942" s="13"/>
      <c r="B942" s="242"/>
      <c r="C942" s="243"/>
      <c r="D942" s="244" t="s">
        <v>172</v>
      </c>
      <c r="E942" s="245" t="s">
        <v>1</v>
      </c>
      <c r="F942" s="246" t="s">
        <v>83</v>
      </c>
      <c r="G942" s="243"/>
      <c r="H942" s="247">
        <v>2</v>
      </c>
      <c r="I942" s="248"/>
      <c r="J942" s="243"/>
      <c r="K942" s="243"/>
      <c r="L942" s="249"/>
      <c r="M942" s="250"/>
      <c r="N942" s="251"/>
      <c r="O942" s="251"/>
      <c r="P942" s="251"/>
      <c r="Q942" s="251"/>
      <c r="R942" s="251"/>
      <c r="S942" s="251"/>
      <c r="T942" s="252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T942" s="253" t="s">
        <v>172</v>
      </c>
      <c r="AU942" s="253" t="s">
        <v>83</v>
      </c>
      <c r="AV942" s="13" t="s">
        <v>83</v>
      </c>
      <c r="AW942" s="13" t="s">
        <v>31</v>
      </c>
      <c r="AX942" s="13" t="s">
        <v>12</v>
      </c>
      <c r="AY942" s="253" t="s">
        <v>164</v>
      </c>
    </row>
    <row r="943" s="14" customFormat="1">
      <c r="A943" s="14"/>
      <c r="B943" s="254"/>
      <c r="C943" s="255"/>
      <c r="D943" s="244" t="s">
        <v>172</v>
      </c>
      <c r="E943" s="256" t="s">
        <v>1</v>
      </c>
      <c r="F943" s="257" t="s">
        <v>286</v>
      </c>
      <c r="G943" s="255"/>
      <c r="H943" s="256" t="s">
        <v>1</v>
      </c>
      <c r="I943" s="258"/>
      <c r="J943" s="255"/>
      <c r="K943" s="255"/>
      <c r="L943" s="259"/>
      <c r="M943" s="260"/>
      <c r="N943" s="261"/>
      <c r="O943" s="261"/>
      <c r="P943" s="261"/>
      <c r="Q943" s="261"/>
      <c r="R943" s="261"/>
      <c r="S943" s="261"/>
      <c r="T943" s="262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T943" s="263" t="s">
        <v>172</v>
      </c>
      <c r="AU943" s="263" t="s">
        <v>83</v>
      </c>
      <c r="AV943" s="14" t="s">
        <v>81</v>
      </c>
      <c r="AW943" s="14" t="s">
        <v>31</v>
      </c>
      <c r="AX943" s="14" t="s">
        <v>12</v>
      </c>
      <c r="AY943" s="263" t="s">
        <v>164</v>
      </c>
    </row>
    <row r="944" s="13" customFormat="1">
      <c r="A944" s="13"/>
      <c r="B944" s="242"/>
      <c r="C944" s="243"/>
      <c r="D944" s="244" t="s">
        <v>172</v>
      </c>
      <c r="E944" s="245" t="s">
        <v>1</v>
      </c>
      <c r="F944" s="246" t="s">
        <v>222</v>
      </c>
      <c r="G944" s="243"/>
      <c r="H944" s="247">
        <v>8</v>
      </c>
      <c r="I944" s="248"/>
      <c r="J944" s="243"/>
      <c r="K944" s="243"/>
      <c r="L944" s="249"/>
      <c r="M944" s="250"/>
      <c r="N944" s="251"/>
      <c r="O944" s="251"/>
      <c r="P944" s="251"/>
      <c r="Q944" s="251"/>
      <c r="R944" s="251"/>
      <c r="S944" s="251"/>
      <c r="T944" s="252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T944" s="253" t="s">
        <v>172</v>
      </c>
      <c r="AU944" s="253" t="s">
        <v>83</v>
      </c>
      <c r="AV944" s="13" t="s">
        <v>83</v>
      </c>
      <c r="AW944" s="13" t="s">
        <v>31</v>
      </c>
      <c r="AX944" s="13" t="s">
        <v>12</v>
      </c>
      <c r="AY944" s="253" t="s">
        <v>164</v>
      </c>
    </row>
    <row r="945" s="14" customFormat="1">
      <c r="A945" s="14"/>
      <c r="B945" s="254"/>
      <c r="C945" s="255"/>
      <c r="D945" s="244" t="s">
        <v>172</v>
      </c>
      <c r="E945" s="256" t="s">
        <v>1</v>
      </c>
      <c r="F945" s="257" t="s">
        <v>289</v>
      </c>
      <c r="G945" s="255"/>
      <c r="H945" s="256" t="s">
        <v>1</v>
      </c>
      <c r="I945" s="258"/>
      <c r="J945" s="255"/>
      <c r="K945" s="255"/>
      <c r="L945" s="259"/>
      <c r="M945" s="260"/>
      <c r="N945" s="261"/>
      <c r="O945" s="261"/>
      <c r="P945" s="261"/>
      <c r="Q945" s="261"/>
      <c r="R945" s="261"/>
      <c r="S945" s="261"/>
      <c r="T945" s="262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T945" s="263" t="s">
        <v>172</v>
      </c>
      <c r="AU945" s="263" t="s">
        <v>83</v>
      </c>
      <c r="AV945" s="14" t="s">
        <v>81</v>
      </c>
      <c r="AW945" s="14" t="s">
        <v>31</v>
      </c>
      <c r="AX945" s="14" t="s">
        <v>12</v>
      </c>
      <c r="AY945" s="263" t="s">
        <v>164</v>
      </c>
    </row>
    <row r="946" s="13" customFormat="1">
      <c r="A946" s="13"/>
      <c r="B946" s="242"/>
      <c r="C946" s="243"/>
      <c r="D946" s="244" t="s">
        <v>172</v>
      </c>
      <c r="E946" s="245" t="s">
        <v>1</v>
      </c>
      <c r="F946" s="246" t="s">
        <v>83</v>
      </c>
      <c r="G946" s="243"/>
      <c r="H946" s="247">
        <v>2</v>
      </c>
      <c r="I946" s="248"/>
      <c r="J946" s="243"/>
      <c r="K946" s="243"/>
      <c r="L946" s="249"/>
      <c r="M946" s="250"/>
      <c r="N946" s="251"/>
      <c r="O946" s="251"/>
      <c r="P946" s="251"/>
      <c r="Q946" s="251"/>
      <c r="R946" s="251"/>
      <c r="S946" s="251"/>
      <c r="T946" s="252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T946" s="253" t="s">
        <v>172</v>
      </c>
      <c r="AU946" s="253" t="s">
        <v>83</v>
      </c>
      <c r="AV946" s="13" t="s">
        <v>83</v>
      </c>
      <c r="AW946" s="13" t="s">
        <v>31</v>
      </c>
      <c r="AX946" s="13" t="s">
        <v>12</v>
      </c>
      <c r="AY946" s="253" t="s">
        <v>164</v>
      </c>
    </row>
    <row r="947" s="14" customFormat="1">
      <c r="A947" s="14"/>
      <c r="B947" s="254"/>
      <c r="C947" s="255"/>
      <c r="D947" s="244" t="s">
        <v>172</v>
      </c>
      <c r="E947" s="256" t="s">
        <v>1</v>
      </c>
      <c r="F947" s="257" t="s">
        <v>288</v>
      </c>
      <c r="G947" s="255"/>
      <c r="H947" s="256" t="s">
        <v>1</v>
      </c>
      <c r="I947" s="258"/>
      <c r="J947" s="255"/>
      <c r="K947" s="255"/>
      <c r="L947" s="259"/>
      <c r="M947" s="260"/>
      <c r="N947" s="261"/>
      <c r="O947" s="261"/>
      <c r="P947" s="261"/>
      <c r="Q947" s="261"/>
      <c r="R947" s="261"/>
      <c r="S947" s="261"/>
      <c r="T947" s="262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T947" s="263" t="s">
        <v>172</v>
      </c>
      <c r="AU947" s="263" t="s">
        <v>83</v>
      </c>
      <c r="AV947" s="14" t="s">
        <v>81</v>
      </c>
      <c r="AW947" s="14" t="s">
        <v>31</v>
      </c>
      <c r="AX947" s="14" t="s">
        <v>12</v>
      </c>
      <c r="AY947" s="263" t="s">
        <v>164</v>
      </c>
    </row>
    <row r="948" s="13" customFormat="1">
      <c r="A948" s="13"/>
      <c r="B948" s="242"/>
      <c r="C948" s="243"/>
      <c r="D948" s="244" t="s">
        <v>172</v>
      </c>
      <c r="E948" s="245" t="s">
        <v>1</v>
      </c>
      <c r="F948" s="246" t="s">
        <v>181</v>
      </c>
      <c r="G948" s="243"/>
      <c r="H948" s="247">
        <v>3</v>
      </c>
      <c r="I948" s="248"/>
      <c r="J948" s="243"/>
      <c r="K948" s="243"/>
      <c r="L948" s="249"/>
      <c r="M948" s="250"/>
      <c r="N948" s="251"/>
      <c r="O948" s="251"/>
      <c r="P948" s="251"/>
      <c r="Q948" s="251"/>
      <c r="R948" s="251"/>
      <c r="S948" s="251"/>
      <c r="T948" s="252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T948" s="253" t="s">
        <v>172</v>
      </c>
      <c r="AU948" s="253" t="s">
        <v>83</v>
      </c>
      <c r="AV948" s="13" t="s">
        <v>83</v>
      </c>
      <c r="AW948" s="13" t="s">
        <v>31</v>
      </c>
      <c r="AX948" s="13" t="s">
        <v>12</v>
      </c>
      <c r="AY948" s="253" t="s">
        <v>164</v>
      </c>
    </row>
    <row r="949" s="15" customFormat="1">
      <c r="A949" s="15"/>
      <c r="B949" s="264"/>
      <c r="C949" s="265"/>
      <c r="D949" s="244" t="s">
        <v>172</v>
      </c>
      <c r="E949" s="266" t="s">
        <v>1</v>
      </c>
      <c r="F949" s="267" t="s">
        <v>180</v>
      </c>
      <c r="G949" s="265"/>
      <c r="H949" s="268">
        <v>73</v>
      </c>
      <c r="I949" s="269"/>
      <c r="J949" s="265"/>
      <c r="K949" s="265"/>
      <c r="L949" s="270"/>
      <c r="M949" s="271"/>
      <c r="N949" s="272"/>
      <c r="O949" s="272"/>
      <c r="P949" s="272"/>
      <c r="Q949" s="272"/>
      <c r="R949" s="272"/>
      <c r="S949" s="272"/>
      <c r="T949" s="273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T949" s="274" t="s">
        <v>172</v>
      </c>
      <c r="AU949" s="274" t="s">
        <v>83</v>
      </c>
      <c r="AV949" s="15" t="s">
        <v>170</v>
      </c>
      <c r="AW949" s="15" t="s">
        <v>31</v>
      </c>
      <c r="AX949" s="15" t="s">
        <v>81</v>
      </c>
      <c r="AY949" s="274" t="s">
        <v>164</v>
      </c>
    </row>
    <row r="950" s="2" customFormat="1" ht="24.15" customHeight="1">
      <c r="A950" s="39"/>
      <c r="B950" s="40"/>
      <c r="C950" s="228" t="s">
        <v>717</v>
      </c>
      <c r="D950" s="228" t="s">
        <v>166</v>
      </c>
      <c r="E950" s="229" t="s">
        <v>718</v>
      </c>
      <c r="F950" s="230" t="s">
        <v>719</v>
      </c>
      <c r="G950" s="231" t="s">
        <v>556</v>
      </c>
      <c r="H950" s="232">
        <v>67</v>
      </c>
      <c r="I950" s="233"/>
      <c r="J950" s="234">
        <f>ROUND(I950*H950,2)</f>
        <v>0</v>
      </c>
      <c r="K950" s="235"/>
      <c r="L950" s="45"/>
      <c r="M950" s="236" t="s">
        <v>1</v>
      </c>
      <c r="N950" s="237" t="s">
        <v>39</v>
      </c>
      <c r="O950" s="92"/>
      <c r="P950" s="238">
        <f>O950*H950</f>
        <v>0</v>
      </c>
      <c r="Q950" s="238">
        <v>0.41948000000000002</v>
      </c>
      <c r="R950" s="238">
        <f>Q950*H950</f>
        <v>28.105160000000001</v>
      </c>
      <c r="S950" s="238">
        <v>0</v>
      </c>
      <c r="T950" s="239">
        <f>S950*H950</f>
        <v>0</v>
      </c>
      <c r="U950" s="39"/>
      <c r="V950" s="39"/>
      <c r="W950" s="39"/>
      <c r="X950" s="39"/>
      <c r="Y950" s="39"/>
      <c r="Z950" s="39"/>
      <c r="AA950" s="39"/>
      <c r="AB950" s="39"/>
      <c r="AC950" s="39"/>
      <c r="AD950" s="39"/>
      <c r="AE950" s="39"/>
      <c r="AR950" s="240" t="s">
        <v>170</v>
      </c>
      <c r="AT950" s="240" t="s">
        <v>166</v>
      </c>
      <c r="AU950" s="240" t="s">
        <v>83</v>
      </c>
      <c r="AY950" s="18" t="s">
        <v>164</v>
      </c>
      <c r="BE950" s="241">
        <f>IF(N950="základní",J950,0)</f>
        <v>0</v>
      </c>
      <c r="BF950" s="241">
        <f>IF(N950="snížená",J950,0)</f>
        <v>0</v>
      </c>
      <c r="BG950" s="241">
        <f>IF(N950="zákl. přenesená",J950,0)</f>
        <v>0</v>
      </c>
      <c r="BH950" s="241">
        <f>IF(N950="sníž. přenesená",J950,0)</f>
        <v>0</v>
      </c>
      <c r="BI950" s="241">
        <f>IF(N950="nulová",J950,0)</f>
        <v>0</v>
      </c>
      <c r="BJ950" s="18" t="s">
        <v>81</v>
      </c>
      <c r="BK950" s="241">
        <f>ROUND(I950*H950,2)</f>
        <v>0</v>
      </c>
      <c r="BL950" s="18" t="s">
        <v>170</v>
      </c>
      <c r="BM950" s="240" t="s">
        <v>720</v>
      </c>
    </row>
    <row r="951" s="13" customFormat="1">
      <c r="A951" s="13"/>
      <c r="B951" s="242"/>
      <c r="C951" s="243"/>
      <c r="D951" s="244" t="s">
        <v>172</v>
      </c>
      <c r="E951" s="245" t="s">
        <v>1</v>
      </c>
      <c r="F951" s="246" t="s">
        <v>694</v>
      </c>
      <c r="G951" s="243"/>
      <c r="H951" s="247">
        <v>67</v>
      </c>
      <c r="I951" s="248"/>
      <c r="J951" s="243"/>
      <c r="K951" s="243"/>
      <c r="L951" s="249"/>
      <c r="M951" s="250"/>
      <c r="N951" s="251"/>
      <c r="O951" s="251"/>
      <c r="P951" s="251"/>
      <c r="Q951" s="251"/>
      <c r="R951" s="251"/>
      <c r="S951" s="251"/>
      <c r="T951" s="252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T951" s="253" t="s">
        <v>172</v>
      </c>
      <c r="AU951" s="253" t="s">
        <v>83</v>
      </c>
      <c r="AV951" s="13" t="s">
        <v>83</v>
      </c>
      <c r="AW951" s="13" t="s">
        <v>31</v>
      </c>
      <c r="AX951" s="13" t="s">
        <v>81</v>
      </c>
      <c r="AY951" s="253" t="s">
        <v>164</v>
      </c>
    </row>
    <row r="952" s="2" customFormat="1" ht="16.5" customHeight="1">
      <c r="A952" s="39"/>
      <c r="B952" s="40"/>
      <c r="C952" s="286" t="s">
        <v>721</v>
      </c>
      <c r="D952" s="286" t="s">
        <v>488</v>
      </c>
      <c r="E952" s="287" t="s">
        <v>722</v>
      </c>
      <c r="F952" s="288" t="s">
        <v>723</v>
      </c>
      <c r="G952" s="289" t="s">
        <v>556</v>
      </c>
      <c r="H952" s="290">
        <v>63</v>
      </c>
      <c r="I952" s="291"/>
      <c r="J952" s="292">
        <f>ROUND(I952*H952,2)</f>
        <v>0</v>
      </c>
      <c r="K952" s="293"/>
      <c r="L952" s="294"/>
      <c r="M952" s="295" t="s">
        <v>1</v>
      </c>
      <c r="N952" s="296" t="s">
        <v>39</v>
      </c>
      <c r="O952" s="92"/>
      <c r="P952" s="238">
        <f>O952*H952</f>
        <v>0</v>
      </c>
      <c r="Q952" s="238">
        <v>1.3700000000000001</v>
      </c>
      <c r="R952" s="238">
        <f>Q952*H952</f>
        <v>86.310000000000002</v>
      </c>
      <c r="S952" s="238">
        <v>0</v>
      </c>
      <c r="T952" s="239">
        <f>S952*H952</f>
        <v>0</v>
      </c>
      <c r="U952" s="39"/>
      <c r="V952" s="39"/>
      <c r="W952" s="39"/>
      <c r="X952" s="39"/>
      <c r="Y952" s="39"/>
      <c r="Z952" s="39"/>
      <c r="AA952" s="39"/>
      <c r="AB952" s="39"/>
      <c r="AC952" s="39"/>
      <c r="AD952" s="39"/>
      <c r="AE952" s="39"/>
      <c r="AR952" s="240" t="s">
        <v>222</v>
      </c>
      <c r="AT952" s="240" t="s">
        <v>488</v>
      </c>
      <c r="AU952" s="240" t="s">
        <v>83</v>
      </c>
      <c r="AY952" s="18" t="s">
        <v>164</v>
      </c>
      <c r="BE952" s="241">
        <f>IF(N952="základní",J952,0)</f>
        <v>0</v>
      </c>
      <c r="BF952" s="241">
        <f>IF(N952="snížená",J952,0)</f>
        <v>0</v>
      </c>
      <c r="BG952" s="241">
        <f>IF(N952="zákl. přenesená",J952,0)</f>
        <v>0</v>
      </c>
      <c r="BH952" s="241">
        <f>IF(N952="sníž. přenesená",J952,0)</f>
        <v>0</v>
      </c>
      <c r="BI952" s="241">
        <f>IF(N952="nulová",J952,0)</f>
        <v>0</v>
      </c>
      <c r="BJ952" s="18" t="s">
        <v>81</v>
      </c>
      <c r="BK952" s="241">
        <f>ROUND(I952*H952,2)</f>
        <v>0</v>
      </c>
      <c r="BL952" s="18" t="s">
        <v>170</v>
      </c>
      <c r="BM952" s="240" t="s">
        <v>724</v>
      </c>
    </row>
    <row r="953" s="2" customFormat="1">
      <c r="A953" s="39"/>
      <c r="B953" s="40"/>
      <c r="C953" s="41"/>
      <c r="D953" s="244" t="s">
        <v>563</v>
      </c>
      <c r="E953" s="41"/>
      <c r="F953" s="297" t="s">
        <v>725</v>
      </c>
      <c r="G953" s="41"/>
      <c r="H953" s="41"/>
      <c r="I953" s="298"/>
      <c r="J953" s="41"/>
      <c r="K953" s="41"/>
      <c r="L953" s="45"/>
      <c r="M953" s="299"/>
      <c r="N953" s="300"/>
      <c r="O953" s="92"/>
      <c r="P953" s="92"/>
      <c r="Q953" s="92"/>
      <c r="R953" s="92"/>
      <c r="S953" s="92"/>
      <c r="T953" s="93"/>
      <c r="U953" s="39"/>
      <c r="V953" s="39"/>
      <c r="W953" s="39"/>
      <c r="X953" s="39"/>
      <c r="Y953" s="39"/>
      <c r="Z953" s="39"/>
      <c r="AA953" s="39"/>
      <c r="AB953" s="39"/>
      <c r="AC953" s="39"/>
      <c r="AD953" s="39"/>
      <c r="AE953" s="39"/>
      <c r="AT953" s="18" t="s">
        <v>563</v>
      </c>
      <c r="AU953" s="18" t="s">
        <v>83</v>
      </c>
    </row>
    <row r="954" s="13" customFormat="1">
      <c r="A954" s="13"/>
      <c r="B954" s="242"/>
      <c r="C954" s="243"/>
      <c r="D954" s="244" t="s">
        <v>172</v>
      </c>
      <c r="E954" s="245" t="s">
        <v>1</v>
      </c>
      <c r="F954" s="246" t="s">
        <v>659</v>
      </c>
      <c r="G954" s="243"/>
      <c r="H954" s="247">
        <v>63</v>
      </c>
      <c r="I954" s="248"/>
      <c r="J954" s="243"/>
      <c r="K954" s="243"/>
      <c r="L954" s="249"/>
      <c r="M954" s="250"/>
      <c r="N954" s="251"/>
      <c r="O954" s="251"/>
      <c r="P954" s="251"/>
      <c r="Q954" s="251"/>
      <c r="R954" s="251"/>
      <c r="S954" s="251"/>
      <c r="T954" s="252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T954" s="253" t="s">
        <v>172</v>
      </c>
      <c r="AU954" s="253" t="s">
        <v>83</v>
      </c>
      <c r="AV954" s="13" t="s">
        <v>83</v>
      </c>
      <c r="AW954" s="13" t="s">
        <v>31</v>
      </c>
      <c r="AX954" s="13" t="s">
        <v>81</v>
      </c>
      <c r="AY954" s="253" t="s">
        <v>164</v>
      </c>
    </row>
    <row r="955" s="2" customFormat="1" ht="16.5" customHeight="1">
      <c r="A955" s="39"/>
      <c r="B955" s="40"/>
      <c r="C955" s="286" t="s">
        <v>726</v>
      </c>
      <c r="D955" s="286" t="s">
        <v>488</v>
      </c>
      <c r="E955" s="287" t="s">
        <v>727</v>
      </c>
      <c r="F955" s="288" t="s">
        <v>728</v>
      </c>
      <c r="G955" s="289" t="s">
        <v>556</v>
      </c>
      <c r="H955" s="290">
        <v>4</v>
      </c>
      <c r="I955" s="291"/>
      <c r="J955" s="292">
        <f>ROUND(I955*H955,2)</f>
        <v>0</v>
      </c>
      <c r="K955" s="293"/>
      <c r="L955" s="294"/>
      <c r="M955" s="295" t="s">
        <v>1</v>
      </c>
      <c r="N955" s="296" t="s">
        <v>39</v>
      </c>
      <c r="O955" s="92"/>
      <c r="P955" s="238">
        <f>O955*H955</f>
        <v>0</v>
      </c>
      <c r="Q955" s="238">
        <v>1.3700000000000001</v>
      </c>
      <c r="R955" s="238">
        <f>Q955*H955</f>
        <v>5.4800000000000004</v>
      </c>
      <c r="S955" s="238">
        <v>0</v>
      </c>
      <c r="T955" s="239">
        <f>S955*H955</f>
        <v>0</v>
      </c>
      <c r="U955" s="39"/>
      <c r="V955" s="39"/>
      <c r="W955" s="39"/>
      <c r="X955" s="39"/>
      <c r="Y955" s="39"/>
      <c r="Z955" s="39"/>
      <c r="AA955" s="39"/>
      <c r="AB955" s="39"/>
      <c r="AC955" s="39"/>
      <c r="AD955" s="39"/>
      <c r="AE955" s="39"/>
      <c r="AR955" s="240" t="s">
        <v>222</v>
      </c>
      <c r="AT955" s="240" t="s">
        <v>488</v>
      </c>
      <c r="AU955" s="240" t="s">
        <v>83</v>
      </c>
      <c r="AY955" s="18" t="s">
        <v>164</v>
      </c>
      <c r="BE955" s="241">
        <f>IF(N955="základní",J955,0)</f>
        <v>0</v>
      </c>
      <c r="BF955" s="241">
        <f>IF(N955="snížená",J955,0)</f>
        <v>0</v>
      </c>
      <c r="BG955" s="241">
        <f>IF(N955="zákl. přenesená",J955,0)</f>
        <v>0</v>
      </c>
      <c r="BH955" s="241">
        <f>IF(N955="sníž. přenesená",J955,0)</f>
        <v>0</v>
      </c>
      <c r="BI955" s="241">
        <f>IF(N955="nulová",J955,0)</f>
        <v>0</v>
      </c>
      <c r="BJ955" s="18" t="s">
        <v>81</v>
      </c>
      <c r="BK955" s="241">
        <f>ROUND(I955*H955,2)</f>
        <v>0</v>
      </c>
      <c r="BL955" s="18" t="s">
        <v>170</v>
      </c>
      <c r="BM955" s="240" t="s">
        <v>729</v>
      </c>
    </row>
    <row r="956" s="2" customFormat="1">
      <c r="A956" s="39"/>
      <c r="B956" s="40"/>
      <c r="C956" s="41"/>
      <c r="D956" s="244" t="s">
        <v>563</v>
      </c>
      <c r="E956" s="41"/>
      <c r="F956" s="297" t="s">
        <v>725</v>
      </c>
      <c r="G956" s="41"/>
      <c r="H956" s="41"/>
      <c r="I956" s="298"/>
      <c r="J956" s="41"/>
      <c r="K956" s="41"/>
      <c r="L956" s="45"/>
      <c r="M956" s="299"/>
      <c r="N956" s="300"/>
      <c r="O956" s="92"/>
      <c r="P956" s="92"/>
      <c r="Q956" s="92"/>
      <c r="R956" s="92"/>
      <c r="S956" s="92"/>
      <c r="T956" s="93"/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T956" s="18" t="s">
        <v>563</v>
      </c>
      <c r="AU956" s="18" t="s">
        <v>83</v>
      </c>
    </row>
    <row r="957" s="14" customFormat="1">
      <c r="A957" s="14"/>
      <c r="B957" s="254"/>
      <c r="C957" s="255"/>
      <c r="D957" s="244" t="s">
        <v>172</v>
      </c>
      <c r="E957" s="256" t="s">
        <v>1</v>
      </c>
      <c r="F957" s="257" t="s">
        <v>730</v>
      </c>
      <c r="G957" s="255"/>
      <c r="H957" s="256" t="s">
        <v>1</v>
      </c>
      <c r="I957" s="258"/>
      <c r="J957" s="255"/>
      <c r="K957" s="255"/>
      <c r="L957" s="259"/>
      <c r="M957" s="260"/>
      <c r="N957" s="261"/>
      <c r="O957" s="261"/>
      <c r="P957" s="261"/>
      <c r="Q957" s="261"/>
      <c r="R957" s="261"/>
      <c r="S957" s="261"/>
      <c r="T957" s="262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T957" s="263" t="s">
        <v>172</v>
      </c>
      <c r="AU957" s="263" t="s">
        <v>83</v>
      </c>
      <c r="AV957" s="14" t="s">
        <v>81</v>
      </c>
      <c r="AW957" s="14" t="s">
        <v>31</v>
      </c>
      <c r="AX957" s="14" t="s">
        <v>12</v>
      </c>
      <c r="AY957" s="263" t="s">
        <v>164</v>
      </c>
    </row>
    <row r="958" s="13" customFormat="1">
      <c r="A958" s="13"/>
      <c r="B958" s="242"/>
      <c r="C958" s="243"/>
      <c r="D958" s="244" t="s">
        <v>172</v>
      </c>
      <c r="E958" s="245" t="s">
        <v>1</v>
      </c>
      <c r="F958" s="246" t="s">
        <v>170</v>
      </c>
      <c r="G958" s="243"/>
      <c r="H958" s="247">
        <v>4</v>
      </c>
      <c r="I958" s="248"/>
      <c r="J958" s="243"/>
      <c r="K958" s="243"/>
      <c r="L958" s="249"/>
      <c r="M958" s="250"/>
      <c r="N958" s="251"/>
      <c r="O958" s="251"/>
      <c r="P958" s="251"/>
      <c r="Q958" s="251"/>
      <c r="R958" s="251"/>
      <c r="S958" s="251"/>
      <c r="T958" s="252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T958" s="253" t="s">
        <v>172</v>
      </c>
      <c r="AU958" s="253" t="s">
        <v>83</v>
      </c>
      <c r="AV958" s="13" t="s">
        <v>83</v>
      </c>
      <c r="AW958" s="13" t="s">
        <v>31</v>
      </c>
      <c r="AX958" s="13" t="s">
        <v>81</v>
      </c>
      <c r="AY958" s="253" t="s">
        <v>164</v>
      </c>
    </row>
    <row r="959" s="2" customFormat="1" ht="24.15" customHeight="1">
      <c r="A959" s="39"/>
      <c r="B959" s="40"/>
      <c r="C959" s="286" t="s">
        <v>731</v>
      </c>
      <c r="D959" s="286" t="s">
        <v>488</v>
      </c>
      <c r="E959" s="287" t="s">
        <v>732</v>
      </c>
      <c r="F959" s="288" t="s">
        <v>733</v>
      </c>
      <c r="G959" s="289" t="s">
        <v>556</v>
      </c>
      <c r="H959" s="290">
        <v>190</v>
      </c>
      <c r="I959" s="291"/>
      <c r="J959" s="292">
        <f>ROUND(I959*H959,2)</f>
        <v>0</v>
      </c>
      <c r="K959" s="293"/>
      <c r="L959" s="294"/>
      <c r="M959" s="295" t="s">
        <v>1</v>
      </c>
      <c r="N959" s="296" t="s">
        <v>39</v>
      </c>
      <c r="O959" s="92"/>
      <c r="P959" s="238">
        <f>O959*H959</f>
        <v>0</v>
      </c>
      <c r="Q959" s="238">
        <v>0.002</v>
      </c>
      <c r="R959" s="238">
        <f>Q959*H959</f>
        <v>0.38</v>
      </c>
      <c r="S959" s="238">
        <v>0</v>
      </c>
      <c r="T959" s="239">
        <f>S959*H959</f>
        <v>0</v>
      </c>
      <c r="U959" s="39"/>
      <c r="V959" s="39"/>
      <c r="W959" s="39"/>
      <c r="X959" s="39"/>
      <c r="Y959" s="39"/>
      <c r="Z959" s="39"/>
      <c r="AA959" s="39"/>
      <c r="AB959" s="39"/>
      <c r="AC959" s="39"/>
      <c r="AD959" s="39"/>
      <c r="AE959" s="39"/>
      <c r="AR959" s="240" t="s">
        <v>222</v>
      </c>
      <c r="AT959" s="240" t="s">
        <v>488</v>
      </c>
      <c r="AU959" s="240" t="s">
        <v>83</v>
      </c>
      <c r="AY959" s="18" t="s">
        <v>164</v>
      </c>
      <c r="BE959" s="241">
        <f>IF(N959="základní",J959,0)</f>
        <v>0</v>
      </c>
      <c r="BF959" s="241">
        <f>IF(N959="snížená",J959,0)</f>
        <v>0</v>
      </c>
      <c r="BG959" s="241">
        <f>IF(N959="zákl. přenesená",J959,0)</f>
        <v>0</v>
      </c>
      <c r="BH959" s="241">
        <f>IF(N959="sníž. přenesená",J959,0)</f>
        <v>0</v>
      </c>
      <c r="BI959" s="241">
        <f>IF(N959="nulová",J959,0)</f>
        <v>0</v>
      </c>
      <c r="BJ959" s="18" t="s">
        <v>81</v>
      </c>
      <c r="BK959" s="241">
        <f>ROUND(I959*H959,2)</f>
        <v>0</v>
      </c>
      <c r="BL959" s="18" t="s">
        <v>170</v>
      </c>
      <c r="BM959" s="240" t="s">
        <v>734</v>
      </c>
    </row>
    <row r="960" s="13" customFormat="1">
      <c r="A960" s="13"/>
      <c r="B960" s="242"/>
      <c r="C960" s="243"/>
      <c r="D960" s="244" t="s">
        <v>172</v>
      </c>
      <c r="E960" s="245" t="s">
        <v>1</v>
      </c>
      <c r="F960" s="246" t="s">
        <v>735</v>
      </c>
      <c r="G960" s="243"/>
      <c r="H960" s="247">
        <v>190</v>
      </c>
      <c r="I960" s="248"/>
      <c r="J960" s="243"/>
      <c r="K960" s="243"/>
      <c r="L960" s="249"/>
      <c r="M960" s="250"/>
      <c r="N960" s="251"/>
      <c r="O960" s="251"/>
      <c r="P960" s="251"/>
      <c r="Q960" s="251"/>
      <c r="R960" s="251"/>
      <c r="S960" s="251"/>
      <c r="T960" s="252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T960" s="253" t="s">
        <v>172</v>
      </c>
      <c r="AU960" s="253" t="s">
        <v>83</v>
      </c>
      <c r="AV960" s="13" t="s">
        <v>83</v>
      </c>
      <c r="AW960" s="13" t="s">
        <v>31</v>
      </c>
      <c r="AX960" s="13" t="s">
        <v>81</v>
      </c>
      <c r="AY960" s="253" t="s">
        <v>164</v>
      </c>
    </row>
    <row r="961" s="2" customFormat="1" ht="24.15" customHeight="1">
      <c r="A961" s="39"/>
      <c r="B961" s="40"/>
      <c r="C961" s="228" t="s">
        <v>736</v>
      </c>
      <c r="D961" s="228" t="s">
        <v>166</v>
      </c>
      <c r="E961" s="229" t="s">
        <v>737</v>
      </c>
      <c r="F961" s="230" t="s">
        <v>738</v>
      </c>
      <c r="G961" s="231" t="s">
        <v>556</v>
      </c>
      <c r="H961" s="232">
        <v>3</v>
      </c>
      <c r="I961" s="233"/>
      <c r="J961" s="234">
        <f>ROUND(I961*H961,2)</f>
        <v>0</v>
      </c>
      <c r="K961" s="235"/>
      <c r="L961" s="45"/>
      <c r="M961" s="236" t="s">
        <v>1</v>
      </c>
      <c r="N961" s="237" t="s">
        <v>39</v>
      </c>
      <c r="O961" s="92"/>
      <c r="P961" s="238">
        <f>O961*H961</f>
        <v>0</v>
      </c>
      <c r="Q961" s="238">
        <v>0.55256000000000005</v>
      </c>
      <c r="R961" s="238">
        <f>Q961*H961</f>
        <v>1.65768</v>
      </c>
      <c r="S961" s="238">
        <v>0</v>
      </c>
      <c r="T961" s="239">
        <f>S961*H961</f>
        <v>0</v>
      </c>
      <c r="U961" s="39"/>
      <c r="V961" s="39"/>
      <c r="W961" s="39"/>
      <c r="X961" s="39"/>
      <c r="Y961" s="39"/>
      <c r="Z961" s="39"/>
      <c r="AA961" s="39"/>
      <c r="AB961" s="39"/>
      <c r="AC961" s="39"/>
      <c r="AD961" s="39"/>
      <c r="AE961" s="39"/>
      <c r="AR961" s="240" t="s">
        <v>170</v>
      </c>
      <c r="AT961" s="240" t="s">
        <v>166</v>
      </c>
      <c r="AU961" s="240" t="s">
        <v>83</v>
      </c>
      <c r="AY961" s="18" t="s">
        <v>164</v>
      </c>
      <c r="BE961" s="241">
        <f>IF(N961="základní",J961,0)</f>
        <v>0</v>
      </c>
      <c r="BF961" s="241">
        <f>IF(N961="snížená",J961,0)</f>
        <v>0</v>
      </c>
      <c r="BG961" s="241">
        <f>IF(N961="zákl. přenesená",J961,0)</f>
        <v>0</v>
      </c>
      <c r="BH961" s="241">
        <f>IF(N961="sníž. přenesená",J961,0)</f>
        <v>0</v>
      </c>
      <c r="BI961" s="241">
        <f>IF(N961="nulová",J961,0)</f>
        <v>0</v>
      </c>
      <c r="BJ961" s="18" t="s">
        <v>81</v>
      </c>
      <c r="BK961" s="241">
        <f>ROUND(I961*H961,2)</f>
        <v>0</v>
      </c>
      <c r="BL961" s="18" t="s">
        <v>170</v>
      </c>
      <c r="BM961" s="240" t="s">
        <v>739</v>
      </c>
    </row>
    <row r="962" s="13" customFormat="1">
      <c r="A962" s="13"/>
      <c r="B962" s="242"/>
      <c r="C962" s="243"/>
      <c r="D962" s="244" t="s">
        <v>172</v>
      </c>
      <c r="E962" s="245" t="s">
        <v>1</v>
      </c>
      <c r="F962" s="246" t="s">
        <v>181</v>
      </c>
      <c r="G962" s="243"/>
      <c r="H962" s="247">
        <v>3</v>
      </c>
      <c r="I962" s="248"/>
      <c r="J962" s="243"/>
      <c r="K962" s="243"/>
      <c r="L962" s="249"/>
      <c r="M962" s="250"/>
      <c r="N962" s="251"/>
      <c r="O962" s="251"/>
      <c r="P962" s="251"/>
      <c r="Q962" s="251"/>
      <c r="R962" s="251"/>
      <c r="S962" s="251"/>
      <c r="T962" s="252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T962" s="253" t="s">
        <v>172</v>
      </c>
      <c r="AU962" s="253" t="s">
        <v>83</v>
      </c>
      <c r="AV962" s="13" t="s">
        <v>83</v>
      </c>
      <c r="AW962" s="13" t="s">
        <v>31</v>
      </c>
      <c r="AX962" s="13" t="s">
        <v>81</v>
      </c>
      <c r="AY962" s="253" t="s">
        <v>164</v>
      </c>
    </row>
    <row r="963" s="2" customFormat="1" ht="24.15" customHeight="1">
      <c r="A963" s="39"/>
      <c r="B963" s="40"/>
      <c r="C963" s="286" t="s">
        <v>740</v>
      </c>
      <c r="D963" s="286" t="s">
        <v>488</v>
      </c>
      <c r="E963" s="287" t="s">
        <v>741</v>
      </c>
      <c r="F963" s="288" t="s">
        <v>742</v>
      </c>
      <c r="G963" s="289" t="s">
        <v>556</v>
      </c>
      <c r="H963" s="290">
        <v>3</v>
      </c>
      <c r="I963" s="291"/>
      <c r="J963" s="292">
        <f>ROUND(I963*H963,2)</f>
        <v>0</v>
      </c>
      <c r="K963" s="293"/>
      <c r="L963" s="294"/>
      <c r="M963" s="295" t="s">
        <v>1</v>
      </c>
      <c r="N963" s="296" t="s">
        <v>39</v>
      </c>
      <c r="O963" s="92"/>
      <c r="P963" s="238">
        <f>O963*H963</f>
        <v>0</v>
      </c>
      <c r="Q963" s="238">
        <v>3.5099999999999998</v>
      </c>
      <c r="R963" s="238">
        <f>Q963*H963</f>
        <v>10.529999999999999</v>
      </c>
      <c r="S963" s="238">
        <v>0</v>
      </c>
      <c r="T963" s="239">
        <f>S963*H963</f>
        <v>0</v>
      </c>
      <c r="U963" s="39"/>
      <c r="V963" s="39"/>
      <c r="W963" s="39"/>
      <c r="X963" s="39"/>
      <c r="Y963" s="39"/>
      <c r="Z963" s="39"/>
      <c r="AA963" s="39"/>
      <c r="AB963" s="39"/>
      <c r="AC963" s="39"/>
      <c r="AD963" s="39"/>
      <c r="AE963" s="39"/>
      <c r="AR963" s="240" t="s">
        <v>222</v>
      </c>
      <c r="AT963" s="240" t="s">
        <v>488</v>
      </c>
      <c r="AU963" s="240" t="s">
        <v>83</v>
      </c>
      <c r="AY963" s="18" t="s">
        <v>164</v>
      </c>
      <c r="BE963" s="241">
        <f>IF(N963="základní",J963,0)</f>
        <v>0</v>
      </c>
      <c r="BF963" s="241">
        <f>IF(N963="snížená",J963,0)</f>
        <v>0</v>
      </c>
      <c r="BG963" s="241">
        <f>IF(N963="zákl. přenesená",J963,0)</f>
        <v>0</v>
      </c>
      <c r="BH963" s="241">
        <f>IF(N963="sníž. přenesená",J963,0)</f>
        <v>0</v>
      </c>
      <c r="BI963" s="241">
        <f>IF(N963="nulová",J963,0)</f>
        <v>0</v>
      </c>
      <c r="BJ963" s="18" t="s">
        <v>81</v>
      </c>
      <c r="BK963" s="241">
        <f>ROUND(I963*H963,2)</f>
        <v>0</v>
      </c>
      <c r="BL963" s="18" t="s">
        <v>170</v>
      </c>
      <c r="BM963" s="240" t="s">
        <v>743</v>
      </c>
    </row>
    <row r="964" s="2" customFormat="1">
      <c r="A964" s="39"/>
      <c r="B964" s="40"/>
      <c r="C964" s="41"/>
      <c r="D964" s="244" t="s">
        <v>563</v>
      </c>
      <c r="E964" s="41"/>
      <c r="F964" s="297" t="s">
        <v>744</v>
      </c>
      <c r="G964" s="41"/>
      <c r="H964" s="41"/>
      <c r="I964" s="298"/>
      <c r="J964" s="41"/>
      <c r="K964" s="41"/>
      <c r="L964" s="45"/>
      <c r="M964" s="299"/>
      <c r="N964" s="300"/>
      <c r="O964" s="92"/>
      <c r="P964" s="92"/>
      <c r="Q964" s="92"/>
      <c r="R964" s="92"/>
      <c r="S964" s="92"/>
      <c r="T964" s="93"/>
      <c r="U964" s="39"/>
      <c r="V964" s="39"/>
      <c r="W964" s="39"/>
      <c r="X964" s="39"/>
      <c r="Y964" s="39"/>
      <c r="Z964" s="39"/>
      <c r="AA964" s="39"/>
      <c r="AB964" s="39"/>
      <c r="AC964" s="39"/>
      <c r="AD964" s="39"/>
      <c r="AE964" s="39"/>
      <c r="AT964" s="18" t="s">
        <v>563</v>
      </c>
      <c r="AU964" s="18" t="s">
        <v>83</v>
      </c>
    </row>
    <row r="965" s="13" customFormat="1">
      <c r="A965" s="13"/>
      <c r="B965" s="242"/>
      <c r="C965" s="243"/>
      <c r="D965" s="244" t="s">
        <v>172</v>
      </c>
      <c r="E965" s="245" t="s">
        <v>1</v>
      </c>
      <c r="F965" s="246" t="s">
        <v>181</v>
      </c>
      <c r="G965" s="243"/>
      <c r="H965" s="247">
        <v>3</v>
      </c>
      <c r="I965" s="248"/>
      <c r="J965" s="243"/>
      <c r="K965" s="243"/>
      <c r="L965" s="249"/>
      <c r="M965" s="250"/>
      <c r="N965" s="251"/>
      <c r="O965" s="251"/>
      <c r="P965" s="251"/>
      <c r="Q965" s="251"/>
      <c r="R965" s="251"/>
      <c r="S965" s="251"/>
      <c r="T965" s="252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T965" s="253" t="s">
        <v>172</v>
      </c>
      <c r="AU965" s="253" t="s">
        <v>83</v>
      </c>
      <c r="AV965" s="13" t="s">
        <v>83</v>
      </c>
      <c r="AW965" s="13" t="s">
        <v>31</v>
      </c>
      <c r="AX965" s="13" t="s">
        <v>81</v>
      </c>
      <c r="AY965" s="253" t="s">
        <v>164</v>
      </c>
    </row>
    <row r="966" s="2" customFormat="1" ht="24.15" customHeight="1">
      <c r="A966" s="39"/>
      <c r="B966" s="40"/>
      <c r="C966" s="286" t="s">
        <v>745</v>
      </c>
      <c r="D966" s="286" t="s">
        <v>488</v>
      </c>
      <c r="E966" s="287" t="s">
        <v>746</v>
      </c>
      <c r="F966" s="288" t="s">
        <v>747</v>
      </c>
      <c r="G966" s="289" t="s">
        <v>556</v>
      </c>
      <c r="H966" s="290">
        <v>3</v>
      </c>
      <c r="I966" s="291"/>
      <c r="J966" s="292">
        <f>ROUND(I966*H966,2)</f>
        <v>0</v>
      </c>
      <c r="K966" s="293"/>
      <c r="L966" s="294"/>
      <c r="M966" s="295" t="s">
        <v>1</v>
      </c>
      <c r="N966" s="296" t="s">
        <v>39</v>
      </c>
      <c r="O966" s="92"/>
      <c r="P966" s="238">
        <f>O966*H966</f>
        <v>0</v>
      </c>
      <c r="Q966" s="238">
        <v>0.0030000000000000001</v>
      </c>
      <c r="R966" s="238">
        <f>Q966*H966</f>
        <v>0.0090000000000000011</v>
      </c>
      <c r="S966" s="238">
        <v>0</v>
      </c>
      <c r="T966" s="239">
        <f>S966*H966</f>
        <v>0</v>
      </c>
      <c r="U966" s="39"/>
      <c r="V966" s="39"/>
      <c r="W966" s="39"/>
      <c r="X966" s="39"/>
      <c r="Y966" s="39"/>
      <c r="Z966" s="39"/>
      <c r="AA966" s="39"/>
      <c r="AB966" s="39"/>
      <c r="AC966" s="39"/>
      <c r="AD966" s="39"/>
      <c r="AE966" s="39"/>
      <c r="AR966" s="240" t="s">
        <v>222</v>
      </c>
      <c r="AT966" s="240" t="s">
        <v>488</v>
      </c>
      <c r="AU966" s="240" t="s">
        <v>83</v>
      </c>
      <c r="AY966" s="18" t="s">
        <v>164</v>
      </c>
      <c r="BE966" s="241">
        <f>IF(N966="základní",J966,0)</f>
        <v>0</v>
      </c>
      <c r="BF966" s="241">
        <f>IF(N966="snížená",J966,0)</f>
        <v>0</v>
      </c>
      <c r="BG966" s="241">
        <f>IF(N966="zákl. přenesená",J966,0)</f>
        <v>0</v>
      </c>
      <c r="BH966" s="241">
        <f>IF(N966="sníž. přenesená",J966,0)</f>
        <v>0</v>
      </c>
      <c r="BI966" s="241">
        <f>IF(N966="nulová",J966,0)</f>
        <v>0</v>
      </c>
      <c r="BJ966" s="18" t="s">
        <v>81</v>
      </c>
      <c r="BK966" s="241">
        <f>ROUND(I966*H966,2)</f>
        <v>0</v>
      </c>
      <c r="BL966" s="18" t="s">
        <v>170</v>
      </c>
      <c r="BM966" s="240" t="s">
        <v>748</v>
      </c>
    </row>
    <row r="967" s="13" customFormat="1">
      <c r="A967" s="13"/>
      <c r="B967" s="242"/>
      <c r="C967" s="243"/>
      <c r="D967" s="244" t="s">
        <v>172</v>
      </c>
      <c r="E967" s="245" t="s">
        <v>1</v>
      </c>
      <c r="F967" s="246" t="s">
        <v>181</v>
      </c>
      <c r="G967" s="243"/>
      <c r="H967" s="247">
        <v>3</v>
      </c>
      <c r="I967" s="248"/>
      <c r="J967" s="243"/>
      <c r="K967" s="243"/>
      <c r="L967" s="249"/>
      <c r="M967" s="250"/>
      <c r="N967" s="251"/>
      <c r="O967" s="251"/>
      <c r="P967" s="251"/>
      <c r="Q967" s="251"/>
      <c r="R967" s="251"/>
      <c r="S967" s="251"/>
      <c r="T967" s="252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T967" s="253" t="s">
        <v>172</v>
      </c>
      <c r="AU967" s="253" t="s">
        <v>83</v>
      </c>
      <c r="AV967" s="13" t="s">
        <v>83</v>
      </c>
      <c r="AW967" s="13" t="s">
        <v>31</v>
      </c>
      <c r="AX967" s="13" t="s">
        <v>81</v>
      </c>
      <c r="AY967" s="253" t="s">
        <v>164</v>
      </c>
    </row>
    <row r="968" s="2" customFormat="1" ht="24.15" customHeight="1">
      <c r="A968" s="39"/>
      <c r="B968" s="40"/>
      <c r="C968" s="228" t="s">
        <v>749</v>
      </c>
      <c r="D968" s="228" t="s">
        <v>166</v>
      </c>
      <c r="E968" s="229" t="s">
        <v>750</v>
      </c>
      <c r="F968" s="230" t="s">
        <v>751</v>
      </c>
      <c r="G968" s="231" t="s">
        <v>556</v>
      </c>
      <c r="H968" s="232">
        <v>1</v>
      </c>
      <c r="I968" s="233"/>
      <c r="J968" s="234">
        <f>ROUND(I968*H968,2)</f>
        <v>0</v>
      </c>
      <c r="K968" s="235"/>
      <c r="L968" s="45"/>
      <c r="M968" s="236" t="s">
        <v>1</v>
      </c>
      <c r="N968" s="237" t="s">
        <v>39</v>
      </c>
      <c r="O968" s="92"/>
      <c r="P968" s="238">
        <f>O968*H968</f>
        <v>0</v>
      </c>
      <c r="Q968" s="238">
        <v>1.2822400000000001</v>
      </c>
      <c r="R968" s="238">
        <f>Q968*H968</f>
        <v>1.2822400000000001</v>
      </c>
      <c r="S968" s="238">
        <v>0</v>
      </c>
      <c r="T968" s="239">
        <f>S968*H968</f>
        <v>0</v>
      </c>
      <c r="U968" s="39"/>
      <c r="V968" s="39"/>
      <c r="W968" s="39"/>
      <c r="X968" s="39"/>
      <c r="Y968" s="39"/>
      <c r="Z968" s="39"/>
      <c r="AA968" s="39"/>
      <c r="AB968" s="39"/>
      <c r="AC968" s="39"/>
      <c r="AD968" s="39"/>
      <c r="AE968" s="39"/>
      <c r="AR968" s="240" t="s">
        <v>170</v>
      </c>
      <c r="AT968" s="240" t="s">
        <v>166</v>
      </c>
      <c r="AU968" s="240" t="s">
        <v>83</v>
      </c>
      <c r="AY968" s="18" t="s">
        <v>164</v>
      </c>
      <c r="BE968" s="241">
        <f>IF(N968="základní",J968,0)</f>
        <v>0</v>
      </c>
      <c r="BF968" s="241">
        <f>IF(N968="snížená",J968,0)</f>
        <v>0</v>
      </c>
      <c r="BG968" s="241">
        <f>IF(N968="zákl. přenesená",J968,0)</f>
        <v>0</v>
      </c>
      <c r="BH968" s="241">
        <f>IF(N968="sníž. přenesená",J968,0)</f>
        <v>0</v>
      </c>
      <c r="BI968" s="241">
        <f>IF(N968="nulová",J968,0)</f>
        <v>0</v>
      </c>
      <c r="BJ968" s="18" t="s">
        <v>81</v>
      </c>
      <c r="BK968" s="241">
        <f>ROUND(I968*H968,2)</f>
        <v>0</v>
      </c>
      <c r="BL968" s="18" t="s">
        <v>170</v>
      </c>
      <c r="BM968" s="240" t="s">
        <v>752</v>
      </c>
    </row>
    <row r="969" s="13" customFormat="1">
      <c r="A969" s="13"/>
      <c r="B969" s="242"/>
      <c r="C969" s="243"/>
      <c r="D969" s="244" t="s">
        <v>172</v>
      </c>
      <c r="E969" s="245" t="s">
        <v>1</v>
      </c>
      <c r="F969" s="246" t="s">
        <v>81</v>
      </c>
      <c r="G969" s="243"/>
      <c r="H969" s="247">
        <v>1</v>
      </c>
      <c r="I969" s="248"/>
      <c r="J969" s="243"/>
      <c r="K969" s="243"/>
      <c r="L969" s="249"/>
      <c r="M969" s="250"/>
      <c r="N969" s="251"/>
      <c r="O969" s="251"/>
      <c r="P969" s="251"/>
      <c r="Q969" s="251"/>
      <c r="R969" s="251"/>
      <c r="S969" s="251"/>
      <c r="T969" s="252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T969" s="253" t="s">
        <v>172</v>
      </c>
      <c r="AU969" s="253" t="s">
        <v>83</v>
      </c>
      <c r="AV969" s="13" t="s">
        <v>83</v>
      </c>
      <c r="AW969" s="13" t="s">
        <v>31</v>
      </c>
      <c r="AX969" s="13" t="s">
        <v>81</v>
      </c>
      <c r="AY969" s="253" t="s">
        <v>164</v>
      </c>
    </row>
    <row r="970" s="2" customFormat="1" ht="24.15" customHeight="1">
      <c r="A970" s="39"/>
      <c r="B970" s="40"/>
      <c r="C970" s="286" t="s">
        <v>753</v>
      </c>
      <c r="D970" s="286" t="s">
        <v>488</v>
      </c>
      <c r="E970" s="287" t="s">
        <v>754</v>
      </c>
      <c r="F970" s="288" t="s">
        <v>755</v>
      </c>
      <c r="G970" s="289" t="s">
        <v>556</v>
      </c>
      <c r="H970" s="290">
        <v>1</v>
      </c>
      <c r="I970" s="291"/>
      <c r="J970" s="292">
        <f>ROUND(I970*H970,2)</f>
        <v>0</v>
      </c>
      <c r="K970" s="293"/>
      <c r="L970" s="294"/>
      <c r="M970" s="295" t="s">
        <v>1</v>
      </c>
      <c r="N970" s="296" t="s">
        <v>39</v>
      </c>
      <c r="O970" s="92"/>
      <c r="P970" s="238">
        <f>O970*H970</f>
        <v>0</v>
      </c>
      <c r="Q970" s="238">
        <v>5.75</v>
      </c>
      <c r="R970" s="238">
        <f>Q970*H970</f>
        <v>5.75</v>
      </c>
      <c r="S970" s="238">
        <v>0</v>
      </c>
      <c r="T970" s="239">
        <f>S970*H970</f>
        <v>0</v>
      </c>
      <c r="U970" s="39"/>
      <c r="V970" s="39"/>
      <c r="W970" s="39"/>
      <c r="X970" s="39"/>
      <c r="Y970" s="39"/>
      <c r="Z970" s="39"/>
      <c r="AA970" s="39"/>
      <c r="AB970" s="39"/>
      <c r="AC970" s="39"/>
      <c r="AD970" s="39"/>
      <c r="AE970" s="39"/>
      <c r="AR970" s="240" t="s">
        <v>222</v>
      </c>
      <c r="AT970" s="240" t="s">
        <v>488</v>
      </c>
      <c r="AU970" s="240" t="s">
        <v>83</v>
      </c>
      <c r="AY970" s="18" t="s">
        <v>164</v>
      </c>
      <c r="BE970" s="241">
        <f>IF(N970="základní",J970,0)</f>
        <v>0</v>
      </c>
      <c r="BF970" s="241">
        <f>IF(N970="snížená",J970,0)</f>
        <v>0</v>
      </c>
      <c r="BG970" s="241">
        <f>IF(N970="zákl. přenesená",J970,0)</f>
        <v>0</v>
      </c>
      <c r="BH970" s="241">
        <f>IF(N970="sníž. přenesená",J970,0)</f>
        <v>0</v>
      </c>
      <c r="BI970" s="241">
        <f>IF(N970="nulová",J970,0)</f>
        <v>0</v>
      </c>
      <c r="BJ970" s="18" t="s">
        <v>81</v>
      </c>
      <c r="BK970" s="241">
        <f>ROUND(I970*H970,2)</f>
        <v>0</v>
      </c>
      <c r="BL970" s="18" t="s">
        <v>170</v>
      </c>
      <c r="BM970" s="240" t="s">
        <v>756</v>
      </c>
    </row>
    <row r="971" s="2" customFormat="1">
      <c r="A971" s="39"/>
      <c r="B971" s="40"/>
      <c r="C971" s="41"/>
      <c r="D971" s="244" t="s">
        <v>563</v>
      </c>
      <c r="E971" s="41"/>
      <c r="F971" s="297" t="s">
        <v>757</v>
      </c>
      <c r="G971" s="41"/>
      <c r="H971" s="41"/>
      <c r="I971" s="298"/>
      <c r="J971" s="41"/>
      <c r="K971" s="41"/>
      <c r="L971" s="45"/>
      <c r="M971" s="299"/>
      <c r="N971" s="300"/>
      <c r="O971" s="92"/>
      <c r="P971" s="92"/>
      <c r="Q971" s="92"/>
      <c r="R971" s="92"/>
      <c r="S971" s="92"/>
      <c r="T971" s="93"/>
      <c r="U971" s="39"/>
      <c r="V971" s="39"/>
      <c r="W971" s="39"/>
      <c r="X971" s="39"/>
      <c r="Y971" s="39"/>
      <c r="Z971" s="39"/>
      <c r="AA971" s="39"/>
      <c r="AB971" s="39"/>
      <c r="AC971" s="39"/>
      <c r="AD971" s="39"/>
      <c r="AE971" s="39"/>
      <c r="AT971" s="18" t="s">
        <v>563</v>
      </c>
      <c r="AU971" s="18" t="s">
        <v>83</v>
      </c>
    </row>
    <row r="972" s="13" customFormat="1">
      <c r="A972" s="13"/>
      <c r="B972" s="242"/>
      <c r="C972" s="243"/>
      <c r="D972" s="244" t="s">
        <v>172</v>
      </c>
      <c r="E972" s="245" t="s">
        <v>1</v>
      </c>
      <c r="F972" s="246" t="s">
        <v>81</v>
      </c>
      <c r="G972" s="243"/>
      <c r="H972" s="247">
        <v>1</v>
      </c>
      <c r="I972" s="248"/>
      <c r="J972" s="243"/>
      <c r="K972" s="243"/>
      <c r="L972" s="249"/>
      <c r="M972" s="250"/>
      <c r="N972" s="251"/>
      <c r="O972" s="251"/>
      <c r="P972" s="251"/>
      <c r="Q972" s="251"/>
      <c r="R972" s="251"/>
      <c r="S972" s="251"/>
      <c r="T972" s="252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T972" s="253" t="s">
        <v>172</v>
      </c>
      <c r="AU972" s="253" t="s">
        <v>83</v>
      </c>
      <c r="AV972" s="13" t="s">
        <v>83</v>
      </c>
      <c r="AW972" s="13" t="s">
        <v>31</v>
      </c>
      <c r="AX972" s="13" t="s">
        <v>81</v>
      </c>
      <c r="AY972" s="253" t="s">
        <v>164</v>
      </c>
    </row>
    <row r="973" s="2" customFormat="1" ht="24.15" customHeight="1">
      <c r="A973" s="39"/>
      <c r="B973" s="40"/>
      <c r="C973" s="228" t="s">
        <v>758</v>
      </c>
      <c r="D973" s="228" t="s">
        <v>166</v>
      </c>
      <c r="E973" s="229" t="s">
        <v>759</v>
      </c>
      <c r="F973" s="230" t="s">
        <v>760</v>
      </c>
      <c r="G973" s="231" t="s">
        <v>556</v>
      </c>
      <c r="H973" s="232">
        <v>3</v>
      </c>
      <c r="I973" s="233"/>
      <c r="J973" s="234">
        <f>ROUND(I973*H973,2)</f>
        <v>0</v>
      </c>
      <c r="K973" s="235"/>
      <c r="L973" s="45"/>
      <c r="M973" s="236" t="s">
        <v>1</v>
      </c>
      <c r="N973" s="237" t="s">
        <v>39</v>
      </c>
      <c r="O973" s="92"/>
      <c r="P973" s="238">
        <f>O973*H973</f>
        <v>0</v>
      </c>
      <c r="Q973" s="238">
        <v>1.2822400000000001</v>
      </c>
      <c r="R973" s="238">
        <f>Q973*H973</f>
        <v>3.8467200000000004</v>
      </c>
      <c r="S973" s="238">
        <v>0</v>
      </c>
      <c r="T973" s="239">
        <f>S973*H973</f>
        <v>0</v>
      </c>
      <c r="U973" s="39"/>
      <c r="V973" s="39"/>
      <c r="W973" s="39"/>
      <c r="X973" s="39"/>
      <c r="Y973" s="39"/>
      <c r="Z973" s="39"/>
      <c r="AA973" s="39"/>
      <c r="AB973" s="39"/>
      <c r="AC973" s="39"/>
      <c r="AD973" s="39"/>
      <c r="AE973" s="39"/>
      <c r="AR973" s="240" t="s">
        <v>170</v>
      </c>
      <c r="AT973" s="240" t="s">
        <v>166</v>
      </c>
      <c r="AU973" s="240" t="s">
        <v>83</v>
      </c>
      <c r="AY973" s="18" t="s">
        <v>164</v>
      </c>
      <c r="BE973" s="241">
        <f>IF(N973="základní",J973,0)</f>
        <v>0</v>
      </c>
      <c r="BF973" s="241">
        <f>IF(N973="snížená",J973,0)</f>
        <v>0</v>
      </c>
      <c r="BG973" s="241">
        <f>IF(N973="zákl. přenesená",J973,0)</f>
        <v>0</v>
      </c>
      <c r="BH973" s="241">
        <f>IF(N973="sníž. přenesená",J973,0)</f>
        <v>0</v>
      </c>
      <c r="BI973" s="241">
        <f>IF(N973="nulová",J973,0)</f>
        <v>0</v>
      </c>
      <c r="BJ973" s="18" t="s">
        <v>81</v>
      </c>
      <c r="BK973" s="241">
        <f>ROUND(I973*H973,2)</f>
        <v>0</v>
      </c>
      <c r="BL973" s="18" t="s">
        <v>170</v>
      </c>
      <c r="BM973" s="240" t="s">
        <v>761</v>
      </c>
    </row>
    <row r="974" s="13" customFormat="1">
      <c r="A974" s="13"/>
      <c r="B974" s="242"/>
      <c r="C974" s="243"/>
      <c r="D974" s="244" t="s">
        <v>172</v>
      </c>
      <c r="E974" s="245" t="s">
        <v>1</v>
      </c>
      <c r="F974" s="246" t="s">
        <v>181</v>
      </c>
      <c r="G974" s="243"/>
      <c r="H974" s="247">
        <v>3</v>
      </c>
      <c r="I974" s="248"/>
      <c r="J974" s="243"/>
      <c r="K974" s="243"/>
      <c r="L974" s="249"/>
      <c r="M974" s="250"/>
      <c r="N974" s="251"/>
      <c r="O974" s="251"/>
      <c r="P974" s="251"/>
      <c r="Q974" s="251"/>
      <c r="R974" s="251"/>
      <c r="S974" s="251"/>
      <c r="T974" s="252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T974" s="253" t="s">
        <v>172</v>
      </c>
      <c r="AU974" s="253" t="s">
        <v>83</v>
      </c>
      <c r="AV974" s="13" t="s">
        <v>83</v>
      </c>
      <c r="AW974" s="13" t="s">
        <v>31</v>
      </c>
      <c r="AX974" s="13" t="s">
        <v>81</v>
      </c>
      <c r="AY974" s="253" t="s">
        <v>164</v>
      </c>
    </row>
    <row r="975" s="2" customFormat="1" ht="24.15" customHeight="1">
      <c r="A975" s="39"/>
      <c r="B975" s="40"/>
      <c r="C975" s="286" t="s">
        <v>762</v>
      </c>
      <c r="D975" s="286" t="s">
        <v>488</v>
      </c>
      <c r="E975" s="287" t="s">
        <v>763</v>
      </c>
      <c r="F975" s="288" t="s">
        <v>764</v>
      </c>
      <c r="G975" s="289" t="s">
        <v>556</v>
      </c>
      <c r="H975" s="290">
        <v>3</v>
      </c>
      <c r="I975" s="291"/>
      <c r="J975" s="292">
        <f>ROUND(I975*H975,2)</f>
        <v>0</v>
      </c>
      <c r="K975" s="293"/>
      <c r="L975" s="294"/>
      <c r="M975" s="295" t="s">
        <v>1</v>
      </c>
      <c r="N975" s="296" t="s">
        <v>39</v>
      </c>
      <c r="O975" s="92"/>
      <c r="P975" s="238">
        <f>O975*H975</f>
        <v>0</v>
      </c>
      <c r="Q975" s="238">
        <v>6.5999999999999996</v>
      </c>
      <c r="R975" s="238">
        <f>Q975*H975</f>
        <v>19.799999999999997</v>
      </c>
      <c r="S975" s="238">
        <v>0</v>
      </c>
      <c r="T975" s="239">
        <f>S975*H975</f>
        <v>0</v>
      </c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R975" s="240" t="s">
        <v>222</v>
      </c>
      <c r="AT975" s="240" t="s">
        <v>488</v>
      </c>
      <c r="AU975" s="240" t="s">
        <v>83</v>
      </c>
      <c r="AY975" s="18" t="s">
        <v>164</v>
      </c>
      <c r="BE975" s="241">
        <f>IF(N975="základní",J975,0)</f>
        <v>0</v>
      </c>
      <c r="BF975" s="241">
        <f>IF(N975="snížená",J975,0)</f>
        <v>0</v>
      </c>
      <c r="BG975" s="241">
        <f>IF(N975="zákl. přenesená",J975,0)</f>
        <v>0</v>
      </c>
      <c r="BH975" s="241">
        <f>IF(N975="sníž. přenesená",J975,0)</f>
        <v>0</v>
      </c>
      <c r="BI975" s="241">
        <f>IF(N975="nulová",J975,0)</f>
        <v>0</v>
      </c>
      <c r="BJ975" s="18" t="s">
        <v>81</v>
      </c>
      <c r="BK975" s="241">
        <f>ROUND(I975*H975,2)</f>
        <v>0</v>
      </c>
      <c r="BL975" s="18" t="s">
        <v>170</v>
      </c>
      <c r="BM975" s="240" t="s">
        <v>765</v>
      </c>
    </row>
    <row r="976" s="2" customFormat="1">
      <c r="A976" s="39"/>
      <c r="B976" s="40"/>
      <c r="C976" s="41"/>
      <c r="D976" s="244" t="s">
        <v>563</v>
      </c>
      <c r="E976" s="41"/>
      <c r="F976" s="297" t="s">
        <v>766</v>
      </c>
      <c r="G976" s="41"/>
      <c r="H976" s="41"/>
      <c r="I976" s="298"/>
      <c r="J976" s="41"/>
      <c r="K976" s="41"/>
      <c r="L976" s="45"/>
      <c r="M976" s="299"/>
      <c r="N976" s="300"/>
      <c r="O976" s="92"/>
      <c r="P976" s="92"/>
      <c r="Q976" s="92"/>
      <c r="R976" s="92"/>
      <c r="S976" s="92"/>
      <c r="T976" s="93"/>
      <c r="U976" s="39"/>
      <c r="V976" s="39"/>
      <c r="W976" s="39"/>
      <c r="X976" s="39"/>
      <c r="Y976" s="39"/>
      <c r="Z976" s="39"/>
      <c r="AA976" s="39"/>
      <c r="AB976" s="39"/>
      <c r="AC976" s="39"/>
      <c r="AD976" s="39"/>
      <c r="AE976" s="39"/>
      <c r="AT976" s="18" t="s">
        <v>563</v>
      </c>
      <c r="AU976" s="18" t="s">
        <v>83</v>
      </c>
    </row>
    <row r="977" s="13" customFormat="1">
      <c r="A977" s="13"/>
      <c r="B977" s="242"/>
      <c r="C977" s="243"/>
      <c r="D977" s="244" t="s">
        <v>172</v>
      </c>
      <c r="E977" s="245" t="s">
        <v>1</v>
      </c>
      <c r="F977" s="246" t="s">
        <v>181</v>
      </c>
      <c r="G977" s="243"/>
      <c r="H977" s="247">
        <v>3</v>
      </c>
      <c r="I977" s="248"/>
      <c r="J977" s="243"/>
      <c r="K977" s="243"/>
      <c r="L977" s="249"/>
      <c r="M977" s="250"/>
      <c r="N977" s="251"/>
      <c r="O977" s="251"/>
      <c r="P977" s="251"/>
      <c r="Q977" s="251"/>
      <c r="R977" s="251"/>
      <c r="S977" s="251"/>
      <c r="T977" s="252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T977" s="253" t="s">
        <v>172</v>
      </c>
      <c r="AU977" s="253" t="s">
        <v>83</v>
      </c>
      <c r="AV977" s="13" t="s">
        <v>83</v>
      </c>
      <c r="AW977" s="13" t="s">
        <v>31</v>
      </c>
      <c r="AX977" s="13" t="s">
        <v>81</v>
      </c>
      <c r="AY977" s="253" t="s">
        <v>164</v>
      </c>
    </row>
    <row r="978" s="2" customFormat="1" ht="24.15" customHeight="1">
      <c r="A978" s="39"/>
      <c r="B978" s="40"/>
      <c r="C978" s="286" t="s">
        <v>767</v>
      </c>
      <c r="D978" s="286" t="s">
        <v>488</v>
      </c>
      <c r="E978" s="287" t="s">
        <v>768</v>
      </c>
      <c r="F978" s="288" t="s">
        <v>769</v>
      </c>
      <c r="G978" s="289" t="s">
        <v>556</v>
      </c>
      <c r="H978" s="290">
        <v>4</v>
      </c>
      <c r="I978" s="291"/>
      <c r="J978" s="292">
        <f>ROUND(I978*H978,2)</f>
        <v>0</v>
      </c>
      <c r="K978" s="293"/>
      <c r="L978" s="294"/>
      <c r="M978" s="295" t="s">
        <v>1</v>
      </c>
      <c r="N978" s="296" t="s">
        <v>39</v>
      </c>
      <c r="O978" s="92"/>
      <c r="P978" s="238">
        <f>O978*H978</f>
        <v>0</v>
      </c>
      <c r="Q978" s="238">
        <v>0.0040000000000000001</v>
      </c>
      <c r="R978" s="238">
        <f>Q978*H978</f>
        <v>0.016</v>
      </c>
      <c r="S978" s="238">
        <v>0</v>
      </c>
      <c r="T978" s="239">
        <f>S978*H978</f>
        <v>0</v>
      </c>
      <c r="U978" s="39"/>
      <c r="V978" s="39"/>
      <c r="W978" s="39"/>
      <c r="X978" s="39"/>
      <c r="Y978" s="39"/>
      <c r="Z978" s="39"/>
      <c r="AA978" s="39"/>
      <c r="AB978" s="39"/>
      <c r="AC978" s="39"/>
      <c r="AD978" s="39"/>
      <c r="AE978" s="39"/>
      <c r="AR978" s="240" t="s">
        <v>222</v>
      </c>
      <c r="AT978" s="240" t="s">
        <v>488</v>
      </c>
      <c r="AU978" s="240" t="s">
        <v>83</v>
      </c>
      <c r="AY978" s="18" t="s">
        <v>164</v>
      </c>
      <c r="BE978" s="241">
        <f>IF(N978="základní",J978,0)</f>
        <v>0</v>
      </c>
      <c r="BF978" s="241">
        <f>IF(N978="snížená",J978,0)</f>
        <v>0</v>
      </c>
      <c r="BG978" s="241">
        <f>IF(N978="zákl. přenesená",J978,0)</f>
        <v>0</v>
      </c>
      <c r="BH978" s="241">
        <f>IF(N978="sníž. přenesená",J978,0)</f>
        <v>0</v>
      </c>
      <c r="BI978" s="241">
        <f>IF(N978="nulová",J978,0)</f>
        <v>0</v>
      </c>
      <c r="BJ978" s="18" t="s">
        <v>81</v>
      </c>
      <c r="BK978" s="241">
        <f>ROUND(I978*H978,2)</f>
        <v>0</v>
      </c>
      <c r="BL978" s="18" t="s">
        <v>170</v>
      </c>
      <c r="BM978" s="240" t="s">
        <v>770</v>
      </c>
    </row>
    <row r="979" s="13" customFormat="1">
      <c r="A979" s="13"/>
      <c r="B979" s="242"/>
      <c r="C979" s="243"/>
      <c r="D979" s="244" t="s">
        <v>172</v>
      </c>
      <c r="E979" s="245" t="s">
        <v>1</v>
      </c>
      <c r="F979" s="246" t="s">
        <v>170</v>
      </c>
      <c r="G979" s="243"/>
      <c r="H979" s="247">
        <v>4</v>
      </c>
      <c r="I979" s="248"/>
      <c r="J979" s="243"/>
      <c r="K979" s="243"/>
      <c r="L979" s="249"/>
      <c r="M979" s="250"/>
      <c r="N979" s="251"/>
      <c r="O979" s="251"/>
      <c r="P979" s="251"/>
      <c r="Q979" s="251"/>
      <c r="R979" s="251"/>
      <c r="S979" s="251"/>
      <c r="T979" s="252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T979" s="253" t="s">
        <v>172</v>
      </c>
      <c r="AU979" s="253" t="s">
        <v>83</v>
      </c>
      <c r="AV979" s="13" t="s">
        <v>83</v>
      </c>
      <c r="AW979" s="13" t="s">
        <v>31</v>
      </c>
      <c r="AX979" s="13" t="s">
        <v>81</v>
      </c>
      <c r="AY979" s="253" t="s">
        <v>164</v>
      </c>
    </row>
    <row r="980" s="2" customFormat="1" ht="24.15" customHeight="1">
      <c r="A980" s="39"/>
      <c r="B980" s="40"/>
      <c r="C980" s="228" t="s">
        <v>771</v>
      </c>
      <c r="D980" s="228" t="s">
        <v>166</v>
      </c>
      <c r="E980" s="229" t="s">
        <v>772</v>
      </c>
      <c r="F980" s="230" t="s">
        <v>773</v>
      </c>
      <c r="G980" s="231" t="s">
        <v>556</v>
      </c>
      <c r="H980" s="232">
        <v>37</v>
      </c>
      <c r="I980" s="233"/>
      <c r="J980" s="234">
        <f>ROUND(I980*H980,2)</f>
        <v>0</v>
      </c>
      <c r="K980" s="235"/>
      <c r="L980" s="45"/>
      <c r="M980" s="236" t="s">
        <v>1</v>
      </c>
      <c r="N980" s="237" t="s">
        <v>39</v>
      </c>
      <c r="O980" s="92"/>
      <c r="P980" s="238">
        <f>O980*H980</f>
        <v>0</v>
      </c>
      <c r="Q980" s="238">
        <v>0.0098899999999999995</v>
      </c>
      <c r="R980" s="238">
        <f>Q980*H980</f>
        <v>0.36592999999999998</v>
      </c>
      <c r="S980" s="238">
        <v>0</v>
      </c>
      <c r="T980" s="239">
        <f>S980*H980</f>
        <v>0</v>
      </c>
      <c r="U980" s="39"/>
      <c r="V980" s="39"/>
      <c r="W980" s="39"/>
      <c r="X980" s="39"/>
      <c r="Y980" s="39"/>
      <c r="Z980" s="39"/>
      <c r="AA980" s="39"/>
      <c r="AB980" s="39"/>
      <c r="AC980" s="39"/>
      <c r="AD980" s="39"/>
      <c r="AE980" s="39"/>
      <c r="AR980" s="240" t="s">
        <v>170</v>
      </c>
      <c r="AT980" s="240" t="s">
        <v>166</v>
      </c>
      <c r="AU980" s="240" t="s">
        <v>83</v>
      </c>
      <c r="AY980" s="18" t="s">
        <v>164</v>
      </c>
      <c r="BE980" s="241">
        <f>IF(N980="základní",J980,0)</f>
        <v>0</v>
      </c>
      <c r="BF980" s="241">
        <f>IF(N980="snížená",J980,0)</f>
        <v>0</v>
      </c>
      <c r="BG980" s="241">
        <f>IF(N980="zákl. přenesená",J980,0)</f>
        <v>0</v>
      </c>
      <c r="BH980" s="241">
        <f>IF(N980="sníž. přenesená",J980,0)</f>
        <v>0</v>
      </c>
      <c r="BI980" s="241">
        <f>IF(N980="nulová",J980,0)</f>
        <v>0</v>
      </c>
      <c r="BJ980" s="18" t="s">
        <v>81</v>
      </c>
      <c r="BK980" s="241">
        <f>ROUND(I980*H980,2)</f>
        <v>0</v>
      </c>
      <c r="BL980" s="18" t="s">
        <v>170</v>
      </c>
      <c r="BM980" s="240" t="s">
        <v>774</v>
      </c>
    </row>
    <row r="981" s="13" customFormat="1">
      <c r="A981" s="13"/>
      <c r="B981" s="242"/>
      <c r="C981" s="243"/>
      <c r="D981" s="244" t="s">
        <v>172</v>
      </c>
      <c r="E981" s="245" t="s">
        <v>1</v>
      </c>
      <c r="F981" s="246" t="s">
        <v>494</v>
      </c>
      <c r="G981" s="243"/>
      <c r="H981" s="247">
        <v>37</v>
      </c>
      <c r="I981" s="248"/>
      <c r="J981" s="243"/>
      <c r="K981" s="243"/>
      <c r="L981" s="249"/>
      <c r="M981" s="250"/>
      <c r="N981" s="251"/>
      <c r="O981" s="251"/>
      <c r="P981" s="251"/>
      <c r="Q981" s="251"/>
      <c r="R981" s="251"/>
      <c r="S981" s="251"/>
      <c r="T981" s="252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T981" s="253" t="s">
        <v>172</v>
      </c>
      <c r="AU981" s="253" t="s">
        <v>83</v>
      </c>
      <c r="AV981" s="13" t="s">
        <v>83</v>
      </c>
      <c r="AW981" s="13" t="s">
        <v>31</v>
      </c>
      <c r="AX981" s="13" t="s">
        <v>81</v>
      </c>
      <c r="AY981" s="253" t="s">
        <v>164</v>
      </c>
    </row>
    <row r="982" s="2" customFormat="1" ht="16.5" customHeight="1">
      <c r="A982" s="39"/>
      <c r="B982" s="40"/>
      <c r="C982" s="286" t="s">
        <v>775</v>
      </c>
      <c r="D982" s="286" t="s">
        <v>488</v>
      </c>
      <c r="E982" s="287" t="s">
        <v>776</v>
      </c>
      <c r="F982" s="288" t="s">
        <v>777</v>
      </c>
      <c r="G982" s="289" t="s">
        <v>556</v>
      </c>
      <c r="H982" s="290">
        <v>37</v>
      </c>
      <c r="I982" s="291"/>
      <c r="J982" s="292">
        <f>ROUND(I982*H982,2)</f>
        <v>0</v>
      </c>
      <c r="K982" s="293"/>
      <c r="L982" s="294"/>
      <c r="M982" s="295" t="s">
        <v>1</v>
      </c>
      <c r="N982" s="296" t="s">
        <v>39</v>
      </c>
      <c r="O982" s="92"/>
      <c r="P982" s="238">
        <f>O982*H982</f>
        <v>0</v>
      </c>
      <c r="Q982" s="238">
        <v>0.254</v>
      </c>
      <c r="R982" s="238">
        <f>Q982*H982</f>
        <v>9.3979999999999997</v>
      </c>
      <c r="S982" s="238">
        <v>0</v>
      </c>
      <c r="T982" s="239">
        <f>S982*H982</f>
        <v>0</v>
      </c>
      <c r="U982" s="39"/>
      <c r="V982" s="39"/>
      <c r="W982" s="39"/>
      <c r="X982" s="39"/>
      <c r="Y982" s="39"/>
      <c r="Z982" s="39"/>
      <c r="AA982" s="39"/>
      <c r="AB982" s="39"/>
      <c r="AC982" s="39"/>
      <c r="AD982" s="39"/>
      <c r="AE982" s="39"/>
      <c r="AR982" s="240" t="s">
        <v>222</v>
      </c>
      <c r="AT982" s="240" t="s">
        <v>488</v>
      </c>
      <c r="AU982" s="240" t="s">
        <v>83</v>
      </c>
      <c r="AY982" s="18" t="s">
        <v>164</v>
      </c>
      <c r="BE982" s="241">
        <f>IF(N982="základní",J982,0)</f>
        <v>0</v>
      </c>
      <c r="BF982" s="241">
        <f>IF(N982="snížená",J982,0)</f>
        <v>0</v>
      </c>
      <c r="BG982" s="241">
        <f>IF(N982="zákl. přenesená",J982,0)</f>
        <v>0</v>
      </c>
      <c r="BH982" s="241">
        <f>IF(N982="sníž. přenesená",J982,0)</f>
        <v>0</v>
      </c>
      <c r="BI982" s="241">
        <f>IF(N982="nulová",J982,0)</f>
        <v>0</v>
      </c>
      <c r="BJ982" s="18" t="s">
        <v>81</v>
      </c>
      <c r="BK982" s="241">
        <f>ROUND(I982*H982,2)</f>
        <v>0</v>
      </c>
      <c r="BL982" s="18" t="s">
        <v>170</v>
      </c>
      <c r="BM982" s="240" t="s">
        <v>778</v>
      </c>
    </row>
    <row r="983" s="2" customFormat="1">
      <c r="A983" s="39"/>
      <c r="B983" s="40"/>
      <c r="C983" s="41"/>
      <c r="D983" s="244" t="s">
        <v>563</v>
      </c>
      <c r="E983" s="41"/>
      <c r="F983" s="297" t="s">
        <v>779</v>
      </c>
      <c r="G983" s="41"/>
      <c r="H983" s="41"/>
      <c r="I983" s="298"/>
      <c r="J983" s="41"/>
      <c r="K983" s="41"/>
      <c r="L983" s="45"/>
      <c r="M983" s="299"/>
      <c r="N983" s="300"/>
      <c r="O983" s="92"/>
      <c r="P983" s="92"/>
      <c r="Q983" s="92"/>
      <c r="R983" s="92"/>
      <c r="S983" s="92"/>
      <c r="T983" s="93"/>
      <c r="U983" s="39"/>
      <c r="V983" s="39"/>
      <c r="W983" s="39"/>
      <c r="X983" s="39"/>
      <c r="Y983" s="39"/>
      <c r="Z983" s="39"/>
      <c r="AA983" s="39"/>
      <c r="AB983" s="39"/>
      <c r="AC983" s="39"/>
      <c r="AD983" s="39"/>
      <c r="AE983" s="39"/>
      <c r="AT983" s="18" t="s">
        <v>563</v>
      </c>
      <c r="AU983" s="18" t="s">
        <v>83</v>
      </c>
    </row>
    <row r="984" s="13" customFormat="1">
      <c r="A984" s="13"/>
      <c r="B984" s="242"/>
      <c r="C984" s="243"/>
      <c r="D984" s="244" t="s">
        <v>172</v>
      </c>
      <c r="E984" s="245" t="s">
        <v>1</v>
      </c>
      <c r="F984" s="246" t="s">
        <v>494</v>
      </c>
      <c r="G984" s="243"/>
      <c r="H984" s="247">
        <v>37</v>
      </c>
      <c r="I984" s="248"/>
      <c r="J984" s="243"/>
      <c r="K984" s="243"/>
      <c r="L984" s="249"/>
      <c r="M984" s="250"/>
      <c r="N984" s="251"/>
      <c r="O984" s="251"/>
      <c r="P984" s="251"/>
      <c r="Q984" s="251"/>
      <c r="R984" s="251"/>
      <c r="S984" s="251"/>
      <c r="T984" s="252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T984" s="253" t="s">
        <v>172</v>
      </c>
      <c r="AU984" s="253" t="s">
        <v>83</v>
      </c>
      <c r="AV984" s="13" t="s">
        <v>83</v>
      </c>
      <c r="AW984" s="13" t="s">
        <v>31</v>
      </c>
      <c r="AX984" s="13" t="s">
        <v>81</v>
      </c>
      <c r="AY984" s="253" t="s">
        <v>164</v>
      </c>
    </row>
    <row r="985" s="2" customFormat="1" ht="24.15" customHeight="1">
      <c r="A985" s="39"/>
      <c r="B985" s="40"/>
      <c r="C985" s="228" t="s">
        <v>780</v>
      </c>
      <c r="D985" s="228" t="s">
        <v>166</v>
      </c>
      <c r="E985" s="229" t="s">
        <v>781</v>
      </c>
      <c r="F985" s="230" t="s">
        <v>782</v>
      </c>
      <c r="G985" s="231" t="s">
        <v>556</v>
      </c>
      <c r="H985" s="232">
        <v>28</v>
      </c>
      <c r="I985" s="233"/>
      <c r="J985" s="234">
        <f>ROUND(I985*H985,2)</f>
        <v>0</v>
      </c>
      <c r="K985" s="235"/>
      <c r="L985" s="45"/>
      <c r="M985" s="236" t="s">
        <v>1</v>
      </c>
      <c r="N985" s="237" t="s">
        <v>39</v>
      </c>
      <c r="O985" s="92"/>
      <c r="P985" s="238">
        <f>O985*H985</f>
        <v>0</v>
      </c>
      <c r="Q985" s="238">
        <v>0.0098899999999999995</v>
      </c>
      <c r="R985" s="238">
        <f>Q985*H985</f>
        <v>0.27692</v>
      </c>
      <c r="S985" s="238">
        <v>0</v>
      </c>
      <c r="T985" s="239">
        <f>S985*H985</f>
        <v>0</v>
      </c>
      <c r="U985" s="39"/>
      <c r="V985" s="39"/>
      <c r="W985" s="39"/>
      <c r="X985" s="39"/>
      <c r="Y985" s="39"/>
      <c r="Z985" s="39"/>
      <c r="AA985" s="39"/>
      <c r="AB985" s="39"/>
      <c r="AC985" s="39"/>
      <c r="AD985" s="39"/>
      <c r="AE985" s="39"/>
      <c r="AR985" s="240" t="s">
        <v>170</v>
      </c>
      <c r="AT985" s="240" t="s">
        <v>166</v>
      </c>
      <c r="AU985" s="240" t="s">
        <v>83</v>
      </c>
      <c r="AY985" s="18" t="s">
        <v>164</v>
      </c>
      <c r="BE985" s="241">
        <f>IF(N985="základní",J985,0)</f>
        <v>0</v>
      </c>
      <c r="BF985" s="241">
        <f>IF(N985="snížená",J985,0)</f>
        <v>0</v>
      </c>
      <c r="BG985" s="241">
        <f>IF(N985="zákl. přenesená",J985,0)</f>
        <v>0</v>
      </c>
      <c r="BH985" s="241">
        <f>IF(N985="sníž. přenesená",J985,0)</f>
        <v>0</v>
      </c>
      <c r="BI985" s="241">
        <f>IF(N985="nulová",J985,0)</f>
        <v>0</v>
      </c>
      <c r="BJ985" s="18" t="s">
        <v>81</v>
      </c>
      <c r="BK985" s="241">
        <f>ROUND(I985*H985,2)</f>
        <v>0</v>
      </c>
      <c r="BL985" s="18" t="s">
        <v>170</v>
      </c>
      <c r="BM985" s="240" t="s">
        <v>783</v>
      </c>
    </row>
    <row r="986" s="13" customFormat="1">
      <c r="A986" s="13"/>
      <c r="B986" s="242"/>
      <c r="C986" s="243"/>
      <c r="D986" s="244" t="s">
        <v>172</v>
      </c>
      <c r="E986" s="245" t="s">
        <v>1</v>
      </c>
      <c r="F986" s="246" t="s">
        <v>421</v>
      </c>
      <c r="G986" s="243"/>
      <c r="H986" s="247">
        <v>28</v>
      </c>
      <c r="I986" s="248"/>
      <c r="J986" s="243"/>
      <c r="K986" s="243"/>
      <c r="L986" s="249"/>
      <c r="M986" s="250"/>
      <c r="N986" s="251"/>
      <c r="O986" s="251"/>
      <c r="P986" s="251"/>
      <c r="Q986" s="251"/>
      <c r="R986" s="251"/>
      <c r="S986" s="251"/>
      <c r="T986" s="252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T986" s="253" t="s">
        <v>172</v>
      </c>
      <c r="AU986" s="253" t="s">
        <v>83</v>
      </c>
      <c r="AV986" s="13" t="s">
        <v>83</v>
      </c>
      <c r="AW986" s="13" t="s">
        <v>31</v>
      </c>
      <c r="AX986" s="13" t="s">
        <v>81</v>
      </c>
      <c r="AY986" s="253" t="s">
        <v>164</v>
      </c>
    </row>
    <row r="987" s="2" customFormat="1" ht="16.5" customHeight="1">
      <c r="A987" s="39"/>
      <c r="B987" s="40"/>
      <c r="C987" s="286" t="s">
        <v>784</v>
      </c>
      <c r="D987" s="286" t="s">
        <v>488</v>
      </c>
      <c r="E987" s="287" t="s">
        <v>785</v>
      </c>
      <c r="F987" s="288" t="s">
        <v>786</v>
      </c>
      <c r="G987" s="289" t="s">
        <v>556</v>
      </c>
      <c r="H987" s="290">
        <v>28</v>
      </c>
      <c r="I987" s="291"/>
      <c r="J987" s="292">
        <f>ROUND(I987*H987,2)</f>
        <v>0</v>
      </c>
      <c r="K987" s="293"/>
      <c r="L987" s="294"/>
      <c r="M987" s="295" t="s">
        <v>1</v>
      </c>
      <c r="N987" s="296" t="s">
        <v>39</v>
      </c>
      <c r="O987" s="92"/>
      <c r="P987" s="238">
        <f>O987*H987</f>
        <v>0</v>
      </c>
      <c r="Q987" s="238">
        <v>0.50600000000000001</v>
      </c>
      <c r="R987" s="238">
        <f>Q987*H987</f>
        <v>14.167999999999999</v>
      </c>
      <c r="S987" s="238">
        <v>0</v>
      </c>
      <c r="T987" s="239">
        <f>S987*H987</f>
        <v>0</v>
      </c>
      <c r="U987" s="39"/>
      <c r="V987" s="39"/>
      <c r="W987" s="39"/>
      <c r="X987" s="39"/>
      <c r="Y987" s="39"/>
      <c r="Z987" s="39"/>
      <c r="AA987" s="39"/>
      <c r="AB987" s="39"/>
      <c r="AC987" s="39"/>
      <c r="AD987" s="39"/>
      <c r="AE987" s="39"/>
      <c r="AR987" s="240" t="s">
        <v>222</v>
      </c>
      <c r="AT987" s="240" t="s">
        <v>488</v>
      </c>
      <c r="AU987" s="240" t="s">
        <v>83</v>
      </c>
      <c r="AY987" s="18" t="s">
        <v>164</v>
      </c>
      <c r="BE987" s="241">
        <f>IF(N987="základní",J987,0)</f>
        <v>0</v>
      </c>
      <c r="BF987" s="241">
        <f>IF(N987="snížená",J987,0)</f>
        <v>0</v>
      </c>
      <c r="BG987" s="241">
        <f>IF(N987="zákl. přenesená",J987,0)</f>
        <v>0</v>
      </c>
      <c r="BH987" s="241">
        <f>IF(N987="sníž. přenesená",J987,0)</f>
        <v>0</v>
      </c>
      <c r="BI987" s="241">
        <f>IF(N987="nulová",J987,0)</f>
        <v>0</v>
      </c>
      <c r="BJ987" s="18" t="s">
        <v>81</v>
      </c>
      <c r="BK987" s="241">
        <f>ROUND(I987*H987,2)</f>
        <v>0</v>
      </c>
      <c r="BL987" s="18" t="s">
        <v>170</v>
      </c>
      <c r="BM987" s="240" t="s">
        <v>787</v>
      </c>
    </row>
    <row r="988" s="2" customFormat="1">
      <c r="A988" s="39"/>
      <c r="B988" s="40"/>
      <c r="C988" s="41"/>
      <c r="D988" s="244" t="s">
        <v>563</v>
      </c>
      <c r="E988" s="41"/>
      <c r="F988" s="297" t="s">
        <v>788</v>
      </c>
      <c r="G988" s="41"/>
      <c r="H988" s="41"/>
      <c r="I988" s="298"/>
      <c r="J988" s="41"/>
      <c r="K988" s="41"/>
      <c r="L988" s="45"/>
      <c r="M988" s="299"/>
      <c r="N988" s="300"/>
      <c r="O988" s="92"/>
      <c r="P988" s="92"/>
      <c r="Q988" s="92"/>
      <c r="R988" s="92"/>
      <c r="S988" s="92"/>
      <c r="T988" s="93"/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T988" s="18" t="s">
        <v>563</v>
      </c>
      <c r="AU988" s="18" t="s">
        <v>83</v>
      </c>
    </row>
    <row r="989" s="13" customFormat="1">
      <c r="A989" s="13"/>
      <c r="B989" s="242"/>
      <c r="C989" s="243"/>
      <c r="D989" s="244" t="s">
        <v>172</v>
      </c>
      <c r="E989" s="245" t="s">
        <v>1</v>
      </c>
      <c r="F989" s="246" t="s">
        <v>421</v>
      </c>
      <c r="G989" s="243"/>
      <c r="H989" s="247">
        <v>28</v>
      </c>
      <c r="I989" s="248"/>
      <c r="J989" s="243"/>
      <c r="K989" s="243"/>
      <c r="L989" s="249"/>
      <c r="M989" s="250"/>
      <c r="N989" s="251"/>
      <c r="O989" s="251"/>
      <c r="P989" s="251"/>
      <c r="Q989" s="251"/>
      <c r="R989" s="251"/>
      <c r="S989" s="251"/>
      <c r="T989" s="252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T989" s="253" t="s">
        <v>172</v>
      </c>
      <c r="AU989" s="253" t="s">
        <v>83</v>
      </c>
      <c r="AV989" s="13" t="s">
        <v>83</v>
      </c>
      <c r="AW989" s="13" t="s">
        <v>31</v>
      </c>
      <c r="AX989" s="13" t="s">
        <v>81</v>
      </c>
      <c r="AY989" s="253" t="s">
        <v>164</v>
      </c>
    </row>
    <row r="990" s="2" customFormat="1" ht="24.15" customHeight="1">
      <c r="A990" s="39"/>
      <c r="B990" s="40"/>
      <c r="C990" s="228" t="s">
        <v>789</v>
      </c>
      <c r="D990" s="228" t="s">
        <v>166</v>
      </c>
      <c r="E990" s="229" t="s">
        <v>790</v>
      </c>
      <c r="F990" s="230" t="s">
        <v>791</v>
      </c>
      <c r="G990" s="231" t="s">
        <v>556</v>
      </c>
      <c r="H990" s="232">
        <v>51</v>
      </c>
      <c r="I990" s="233"/>
      <c r="J990" s="234">
        <f>ROUND(I990*H990,2)</f>
        <v>0</v>
      </c>
      <c r="K990" s="235"/>
      <c r="L990" s="45"/>
      <c r="M990" s="236" t="s">
        <v>1</v>
      </c>
      <c r="N990" s="237" t="s">
        <v>39</v>
      </c>
      <c r="O990" s="92"/>
      <c r="P990" s="238">
        <f>O990*H990</f>
        <v>0</v>
      </c>
      <c r="Q990" s="238">
        <v>0.0098899999999999995</v>
      </c>
      <c r="R990" s="238">
        <f>Q990*H990</f>
        <v>0.50439</v>
      </c>
      <c r="S990" s="238">
        <v>0</v>
      </c>
      <c r="T990" s="239">
        <f>S990*H990</f>
        <v>0</v>
      </c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R990" s="240" t="s">
        <v>170</v>
      </c>
      <c r="AT990" s="240" t="s">
        <v>166</v>
      </c>
      <c r="AU990" s="240" t="s">
        <v>83</v>
      </c>
      <c r="AY990" s="18" t="s">
        <v>164</v>
      </c>
      <c r="BE990" s="241">
        <f>IF(N990="základní",J990,0)</f>
        <v>0</v>
      </c>
      <c r="BF990" s="241">
        <f>IF(N990="snížená",J990,0)</f>
        <v>0</v>
      </c>
      <c r="BG990" s="241">
        <f>IF(N990="zákl. přenesená",J990,0)</f>
        <v>0</v>
      </c>
      <c r="BH990" s="241">
        <f>IF(N990="sníž. přenesená",J990,0)</f>
        <v>0</v>
      </c>
      <c r="BI990" s="241">
        <f>IF(N990="nulová",J990,0)</f>
        <v>0</v>
      </c>
      <c r="BJ990" s="18" t="s">
        <v>81</v>
      </c>
      <c r="BK990" s="241">
        <f>ROUND(I990*H990,2)</f>
        <v>0</v>
      </c>
      <c r="BL990" s="18" t="s">
        <v>170</v>
      </c>
      <c r="BM990" s="240" t="s">
        <v>792</v>
      </c>
    </row>
    <row r="991" s="13" customFormat="1">
      <c r="A991" s="13"/>
      <c r="B991" s="242"/>
      <c r="C991" s="243"/>
      <c r="D991" s="244" t="s">
        <v>172</v>
      </c>
      <c r="E991" s="245" t="s">
        <v>1</v>
      </c>
      <c r="F991" s="246" t="s">
        <v>605</v>
      </c>
      <c r="G991" s="243"/>
      <c r="H991" s="247">
        <v>51</v>
      </c>
      <c r="I991" s="248"/>
      <c r="J991" s="243"/>
      <c r="K991" s="243"/>
      <c r="L991" s="249"/>
      <c r="M991" s="250"/>
      <c r="N991" s="251"/>
      <c r="O991" s="251"/>
      <c r="P991" s="251"/>
      <c r="Q991" s="251"/>
      <c r="R991" s="251"/>
      <c r="S991" s="251"/>
      <c r="T991" s="252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T991" s="253" t="s">
        <v>172</v>
      </c>
      <c r="AU991" s="253" t="s">
        <v>83</v>
      </c>
      <c r="AV991" s="13" t="s">
        <v>83</v>
      </c>
      <c r="AW991" s="13" t="s">
        <v>31</v>
      </c>
      <c r="AX991" s="13" t="s">
        <v>81</v>
      </c>
      <c r="AY991" s="253" t="s">
        <v>164</v>
      </c>
    </row>
    <row r="992" s="2" customFormat="1" ht="16.5" customHeight="1">
      <c r="A992" s="39"/>
      <c r="B992" s="40"/>
      <c r="C992" s="286" t="s">
        <v>793</v>
      </c>
      <c r="D992" s="286" t="s">
        <v>488</v>
      </c>
      <c r="E992" s="287" t="s">
        <v>794</v>
      </c>
      <c r="F992" s="288" t="s">
        <v>795</v>
      </c>
      <c r="G992" s="289" t="s">
        <v>556</v>
      </c>
      <c r="H992" s="290">
        <v>51</v>
      </c>
      <c r="I992" s="291"/>
      <c r="J992" s="292">
        <f>ROUND(I992*H992,2)</f>
        <v>0</v>
      </c>
      <c r="K992" s="293"/>
      <c r="L992" s="294"/>
      <c r="M992" s="295" t="s">
        <v>1</v>
      </c>
      <c r="N992" s="296" t="s">
        <v>39</v>
      </c>
      <c r="O992" s="92"/>
      <c r="P992" s="238">
        <f>O992*H992</f>
        <v>0</v>
      </c>
      <c r="Q992" s="238">
        <v>1.0129999999999999</v>
      </c>
      <c r="R992" s="238">
        <f>Q992*H992</f>
        <v>51.662999999999997</v>
      </c>
      <c r="S992" s="238">
        <v>0</v>
      </c>
      <c r="T992" s="239">
        <f>S992*H992</f>
        <v>0</v>
      </c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R992" s="240" t="s">
        <v>222</v>
      </c>
      <c r="AT992" s="240" t="s">
        <v>488</v>
      </c>
      <c r="AU992" s="240" t="s">
        <v>83</v>
      </c>
      <c r="AY992" s="18" t="s">
        <v>164</v>
      </c>
      <c r="BE992" s="241">
        <f>IF(N992="základní",J992,0)</f>
        <v>0</v>
      </c>
      <c r="BF992" s="241">
        <f>IF(N992="snížená",J992,0)</f>
        <v>0</v>
      </c>
      <c r="BG992" s="241">
        <f>IF(N992="zákl. přenesená",J992,0)</f>
        <v>0</v>
      </c>
      <c r="BH992" s="241">
        <f>IF(N992="sníž. přenesená",J992,0)</f>
        <v>0</v>
      </c>
      <c r="BI992" s="241">
        <f>IF(N992="nulová",J992,0)</f>
        <v>0</v>
      </c>
      <c r="BJ992" s="18" t="s">
        <v>81</v>
      </c>
      <c r="BK992" s="241">
        <f>ROUND(I992*H992,2)</f>
        <v>0</v>
      </c>
      <c r="BL992" s="18" t="s">
        <v>170</v>
      </c>
      <c r="BM992" s="240" t="s">
        <v>796</v>
      </c>
    </row>
    <row r="993" s="2" customFormat="1">
      <c r="A993" s="39"/>
      <c r="B993" s="40"/>
      <c r="C993" s="41"/>
      <c r="D993" s="244" t="s">
        <v>563</v>
      </c>
      <c r="E993" s="41"/>
      <c r="F993" s="297" t="s">
        <v>797</v>
      </c>
      <c r="G993" s="41"/>
      <c r="H993" s="41"/>
      <c r="I993" s="298"/>
      <c r="J993" s="41"/>
      <c r="K993" s="41"/>
      <c r="L993" s="45"/>
      <c r="M993" s="299"/>
      <c r="N993" s="300"/>
      <c r="O993" s="92"/>
      <c r="P993" s="92"/>
      <c r="Q993" s="92"/>
      <c r="R993" s="92"/>
      <c r="S993" s="92"/>
      <c r="T993" s="93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  <c r="AE993" s="39"/>
      <c r="AT993" s="18" t="s">
        <v>563</v>
      </c>
      <c r="AU993" s="18" t="s">
        <v>83</v>
      </c>
    </row>
    <row r="994" s="13" customFormat="1">
      <c r="A994" s="13"/>
      <c r="B994" s="242"/>
      <c r="C994" s="243"/>
      <c r="D994" s="244" t="s">
        <v>172</v>
      </c>
      <c r="E994" s="245" t="s">
        <v>1</v>
      </c>
      <c r="F994" s="246" t="s">
        <v>605</v>
      </c>
      <c r="G994" s="243"/>
      <c r="H994" s="247">
        <v>51</v>
      </c>
      <c r="I994" s="248"/>
      <c r="J994" s="243"/>
      <c r="K994" s="243"/>
      <c r="L994" s="249"/>
      <c r="M994" s="250"/>
      <c r="N994" s="251"/>
      <c r="O994" s="251"/>
      <c r="P994" s="251"/>
      <c r="Q994" s="251"/>
      <c r="R994" s="251"/>
      <c r="S994" s="251"/>
      <c r="T994" s="252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T994" s="253" t="s">
        <v>172</v>
      </c>
      <c r="AU994" s="253" t="s">
        <v>83</v>
      </c>
      <c r="AV994" s="13" t="s">
        <v>83</v>
      </c>
      <c r="AW994" s="13" t="s">
        <v>31</v>
      </c>
      <c r="AX994" s="13" t="s">
        <v>81</v>
      </c>
      <c r="AY994" s="253" t="s">
        <v>164</v>
      </c>
    </row>
    <row r="995" s="2" customFormat="1" ht="24.15" customHeight="1">
      <c r="A995" s="39"/>
      <c r="B995" s="40"/>
      <c r="C995" s="228" t="s">
        <v>798</v>
      </c>
      <c r="D995" s="228" t="s">
        <v>166</v>
      </c>
      <c r="E995" s="229" t="s">
        <v>799</v>
      </c>
      <c r="F995" s="230" t="s">
        <v>800</v>
      </c>
      <c r="G995" s="231" t="s">
        <v>556</v>
      </c>
      <c r="H995" s="232">
        <v>73</v>
      </c>
      <c r="I995" s="233"/>
      <c r="J995" s="234">
        <f>ROUND(I995*H995,2)</f>
        <v>0</v>
      </c>
      <c r="K995" s="235"/>
      <c r="L995" s="45"/>
      <c r="M995" s="236" t="s">
        <v>1</v>
      </c>
      <c r="N995" s="237" t="s">
        <v>39</v>
      </c>
      <c r="O995" s="92"/>
      <c r="P995" s="238">
        <f>O995*H995</f>
        <v>0</v>
      </c>
      <c r="Q995" s="238">
        <v>0.01218</v>
      </c>
      <c r="R995" s="238">
        <f>Q995*H995</f>
        <v>0.88914000000000004</v>
      </c>
      <c r="S995" s="238">
        <v>0</v>
      </c>
      <c r="T995" s="239">
        <f>S995*H995</f>
        <v>0</v>
      </c>
      <c r="U995" s="39"/>
      <c r="V995" s="39"/>
      <c r="W995" s="39"/>
      <c r="X995" s="39"/>
      <c r="Y995" s="39"/>
      <c r="Z995" s="39"/>
      <c r="AA995" s="39"/>
      <c r="AB995" s="39"/>
      <c r="AC995" s="39"/>
      <c r="AD995" s="39"/>
      <c r="AE995" s="39"/>
      <c r="AR995" s="240" t="s">
        <v>170</v>
      </c>
      <c r="AT995" s="240" t="s">
        <v>166</v>
      </c>
      <c r="AU995" s="240" t="s">
        <v>83</v>
      </c>
      <c r="AY995" s="18" t="s">
        <v>164</v>
      </c>
      <c r="BE995" s="241">
        <f>IF(N995="základní",J995,0)</f>
        <v>0</v>
      </c>
      <c r="BF995" s="241">
        <f>IF(N995="snížená",J995,0)</f>
        <v>0</v>
      </c>
      <c r="BG995" s="241">
        <f>IF(N995="zákl. přenesená",J995,0)</f>
        <v>0</v>
      </c>
      <c r="BH995" s="241">
        <f>IF(N995="sníž. přenesená",J995,0)</f>
        <v>0</v>
      </c>
      <c r="BI995" s="241">
        <f>IF(N995="nulová",J995,0)</f>
        <v>0</v>
      </c>
      <c r="BJ995" s="18" t="s">
        <v>81</v>
      </c>
      <c r="BK995" s="241">
        <f>ROUND(I995*H995,2)</f>
        <v>0</v>
      </c>
      <c r="BL995" s="18" t="s">
        <v>170</v>
      </c>
      <c r="BM995" s="240" t="s">
        <v>801</v>
      </c>
    </row>
    <row r="996" s="13" customFormat="1">
      <c r="A996" s="13"/>
      <c r="B996" s="242"/>
      <c r="C996" s="243"/>
      <c r="D996" s="244" t="s">
        <v>172</v>
      </c>
      <c r="E996" s="245" t="s">
        <v>1</v>
      </c>
      <c r="F996" s="246" t="s">
        <v>721</v>
      </c>
      <c r="G996" s="243"/>
      <c r="H996" s="247">
        <v>73</v>
      </c>
      <c r="I996" s="248"/>
      <c r="J996" s="243"/>
      <c r="K996" s="243"/>
      <c r="L996" s="249"/>
      <c r="M996" s="250"/>
      <c r="N996" s="251"/>
      <c r="O996" s="251"/>
      <c r="P996" s="251"/>
      <c r="Q996" s="251"/>
      <c r="R996" s="251"/>
      <c r="S996" s="251"/>
      <c r="T996" s="252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T996" s="253" t="s">
        <v>172</v>
      </c>
      <c r="AU996" s="253" t="s">
        <v>83</v>
      </c>
      <c r="AV996" s="13" t="s">
        <v>83</v>
      </c>
      <c r="AW996" s="13" t="s">
        <v>31</v>
      </c>
      <c r="AX996" s="13" t="s">
        <v>81</v>
      </c>
      <c r="AY996" s="253" t="s">
        <v>164</v>
      </c>
    </row>
    <row r="997" s="2" customFormat="1" ht="16.5" customHeight="1">
      <c r="A997" s="39"/>
      <c r="B997" s="40"/>
      <c r="C997" s="286" t="s">
        <v>802</v>
      </c>
      <c r="D997" s="286" t="s">
        <v>488</v>
      </c>
      <c r="E997" s="287" t="s">
        <v>803</v>
      </c>
      <c r="F997" s="288" t="s">
        <v>804</v>
      </c>
      <c r="G997" s="289" t="s">
        <v>556</v>
      </c>
      <c r="H997" s="290">
        <v>73</v>
      </c>
      <c r="I997" s="291"/>
      <c r="J997" s="292">
        <f>ROUND(I997*H997,2)</f>
        <v>0</v>
      </c>
      <c r="K997" s="293"/>
      <c r="L997" s="294"/>
      <c r="M997" s="295" t="s">
        <v>1</v>
      </c>
      <c r="N997" s="296" t="s">
        <v>39</v>
      </c>
      <c r="O997" s="92"/>
      <c r="P997" s="238">
        <f>O997*H997</f>
        <v>0</v>
      </c>
      <c r="Q997" s="238">
        <v>0.58499999999999996</v>
      </c>
      <c r="R997" s="238">
        <f>Q997*H997</f>
        <v>42.704999999999998</v>
      </c>
      <c r="S997" s="238">
        <v>0</v>
      </c>
      <c r="T997" s="239">
        <f>S997*H997</f>
        <v>0</v>
      </c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  <c r="AR997" s="240" t="s">
        <v>222</v>
      </c>
      <c r="AT997" s="240" t="s">
        <v>488</v>
      </c>
      <c r="AU997" s="240" t="s">
        <v>83</v>
      </c>
      <c r="AY997" s="18" t="s">
        <v>164</v>
      </c>
      <c r="BE997" s="241">
        <f>IF(N997="základní",J997,0)</f>
        <v>0</v>
      </c>
      <c r="BF997" s="241">
        <f>IF(N997="snížená",J997,0)</f>
        <v>0</v>
      </c>
      <c r="BG997" s="241">
        <f>IF(N997="zákl. přenesená",J997,0)</f>
        <v>0</v>
      </c>
      <c r="BH997" s="241">
        <f>IF(N997="sníž. přenesená",J997,0)</f>
        <v>0</v>
      </c>
      <c r="BI997" s="241">
        <f>IF(N997="nulová",J997,0)</f>
        <v>0</v>
      </c>
      <c r="BJ997" s="18" t="s">
        <v>81</v>
      </c>
      <c r="BK997" s="241">
        <f>ROUND(I997*H997,2)</f>
        <v>0</v>
      </c>
      <c r="BL997" s="18" t="s">
        <v>170</v>
      </c>
      <c r="BM997" s="240" t="s">
        <v>805</v>
      </c>
    </row>
    <row r="998" s="2" customFormat="1">
      <c r="A998" s="39"/>
      <c r="B998" s="40"/>
      <c r="C998" s="41"/>
      <c r="D998" s="244" t="s">
        <v>563</v>
      </c>
      <c r="E998" s="41"/>
      <c r="F998" s="297" t="s">
        <v>806</v>
      </c>
      <c r="G998" s="41"/>
      <c r="H998" s="41"/>
      <c r="I998" s="298"/>
      <c r="J998" s="41"/>
      <c r="K998" s="41"/>
      <c r="L998" s="45"/>
      <c r="M998" s="299"/>
      <c r="N998" s="300"/>
      <c r="O998" s="92"/>
      <c r="P998" s="92"/>
      <c r="Q998" s="92"/>
      <c r="R998" s="92"/>
      <c r="S998" s="92"/>
      <c r="T998" s="93"/>
      <c r="U998" s="39"/>
      <c r="V998" s="39"/>
      <c r="W998" s="39"/>
      <c r="X998" s="39"/>
      <c r="Y998" s="39"/>
      <c r="Z998" s="39"/>
      <c r="AA998" s="39"/>
      <c r="AB998" s="39"/>
      <c r="AC998" s="39"/>
      <c r="AD998" s="39"/>
      <c r="AE998" s="39"/>
      <c r="AT998" s="18" t="s">
        <v>563</v>
      </c>
      <c r="AU998" s="18" t="s">
        <v>83</v>
      </c>
    </row>
    <row r="999" s="13" customFormat="1">
      <c r="A999" s="13"/>
      <c r="B999" s="242"/>
      <c r="C999" s="243"/>
      <c r="D999" s="244" t="s">
        <v>172</v>
      </c>
      <c r="E999" s="245" t="s">
        <v>1</v>
      </c>
      <c r="F999" s="246" t="s">
        <v>721</v>
      </c>
      <c r="G999" s="243"/>
      <c r="H999" s="247">
        <v>73</v>
      </c>
      <c r="I999" s="248"/>
      <c r="J999" s="243"/>
      <c r="K999" s="243"/>
      <c r="L999" s="249"/>
      <c r="M999" s="250"/>
      <c r="N999" s="251"/>
      <c r="O999" s="251"/>
      <c r="P999" s="251"/>
      <c r="Q999" s="251"/>
      <c r="R999" s="251"/>
      <c r="S999" s="251"/>
      <c r="T999" s="252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T999" s="253" t="s">
        <v>172</v>
      </c>
      <c r="AU999" s="253" t="s">
        <v>83</v>
      </c>
      <c r="AV999" s="13" t="s">
        <v>83</v>
      </c>
      <c r="AW999" s="13" t="s">
        <v>31</v>
      </c>
      <c r="AX999" s="13" t="s">
        <v>81</v>
      </c>
      <c r="AY999" s="253" t="s">
        <v>164</v>
      </c>
    </row>
    <row r="1000" s="2" customFormat="1" ht="24.15" customHeight="1">
      <c r="A1000" s="39"/>
      <c r="B1000" s="40"/>
      <c r="C1000" s="228" t="s">
        <v>807</v>
      </c>
      <c r="D1000" s="228" t="s">
        <v>166</v>
      </c>
      <c r="E1000" s="229" t="s">
        <v>808</v>
      </c>
      <c r="F1000" s="230" t="s">
        <v>809</v>
      </c>
      <c r="G1000" s="231" t="s">
        <v>556</v>
      </c>
      <c r="H1000" s="232">
        <v>1</v>
      </c>
      <c r="I1000" s="233"/>
      <c r="J1000" s="234">
        <f>ROUND(I1000*H1000,2)</f>
        <v>0</v>
      </c>
      <c r="K1000" s="235"/>
      <c r="L1000" s="45"/>
      <c r="M1000" s="236" t="s">
        <v>1</v>
      </c>
      <c r="N1000" s="237" t="s">
        <v>39</v>
      </c>
      <c r="O1000" s="92"/>
      <c r="P1000" s="238">
        <f>O1000*H1000</f>
        <v>0</v>
      </c>
      <c r="Q1000" s="238">
        <v>0.0098899999999999995</v>
      </c>
      <c r="R1000" s="238">
        <f>Q1000*H1000</f>
        <v>0.0098899999999999995</v>
      </c>
      <c r="S1000" s="238">
        <v>0</v>
      </c>
      <c r="T1000" s="239">
        <f>S1000*H1000</f>
        <v>0</v>
      </c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/>
      <c r="AE1000" s="39"/>
      <c r="AR1000" s="240" t="s">
        <v>170</v>
      </c>
      <c r="AT1000" s="240" t="s">
        <v>166</v>
      </c>
      <c r="AU1000" s="240" t="s">
        <v>83</v>
      </c>
      <c r="AY1000" s="18" t="s">
        <v>164</v>
      </c>
      <c r="BE1000" s="241">
        <f>IF(N1000="základní",J1000,0)</f>
        <v>0</v>
      </c>
      <c r="BF1000" s="241">
        <f>IF(N1000="snížená",J1000,0)</f>
        <v>0</v>
      </c>
      <c r="BG1000" s="241">
        <f>IF(N1000="zákl. přenesená",J1000,0)</f>
        <v>0</v>
      </c>
      <c r="BH1000" s="241">
        <f>IF(N1000="sníž. přenesená",J1000,0)</f>
        <v>0</v>
      </c>
      <c r="BI1000" s="241">
        <f>IF(N1000="nulová",J1000,0)</f>
        <v>0</v>
      </c>
      <c r="BJ1000" s="18" t="s">
        <v>81</v>
      </c>
      <c r="BK1000" s="241">
        <f>ROUND(I1000*H1000,2)</f>
        <v>0</v>
      </c>
      <c r="BL1000" s="18" t="s">
        <v>170</v>
      </c>
      <c r="BM1000" s="240" t="s">
        <v>810</v>
      </c>
    </row>
    <row r="1001" s="13" customFormat="1">
      <c r="A1001" s="13"/>
      <c r="B1001" s="242"/>
      <c r="C1001" s="243"/>
      <c r="D1001" s="244" t="s">
        <v>172</v>
      </c>
      <c r="E1001" s="245" t="s">
        <v>1</v>
      </c>
      <c r="F1001" s="246" t="s">
        <v>81</v>
      </c>
      <c r="G1001" s="243"/>
      <c r="H1001" s="247">
        <v>1</v>
      </c>
      <c r="I1001" s="248"/>
      <c r="J1001" s="243"/>
      <c r="K1001" s="243"/>
      <c r="L1001" s="249"/>
      <c r="M1001" s="250"/>
      <c r="N1001" s="251"/>
      <c r="O1001" s="251"/>
      <c r="P1001" s="251"/>
      <c r="Q1001" s="251"/>
      <c r="R1001" s="251"/>
      <c r="S1001" s="251"/>
      <c r="T1001" s="252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T1001" s="253" t="s">
        <v>172</v>
      </c>
      <c r="AU1001" s="253" t="s">
        <v>83</v>
      </c>
      <c r="AV1001" s="13" t="s">
        <v>83</v>
      </c>
      <c r="AW1001" s="13" t="s">
        <v>31</v>
      </c>
      <c r="AX1001" s="13" t="s">
        <v>81</v>
      </c>
      <c r="AY1001" s="253" t="s">
        <v>164</v>
      </c>
    </row>
    <row r="1002" s="2" customFormat="1" ht="16.5" customHeight="1">
      <c r="A1002" s="39"/>
      <c r="B1002" s="40"/>
      <c r="C1002" s="286" t="s">
        <v>811</v>
      </c>
      <c r="D1002" s="286" t="s">
        <v>488</v>
      </c>
      <c r="E1002" s="287" t="s">
        <v>812</v>
      </c>
      <c r="F1002" s="288" t="s">
        <v>813</v>
      </c>
      <c r="G1002" s="289" t="s">
        <v>556</v>
      </c>
      <c r="H1002" s="290">
        <v>1</v>
      </c>
      <c r="I1002" s="291"/>
      <c r="J1002" s="292">
        <f>ROUND(I1002*H1002,2)</f>
        <v>0</v>
      </c>
      <c r="K1002" s="293"/>
      <c r="L1002" s="294"/>
      <c r="M1002" s="295" t="s">
        <v>1</v>
      </c>
      <c r="N1002" s="296" t="s">
        <v>39</v>
      </c>
      <c r="O1002" s="92"/>
      <c r="P1002" s="238">
        <f>O1002*H1002</f>
        <v>0</v>
      </c>
      <c r="Q1002" s="238">
        <v>0.44900000000000001</v>
      </c>
      <c r="R1002" s="238">
        <f>Q1002*H1002</f>
        <v>0.44900000000000001</v>
      </c>
      <c r="S1002" s="238">
        <v>0</v>
      </c>
      <c r="T1002" s="239">
        <f>S1002*H1002</f>
        <v>0</v>
      </c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/>
      <c r="AR1002" s="240" t="s">
        <v>222</v>
      </c>
      <c r="AT1002" s="240" t="s">
        <v>488</v>
      </c>
      <c r="AU1002" s="240" t="s">
        <v>83</v>
      </c>
      <c r="AY1002" s="18" t="s">
        <v>164</v>
      </c>
      <c r="BE1002" s="241">
        <f>IF(N1002="základní",J1002,0)</f>
        <v>0</v>
      </c>
      <c r="BF1002" s="241">
        <f>IF(N1002="snížená",J1002,0)</f>
        <v>0</v>
      </c>
      <c r="BG1002" s="241">
        <f>IF(N1002="zákl. přenesená",J1002,0)</f>
        <v>0</v>
      </c>
      <c r="BH1002" s="241">
        <f>IF(N1002="sníž. přenesená",J1002,0)</f>
        <v>0</v>
      </c>
      <c r="BI1002" s="241">
        <f>IF(N1002="nulová",J1002,0)</f>
        <v>0</v>
      </c>
      <c r="BJ1002" s="18" t="s">
        <v>81</v>
      </c>
      <c r="BK1002" s="241">
        <f>ROUND(I1002*H1002,2)</f>
        <v>0</v>
      </c>
      <c r="BL1002" s="18" t="s">
        <v>170</v>
      </c>
      <c r="BM1002" s="240" t="s">
        <v>814</v>
      </c>
    </row>
    <row r="1003" s="2" customFormat="1">
      <c r="A1003" s="39"/>
      <c r="B1003" s="40"/>
      <c r="C1003" s="41"/>
      <c r="D1003" s="244" t="s">
        <v>563</v>
      </c>
      <c r="E1003" s="41"/>
      <c r="F1003" s="297" t="s">
        <v>815</v>
      </c>
      <c r="G1003" s="41"/>
      <c r="H1003" s="41"/>
      <c r="I1003" s="298"/>
      <c r="J1003" s="41"/>
      <c r="K1003" s="41"/>
      <c r="L1003" s="45"/>
      <c r="M1003" s="299"/>
      <c r="N1003" s="300"/>
      <c r="O1003" s="92"/>
      <c r="P1003" s="92"/>
      <c r="Q1003" s="92"/>
      <c r="R1003" s="92"/>
      <c r="S1003" s="92"/>
      <c r="T1003" s="93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/>
      <c r="AE1003" s="39"/>
      <c r="AT1003" s="18" t="s">
        <v>563</v>
      </c>
      <c r="AU1003" s="18" t="s">
        <v>83</v>
      </c>
    </row>
    <row r="1004" s="13" customFormat="1">
      <c r="A1004" s="13"/>
      <c r="B1004" s="242"/>
      <c r="C1004" s="243"/>
      <c r="D1004" s="244" t="s">
        <v>172</v>
      </c>
      <c r="E1004" s="245" t="s">
        <v>1</v>
      </c>
      <c r="F1004" s="246" t="s">
        <v>81</v>
      </c>
      <c r="G1004" s="243"/>
      <c r="H1004" s="247">
        <v>1</v>
      </c>
      <c r="I1004" s="248"/>
      <c r="J1004" s="243"/>
      <c r="K1004" s="243"/>
      <c r="L1004" s="249"/>
      <c r="M1004" s="250"/>
      <c r="N1004" s="251"/>
      <c r="O1004" s="251"/>
      <c r="P1004" s="251"/>
      <c r="Q1004" s="251"/>
      <c r="R1004" s="251"/>
      <c r="S1004" s="251"/>
      <c r="T1004" s="252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T1004" s="253" t="s">
        <v>172</v>
      </c>
      <c r="AU1004" s="253" t="s">
        <v>83</v>
      </c>
      <c r="AV1004" s="13" t="s">
        <v>83</v>
      </c>
      <c r="AW1004" s="13" t="s">
        <v>31</v>
      </c>
      <c r="AX1004" s="13" t="s">
        <v>81</v>
      </c>
      <c r="AY1004" s="253" t="s">
        <v>164</v>
      </c>
    </row>
    <row r="1005" s="2" customFormat="1" ht="24.15" customHeight="1">
      <c r="A1005" s="39"/>
      <c r="B1005" s="40"/>
      <c r="C1005" s="228" t="s">
        <v>816</v>
      </c>
      <c r="D1005" s="228" t="s">
        <v>166</v>
      </c>
      <c r="E1005" s="229" t="s">
        <v>817</v>
      </c>
      <c r="F1005" s="230" t="s">
        <v>818</v>
      </c>
      <c r="G1005" s="231" t="s">
        <v>556</v>
      </c>
      <c r="H1005" s="232">
        <v>3</v>
      </c>
      <c r="I1005" s="233"/>
      <c r="J1005" s="234">
        <f>ROUND(I1005*H1005,2)</f>
        <v>0</v>
      </c>
      <c r="K1005" s="235"/>
      <c r="L1005" s="45"/>
      <c r="M1005" s="236" t="s">
        <v>1</v>
      </c>
      <c r="N1005" s="237" t="s">
        <v>39</v>
      </c>
      <c r="O1005" s="92"/>
      <c r="P1005" s="238">
        <f>O1005*H1005</f>
        <v>0</v>
      </c>
      <c r="Q1005" s="238">
        <v>0.01247</v>
      </c>
      <c r="R1005" s="238">
        <f>Q1005*H1005</f>
        <v>0.037409999999999999</v>
      </c>
      <c r="S1005" s="238">
        <v>0</v>
      </c>
      <c r="T1005" s="239">
        <f>S1005*H1005</f>
        <v>0</v>
      </c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/>
      <c r="AE1005" s="39"/>
      <c r="AR1005" s="240" t="s">
        <v>170</v>
      </c>
      <c r="AT1005" s="240" t="s">
        <v>166</v>
      </c>
      <c r="AU1005" s="240" t="s">
        <v>83</v>
      </c>
      <c r="AY1005" s="18" t="s">
        <v>164</v>
      </c>
      <c r="BE1005" s="241">
        <f>IF(N1005="základní",J1005,0)</f>
        <v>0</v>
      </c>
      <c r="BF1005" s="241">
        <f>IF(N1005="snížená",J1005,0)</f>
        <v>0</v>
      </c>
      <c r="BG1005" s="241">
        <f>IF(N1005="zákl. přenesená",J1005,0)</f>
        <v>0</v>
      </c>
      <c r="BH1005" s="241">
        <f>IF(N1005="sníž. přenesená",J1005,0)</f>
        <v>0</v>
      </c>
      <c r="BI1005" s="241">
        <f>IF(N1005="nulová",J1005,0)</f>
        <v>0</v>
      </c>
      <c r="BJ1005" s="18" t="s">
        <v>81</v>
      </c>
      <c r="BK1005" s="241">
        <f>ROUND(I1005*H1005,2)</f>
        <v>0</v>
      </c>
      <c r="BL1005" s="18" t="s">
        <v>170</v>
      </c>
      <c r="BM1005" s="240" t="s">
        <v>819</v>
      </c>
    </row>
    <row r="1006" s="13" customFormat="1">
      <c r="A1006" s="13"/>
      <c r="B1006" s="242"/>
      <c r="C1006" s="243"/>
      <c r="D1006" s="244" t="s">
        <v>172</v>
      </c>
      <c r="E1006" s="245" t="s">
        <v>1</v>
      </c>
      <c r="F1006" s="246" t="s">
        <v>181</v>
      </c>
      <c r="G1006" s="243"/>
      <c r="H1006" s="247">
        <v>3</v>
      </c>
      <c r="I1006" s="248"/>
      <c r="J1006" s="243"/>
      <c r="K1006" s="243"/>
      <c r="L1006" s="249"/>
      <c r="M1006" s="250"/>
      <c r="N1006" s="251"/>
      <c r="O1006" s="251"/>
      <c r="P1006" s="251"/>
      <c r="Q1006" s="251"/>
      <c r="R1006" s="251"/>
      <c r="S1006" s="251"/>
      <c r="T1006" s="252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T1006" s="253" t="s">
        <v>172</v>
      </c>
      <c r="AU1006" s="253" t="s">
        <v>83</v>
      </c>
      <c r="AV1006" s="13" t="s">
        <v>83</v>
      </c>
      <c r="AW1006" s="13" t="s">
        <v>31</v>
      </c>
      <c r="AX1006" s="13" t="s">
        <v>81</v>
      </c>
      <c r="AY1006" s="253" t="s">
        <v>164</v>
      </c>
    </row>
    <row r="1007" s="2" customFormat="1" ht="16.5" customHeight="1">
      <c r="A1007" s="39"/>
      <c r="B1007" s="40"/>
      <c r="C1007" s="286" t="s">
        <v>820</v>
      </c>
      <c r="D1007" s="286" t="s">
        <v>488</v>
      </c>
      <c r="E1007" s="287" t="s">
        <v>821</v>
      </c>
      <c r="F1007" s="288" t="s">
        <v>822</v>
      </c>
      <c r="G1007" s="289" t="s">
        <v>556</v>
      </c>
      <c r="H1007" s="290">
        <v>3</v>
      </c>
      <c r="I1007" s="291"/>
      <c r="J1007" s="292">
        <f>ROUND(I1007*H1007,2)</f>
        <v>0</v>
      </c>
      <c r="K1007" s="293"/>
      <c r="L1007" s="294"/>
      <c r="M1007" s="295" t="s">
        <v>1</v>
      </c>
      <c r="N1007" s="296" t="s">
        <v>39</v>
      </c>
      <c r="O1007" s="92"/>
      <c r="P1007" s="238">
        <f>O1007*H1007</f>
        <v>0</v>
      </c>
      <c r="Q1007" s="238">
        <v>0.5</v>
      </c>
      <c r="R1007" s="238">
        <f>Q1007*H1007</f>
        <v>1.5</v>
      </c>
      <c r="S1007" s="238">
        <v>0</v>
      </c>
      <c r="T1007" s="239">
        <f>S1007*H1007</f>
        <v>0</v>
      </c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/>
      <c r="AE1007" s="39"/>
      <c r="AR1007" s="240" t="s">
        <v>222</v>
      </c>
      <c r="AT1007" s="240" t="s">
        <v>488</v>
      </c>
      <c r="AU1007" s="240" t="s">
        <v>83</v>
      </c>
      <c r="AY1007" s="18" t="s">
        <v>164</v>
      </c>
      <c r="BE1007" s="241">
        <f>IF(N1007="základní",J1007,0)</f>
        <v>0</v>
      </c>
      <c r="BF1007" s="241">
        <f>IF(N1007="snížená",J1007,0)</f>
        <v>0</v>
      </c>
      <c r="BG1007" s="241">
        <f>IF(N1007="zákl. přenesená",J1007,0)</f>
        <v>0</v>
      </c>
      <c r="BH1007" s="241">
        <f>IF(N1007="sníž. přenesená",J1007,0)</f>
        <v>0</v>
      </c>
      <c r="BI1007" s="241">
        <f>IF(N1007="nulová",J1007,0)</f>
        <v>0</v>
      </c>
      <c r="BJ1007" s="18" t="s">
        <v>81</v>
      </c>
      <c r="BK1007" s="241">
        <f>ROUND(I1007*H1007,2)</f>
        <v>0</v>
      </c>
      <c r="BL1007" s="18" t="s">
        <v>170</v>
      </c>
      <c r="BM1007" s="240" t="s">
        <v>823</v>
      </c>
    </row>
    <row r="1008" s="2" customFormat="1">
      <c r="A1008" s="39"/>
      <c r="B1008" s="40"/>
      <c r="C1008" s="41"/>
      <c r="D1008" s="244" t="s">
        <v>563</v>
      </c>
      <c r="E1008" s="41"/>
      <c r="F1008" s="297" t="s">
        <v>824</v>
      </c>
      <c r="G1008" s="41"/>
      <c r="H1008" s="41"/>
      <c r="I1008" s="298"/>
      <c r="J1008" s="41"/>
      <c r="K1008" s="41"/>
      <c r="L1008" s="45"/>
      <c r="M1008" s="299"/>
      <c r="N1008" s="300"/>
      <c r="O1008" s="92"/>
      <c r="P1008" s="92"/>
      <c r="Q1008" s="92"/>
      <c r="R1008" s="92"/>
      <c r="S1008" s="92"/>
      <c r="T1008" s="93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/>
      <c r="AE1008" s="39"/>
      <c r="AT1008" s="18" t="s">
        <v>563</v>
      </c>
      <c r="AU1008" s="18" t="s">
        <v>83</v>
      </c>
    </row>
    <row r="1009" s="13" customFormat="1">
      <c r="A1009" s="13"/>
      <c r="B1009" s="242"/>
      <c r="C1009" s="243"/>
      <c r="D1009" s="244" t="s">
        <v>172</v>
      </c>
      <c r="E1009" s="245" t="s">
        <v>1</v>
      </c>
      <c r="F1009" s="246" t="s">
        <v>181</v>
      </c>
      <c r="G1009" s="243"/>
      <c r="H1009" s="247">
        <v>3</v>
      </c>
      <c r="I1009" s="248"/>
      <c r="J1009" s="243"/>
      <c r="K1009" s="243"/>
      <c r="L1009" s="249"/>
      <c r="M1009" s="250"/>
      <c r="N1009" s="251"/>
      <c r="O1009" s="251"/>
      <c r="P1009" s="251"/>
      <c r="Q1009" s="251"/>
      <c r="R1009" s="251"/>
      <c r="S1009" s="251"/>
      <c r="T1009" s="252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T1009" s="253" t="s">
        <v>172</v>
      </c>
      <c r="AU1009" s="253" t="s">
        <v>83</v>
      </c>
      <c r="AV1009" s="13" t="s">
        <v>83</v>
      </c>
      <c r="AW1009" s="13" t="s">
        <v>31</v>
      </c>
      <c r="AX1009" s="13" t="s">
        <v>81</v>
      </c>
      <c r="AY1009" s="253" t="s">
        <v>164</v>
      </c>
    </row>
    <row r="1010" s="2" customFormat="1" ht="24.15" customHeight="1">
      <c r="A1010" s="39"/>
      <c r="B1010" s="40"/>
      <c r="C1010" s="228" t="s">
        <v>825</v>
      </c>
      <c r="D1010" s="228" t="s">
        <v>166</v>
      </c>
      <c r="E1010" s="229" t="s">
        <v>826</v>
      </c>
      <c r="F1010" s="230" t="s">
        <v>827</v>
      </c>
      <c r="G1010" s="231" t="s">
        <v>556</v>
      </c>
      <c r="H1010" s="232">
        <v>4</v>
      </c>
      <c r="I1010" s="233"/>
      <c r="J1010" s="234">
        <f>ROUND(I1010*H1010,2)</f>
        <v>0</v>
      </c>
      <c r="K1010" s="235"/>
      <c r="L1010" s="45"/>
      <c r="M1010" s="236" t="s">
        <v>1</v>
      </c>
      <c r="N1010" s="237" t="s">
        <v>39</v>
      </c>
      <c r="O1010" s="92"/>
      <c r="P1010" s="238">
        <f>O1010*H1010</f>
        <v>0</v>
      </c>
      <c r="Q1010" s="238">
        <v>0.023939999999999999</v>
      </c>
      <c r="R1010" s="238">
        <f>Q1010*H1010</f>
        <v>0.095759999999999998</v>
      </c>
      <c r="S1010" s="238">
        <v>0</v>
      </c>
      <c r="T1010" s="239">
        <f>S1010*H1010</f>
        <v>0</v>
      </c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/>
      <c r="AE1010" s="39"/>
      <c r="AR1010" s="240" t="s">
        <v>170</v>
      </c>
      <c r="AT1010" s="240" t="s">
        <v>166</v>
      </c>
      <c r="AU1010" s="240" t="s">
        <v>83</v>
      </c>
      <c r="AY1010" s="18" t="s">
        <v>164</v>
      </c>
      <c r="BE1010" s="241">
        <f>IF(N1010="základní",J1010,0)</f>
        <v>0</v>
      </c>
      <c r="BF1010" s="241">
        <f>IF(N1010="snížená",J1010,0)</f>
        <v>0</v>
      </c>
      <c r="BG1010" s="241">
        <f>IF(N1010="zákl. přenesená",J1010,0)</f>
        <v>0</v>
      </c>
      <c r="BH1010" s="241">
        <f>IF(N1010="sníž. přenesená",J1010,0)</f>
        <v>0</v>
      </c>
      <c r="BI1010" s="241">
        <f>IF(N1010="nulová",J1010,0)</f>
        <v>0</v>
      </c>
      <c r="BJ1010" s="18" t="s">
        <v>81</v>
      </c>
      <c r="BK1010" s="241">
        <f>ROUND(I1010*H1010,2)</f>
        <v>0</v>
      </c>
      <c r="BL1010" s="18" t="s">
        <v>170</v>
      </c>
      <c r="BM1010" s="240" t="s">
        <v>828</v>
      </c>
    </row>
    <row r="1011" s="13" customFormat="1">
      <c r="A1011" s="13"/>
      <c r="B1011" s="242"/>
      <c r="C1011" s="243"/>
      <c r="D1011" s="244" t="s">
        <v>172</v>
      </c>
      <c r="E1011" s="245" t="s">
        <v>1</v>
      </c>
      <c r="F1011" s="246" t="s">
        <v>170</v>
      </c>
      <c r="G1011" s="243"/>
      <c r="H1011" s="247">
        <v>4</v>
      </c>
      <c r="I1011" s="248"/>
      <c r="J1011" s="243"/>
      <c r="K1011" s="243"/>
      <c r="L1011" s="249"/>
      <c r="M1011" s="250"/>
      <c r="N1011" s="251"/>
      <c r="O1011" s="251"/>
      <c r="P1011" s="251"/>
      <c r="Q1011" s="251"/>
      <c r="R1011" s="251"/>
      <c r="S1011" s="251"/>
      <c r="T1011" s="252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T1011" s="253" t="s">
        <v>172</v>
      </c>
      <c r="AU1011" s="253" t="s">
        <v>83</v>
      </c>
      <c r="AV1011" s="13" t="s">
        <v>83</v>
      </c>
      <c r="AW1011" s="13" t="s">
        <v>31</v>
      </c>
      <c r="AX1011" s="13" t="s">
        <v>81</v>
      </c>
      <c r="AY1011" s="253" t="s">
        <v>164</v>
      </c>
    </row>
    <row r="1012" s="2" customFormat="1" ht="16.5" customHeight="1">
      <c r="A1012" s="39"/>
      <c r="B1012" s="40"/>
      <c r="C1012" s="286" t="s">
        <v>829</v>
      </c>
      <c r="D1012" s="286" t="s">
        <v>488</v>
      </c>
      <c r="E1012" s="287" t="s">
        <v>830</v>
      </c>
      <c r="F1012" s="288" t="s">
        <v>831</v>
      </c>
      <c r="G1012" s="289" t="s">
        <v>556</v>
      </c>
      <c r="H1012" s="290">
        <v>4</v>
      </c>
      <c r="I1012" s="291"/>
      <c r="J1012" s="292">
        <f>ROUND(I1012*H1012,2)</f>
        <v>0</v>
      </c>
      <c r="K1012" s="293"/>
      <c r="L1012" s="294"/>
      <c r="M1012" s="295" t="s">
        <v>1</v>
      </c>
      <c r="N1012" s="296" t="s">
        <v>39</v>
      </c>
      <c r="O1012" s="92"/>
      <c r="P1012" s="238">
        <f>O1012*H1012</f>
        <v>0</v>
      </c>
      <c r="Q1012" s="238">
        <v>1.3799999999999999</v>
      </c>
      <c r="R1012" s="238">
        <f>Q1012*H1012</f>
        <v>5.5199999999999996</v>
      </c>
      <c r="S1012" s="238">
        <v>0</v>
      </c>
      <c r="T1012" s="239">
        <f>S1012*H1012</f>
        <v>0</v>
      </c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/>
      <c r="AR1012" s="240" t="s">
        <v>222</v>
      </c>
      <c r="AT1012" s="240" t="s">
        <v>488</v>
      </c>
      <c r="AU1012" s="240" t="s">
        <v>83</v>
      </c>
      <c r="AY1012" s="18" t="s">
        <v>164</v>
      </c>
      <c r="BE1012" s="241">
        <f>IF(N1012="základní",J1012,0)</f>
        <v>0</v>
      </c>
      <c r="BF1012" s="241">
        <f>IF(N1012="snížená",J1012,0)</f>
        <v>0</v>
      </c>
      <c r="BG1012" s="241">
        <f>IF(N1012="zákl. přenesená",J1012,0)</f>
        <v>0</v>
      </c>
      <c r="BH1012" s="241">
        <f>IF(N1012="sníž. přenesená",J1012,0)</f>
        <v>0</v>
      </c>
      <c r="BI1012" s="241">
        <f>IF(N1012="nulová",J1012,0)</f>
        <v>0</v>
      </c>
      <c r="BJ1012" s="18" t="s">
        <v>81</v>
      </c>
      <c r="BK1012" s="241">
        <f>ROUND(I1012*H1012,2)</f>
        <v>0</v>
      </c>
      <c r="BL1012" s="18" t="s">
        <v>170</v>
      </c>
      <c r="BM1012" s="240" t="s">
        <v>832</v>
      </c>
    </row>
    <row r="1013" s="2" customFormat="1">
      <c r="A1013" s="39"/>
      <c r="B1013" s="40"/>
      <c r="C1013" s="41"/>
      <c r="D1013" s="244" t="s">
        <v>563</v>
      </c>
      <c r="E1013" s="41"/>
      <c r="F1013" s="297" t="s">
        <v>833</v>
      </c>
      <c r="G1013" s="41"/>
      <c r="H1013" s="41"/>
      <c r="I1013" s="298"/>
      <c r="J1013" s="41"/>
      <c r="K1013" s="41"/>
      <c r="L1013" s="45"/>
      <c r="M1013" s="299"/>
      <c r="N1013" s="300"/>
      <c r="O1013" s="92"/>
      <c r="P1013" s="92"/>
      <c r="Q1013" s="92"/>
      <c r="R1013" s="92"/>
      <c r="S1013" s="92"/>
      <c r="T1013" s="93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/>
      <c r="AE1013" s="39"/>
      <c r="AT1013" s="18" t="s">
        <v>563</v>
      </c>
      <c r="AU1013" s="18" t="s">
        <v>83</v>
      </c>
    </row>
    <row r="1014" s="13" customFormat="1">
      <c r="A1014" s="13"/>
      <c r="B1014" s="242"/>
      <c r="C1014" s="243"/>
      <c r="D1014" s="244" t="s">
        <v>172</v>
      </c>
      <c r="E1014" s="245" t="s">
        <v>1</v>
      </c>
      <c r="F1014" s="246" t="s">
        <v>170</v>
      </c>
      <c r="G1014" s="243"/>
      <c r="H1014" s="247">
        <v>4</v>
      </c>
      <c r="I1014" s="248"/>
      <c r="J1014" s="243"/>
      <c r="K1014" s="243"/>
      <c r="L1014" s="249"/>
      <c r="M1014" s="250"/>
      <c r="N1014" s="251"/>
      <c r="O1014" s="251"/>
      <c r="P1014" s="251"/>
      <c r="Q1014" s="251"/>
      <c r="R1014" s="251"/>
      <c r="S1014" s="251"/>
      <c r="T1014" s="252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T1014" s="253" t="s">
        <v>172</v>
      </c>
      <c r="AU1014" s="253" t="s">
        <v>83</v>
      </c>
      <c r="AV1014" s="13" t="s">
        <v>83</v>
      </c>
      <c r="AW1014" s="13" t="s">
        <v>31</v>
      </c>
      <c r="AX1014" s="13" t="s">
        <v>81</v>
      </c>
      <c r="AY1014" s="253" t="s">
        <v>164</v>
      </c>
    </row>
    <row r="1015" s="2" customFormat="1" ht="37.8" customHeight="1">
      <c r="A1015" s="39"/>
      <c r="B1015" s="40"/>
      <c r="C1015" s="228" t="s">
        <v>834</v>
      </c>
      <c r="D1015" s="228" t="s">
        <v>166</v>
      </c>
      <c r="E1015" s="229" t="s">
        <v>835</v>
      </c>
      <c r="F1015" s="230" t="s">
        <v>836</v>
      </c>
      <c r="G1015" s="231" t="s">
        <v>556</v>
      </c>
      <c r="H1015" s="232">
        <v>9</v>
      </c>
      <c r="I1015" s="233"/>
      <c r="J1015" s="234">
        <f>ROUND(I1015*H1015,2)</f>
        <v>0</v>
      </c>
      <c r="K1015" s="235"/>
      <c r="L1015" s="45"/>
      <c r="M1015" s="236" t="s">
        <v>1</v>
      </c>
      <c r="N1015" s="237" t="s">
        <v>39</v>
      </c>
      <c r="O1015" s="92"/>
      <c r="P1015" s="238">
        <f>O1015*H1015</f>
        <v>0</v>
      </c>
      <c r="Q1015" s="238">
        <v>0.089999999999999997</v>
      </c>
      <c r="R1015" s="238">
        <f>Q1015*H1015</f>
        <v>0.80999999999999994</v>
      </c>
      <c r="S1015" s="238">
        <v>0</v>
      </c>
      <c r="T1015" s="239">
        <f>S1015*H1015</f>
        <v>0</v>
      </c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/>
      <c r="AE1015" s="39"/>
      <c r="AR1015" s="240" t="s">
        <v>170</v>
      </c>
      <c r="AT1015" s="240" t="s">
        <v>166</v>
      </c>
      <c r="AU1015" s="240" t="s">
        <v>83</v>
      </c>
      <c r="AY1015" s="18" t="s">
        <v>164</v>
      </c>
      <c r="BE1015" s="241">
        <f>IF(N1015="základní",J1015,0)</f>
        <v>0</v>
      </c>
      <c r="BF1015" s="241">
        <f>IF(N1015="snížená",J1015,0)</f>
        <v>0</v>
      </c>
      <c r="BG1015" s="241">
        <f>IF(N1015="zákl. přenesená",J1015,0)</f>
        <v>0</v>
      </c>
      <c r="BH1015" s="241">
        <f>IF(N1015="sníž. přenesená",J1015,0)</f>
        <v>0</v>
      </c>
      <c r="BI1015" s="241">
        <f>IF(N1015="nulová",J1015,0)</f>
        <v>0</v>
      </c>
      <c r="BJ1015" s="18" t="s">
        <v>81</v>
      </c>
      <c r="BK1015" s="241">
        <f>ROUND(I1015*H1015,2)</f>
        <v>0</v>
      </c>
      <c r="BL1015" s="18" t="s">
        <v>170</v>
      </c>
      <c r="BM1015" s="240" t="s">
        <v>837</v>
      </c>
    </row>
    <row r="1016" s="13" customFormat="1">
      <c r="A1016" s="13"/>
      <c r="B1016" s="242"/>
      <c r="C1016" s="243"/>
      <c r="D1016" s="244" t="s">
        <v>172</v>
      </c>
      <c r="E1016" s="245" t="s">
        <v>1</v>
      </c>
      <c r="F1016" s="246" t="s">
        <v>230</v>
      </c>
      <c r="G1016" s="243"/>
      <c r="H1016" s="247">
        <v>9</v>
      </c>
      <c r="I1016" s="248"/>
      <c r="J1016" s="243"/>
      <c r="K1016" s="243"/>
      <c r="L1016" s="249"/>
      <c r="M1016" s="250"/>
      <c r="N1016" s="251"/>
      <c r="O1016" s="251"/>
      <c r="P1016" s="251"/>
      <c r="Q1016" s="251"/>
      <c r="R1016" s="251"/>
      <c r="S1016" s="251"/>
      <c r="T1016" s="252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T1016" s="253" t="s">
        <v>172</v>
      </c>
      <c r="AU1016" s="253" t="s">
        <v>83</v>
      </c>
      <c r="AV1016" s="13" t="s">
        <v>83</v>
      </c>
      <c r="AW1016" s="13" t="s">
        <v>31</v>
      </c>
      <c r="AX1016" s="13" t="s">
        <v>81</v>
      </c>
      <c r="AY1016" s="253" t="s">
        <v>164</v>
      </c>
    </row>
    <row r="1017" s="2" customFormat="1" ht="16.5" customHeight="1">
      <c r="A1017" s="39"/>
      <c r="B1017" s="40"/>
      <c r="C1017" s="286" t="s">
        <v>838</v>
      </c>
      <c r="D1017" s="286" t="s">
        <v>488</v>
      </c>
      <c r="E1017" s="287" t="s">
        <v>839</v>
      </c>
      <c r="F1017" s="288" t="s">
        <v>840</v>
      </c>
      <c r="G1017" s="289" t="s">
        <v>556</v>
      </c>
      <c r="H1017" s="290">
        <v>9</v>
      </c>
      <c r="I1017" s="291"/>
      <c r="J1017" s="292">
        <f>ROUND(I1017*H1017,2)</f>
        <v>0</v>
      </c>
      <c r="K1017" s="293"/>
      <c r="L1017" s="294"/>
      <c r="M1017" s="295" t="s">
        <v>1</v>
      </c>
      <c r="N1017" s="296" t="s">
        <v>39</v>
      </c>
      <c r="O1017" s="92"/>
      <c r="P1017" s="238">
        <f>O1017*H1017</f>
        <v>0</v>
      </c>
      <c r="Q1017" s="238">
        <v>0.080000000000000002</v>
      </c>
      <c r="R1017" s="238">
        <f>Q1017*H1017</f>
        <v>0.71999999999999997</v>
      </c>
      <c r="S1017" s="238">
        <v>0</v>
      </c>
      <c r="T1017" s="239">
        <f>S1017*H1017</f>
        <v>0</v>
      </c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/>
      <c r="AE1017" s="39"/>
      <c r="AR1017" s="240" t="s">
        <v>222</v>
      </c>
      <c r="AT1017" s="240" t="s">
        <v>488</v>
      </c>
      <c r="AU1017" s="240" t="s">
        <v>83</v>
      </c>
      <c r="AY1017" s="18" t="s">
        <v>164</v>
      </c>
      <c r="BE1017" s="241">
        <f>IF(N1017="základní",J1017,0)</f>
        <v>0</v>
      </c>
      <c r="BF1017" s="241">
        <f>IF(N1017="snížená",J1017,0)</f>
        <v>0</v>
      </c>
      <c r="BG1017" s="241">
        <f>IF(N1017="zákl. přenesená",J1017,0)</f>
        <v>0</v>
      </c>
      <c r="BH1017" s="241">
        <f>IF(N1017="sníž. přenesená",J1017,0)</f>
        <v>0</v>
      </c>
      <c r="BI1017" s="241">
        <f>IF(N1017="nulová",J1017,0)</f>
        <v>0</v>
      </c>
      <c r="BJ1017" s="18" t="s">
        <v>81</v>
      </c>
      <c r="BK1017" s="241">
        <f>ROUND(I1017*H1017,2)</f>
        <v>0</v>
      </c>
      <c r="BL1017" s="18" t="s">
        <v>170</v>
      </c>
      <c r="BM1017" s="240" t="s">
        <v>841</v>
      </c>
    </row>
    <row r="1018" s="13" customFormat="1">
      <c r="A1018" s="13"/>
      <c r="B1018" s="242"/>
      <c r="C1018" s="243"/>
      <c r="D1018" s="244" t="s">
        <v>172</v>
      </c>
      <c r="E1018" s="245" t="s">
        <v>1</v>
      </c>
      <c r="F1018" s="246" t="s">
        <v>230</v>
      </c>
      <c r="G1018" s="243"/>
      <c r="H1018" s="247">
        <v>9</v>
      </c>
      <c r="I1018" s="248"/>
      <c r="J1018" s="243"/>
      <c r="K1018" s="243"/>
      <c r="L1018" s="249"/>
      <c r="M1018" s="250"/>
      <c r="N1018" s="251"/>
      <c r="O1018" s="251"/>
      <c r="P1018" s="251"/>
      <c r="Q1018" s="251"/>
      <c r="R1018" s="251"/>
      <c r="S1018" s="251"/>
      <c r="T1018" s="252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T1018" s="253" t="s">
        <v>172</v>
      </c>
      <c r="AU1018" s="253" t="s">
        <v>83</v>
      </c>
      <c r="AV1018" s="13" t="s">
        <v>83</v>
      </c>
      <c r="AW1018" s="13" t="s">
        <v>31</v>
      </c>
      <c r="AX1018" s="13" t="s">
        <v>81</v>
      </c>
      <c r="AY1018" s="253" t="s">
        <v>164</v>
      </c>
    </row>
    <row r="1019" s="2" customFormat="1" ht="37.8" customHeight="1">
      <c r="A1019" s="39"/>
      <c r="B1019" s="40"/>
      <c r="C1019" s="228" t="s">
        <v>842</v>
      </c>
      <c r="D1019" s="228" t="s">
        <v>166</v>
      </c>
      <c r="E1019" s="229" t="s">
        <v>843</v>
      </c>
      <c r="F1019" s="230" t="s">
        <v>844</v>
      </c>
      <c r="G1019" s="231" t="s">
        <v>556</v>
      </c>
      <c r="H1019" s="232">
        <v>65</v>
      </c>
      <c r="I1019" s="233"/>
      <c r="J1019" s="234">
        <f>ROUND(I1019*H1019,2)</f>
        <v>0</v>
      </c>
      <c r="K1019" s="235"/>
      <c r="L1019" s="45"/>
      <c r="M1019" s="236" t="s">
        <v>1</v>
      </c>
      <c r="N1019" s="237" t="s">
        <v>39</v>
      </c>
      <c r="O1019" s="92"/>
      <c r="P1019" s="238">
        <f>O1019*H1019</f>
        <v>0</v>
      </c>
      <c r="Q1019" s="238">
        <v>0.089999999999999997</v>
      </c>
      <c r="R1019" s="238">
        <f>Q1019*H1019</f>
        <v>5.8499999999999996</v>
      </c>
      <c r="S1019" s="238">
        <v>0</v>
      </c>
      <c r="T1019" s="239">
        <f>S1019*H1019</f>
        <v>0</v>
      </c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/>
      <c r="AE1019" s="39"/>
      <c r="AR1019" s="240" t="s">
        <v>170</v>
      </c>
      <c r="AT1019" s="240" t="s">
        <v>166</v>
      </c>
      <c r="AU1019" s="240" t="s">
        <v>83</v>
      </c>
      <c r="AY1019" s="18" t="s">
        <v>164</v>
      </c>
      <c r="BE1019" s="241">
        <f>IF(N1019="základní",J1019,0)</f>
        <v>0</v>
      </c>
      <c r="BF1019" s="241">
        <f>IF(N1019="snížená",J1019,0)</f>
        <v>0</v>
      </c>
      <c r="BG1019" s="241">
        <f>IF(N1019="zákl. přenesená",J1019,0)</f>
        <v>0</v>
      </c>
      <c r="BH1019" s="241">
        <f>IF(N1019="sníž. přenesená",J1019,0)</f>
        <v>0</v>
      </c>
      <c r="BI1019" s="241">
        <f>IF(N1019="nulová",J1019,0)</f>
        <v>0</v>
      </c>
      <c r="BJ1019" s="18" t="s">
        <v>81</v>
      </c>
      <c r="BK1019" s="241">
        <f>ROUND(I1019*H1019,2)</f>
        <v>0</v>
      </c>
      <c r="BL1019" s="18" t="s">
        <v>170</v>
      </c>
      <c r="BM1019" s="240" t="s">
        <v>845</v>
      </c>
    </row>
    <row r="1020" s="13" customFormat="1">
      <c r="A1020" s="13"/>
      <c r="B1020" s="242"/>
      <c r="C1020" s="243"/>
      <c r="D1020" s="244" t="s">
        <v>172</v>
      </c>
      <c r="E1020" s="245" t="s">
        <v>1</v>
      </c>
      <c r="F1020" s="246" t="s">
        <v>668</v>
      </c>
      <c r="G1020" s="243"/>
      <c r="H1020" s="247">
        <v>65</v>
      </c>
      <c r="I1020" s="248"/>
      <c r="J1020" s="243"/>
      <c r="K1020" s="243"/>
      <c r="L1020" s="249"/>
      <c r="M1020" s="250"/>
      <c r="N1020" s="251"/>
      <c r="O1020" s="251"/>
      <c r="P1020" s="251"/>
      <c r="Q1020" s="251"/>
      <c r="R1020" s="251"/>
      <c r="S1020" s="251"/>
      <c r="T1020" s="252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T1020" s="253" t="s">
        <v>172</v>
      </c>
      <c r="AU1020" s="253" t="s">
        <v>83</v>
      </c>
      <c r="AV1020" s="13" t="s">
        <v>83</v>
      </c>
      <c r="AW1020" s="13" t="s">
        <v>31</v>
      </c>
      <c r="AX1020" s="13" t="s">
        <v>81</v>
      </c>
      <c r="AY1020" s="253" t="s">
        <v>164</v>
      </c>
    </row>
    <row r="1021" s="2" customFormat="1" ht="16.5" customHeight="1">
      <c r="A1021" s="39"/>
      <c r="B1021" s="40"/>
      <c r="C1021" s="286" t="s">
        <v>846</v>
      </c>
      <c r="D1021" s="286" t="s">
        <v>488</v>
      </c>
      <c r="E1021" s="287" t="s">
        <v>847</v>
      </c>
      <c r="F1021" s="288" t="s">
        <v>848</v>
      </c>
      <c r="G1021" s="289" t="s">
        <v>556</v>
      </c>
      <c r="H1021" s="290">
        <v>65</v>
      </c>
      <c r="I1021" s="291"/>
      <c r="J1021" s="292">
        <f>ROUND(I1021*H1021,2)</f>
        <v>0</v>
      </c>
      <c r="K1021" s="293"/>
      <c r="L1021" s="294"/>
      <c r="M1021" s="295" t="s">
        <v>1</v>
      </c>
      <c r="N1021" s="296" t="s">
        <v>39</v>
      </c>
      <c r="O1021" s="92"/>
      <c r="P1021" s="238">
        <f>O1021*H1021</f>
        <v>0</v>
      </c>
      <c r="Q1021" s="238">
        <v>0.12</v>
      </c>
      <c r="R1021" s="238">
        <f>Q1021*H1021</f>
        <v>7.7999999999999998</v>
      </c>
      <c r="S1021" s="238">
        <v>0</v>
      </c>
      <c r="T1021" s="239">
        <f>S1021*H1021</f>
        <v>0</v>
      </c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/>
      <c r="AE1021" s="39"/>
      <c r="AR1021" s="240" t="s">
        <v>222</v>
      </c>
      <c r="AT1021" s="240" t="s">
        <v>488</v>
      </c>
      <c r="AU1021" s="240" t="s">
        <v>83</v>
      </c>
      <c r="AY1021" s="18" t="s">
        <v>164</v>
      </c>
      <c r="BE1021" s="241">
        <f>IF(N1021="základní",J1021,0)</f>
        <v>0</v>
      </c>
      <c r="BF1021" s="241">
        <f>IF(N1021="snížená",J1021,0)</f>
        <v>0</v>
      </c>
      <c r="BG1021" s="241">
        <f>IF(N1021="zákl. přenesená",J1021,0)</f>
        <v>0</v>
      </c>
      <c r="BH1021" s="241">
        <f>IF(N1021="sníž. přenesená",J1021,0)</f>
        <v>0</v>
      </c>
      <c r="BI1021" s="241">
        <f>IF(N1021="nulová",J1021,0)</f>
        <v>0</v>
      </c>
      <c r="BJ1021" s="18" t="s">
        <v>81</v>
      </c>
      <c r="BK1021" s="241">
        <f>ROUND(I1021*H1021,2)</f>
        <v>0</v>
      </c>
      <c r="BL1021" s="18" t="s">
        <v>170</v>
      </c>
      <c r="BM1021" s="240" t="s">
        <v>849</v>
      </c>
    </row>
    <row r="1022" s="13" customFormat="1">
      <c r="A1022" s="13"/>
      <c r="B1022" s="242"/>
      <c r="C1022" s="243"/>
      <c r="D1022" s="244" t="s">
        <v>172</v>
      </c>
      <c r="E1022" s="245" t="s">
        <v>1</v>
      </c>
      <c r="F1022" s="246" t="s">
        <v>668</v>
      </c>
      <c r="G1022" s="243"/>
      <c r="H1022" s="247">
        <v>65</v>
      </c>
      <c r="I1022" s="248"/>
      <c r="J1022" s="243"/>
      <c r="K1022" s="243"/>
      <c r="L1022" s="249"/>
      <c r="M1022" s="250"/>
      <c r="N1022" s="251"/>
      <c r="O1022" s="251"/>
      <c r="P1022" s="251"/>
      <c r="Q1022" s="251"/>
      <c r="R1022" s="251"/>
      <c r="S1022" s="251"/>
      <c r="T1022" s="252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T1022" s="253" t="s">
        <v>172</v>
      </c>
      <c r="AU1022" s="253" t="s">
        <v>83</v>
      </c>
      <c r="AV1022" s="13" t="s">
        <v>83</v>
      </c>
      <c r="AW1022" s="13" t="s">
        <v>31</v>
      </c>
      <c r="AX1022" s="13" t="s">
        <v>81</v>
      </c>
      <c r="AY1022" s="253" t="s">
        <v>164</v>
      </c>
    </row>
    <row r="1023" s="2" customFormat="1" ht="21.75" customHeight="1">
      <c r="A1023" s="39"/>
      <c r="B1023" s="40"/>
      <c r="C1023" s="228" t="s">
        <v>850</v>
      </c>
      <c r="D1023" s="228" t="s">
        <v>166</v>
      </c>
      <c r="E1023" s="229" t="s">
        <v>851</v>
      </c>
      <c r="F1023" s="230" t="s">
        <v>852</v>
      </c>
      <c r="G1023" s="231" t="s">
        <v>240</v>
      </c>
      <c r="H1023" s="232">
        <v>2072.3000000000002</v>
      </c>
      <c r="I1023" s="233"/>
      <c r="J1023" s="234">
        <f>ROUND(I1023*H1023,2)</f>
        <v>0</v>
      </c>
      <c r="K1023" s="235"/>
      <c r="L1023" s="45"/>
      <c r="M1023" s="236" t="s">
        <v>1</v>
      </c>
      <c r="N1023" s="237" t="s">
        <v>39</v>
      </c>
      <c r="O1023" s="92"/>
      <c r="P1023" s="238">
        <f>O1023*H1023</f>
        <v>0</v>
      </c>
      <c r="Q1023" s="238">
        <v>0</v>
      </c>
      <c r="R1023" s="238">
        <f>Q1023*H1023</f>
        <v>0</v>
      </c>
      <c r="S1023" s="238">
        <v>0</v>
      </c>
      <c r="T1023" s="239">
        <f>S1023*H1023</f>
        <v>0</v>
      </c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/>
      <c r="AE1023" s="39"/>
      <c r="AR1023" s="240" t="s">
        <v>170</v>
      </c>
      <c r="AT1023" s="240" t="s">
        <v>166</v>
      </c>
      <c r="AU1023" s="240" t="s">
        <v>83</v>
      </c>
      <c r="AY1023" s="18" t="s">
        <v>164</v>
      </c>
      <c r="BE1023" s="241">
        <f>IF(N1023="základní",J1023,0)</f>
        <v>0</v>
      </c>
      <c r="BF1023" s="241">
        <f>IF(N1023="snížená",J1023,0)</f>
        <v>0</v>
      </c>
      <c r="BG1023" s="241">
        <f>IF(N1023="zákl. přenesená",J1023,0)</f>
        <v>0</v>
      </c>
      <c r="BH1023" s="241">
        <f>IF(N1023="sníž. přenesená",J1023,0)</f>
        <v>0</v>
      </c>
      <c r="BI1023" s="241">
        <f>IF(N1023="nulová",J1023,0)</f>
        <v>0</v>
      </c>
      <c r="BJ1023" s="18" t="s">
        <v>81</v>
      </c>
      <c r="BK1023" s="241">
        <f>ROUND(I1023*H1023,2)</f>
        <v>0</v>
      </c>
      <c r="BL1023" s="18" t="s">
        <v>170</v>
      </c>
      <c r="BM1023" s="240" t="s">
        <v>853</v>
      </c>
    </row>
    <row r="1024" s="14" customFormat="1">
      <c r="A1024" s="14"/>
      <c r="B1024" s="254"/>
      <c r="C1024" s="255"/>
      <c r="D1024" s="244" t="s">
        <v>172</v>
      </c>
      <c r="E1024" s="256" t="s">
        <v>1</v>
      </c>
      <c r="F1024" s="257" t="s">
        <v>457</v>
      </c>
      <c r="G1024" s="255"/>
      <c r="H1024" s="256" t="s">
        <v>1</v>
      </c>
      <c r="I1024" s="258"/>
      <c r="J1024" s="255"/>
      <c r="K1024" s="255"/>
      <c r="L1024" s="259"/>
      <c r="M1024" s="260"/>
      <c r="N1024" s="261"/>
      <c r="O1024" s="261"/>
      <c r="P1024" s="261"/>
      <c r="Q1024" s="261"/>
      <c r="R1024" s="261"/>
      <c r="S1024" s="261"/>
      <c r="T1024" s="262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T1024" s="263" t="s">
        <v>172</v>
      </c>
      <c r="AU1024" s="263" t="s">
        <v>83</v>
      </c>
      <c r="AV1024" s="14" t="s">
        <v>81</v>
      </c>
      <c r="AW1024" s="14" t="s">
        <v>31</v>
      </c>
      <c r="AX1024" s="14" t="s">
        <v>12</v>
      </c>
      <c r="AY1024" s="263" t="s">
        <v>164</v>
      </c>
    </row>
    <row r="1025" s="13" customFormat="1">
      <c r="A1025" s="13"/>
      <c r="B1025" s="242"/>
      <c r="C1025" s="243"/>
      <c r="D1025" s="244" t="s">
        <v>172</v>
      </c>
      <c r="E1025" s="245" t="s">
        <v>1</v>
      </c>
      <c r="F1025" s="246" t="s">
        <v>672</v>
      </c>
      <c r="G1025" s="243"/>
      <c r="H1025" s="247">
        <v>396.10000000000002</v>
      </c>
      <c r="I1025" s="248"/>
      <c r="J1025" s="243"/>
      <c r="K1025" s="243"/>
      <c r="L1025" s="249"/>
      <c r="M1025" s="250"/>
      <c r="N1025" s="251"/>
      <c r="O1025" s="251"/>
      <c r="P1025" s="251"/>
      <c r="Q1025" s="251"/>
      <c r="R1025" s="251"/>
      <c r="S1025" s="251"/>
      <c r="T1025" s="252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T1025" s="253" t="s">
        <v>172</v>
      </c>
      <c r="AU1025" s="253" t="s">
        <v>83</v>
      </c>
      <c r="AV1025" s="13" t="s">
        <v>83</v>
      </c>
      <c r="AW1025" s="13" t="s">
        <v>31</v>
      </c>
      <c r="AX1025" s="13" t="s">
        <v>12</v>
      </c>
      <c r="AY1025" s="253" t="s">
        <v>164</v>
      </c>
    </row>
    <row r="1026" s="14" customFormat="1">
      <c r="A1026" s="14"/>
      <c r="B1026" s="254"/>
      <c r="C1026" s="255"/>
      <c r="D1026" s="244" t="s">
        <v>172</v>
      </c>
      <c r="E1026" s="256" t="s">
        <v>1</v>
      </c>
      <c r="F1026" s="257" t="s">
        <v>459</v>
      </c>
      <c r="G1026" s="255"/>
      <c r="H1026" s="256" t="s">
        <v>1</v>
      </c>
      <c r="I1026" s="258"/>
      <c r="J1026" s="255"/>
      <c r="K1026" s="255"/>
      <c r="L1026" s="259"/>
      <c r="M1026" s="260"/>
      <c r="N1026" s="261"/>
      <c r="O1026" s="261"/>
      <c r="P1026" s="261"/>
      <c r="Q1026" s="261"/>
      <c r="R1026" s="261"/>
      <c r="S1026" s="261"/>
      <c r="T1026" s="262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T1026" s="263" t="s">
        <v>172</v>
      </c>
      <c r="AU1026" s="263" t="s">
        <v>83</v>
      </c>
      <c r="AV1026" s="14" t="s">
        <v>81</v>
      </c>
      <c r="AW1026" s="14" t="s">
        <v>31</v>
      </c>
      <c r="AX1026" s="14" t="s">
        <v>12</v>
      </c>
      <c r="AY1026" s="263" t="s">
        <v>164</v>
      </c>
    </row>
    <row r="1027" s="13" customFormat="1">
      <c r="A1027" s="13"/>
      <c r="B1027" s="242"/>
      <c r="C1027" s="243"/>
      <c r="D1027" s="244" t="s">
        <v>172</v>
      </c>
      <c r="E1027" s="245" t="s">
        <v>1</v>
      </c>
      <c r="F1027" s="246" t="s">
        <v>673</v>
      </c>
      <c r="G1027" s="243"/>
      <c r="H1027" s="247">
        <v>256.60000000000002</v>
      </c>
      <c r="I1027" s="248"/>
      <c r="J1027" s="243"/>
      <c r="K1027" s="243"/>
      <c r="L1027" s="249"/>
      <c r="M1027" s="250"/>
      <c r="N1027" s="251"/>
      <c r="O1027" s="251"/>
      <c r="P1027" s="251"/>
      <c r="Q1027" s="251"/>
      <c r="R1027" s="251"/>
      <c r="S1027" s="251"/>
      <c r="T1027" s="252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T1027" s="253" t="s">
        <v>172</v>
      </c>
      <c r="AU1027" s="253" t="s">
        <v>83</v>
      </c>
      <c r="AV1027" s="13" t="s">
        <v>83</v>
      </c>
      <c r="AW1027" s="13" t="s">
        <v>31</v>
      </c>
      <c r="AX1027" s="13" t="s">
        <v>12</v>
      </c>
      <c r="AY1027" s="253" t="s">
        <v>164</v>
      </c>
    </row>
    <row r="1028" s="14" customFormat="1">
      <c r="A1028" s="14"/>
      <c r="B1028" s="254"/>
      <c r="C1028" s="255"/>
      <c r="D1028" s="244" t="s">
        <v>172</v>
      </c>
      <c r="E1028" s="256" t="s">
        <v>1</v>
      </c>
      <c r="F1028" s="257" t="s">
        <v>461</v>
      </c>
      <c r="G1028" s="255"/>
      <c r="H1028" s="256" t="s">
        <v>1</v>
      </c>
      <c r="I1028" s="258"/>
      <c r="J1028" s="255"/>
      <c r="K1028" s="255"/>
      <c r="L1028" s="259"/>
      <c r="M1028" s="260"/>
      <c r="N1028" s="261"/>
      <c r="O1028" s="261"/>
      <c r="P1028" s="261"/>
      <c r="Q1028" s="261"/>
      <c r="R1028" s="261"/>
      <c r="S1028" s="261"/>
      <c r="T1028" s="262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T1028" s="263" t="s">
        <v>172</v>
      </c>
      <c r="AU1028" s="263" t="s">
        <v>83</v>
      </c>
      <c r="AV1028" s="14" t="s">
        <v>81</v>
      </c>
      <c r="AW1028" s="14" t="s">
        <v>31</v>
      </c>
      <c r="AX1028" s="14" t="s">
        <v>12</v>
      </c>
      <c r="AY1028" s="263" t="s">
        <v>164</v>
      </c>
    </row>
    <row r="1029" s="13" customFormat="1">
      <c r="A1029" s="13"/>
      <c r="B1029" s="242"/>
      <c r="C1029" s="243"/>
      <c r="D1029" s="244" t="s">
        <v>172</v>
      </c>
      <c r="E1029" s="245" t="s">
        <v>1</v>
      </c>
      <c r="F1029" s="246" t="s">
        <v>674</v>
      </c>
      <c r="G1029" s="243"/>
      <c r="H1029" s="247">
        <v>543.60000000000002</v>
      </c>
      <c r="I1029" s="248"/>
      <c r="J1029" s="243"/>
      <c r="K1029" s="243"/>
      <c r="L1029" s="249"/>
      <c r="M1029" s="250"/>
      <c r="N1029" s="251"/>
      <c r="O1029" s="251"/>
      <c r="P1029" s="251"/>
      <c r="Q1029" s="251"/>
      <c r="R1029" s="251"/>
      <c r="S1029" s="251"/>
      <c r="T1029" s="252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T1029" s="253" t="s">
        <v>172</v>
      </c>
      <c r="AU1029" s="253" t="s">
        <v>83</v>
      </c>
      <c r="AV1029" s="13" t="s">
        <v>83</v>
      </c>
      <c r="AW1029" s="13" t="s">
        <v>31</v>
      </c>
      <c r="AX1029" s="13" t="s">
        <v>12</v>
      </c>
      <c r="AY1029" s="253" t="s">
        <v>164</v>
      </c>
    </row>
    <row r="1030" s="14" customFormat="1">
      <c r="A1030" s="14"/>
      <c r="B1030" s="254"/>
      <c r="C1030" s="255"/>
      <c r="D1030" s="244" t="s">
        <v>172</v>
      </c>
      <c r="E1030" s="256" t="s">
        <v>1</v>
      </c>
      <c r="F1030" s="257" t="s">
        <v>463</v>
      </c>
      <c r="G1030" s="255"/>
      <c r="H1030" s="256" t="s">
        <v>1</v>
      </c>
      <c r="I1030" s="258"/>
      <c r="J1030" s="255"/>
      <c r="K1030" s="255"/>
      <c r="L1030" s="259"/>
      <c r="M1030" s="260"/>
      <c r="N1030" s="261"/>
      <c r="O1030" s="261"/>
      <c r="P1030" s="261"/>
      <c r="Q1030" s="261"/>
      <c r="R1030" s="261"/>
      <c r="S1030" s="261"/>
      <c r="T1030" s="262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T1030" s="263" t="s">
        <v>172</v>
      </c>
      <c r="AU1030" s="263" t="s">
        <v>83</v>
      </c>
      <c r="AV1030" s="14" t="s">
        <v>81</v>
      </c>
      <c r="AW1030" s="14" t="s">
        <v>31</v>
      </c>
      <c r="AX1030" s="14" t="s">
        <v>12</v>
      </c>
      <c r="AY1030" s="263" t="s">
        <v>164</v>
      </c>
    </row>
    <row r="1031" s="13" customFormat="1">
      <c r="A1031" s="13"/>
      <c r="B1031" s="242"/>
      <c r="C1031" s="243"/>
      <c r="D1031" s="244" t="s">
        <v>172</v>
      </c>
      <c r="E1031" s="245" t="s">
        <v>1</v>
      </c>
      <c r="F1031" s="246" t="s">
        <v>675</v>
      </c>
      <c r="G1031" s="243"/>
      <c r="H1031" s="247">
        <v>269.69999999999999</v>
      </c>
      <c r="I1031" s="248"/>
      <c r="J1031" s="243"/>
      <c r="K1031" s="243"/>
      <c r="L1031" s="249"/>
      <c r="M1031" s="250"/>
      <c r="N1031" s="251"/>
      <c r="O1031" s="251"/>
      <c r="P1031" s="251"/>
      <c r="Q1031" s="251"/>
      <c r="R1031" s="251"/>
      <c r="S1031" s="251"/>
      <c r="T1031" s="252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T1031" s="253" t="s">
        <v>172</v>
      </c>
      <c r="AU1031" s="253" t="s">
        <v>83</v>
      </c>
      <c r="AV1031" s="13" t="s">
        <v>83</v>
      </c>
      <c r="AW1031" s="13" t="s">
        <v>31</v>
      </c>
      <c r="AX1031" s="13" t="s">
        <v>12</v>
      </c>
      <c r="AY1031" s="253" t="s">
        <v>164</v>
      </c>
    </row>
    <row r="1032" s="14" customFormat="1">
      <c r="A1032" s="14"/>
      <c r="B1032" s="254"/>
      <c r="C1032" s="255"/>
      <c r="D1032" s="244" t="s">
        <v>172</v>
      </c>
      <c r="E1032" s="256" t="s">
        <v>1</v>
      </c>
      <c r="F1032" s="257" t="s">
        <v>465</v>
      </c>
      <c r="G1032" s="255"/>
      <c r="H1032" s="256" t="s">
        <v>1</v>
      </c>
      <c r="I1032" s="258"/>
      <c r="J1032" s="255"/>
      <c r="K1032" s="255"/>
      <c r="L1032" s="259"/>
      <c r="M1032" s="260"/>
      <c r="N1032" s="261"/>
      <c r="O1032" s="261"/>
      <c r="P1032" s="261"/>
      <c r="Q1032" s="261"/>
      <c r="R1032" s="261"/>
      <c r="S1032" s="261"/>
      <c r="T1032" s="262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T1032" s="263" t="s">
        <v>172</v>
      </c>
      <c r="AU1032" s="263" t="s">
        <v>83</v>
      </c>
      <c r="AV1032" s="14" t="s">
        <v>81</v>
      </c>
      <c r="AW1032" s="14" t="s">
        <v>31</v>
      </c>
      <c r="AX1032" s="14" t="s">
        <v>12</v>
      </c>
      <c r="AY1032" s="263" t="s">
        <v>164</v>
      </c>
    </row>
    <row r="1033" s="13" customFormat="1">
      <c r="A1033" s="13"/>
      <c r="B1033" s="242"/>
      <c r="C1033" s="243"/>
      <c r="D1033" s="244" t="s">
        <v>172</v>
      </c>
      <c r="E1033" s="245" t="s">
        <v>1</v>
      </c>
      <c r="F1033" s="246" t="s">
        <v>676</v>
      </c>
      <c r="G1033" s="243"/>
      <c r="H1033" s="247">
        <v>98.599999999999994</v>
      </c>
      <c r="I1033" s="248"/>
      <c r="J1033" s="243"/>
      <c r="K1033" s="243"/>
      <c r="L1033" s="249"/>
      <c r="M1033" s="250"/>
      <c r="N1033" s="251"/>
      <c r="O1033" s="251"/>
      <c r="P1033" s="251"/>
      <c r="Q1033" s="251"/>
      <c r="R1033" s="251"/>
      <c r="S1033" s="251"/>
      <c r="T1033" s="252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T1033" s="253" t="s">
        <v>172</v>
      </c>
      <c r="AU1033" s="253" t="s">
        <v>83</v>
      </c>
      <c r="AV1033" s="13" t="s">
        <v>83</v>
      </c>
      <c r="AW1033" s="13" t="s">
        <v>31</v>
      </c>
      <c r="AX1033" s="13" t="s">
        <v>12</v>
      </c>
      <c r="AY1033" s="253" t="s">
        <v>164</v>
      </c>
    </row>
    <row r="1034" s="14" customFormat="1">
      <c r="A1034" s="14"/>
      <c r="B1034" s="254"/>
      <c r="C1034" s="255"/>
      <c r="D1034" s="244" t="s">
        <v>172</v>
      </c>
      <c r="E1034" s="256" t="s">
        <v>1</v>
      </c>
      <c r="F1034" s="257" t="s">
        <v>467</v>
      </c>
      <c r="G1034" s="255"/>
      <c r="H1034" s="256" t="s">
        <v>1</v>
      </c>
      <c r="I1034" s="258"/>
      <c r="J1034" s="255"/>
      <c r="K1034" s="255"/>
      <c r="L1034" s="259"/>
      <c r="M1034" s="260"/>
      <c r="N1034" s="261"/>
      <c r="O1034" s="261"/>
      <c r="P1034" s="261"/>
      <c r="Q1034" s="261"/>
      <c r="R1034" s="261"/>
      <c r="S1034" s="261"/>
      <c r="T1034" s="262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T1034" s="263" t="s">
        <v>172</v>
      </c>
      <c r="AU1034" s="263" t="s">
        <v>83</v>
      </c>
      <c r="AV1034" s="14" t="s">
        <v>81</v>
      </c>
      <c r="AW1034" s="14" t="s">
        <v>31</v>
      </c>
      <c r="AX1034" s="14" t="s">
        <v>12</v>
      </c>
      <c r="AY1034" s="263" t="s">
        <v>164</v>
      </c>
    </row>
    <row r="1035" s="13" customFormat="1">
      <c r="A1035" s="13"/>
      <c r="B1035" s="242"/>
      <c r="C1035" s="243"/>
      <c r="D1035" s="244" t="s">
        <v>172</v>
      </c>
      <c r="E1035" s="245" t="s">
        <v>1</v>
      </c>
      <c r="F1035" s="246" t="s">
        <v>677</v>
      </c>
      <c r="G1035" s="243"/>
      <c r="H1035" s="247">
        <v>183.30000000000001</v>
      </c>
      <c r="I1035" s="248"/>
      <c r="J1035" s="243"/>
      <c r="K1035" s="243"/>
      <c r="L1035" s="249"/>
      <c r="M1035" s="250"/>
      <c r="N1035" s="251"/>
      <c r="O1035" s="251"/>
      <c r="P1035" s="251"/>
      <c r="Q1035" s="251"/>
      <c r="R1035" s="251"/>
      <c r="S1035" s="251"/>
      <c r="T1035" s="252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T1035" s="253" t="s">
        <v>172</v>
      </c>
      <c r="AU1035" s="253" t="s">
        <v>83</v>
      </c>
      <c r="AV1035" s="13" t="s">
        <v>83</v>
      </c>
      <c r="AW1035" s="13" t="s">
        <v>31</v>
      </c>
      <c r="AX1035" s="13" t="s">
        <v>12</v>
      </c>
      <c r="AY1035" s="253" t="s">
        <v>164</v>
      </c>
    </row>
    <row r="1036" s="14" customFormat="1">
      <c r="A1036" s="14"/>
      <c r="B1036" s="254"/>
      <c r="C1036" s="255"/>
      <c r="D1036" s="244" t="s">
        <v>172</v>
      </c>
      <c r="E1036" s="256" t="s">
        <v>1</v>
      </c>
      <c r="F1036" s="257" t="s">
        <v>469</v>
      </c>
      <c r="G1036" s="255"/>
      <c r="H1036" s="256" t="s">
        <v>1</v>
      </c>
      <c r="I1036" s="258"/>
      <c r="J1036" s="255"/>
      <c r="K1036" s="255"/>
      <c r="L1036" s="259"/>
      <c r="M1036" s="260"/>
      <c r="N1036" s="261"/>
      <c r="O1036" s="261"/>
      <c r="P1036" s="261"/>
      <c r="Q1036" s="261"/>
      <c r="R1036" s="261"/>
      <c r="S1036" s="261"/>
      <c r="T1036" s="262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T1036" s="263" t="s">
        <v>172</v>
      </c>
      <c r="AU1036" s="263" t="s">
        <v>83</v>
      </c>
      <c r="AV1036" s="14" t="s">
        <v>81</v>
      </c>
      <c r="AW1036" s="14" t="s">
        <v>31</v>
      </c>
      <c r="AX1036" s="14" t="s">
        <v>12</v>
      </c>
      <c r="AY1036" s="263" t="s">
        <v>164</v>
      </c>
    </row>
    <row r="1037" s="13" customFormat="1">
      <c r="A1037" s="13"/>
      <c r="B1037" s="242"/>
      <c r="C1037" s="243"/>
      <c r="D1037" s="244" t="s">
        <v>172</v>
      </c>
      <c r="E1037" s="245" t="s">
        <v>1</v>
      </c>
      <c r="F1037" s="246" t="s">
        <v>678</v>
      </c>
      <c r="G1037" s="243"/>
      <c r="H1037" s="247">
        <v>54.100000000000001</v>
      </c>
      <c r="I1037" s="248"/>
      <c r="J1037" s="243"/>
      <c r="K1037" s="243"/>
      <c r="L1037" s="249"/>
      <c r="M1037" s="250"/>
      <c r="N1037" s="251"/>
      <c r="O1037" s="251"/>
      <c r="P1037" s="251"/>
      <c r="Q1037" s="251"/>
      <c r="R1037" s="251"/>
      <c r="S1037" s="251"/>
      <c r="T1037" s="252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T1037" s="253" t="s">
        <v>172</v>
      </c>
      <c r="AU1037" s="253" t="s">
        <v>83</v>
      </c>
      <c r="AV1037" s="13" t="s">
        <v>83</v>
      </c>
      <c r="AW1037" s="13" t="s">
        <v>31</v>
      </c>
      <c r="AX1037" s="13" t="s">
        <v>12</v>
      </c>
      <c r="AY1037" s="253" t="s">
        <v>164</v>
      </c>
    </row>
    <row r="1038" s="14" customFormat="1">
      <c r="A1038" s="14"/>
      <c r="B1038" s="254"/>
      <c r="C1038" s="255"/>
      <c r="D1038" s="244" t="s">
        <v>172</v>
      </c>
      <c r="E1038" s="256" t="s">
        <v>1</v>
      </c>
      <c r="F1038" s="257" t="s">
        <v>471</v>
      </c>
      <c r="G1038" s="255"/>
      <c r="H1038" s="256" t="s">
        <v>1</v>
      </c>
      <c r="I1038" s="258"/>
      <c r="J1038" s="255"/>
      <c r="K1038" s="255"/>
      <c r="L1038" s="259"/>
      <c r="M1038" s="260"/>
      <c r="N1038" s="261"/>
      <c r="O1038" s="261"/>
      <c r="P1038" s="261"/>
      <c r="Q1038" s="261"/>
      <c r="R1038" s="261"/>
      <c r="S1038" s="261"/>
      <c r="T1038" s="262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T1038" s="263" t="s">
        <v>172</v>
      </c>
      <c r="AU1038" s="263" t="s">
        <v>83</v>
      </c>
      <c r="AV1038" s="14" t="s">
        <v>81</v>
      </c>
      <c r="AW1038" s="14" t="s">
        <v>31</v>
      </c>
      <c r="AX1038" s="14" t="s">
        <v>12</v>
      </c>
      <c r="AY1038" s="263" t="s">
        <v>164</v>
      </c>
    </row>
    <row r="1039" s="13" customFormat="1">
      <c r="A1039" s="13"/>
      <c r="B1039" s="242"/>
      <c r="C1039" s="243"/>
      <c r="D1039" s="244" t="s">
        <v>172</v>
      </c>
      <c r="E1039" s="245" t="s">
        <v>1</v>
      </c>
      <c r="F1039" s="246" t="s">
        <v>679</v>
      </c>
      <c r="G1039" s="243"/>
      <c r="H1039" s="247">
        <v>37.299999999999997</v>
      </c>
      <c r="I1039" s="248"/>
      <c r="J1039" s="243"/>
      <c r="K1039" s="243"/>
      <c r="L1039" s="249"/>
      <c r="M1039" s="250"/>
      <c r="N1039" s="251"/>
      <c r="O1039" s="251"/>
      <c r="P1039" s="251"/>
      <c r="Q1039" s="251"/>
      <c r="R1039" s="251"/>
      <c r="S1039" s="251"/>
      <c r="T1039" s="252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T1039" s="253" t="s">
        <v>172</v>
      </c>
      <c r="AU1039" s="253" t="s">
        <v>83</v>
      </c>
      <c r="AV1039" s="13" t="s">
        <v>83</v>
      </c>
      <c r="AW1039" s="13" t="s">
        <v>31</v>
      </c>
      <c r="AX1039" s="13" t="s">
        <v>12</v>
      </c>
      <c r="AY1039" s="253" t="s">
        <v>164</v>
      </c>
    </row>
    <row r="1040" s="14" customFormat="1">
      <c r="A1040" s="14"/>
      <c r="B1040" s="254"/>
      <c r="C1040" s="255"/>
      <c r="D1040" s="244" t="s">
        <v>172</v>
      </c>
      <c r="E1040" s="256" t="s">
        <v>1</v>
      </c>
      <c r="F1040" s="257" t="s">
        <v>473</v>
      </c>
      <c r="G1040" s="255"/>
      <c r="H1040" s="256" t="s">
        <v>1</v>
      </c>
      <c r="I1040" s="258"/>
      <c r="J1040" s="255"/>
      <c r="K1040" s="255"/>
      <c r="L1040" s="259"/>
      <c r="M1040" s="260"/>
      <c r="N1040" s="261"/>
      <c r="O1040" s="261"/>
      <c r="P1040" s="261"/>
      <c r="Q1040" s="261"/>
      <c r="R1040" s="261"/>
      <c r="S1040" s="261"/>
      <c r="T1040" s="262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T1040" s="263" t="s">
        <v>172</v>
      </c>
      <c r="AU1040" s="263" t="s">
        <v>83</v>
      </c>
      <c r="AV1040" s="14" t="s">
        <v>81</v>
      </c>
      <c r="AW1040" s="14" t="s">
        <v>31</v>
      </c>
      <c r="AX1040" s="14" t="s">
        <v>12</v>
      </c>
      <c r="AY1040" s="263" t="s">
        <v>164</v>
      </c>
    </row>
    <row r="1041" s="13" customFormat="1">
      <c r="A1041" s="13"/>
      <c r="B1041" s="242"/>
      <c r="C1041" s="243"/>
      <c r="D1041" s="244" t="s">
        <v>172</v>
      </c>
      <c r="E1041" s="245" t="s">
        <v>1</v>
      </c>
      <c r="F1041" s="246" t="s">
        <v>680</v>
      </c>
      <c r="G1041" s="243"/>
      <c r="H1041" s="247">
        <v>46.899999999999999</v>
      </c>
      <c r="I1041" s="248"/>
      <c r="J1041" s="243"/>
      <c r="K1041" s="243"/>
      <c r="L1041" s="249"/>
      <c r="M1041" s="250"/>
      <c r="N1041" s="251"/>
      <c r="O1041" s="251"/>
      <c r="P1041" s="251"/>
      <c r="Q1041" s="251"/>
      <c r="R1041" s="251"/>
      <c r="S1041" s="251"/>
      <c r="T1041" s="252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T1041" s="253" t="s">
        <v>172</v>
      </c>
      <c r="AU1041" s="253" t="s">
        <v>83</v>
      </c>
      <c r="AV1041" s="13" t="s">
        <v>83</v>
      </c>
      <c r="AW1041" s="13" t="s">
        <v>31</v>
      </c>
      <c r="AX1041" s="13" t="s">
        <v>12</v>
      </c>
      <c r="AY1041" s="253" t="s">
        <v>164</v>
      </c>
    </row>
    <row r="1042" s="14" customFormat="1">
      <c r="A1042" s="14"/>
      <c r="B1042" s="254"/>
      <c r="C1042" s="255"/>
      <c r="D1042" s="244" t="s">
        <v>172</v>
      </c>
      <c r="E1042" s="256" t="s">
        <v>1</v>
      </c>
      <c r="F1042" s="257" t="s">
        <v>475</v>
      </c>
      <c r="G1042" s="255"/>
      <c r="H1042" s="256" t="s">
        <v>1</v>
      </c>
      <c r="I1042" s="258"/>
      <c r="J1042" s="255"/>
      <c r="K1042" s="255"/>
      <c r="L1042" s="259"/>
      <c r="M1042" s="260"/>
      <c r="N1042" s="261"/>
      <c r="O1042" s="261"/>
      <c r="P1042" s="261"/>
      <c r="Q1042" s="261"/>
      <c r="R1042" s="261"/>
      <c r="S1042" s="261"/>
      <c r="T1042" s="262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T1042" s="263" t="s">
        <v>172</v>
      </c>
      <c r="AU1042" s="263" t="s">
        <v>83</v>
      </c>
      <c r="AV1042" s="14" t="s">
        <v>81</v>
      </c>
      <c r="AW1042" s="14" t="s">
        <v>31</v>
      </c>
      <c r="AX1042" s="14" t="s">
        <v>12</v>
      </c>
      <c r="AY1042" s="263" t="s">
        <v>164</v>
      </c>
    </row>
    <row r="1043" s="13" customFormat="1">
      <c r="A1043" s="13"/>
      <c r="B1043" s="242"/>
      <c r="C1043" s="243"/>
      <c r="D1043" s="244" t="s">
        <v>172</v>
      </c>
      <c r="E1043" s="245" t="s">
        <v>1</v>
      </c>
      <c r="F1043" s="246" t="s">
        <v>681</v>
      </c>
      <c r="G1043" s="243"/>
      <c r="H1043" s="247">
        <v>76.900000000000006</v>
      </c>
      <c r="I1043" s="248"/>
      <c r="J1043" s="243"/>
      <c r="K1043" s="243"/>
      <c r="L1043" s="249"/>
      <c r="M1043" s="250"/>
      <c r="N1043" s="251"/>
      <c r="O1043" s="251"/>
      <c r="P1043" s="251"/>
      <c r="Q1043" s="251"/>
      <c r="R1043" s="251"/>
      <c r="S1043" s="251"/>
      <c r="T1043" s="252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T1043" s="253" t="s">
        <v>172</v>
      </c>
      <c r="AU1043" s="253" t="s">
        <v>83</v>
      </c>
      <c r="AV1043" s="13" t="s">
        <v>83</v>
      </c>
      <c r="AW1043" s="13" t="s">
        <v>31</v>
      </c>
      <c r="AX1043" s="13" t="s">
        <v>12</v>
      </c>
      <c r="AY1043" s="253" t="s">
        <v>164</v>
      </c>
    </row>
    <row r="1044" s="14" customFormat="1">
      <c r="A1044" s="14"/>
      <c r="B1044" s="254"/>
      <c r="C1044" s="255"/>
      <c r="D1044" s="244" t="s">
        <v>172</v>
      </c>
      <c r="E1044" s="256" t="s">
        <v>1</v>
      </c>
      <c r="F1044" s="257" t="s">
        <v>477</v>
      </c>
      <c r="G1044" s="255"/>
      <c r="H1044" s="256" t="s">
        <v>1</v>
      </c>
      <c r="I1044" s="258"/>
      <c r="J1044" s="255"/>
      <c r="K1044" s="255"/>
      <c r="L1044" s="259"/>
      <c r="M1044" s="260"/>
      <c r="N1044" s="261"/>
      <c r="O1044" s="261"/>
      <c r="P1044" s="261"/>
      <c r="Q1044" s="261"/>
      <c r="R1044" s="261"/>
      <c r="S1044" s="261"/>
      <c r="T1044" s="262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T1044" s="263" t="s">
        <v>172</v>
      </c>
      <c r="AU1044" s="263" t="s">
        <v>83</v>
      </c>
      <c r="AV1044" s="14" t="s">
        <v>81</v>
      </c>
      <c r="AW1044" s="14" t="s">
        <v>31</v>
      </c>
      <c r="AX1044" s="14" t="s">
        <v>12</v>
      </c>
      <c r="AY1044" s="263" t="s">
        <v>164</v>
      </c>
    </row>
    <row r="1045" s="13" customFormat="1">
      <c r="A1045" s="13"/>
      <c r="B1045" s="242"/>
      <c r="C1045" s="243"/>
      <c r="D1045" s="244" t="s">
        <v>172</v>
      </c>
      <c r="E1045" s="245" t="s">
        <v>1</v>
      </c>
      <c r="F1045" s="246" t="s">
        <v>682</v>
      </c>
      <c r="G1045" s="243"/>
      <c r="H1045" s="247">
        <v>109.2</v>
      </c>
      <c r="I1045" s="248"/>
      <c r="J1045" s="243"/>
      <c r="K1045" s="243"/>
      <c r="L1045" s="249"/>
      <c r="M1045" s="250"/>
      <c r="N1045" s="251"/>
      <c r="O1045" s="251"/>
      <c r="P1045" s="251"/>
      <c r="Q1045" s="251"/>
      <c r="R1045" s="251"/>
      <c r="S1045" s="251"/>
      <c r="T1045" s="252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T1045" s="253" t="s">
        <v>172</v>
      </c>
      <c r="AU1045" s="253" t="s">
        <v>83</v>
      </c>
      <c r="AV1045" s="13" t="s">
        <v>83</v>
      </c>
      <c r="AW1045" s="13" t="s">
        <v>31</v>
      </c>
      <c r="AX1045" s="13" t="s">
        <v>12</v>
      </c>
      <c r="AY1045" s="253" t="s">
        <v>164</v>
      </c>
    </row>
    <row r="1046" s="15" customFormat="1">
      <c r="A1046" s="15"/>
      <c r="B1046" s="264"/>
      <c r="C1046" s="265"/>
      <c r="D1046" s="244" t="s">
        <v>172</v>
      </c>
      <c r="E1046" s="266" t="s">
        <v>1</v>
      </c>
      <c r="F1046" s="267" t="s">
        <v>180</v>
      </c>
      <c r="G1046" s="265"/>
      <c r="H1046" s="268">
        <v>2072.3000000000002</v>
      </c>
      <c r="I1046" s="269"/>
      <c r="J1046" s="265"/>
      <c r="K1046" s="265"/>
      <c r="L1046" s="270"/>
      <c r="M1046" s="271"/>
      <c r="N1046" s="272"/>
      <c r="O1046" s="272"/>
      <c r="P1046" s="272"/>
      <c r="Q1046" s="272"/>
      <c r="R1046" s="272"/>
      <c r="S1046" s="272"/>
      <c r="T1046" s="273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T1046" s="274" t="s">
        <v>172</v>
      </c>
      <c r="AU1046" s="274" t="s">
        <v>83</v>
      </c>
      <c r="AV1046" s="15" t="s">
        <v>170</v>
      </c>
      <c r="AW1046" s="15" t="s">
        <v>31</v>
      </c>
      <c r="AX1046" s="15" t="s">
        <v>81</v>
      </c>
      <c r="AY1046" s="274" t="s">
        <v>164</v>
      </c>
    </row>
    <row r="1047" s="2" customFormat="1" ht="24.15" customHeight="1">
      <c r="A1047" s="39"/>
      <c r="B1047" s="40"/>
      <c r="C1047" s="228" t="s">
        <v>854</v>
      </c>
      <c r="D1047" s="228" t="s">
        <v>166</v>
      </c>
      <c r="E1047" s="229" t="s">
        <v>855</v>
      </c>
      <c r="F1047" s="230" t="s">
        <v>856</v>
      </c>
      <c r="G1047" s="231" t="s">
        <v>556</v>
      </c>
      <c r="H1047" s="232">
        <v>4</v>
      </c>
      <c r="I1047" s="233"/>
      <c r="J1047" s="234">
        <f>ROUND(I1047*H1047,2)</f>
        <v>0</v>
      </c>
      <c r="K1047" s="235"/>
      <c r="L1047" s="45"/>
      <c r="M1047" s="236" t="s">
        <v>1</v>
      </c>
      <c r="N1047" s="237" t="s">
        <v>39</v>
      </c>
      <c r="O1047" s="92"/>
      <c r="P1047" s="238">
        <f>O1047*H1047</f>
        <v>0</v>
      </c>
      <c r="Q1047" s="238">
        <v>0.00016000000000000001</v>
      </c>
      <c r="R1047" s="238">
        <f>Q1047*H1047</f>
        <v>0.00064000000000000005</v>
      </c>
      <c r="S1047" s="238">
        <v>0</v>
      </c>
      <c r="T1047" s="239">
        <f>S1047*H1047</f>
        <v>0</v>
      </c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/>
      <c r="AE1047" s="39"/>
      <c r="AR1047" s="240" t="s">
        <v>170</v>
      </c>
      <c r="AT1047" s="240" t="s">
        <v>166</v>
      </c>
      <c r="AU1047" s="240" t="s">
        <v>83</v>
      </c>
      <c r="AY1047" s="18" t="s">
        <v>164</v>
      </c>
      <c r="BE1047" s="241">
        <f>IF(N1047="základní",J1047,0)</f>
        <v>0</v>
      </c>
      <c r="BF1047" s="241">
        <f>IF(N1047="snížená",J1047,0)</f>
        <v>0</v>
      </c>
      <c r="BG1047" s="241">
        <f>IF(N1047="zákl. přenesená",J1047,0)</f>
        <v>0</v>
      </c>
      <c r="BH1047" s="241">
        <f>IF(N1047="sníž. přenesená",J1047,0)</f>
        <v>0</v>
      </c>
      <c r="BI1047" s="241">
        <f>IF(N1047="nulová",J1047,0)</f>
        <v>0</v>
      </c>
      <c r="BJ1047" s="18" t="s">
        <v>81</v>
      </c>
      <c r="BK1047" s="241">
        <f>ROUND(I1047*H1047,2)</f>
        <v>0</v>
      </c>
      <c r="BL1047" s="18" t="s">
        <v>170</v>
      </c>
      <c r="BM1047" s="240" t="s">
        <v>857</v>
      </c>
    </row>
    <row r="1048" s="14" customFormat="1">
      <c r="A1048" s="14"/>
      <c r="B1048" s="254"/>
      <c r="C1048" s="255"/>
      <c r="D1048" s="244" t="s">
        <v>172</v>
      </c>
      <c r="E1048" s="256" t="s">
        <v>1</v>
      </c>
      <c r="F1048" s="257" t="s">
        <v>858</v>
      </c>
      <c r="G1048" s="255"/>
      <c r="H1048" s="256" t="s">
        <v>1</v>
      </c>
      <c r="I1048" s="258"/>
      <c r="J1048" s="255"/>
      <c r="K1048" s="255"/>
      <c r="L1048" s="259"/>
      <c r="M1048" s="260"/>
      <c r="N1048" s="261"/>
      <c r="O1048" s="261"/>
      <c r="P1048" s="261"/>
      <c r="Q1048" s="261"/>
      <c r="R1048" s="261"/>
      <c r="S1048" s="261"/>
      <c r="T1048" s="262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T1048" s="263" t="s">
        <v>172</v>
      </c>
      <c r="AU1048" s="263" t="s">
        <v>83</v>
      </c>
      <c r="AV1048" s="14" t="s">
        <v>81</v>
      </c>
      <c r="AW1048" s="14" t="s">
        <v>31</v>
      </c>
      <c r="AX1048" s="14" t="s">
        <v>12</v>
      </c>
      <c r="AY1048" s="263" t="s">
        <v>164</v>
      </c>
    </row>
    <row r="1049" s="13" customFormat="1">
      <c r="A1049" s="13"/>
      <c r="B1049" s="242"/>
      <c r="C1049" s="243"/>
      <c r="D1049" s="244" t="s">
        <v>172</v>
      </c>
      <c r="E1049" s="245" t="s">
        <v>1</v>
      </c>
      <c r="F1049" s="246" t="s">
        <v>859</v>
      </c>
      <c r="G1049" s="243"/>
      <c r="H1049" s="247">
        <v>4</v>
      </c>
      <c r="I1049" s="248"/>
      <c r="J1049" s="243"/>
      <c r="K1049" s="243"/>
      <c r="L1049" s="249"/>
      <c r="M1049" s="250"/>
      <c r="N1049" s="251"/>
      <c r="O1049" s="251"/>
      <c r="P1049" s="251"/>
      <c r="Q1049" s="251"/>
      <c r="R1049" s="251"/>
      <c r="S1049" s="251"/>
      <c r="T1049" s="252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T1049" s="253" t="s">
        <v>172</v>
      </c>
      <c r="AU1049" s="253" t="s">
        <v>83</v>
      </c>
      <c r="AV1049" s="13" t="s">
        <v>83</v>
      </c>
      <c r="AW1049" s="13" t="s">
        <v>31</v>
      </c>
      <c r="AX1049" s="13" t="s">
        <v>81</v>
      </c>
      <c r="AY1049" s="253" t="s">
        <v>164</v>
      </c>
    </row>
    <row r="1050" s="2" customFormat="1" ht="24.15" customHeight="1">
      <c r="A1050" s="39"/>
      <c r="B1050" s="40"/>
      <c r="C1050" s="228" t="s">
        <v>860</v>
      </c>
      <c r="D1050" s="228" t="s">
        <v>166</v>
      </c>
      <c r="E1050" s="229" t="s">
        <v>861</v>
      </c>
      <c r="F1050" s="230" t="s">
        <v>862</v>
      </c>
      <c r="G1050" s="231" t="s">
        <v>556</v>
      </c>
      <c r="H1050" s="232">
        <v>31</v>
      </c>
      <c r="I1050" s="233"/>
      <c r="J1050" s="234">
        <f>ROUND(I1050*H1050,2)</f>
        <v>0</v>
      </c>
      <c r="K1050" s="235"/>
      <c r="L1050" s="45"/>
      <c r="M1050" s="236" t="s">
        <v>1</v>
      </c>
      <c r="N1050" s="237" t="s">
        <v>39</v>
      </c>
      <c r="O1050" s="92"/>
      <c r="P1050" s="238">
        <f>O1050*H1050</f>
        <v>0</v>
      </c>
      <c r="Q1050" s="238">
        <v>0.00034000000000000002</v>
      </c>
      <c r="R1050" s="238">
        <f>Q1050*H1050</f>
        <v>0.010540000000000001</v>
      </c>
      <c r="S1050" s="238">
        <v>0</v>
      </c>
      <c r="T1050" s="239">
        <f>S1050*H1050</f>
        <v>0</v>
      </c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/>
      <c r="AE1050" s="39"/>
      <c r="AR1050" s="240" t="s">
        <v>170</v>
      </c>
      <c r="AT1050" s="240" t="s">
        <v>166</v>
      </c>
      <c r="AU1050" s="240" t="s">
        <v>83</v>
      </c>
      <c r="AY1050" s="18" t="s">
        <v>164</v>
      </c>
      <c r="BE1050" s="241">
        <f>IF(N1050="základní",J1050,0)</f>
        <v>0</v>
      </c>
      <c r="BF1050" s="241">
        <f>IF(N1050="snížená",J1050,0)</f>
        <v>0</v>
      </c>
      <c r="BG1050" s="241">
        <f>IF(N1050="zákl. přenesená",J1050,0)</f>
        <v>0</v>
      </c>
      <c r="BH1050" s="241">
        <f>IF(N1050="sníž. přenesená",J1050,0)</f>
        <v>0</v>
      </c>
      <c r="BI1050" s="241">
        <f>IF(N1050="nulová",J1050,0)</f>
        <v>0</v>
      </c>
      <c r="BJ1050" s="18" t="s">
        <v>81</v>
      </c>
      <c r="BK1050" s="241">
        <f>ROUND(I1050*H1050,2)</f>
        <v>0</v>
      </c>
      <c r="BL1050" s="18" t="s">
        <v>170</v>
      </c>
      <c r="BM1050" s="240" t="s">
        <v>863</v>
      </c>
    </row>
    <row r="1051" s="14" customFormat="1">
      <c r="A1051" s="14"/>
      <c r="B1051" s="254"/>
      <c r="C1051" s="255"/>
      <c r="D1051" s="244" t="s">
        <v>172</v>
      </c>
      <c r="E1051" s="256" t="s">
        <v>1</v>
      </c>
      <c r="F1051" s="257" t="s">
        <v>864</v>
      </c>
      <c r="G1051" s="255"/>
      <c r="H1051" s="256" t="s">
        <v>1</v>
      </c>
      <c r="I1051" s="258"/>
      <c r="J1051" s="255"/>
      <c r="K1051" s="255"/>
      <c r="L1051" s="259"/>
      <c r="M1051" s="260"/>
      <c r="N1051" s="261"/>
      <c r="O1051" s="261"/>
      <c r="P1051" s="261"/>
      <c r="Q1051" s="261"/>
      <c r="R1051" s="261"/>
      <c r="S1051" s="261"/>
      <c r="T1051" s="262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T1051" s="263" t="s">
        <v>172</v>
      </c>
      <c r="AU1051" s="263" t="s">
        <v>83</v>
      </c>
      <c r="AV1051" s="14" t="s">
        <v>81</v>
      </c>
      <c r="AW1051" s="14" t="s">
        <v>31</v>
      </c>
      <c r="AX1051" s="14" t="s">
        <v>12</v>
      </c>
      <c r="AY1051" s="263" t="s">
        <v>164</v>
      </c>
    </row>
    <row r="1052" s="14" customFormat="1">
      <c r="A1052" s="14"/>
      <c r="B1052" s="254"/>
      <c r="C1052" s="255"/>
      <c r="D1052" s="244" t="s">
        <v>172</v>
      </c>
      <c r="E1052" s="256" t="s">
        <v>1</v>
      </c>
      <c r="F1052" s="257" t="s">
        <v>273</v>
      </c>
      <c r="G1052" s="255"/>
      <c r="H1052" s="256" t="s">
        <v>1</v>
      </c>
      <c r="I1052" s="258"/>
      <c r="J1052" s="255"/>
      <c r="K1052" s="255"/>
      <c r="L1052" s="259"/>
      <c r="M1052" s="260"/>
      <c r="N1052" s="261"/>
      <c r="O1052" s="261"/>
      <c r="P1052" s="261"/>
      <c r="Q1052" s="261"/>
      <c r="R1052" s="261"/>
      <c r="S1052" s="261"/>
      <c r="T1052" s="262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T1052" s="263" t="s">
        <v>172</v>
      </c>
      <c r="AU1052" s="263" t="s">
        <v>83</v>
      </c>
      <c r="AV1052" s="14" t="s">
        <v>81</v>
      </c>
      <c r="AW1052" s="14" t="s">
        <v>31</v>
      </c>
      <c r="AX1052" s="14" t="s">
        <v>12</v>
      </c>
      <c r="AY1052" s="263" t="s">
        <v>164</v>
      </c>
    </row>
    <row r="1053" s="13" customFormat="1">
      <c r="A1053" s="13"/>
      <c r="B1053" s="242"/>
      <c r="C1053" s="243"/>
      <c r="D1053" s="244" t="s">
        <v>172</v>
      </c>
      <c r="E1053" s="245" t="s">
        <v>1</v>
      </c>
      <c r="F1053" s="246" t="s">
        <v>201</v>
      </c>
      <c r="G1053" s="243"/>
      <c r="H1053" s="247">
        <v>6</v>
      </c>
      <c r="I1053" s="248"/>
      <c r="J1053" s="243"/>
      <c r="K1053" s="243"/>
      <c r="L1053" s="249"/>
      <c r="M1053" s="250"/>
      <c r="N1053" s="251"/>
      <c r="O1053" s="251"/>
      <c r="P1053" s="251"/>
      <c r="Q1053" s="251"/>
      <c r="R1053" s="251"/>
      <c r="S1053" s="251"/>
      <c r="T1053" s="252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T1053" s="253" t="s">
        <v>172</v>
      </c>
      <c r="AU1053" s="253" t="s">
        <v>83</v>
      </c>
      <c r="AV1053" s="13" t="s">
        <v>83</v>
      </c>
      <c r="AW1053" s="13" t="s">
        <v>31</v>
      </c>
      <c r="AX1053" s="13" t="s">
        <v>12</v>
      </c>
      <c r="AY1053" s="253" t="s">
        <v>164</v>
      </c>
    </row>
    <row r="1054" s="14" customFormat="1">
      <c r="A1054" s="14"/>
      <c r="B1054" s="254"/>
      <c r="C1054" s="255"/>
      <c r="D1054" s="244" t="s">
        <v>172</v>
      </c>
      <c r="E1054" s="256" t="s">
        <v>1</v>
      </c>
      <c r="F1054" s="257" t="s">
        <v>275</v>
      </c>
      <c r="G1054" s="255"/>
      <c r="H1054" s="256" t="s">
        <v>1</v>
      </c>
      <c r="I1054" s="258"/>
      <c r="J1054" s="255"/>
      <c r="K1054" s="255"/>
      <c r="L1054" s="259"/>
      <c r="M1054" s="260"/>
      <c r="N1054" s="261"/>
      <c r="O1054" s="261"/>
      <c r="P1054" s="261"/>
      <c r="Q1054" s="261"/>
      <c r="R1054" s="261"/>
      <c r="S1054" s="261"/>
      <c r="T1054" s="262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T1054" s="263" t="s">
        <v>172</v>
      </c>
      <c r="AU1054" s="263" t="s">
        <v>83</v>
      </c>
      <c r="AV1054" s="14" t="s">
        <v>81</v>
      </c>
      <c r="AW1054" s="14" t="s">
        <v>31</v>
      </c>
      <c r="AX1054" s="14" t="s">
        <v>12</v>
      </c>
      <c r="AY1054" s="263" t="s">
        <v>164</v>
      </c>
    </row>
    <row r="1055" s="13" customFormat="1">
      <c r="A1055" s="13"/>
      <c r="B1055" s="242"/>
      <c r="C1055" s="243"/>
      <c r="D1055" s="244" t="s">
        <v>172</v>
      </c>
      <c r="E1055" s="245" t="s">
        <v>1</v>
      </c>
      <c r="F1055" s="246" t="s">
        <v>201</v>
      </c>
      <c r="G1055" s="243"/>
      <c r="H1055" s="247">
        <v>6</v>
      </c>
      <c r="I1055" s="248"/>
      <c r="J1055" s="243"/>
      <c r="K1055" s="243"/>
      <c r="L1055" s="249"/>
      <c r="M1055" s="250"/>
      <c r="N1055" s="251"/>
      <c r="O1055" s="251"/>
      <c r="P1055" s="251"/>
      <c r="Q1055" s="251"/>
      <c r="R1055" s="251"/>
      <c r="S1055" s="251"/>
      <c r="T1055" s="252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T1055" s="253" t="s">
        <v>172</v>
      </c>
      <c r="AU1055" s="253" t="s">
        <v>83</v>
      </c>
      <c r="AV1055" s="13" t="s">
        <v>83</v>
      </c>
      <c r="AW1055" s="13" t="s">
        <v>31</v>
      </c>
      <c r="AX1055" s="13" t="s">
        <v>12</v>
      </c>
      <c r="AY1055" s="253" t="s">
        <v>164</v>
      </c>
    </row>
    <row r="1056" s="14" customFormat="1">
      <c r="A1056" s="14"/>
      <c r="B1056" s="254"/>
      <c r="C1056" s="255"/>
      <c r="D1056" s="244" t="s">
        <v>172</v>
      </c>
      <c r="E1056" s="256" t="s">
        <v>1</v>
      </c>
      <c r="F1056" s="257" t="s">
        <v>865</v>
      </c>
      <c r="G1056" s="255"/>
      <c r="H1056" s="256" t="s">
        <v>1</v>
      </c>
      <c r="I1056" s="258"/>
      <c r="J1056" s="255"/>
      <c r="K1056" s="255"/>
      <c r="L1056" s="259"/>
      <c r="M1056" s="260"/>
      <c r="N1056" s="261"/>
      <c r="O1056" s="261"/>
      <c r="P1056" s="261"/>
      <c r="Q1056" s="261"/>
      <c r="R1056" s="261"/>
      <c r="S1056" s="261"/>
      <c r="T1056" s="262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T1056" s="263" t="s">
        <v>172</v>
      </c>
      <c r="AU1056" s="263" t="s">
        <v>83</v>
      </c>
      <c r="AV1056" s="14" t="s">
        <v>81</v>
      </c>
      <c r="AW1056" s="14" t="s">
        <v>31</v>
      </c>
      <c r="AX1056" s="14" t="s">
        <v>12</v>
      </c>
      <c r="AY1056" s="263" t="s">
        <v>164</v>
      </c>
    </row>
    <row r="1057" s="14" customFormat="1">
      <c r="A1057" s="14"/>
      <c r="B1057" s="254"/>
      <c r="C1057" s="255"/>
      <c r="D1057" s="244" t="s">
        <v>172</v>
      </c>
      <c r="E1057" s="256" t="s">
        <v>1</v>
      </c>
      <c r="F1057" s="257" t="s">
        <v>275</v>
      </c>
      <c r="G1057" s="255"/>
      <c r="H1057" s="256" t="s">
        <v>1</v>
      </c>
      <c r="I1057" s="258"/>
      <c r="J1057" s="255"/>
      <c r="K1057" s="255"/>
      <c r="L1057" s="259"/>
      <c r="M1057" s="260"/>
      <c r="N1057" s="261"/>
      <c r="O1057" s="261"/>
      <c r="P1057" s="261"/>
      <c r="Q1057" s="261"/>
      <c r="R1057" s="261"/>
      <c r="S1057" s="261"/>
      <c r="T1057" s="262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T1057" s="263" t="s">
        <v>172</v>
      </c>
      <c r="AU1057" s="263" t="s">
        <v>83</v>
      </c>
      <c r="AV1057" s="14" t="s">
        <v>81</v>
      </c>
      <c r="AW1057" s="14" t="s">
        <v>31</v>
      </c>
      <c r="AX1057" s="14" t="s">
        <v>12</v>
      </c>
      <c r="AY1057" s="263" t="s">
        <v>164</v>
      </c>
    </row>
    <row r="1058" s="13" customFormat="1">
      <c r="A1058" s="13"/>
      <c r="B1058" s="242"/>
      <c r="C1058" s="243"/>
      <c r="D1058" s="244" t="s">
        <v>172</v>
      </c>
      <c r="E1058" s="245" t="s">
        <v>1</v>
      </c>
      <c r="F1058" s="246" t="s">
        <v>237</v>
      </c>
      <c r="G1058" s="243"/>
      <c r="H1058" s="247">
        <v>10</v>
      </c>
      <c r="I1058" s="248"/>
      <c r="J1058" s="243"/>
      <c r="K1058" s="243"/>
      <c r="L1058" s="249"/>
      <c r="M1058" s="250"/>
      <c r="N1058" s="251"/>
      <c r="O1058" s="251"/>
      <c r="P1058" s="251"/>
      <c r="Q1058" s="251"/>
      <c r="R1058" s="251"/>
      <c r="S1058" s="251"/>
      <c r="T1058" s="252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T1058" s="253" t="s">
        <v>172</v>
      </c>
      <c r="AU1058" s="253" t="s">
        <v>83</v>
      </c>
      <c r="AV1058" s="13" t="s">
        <v>83</v>
      </c>
      <c r="AW1058" s="13" t="s">
        <v>31</v>
      </c>
      <c r="AX1058" s="13" t="s">
        <v>12</v>
      </c>
      <c r="AY1058" s="253" t="s">
        <v>164</v>
      </c>
    </row>
    <row r="1059" s="14" customFormat="1">
      <c r="A1059" s="14"/>
      <c r="B1059" s="254"/>
      <c r="C1059" s="255"/>
      <c r="D1059" s="244" t="s">
        <v>172</v>
      </c>
      <c r="E1059" s="256" t="s">
        <v>1</v>
      </c>
      <c r="F1059" s="257" t="s">
        <v>281</v>
      </c>
      <c r="G1059" s="255"/>
      <c r="H1059" s="256" t="s">
        <v>1</v>
      </c>
      <c r="I1059" s="258"/>
      <c r="J1059" s="255"/>
      <c r="K1059" s="255"/>
      <c r="L1059" s="259"/>
      <c r="M1059" s="260"/>
      <c r="N1059" s="261"/>
      <c r="O1059" s="261"/>
      <c r="P1059" s="261"/>
      <c r="Q1059" s="261"/>
      <c r="R1059" s="261"/>
      <c r="S1059" s="261"/>
      <c r="T1059" s="262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T1059" s="263" t="s">
        <v>172</v>
      </c>
      <c r="AU1059" s="263" t="s">
        <v>83</v>
      </c>
      <c r="AV1059" s="14" t="s">
        <v>81</v>
      </c>
      <c r="AW1059" s="14" t="s">
        <v>31</v>
      </c>
      <c r="AX1059" s="14" t="s">
        <v>12</v>
      </c>
      <c r="AY1059" s="263" t="s">
        <v>164</v>
      </c>
    </row>
    <row r="1060" s="13" customFormat="1">
      <c r="A1060" s="13"/>
      <c r="B1060" s="242"/>
      <c r="C1060" s="243"/>
      <c r="D1060" s="244" t="s">
        <v>172</v>
      </c>
      <c r="E1060" s="245" t="s">
        <v>1</v>
      </c>
      <c r="F1060" s="246" t="s">
        <v>230</v>
      </c>
      <c r="G1060" s="243"/>
      <c r="H1060" s="247">
        <v>9</v>
      </c>
      <c r="I1060" s="248"/>
      <c r="J1060" s="243"/>
      <c r="K1060" s="243"/>
      <c r="L1060" s="249"/>
      <c r="M1060" s="250"/>
      <c r="N1060" s="251"/>
      <c r="O1060" s="251"/>
      <c r="P1060" s="251"/>
      <c r="Q1060" s="251"/>
      <c r="R1060" s="251"/>
      <c r="S1060" s="251"/>
      <c r="T1060" s="252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  <c r="AE1060" s="13"/>
      <c r="AT1060" s="253" t="s">
        <v>172</v>
      </c>
      <c r="AU1060" s="253" t="s">
        <v>83</v>
      </c>
      <c r="AV1060" s="13" t="s">
        <v>83</v>
      </c>
      <c r="AW1060" s="13" t="s">
        <v>31</v>
      </c>
      <c r="AX1060" s="13" t="s">
        <v>12</v>
      </c>
      <c r="AY1060" s="253" t="s">
        <v>164</v>
      </c>
    </row>
    <row r="1061" s="15" customFormat="1">
      <c r="A1061" s="15"/>
      <c r="B1061" s="264"/>
      <c r="C1061" s="265"/>
      <c r="D1061" s="244" t="s">
        <v>172</v>
      </c>
      <c r="E1061" s="266" t="s">
        <v>1</v>
      </c>
      <c r="F1061" s="267" t="s">
        <v>180</v>
      </c>
      <c r="G1061" s="265"/>
      <c r="H1061" s="268">
        <v>31</v>
      </c>
      <c r="I1061" s="269"/>
      <c r="J1061" s="265"/>
      <c r="K1061" s="265"/>
      <c r="L1061" s="270"/>
      <c r="M1061" s="271"/>
      <c r="N1061" s="272"/>
      <c r="O1061" s="272"/>
      <c r="P1061" s="272"/>
      <c r="Q1061" s="272"/>
      <c r="R1061" s="272"/>
      <c r="S1061" s="272"/>
      <c r="T1061" s="273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T1061" s="274" t="s">
        <v>172</v>
      </c>
      <c r="AU1061" s="274" t="s">
        <v>83</v>
      </c>
      <c r="AV1061" s="15" t="s">
        <v>170</v>
      </c>
      <c r="AW1061" s="15" t="s">
        <v>31</v>
      </c>
      <c r="AX1061" s="15" t="s">
        <v>81</v>
      </c>
      <c r="AY1061" s="274" t="s">
        <v>164</v>
      </c>
    </row>
    <row r="1062" s="2" customFormat="1" ht="21.75" customHeight="1">
      <c r="A1062" s="39"/>
      <c r="B1062" s="40"/>
      <c r="C1062" s="228" t="s">
        <v>866</v>
      </c>
      <c r="D1062" s="228" t="s">
        <v>166</v>
      </c>
      <c r="E1062" s="229" t="s">
        <v>867</v>
      </c>
      <c r="F1062" s="230" t="s">
        <v>868</v>
      </c>
      <c r="G1062" s="231" t="s">
        <v>556</v>
      </c>
      <c r="H1062" s="232">
        <v>8</v>
      </c>
      <c r="I1062" s="233"/>
      <c r="J1062" s="234">
        <f>ROUND(I1062*H1062,2)</f>
        <v>0</v>
      </c>
      <c r="K1062" s="235"/>
      <c r="L1062" s="45"/>
      <c r="M1062" s="236" t="s">
        <v>1</v>
      </c>
      <c r="N1062" s="237" t="s">
        <v>39</v>
      </c>
      <c r="O1062" s="92"/>
      <c r="P1062" s="238">
        <f>O1062*H1062</f>
        <v>0</v>
      </c>
      <c r="Q1062" s="238">
        <v>0.00114</v>
      </c>
      <c r="R1062" s="238">
        <f>Q1062*H1062</f>
        <v>0.0091199999999999996</v>
      </c>
      <c r="S1062" s="238">
        <v>0</v>
      </c>
      <c r="T1062" s="239">
        <f>S1062*H1062</f>
        <v>0</v>
      </c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/>
      <c r="AE1062" s="39"/>
      <c r="AR1062" s="240" t="s">
        <v>170</v>
      </c>
      <c r="AT1062" s="240" t="s">
        <v>166</v>
      </c>
      <c r="AU1062" s="240" t="s">
        <v>83</v>
      </c>
      <c r="AY1062" s="18" t="s">
        <v>164</v>
      </c>
      <c r="BE1062" s="241">
        <f>IF(N1062="základní",J1062,0)</f>
        <v>0</v>
      </c>
      <c r="BF1062" s="241">
        <f>IF(N1062="snížená",J1062,0)</f>
        <v>0</v>
      </c>
      <c r="BG1062" s="241">
        <f>IF(N1062="zákl. přenesená",J1062,0)</f>
        <v>0</v>
      </c>
      <c r="BH1062" s="241">
        <f>IF(N1062="sníž. přenesená",J1062,0)</f>
        <v>0</v>
      </c>
      <c r="BI1062" s="241">
        <f>IF(N1062="nulová",J1062,0)</f>
        <v>0</v>
      </c>
      <c r="BJ1062" s="18" t="s">
        <v>81</v>
      </c>
      <c r="BK1062" s="241">
        <f>ROUND(I1062*H1062,2)</f>
        <v>0</v>
      </c>
      <c r="BL1062" s="18" t="s">
        <v>170</v>
      </c>
      <c r="BM1062" s="240" t="s">
        <v>869</v>
      </c>
    </row>
    <row r="1063" s="14" customFormat="1">
      <c r="A1063" s="14"/>
      <c r="B1063" s="254"/>
      <c r="C1063" s="255"/>
      <c r="D1063" s="244" t="s">
        <v>172</v>
      </c>
      <c r="E1063" s="256" t="s">
        <v>1</v>
      </c>
      <c r="F1063" s="257" t="s">
        <v>864</v>
      </c>
      <c r="G1063" s="255"/>
      <c r="H1063" s="256" t="s">
        <v>1</v>
      </c>
      <c r="I1063" s="258"/>
      <c r="J1063" s="255"/>
      <c r="K1063" s="255"/>
      <c r="L1063" s="259"/>
      <c r="M1063" s="260"/>
      <c r="N1063" s="261"/>
      <c r="O1063" s="261"/>
      <c r="P1063" s="261"/>
      <c r="Q1063" s="261"/>
      <c r="R1063" s="261"/>
      <c r="S1063" s="261"/>
      <c r="T1063" s="262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T1063" s="263" t="s">
        <v>172</v>
      </c>
      <c r="AU1063" s="263" t="s">
        <v>83</v>
      </c>
      <c r="AV1063" s="14" t="s">
        <v>81</v>
      </c>
      <c r="AW1063" s="14" t="s">
        <v>31</v>
      </c>
      <c r="AX1063" s="14" t="s">
        <v>12</v>
      </c>
      <c r="AY1063" s="263" t="s">
        <v>164</v>
      </c>
    </row>
    <row r="1064" s="14" customFormat="1">
      <c r="A1064" s="14"/>
      <c r="B1064" s="254"/>
      <c r="C1064" s="255"/>
      <c r="D1064" s="244" t="s">
        <v>172</v>
      </c>
      <c r="E1064" s="256" t="s">
        <v>1</v>
      </c>
      <c r="F1064" s="257" t="s">
        <v>273</v>
      </c>
      <c r="G1064" s="255"/>
      <c r="H1064" s="256" t="s">
        <v>1</v>
      </c>
      <c r="I1064" s="258"/>
      <c r="J1064" s="255"/>
      <c r="K1064" s="255"/>
      <c r="L1064" s="259"/>
      <c r="M1064" s="260"/>
      <c r="N1064" s="261"/>
      <c r="O1064" s="261"/>
      <c r="P1064" s="261"/>
      <c r="Q1064" s="261"/>
      <c r="R1064" s="261"/>
      <c r="S1064" s="261"/>
      <c r="T1064" s="262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T1064" s="263" t="s">
        <v>172</v>
      </c>
      <c r="AU1064" s="263" t="s">
        <v>83</v>
      </c>
      <c r="AV1064" s="14" t="s">
        <v>81</v>
      </c>
      <c r="AW1064" s="14" t="s">
        <v>31</v>
      </c>
      <c r="AX1064" s="14" t="s">
        <v>12</v>
      </c>
      <c r="AY1064" s="263" t="s">
        <v>164</v>
      </c>
    </row>
    <row r="1065" s="13" customFormat="1">
      <c r="A1065" s="13"/>
      <c r="B1065" s="242"/>
      <c r="C1065" s="243"/>
      <c r="D1065" s="244" t="s">
        <v>172</v>
      </c>
      <c r="E1065" s="245" t="s">
        <v>1</v>
      </c>
      <c r="F1065" s="246" t="s">
        <v>83</v>
      </c>
      <c r="G1065" s="243"/>
      <c r="H1065" s="247">
        <v>2</v>
      </c>
      <c r="I1065" s="248"/>
      <c r="J1065" s="243"/>
      <c r="K1065" s="243"/>
      <c r="L1065" s="249"/>
      <c r="M1065" s="250"/>
      <c r="N1065" s="251"/>
      <c r="O1065" s="251"/>
      <c r="P1065" s="251"/>
      <c r="Q1065" s="251"/>
      <c r="R1065" s="251"/>
      <c r="S1065" s="251"/>
      <c r="T1065" s="252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T1065" s="253" t="s">
        <v>172</v>
      </c>
      <c r="AU1065" s="253" t="s">
        <v>83</v>
      </c>
      <c r="AV1065" s="13" t="s">
        <v>83</v>
      </c>
      <c r="AW1065" s="13" t="s">
        <v>31</v>
      </c>
      <c r="AX1065" s="13" t="s">
        <v>12</v>
      </c>
      <c r="AY1065" s="253" t="s">
        <v>164</v>
      </c>
    </row>
    <row r="1066" s="14" customFormat="1">
      <c r="A1066" s="14"/>
      <c r="B1066" s="254"/>
      <c r="C1066" s="255"/>
      <c r="D1066" s="244" t="s">
        <v>172</v>
      </c>
      <c r="E1066" s="256" t="s">
        <v>1</v>
      </c>
      <c r="F1066" s="257" t="s">
        <v>275</v>
      </c>
      <c r="G1066" s="255"/>
      <c r="H1066" s="256" t="s">
        <v>1</v>
      </c>
      <c r="I1066" s="258"/>
      <c r="J1066" s="255"/>
      <c r="K1066" s="255"/>
      <c r="L1066" s="259"/>
      <c r="M1066" s="260"/>
      <c r="N1066" s="261"/>
      <c r="O1066" s="261"/>
      <c r="P1066" s="261"/>
      <c r="Q1066" s="261"/>
      <c r="R1066" s="261"/>
      <c r="S1066" s="261"/>
      <c r="T1066" s="262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T1066" s="263" t="s">
        <v>172</v>
      </c>
      <c r="AU1066" s="263" t="s">
        <v>83</v>
      </c>
      <c r="AV1066" s="14" t="s">
        <v>81</v>
      </c>
      <c r="AW1066" s="14" t="s">
        <v>31</v>
      </c>
      <c r="AX1066" s="14" t="s">
        <v>12</v>
      </c>
      <c r="AY1066" s="263" t="s">
        <v>164</v>
      </c>
    </row>
    <row r="1067" s="13" customFormat="1">
      <c r="A1067" s="13"/>
      <c r="B1067" s="242"/>
      <c r="C1067" s="243"/>
      <c r="D1067" s="244" t="s">
        <v>172</v>
      </c>
      <c r="E1067" s="245" t="s">
        <v>1</v>
      </c>
      <c r="F1067" s="246" t="s">
        <v>83</v>
      </c>
      <c r="G1067" s="243"/>
      <c r="H1067" s="247">
        <v>2</v>
      </c>
      <c r="I1067" s="248"/>
      <c r="J1067" s="243"/>
      <c r="K1067" s="243"/>
      <c r="L1067" s="249"/>
      <c r="M1067" s="250"/>
      <c r="N1067" s="251"/>
      <c r="O1067" s="251"/>
      <c r="P1067" s="251"/>
      <c r="Q1067" s="251"/>
      <c r="R1067" s="251"/>
      <c r="S1067" s="251"/>
      <c r="T1067" s="252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T1067" s="253" t="s">
        <v>172</v>
      </c>
      <c r="AU1067" s="253" t="s">
        <v>83</v>
      </c>
      <c r="AV1067" s="13" t="s">
        <v>83</v>
      </c>
      <c r="AW1067" s="13" t="s">
        <v>31</v>
      </c>
      <c r="AX1067" s="13" t="s">
        <v>12</v>
      </c>
      <c r="AY1067" s="253" t="s">
        <v>164</v>
      </c>
    </row>
    <row r="1068" s="14" customFormat="1">
      <c r="A1068" s="14"/>
      <c r="B1068" s="254"/>
      <c r="C1068" s="255"/>
      <c r="D1068" s="244" t="s">
        <v>172</v>
      </c>
      <c r="E1068" s="256" t="s">
        <v>1</v>
      </c>
      <c r="F1068" s="257" t="s">
        <v>865</v>
      </c>
      <c r="G1068" s="255"/>
      <c r="H1068" s="256" t="s">
        <v>1</v>
      </c>
      <c r="I1068" s="258"/>
      <c r="J1068" s="255"/>
      <c r="K1068" s="255"/>
      <c r="L1068" s="259"/>
      <c r="M1068" s="260"/>
      <c r="N1068" s="261"/>
      <c r="O1068" s="261"/>
      <c r="P1068" s="261"/>
      <c r="Q1068" s="261"/>
      <c r="R1068" s="261"/>
      <c r="S1068" s="261"/>
      <c r="T1068" s="262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T1068" s="263" t="s">
        <v>172</v>
      </c>
      <c r="AU1068" s="263" t="s">
        <v>83</v>
      </c>
      <c r="AV1068" s="14" t="s">
        <v>81</v>
      </c>
      <c r="AW1068" s="14" t="s">
        <v>31</v>
      </c>
      <c r="AX1068" s="14" t="s">
        <v>12</v>
      </c>
      <c r="AY1068" s="263" t="s">
        <v>164</v>
      </c>
    </row>
    <row r="1069" s="14" customFormat="1">
      <c r="A1069" s="14"/>
      <c r="B1069" s="254"/>
      <c r="C1069" s="255"/>
      <c r="D1069" s="244" t="s">
        <v>172</v>
      </c>
      <c r="E1069" s="256" t="s">
        <v>1</v>
      </c>
      <c r="F1069" s="257" t="s">
        <v>275</v>
      </c>
      <c r="G1069" s="255"/>
      <c r="H1069" s="256" t="s">
        <v>1</v>
      </c>
      <c r="I1069" s="258"/>
      <c r="J1069" s="255"/>
      <c r="K1069" s="255"/>
      <c r="L1069" s="259"/>
      <c r="M1069" s="260"/>
      <c r="N1069" s="261"/>
      <c r="O1069" s="261"/>
      <c r="P1069" s="261"/>
      <c r="Q1069" s="261"/>
      <c r="R1069" s="261"/>
      <c r="S1069" s="261"/>
      <c r="T1069" s="262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T1069" s="263" t="s">
        <v>172</v>
      </c>
      <c r="AU1069" s="263" t="s">
        <v>83</v>
      </c>
      <c r="AV1069" s="14" t="s">
        <v>81</v>
      </c>
      <c r="AW1069" s="14" t="s">
        <v>31</v>
      </c>
      <c r="AX1069" s="14" t="s">
        <v>12</v>
      </c>
      <c r="AY1069" s="263" t="s">
        <v>164</v>
      </c>
    </row>
    <row r="1070" s="13" customFormat="1">
      <c r="A1070" s="13"/>
      <c r="B1070" s="242"/>
      <c r="C1070" s="243"/>
      <c r="D1070" s="244" t="s">
        <v>172</v>
      </c>
      <c r="E1070" s="245" t="s">
        <v>1</v>
      </c>
      <c r="F1070" s="246" t="s">
        <v>83</v>
      </c>
      <c r="G1070" s="243"/>
      <c r="H1070" s="247">
        <v>2</v>
      </c>
      <c r="I1070" s="248"/>
      <c r="J1070" s="243"/>
      <c r="K1070" s="243"/>
      <c r="L1070" s="249"/>
      <c r="M1070" s="250"/>
      <c r="N1070" s="251"/>
      <c r="O1070" s="251"/>
      <c r="P1070" s="251"/>
      <c r="Q1070" s="251"/>
      <c r="R1070" s="251"/>
      <c r="S1070" s="251"/>
      <c r="T1070" s="252"/>
      <c r="U1070" s="13"/>
      <c r="V1070" s="13"/>
      <c r="W1070" s="13"/>
      <c r="X1070" s="13"/>
      <c r="Y1070" s="13"/>
      <c r="Z1070" s="13"/>
      <c r="AA1070" s="13"/>
      <c r="AB1070" s="13"/>
      <c r="AC1070" s="13"/>
      <c r="AD1070" s="13"/>
      <c r="AE1070" s="13"/>
      <c r="AT1070" s="253" t="s">
        <v>172</v>
      </c>
      <c r="AU1070" s="253" t="s">
        <v>83</v>
      </c>
      <c r="AV1070" s="13" t="s">
        <v>83</v>
      </c>
      <c r="AW1070" s="13" t="s">
        <v>31</v>
      </c>
      <c r="AX1070" s="13" t="s">
        <v>12</v>
      </c>
      <c r="AY1070" s="253" t="s">
        <v>164</v>
      </c>
    </row>
    <row r="1071" s="14" customFormat="1">
      <c r="A1071" s="14"/>
      <c r="B1071" s="254"/>
      <c r="C1071" s="255"/>
      <c r="D1071" s="244" t="s">
        <v>172</v>
      </c>
      <c r="E1071" s="256" t="s">
        <v>1</v>
      </c>
      <c r="F1071" s="257" t="s">
        <v>281</v>
      </c>
      <c r="G1071" s="255"/>
      <c r="H1071" s="256" t="s">
        <v>1</v>
      </c>
      <c r="I1071" s="258"/>
      <c r="J1071" s="255"/>
      <c r="K1071" s="255"/>
      <c r="L1071" s="259"/>
      <c r="M1071" s="260"/>
      <c r="N1071" s="261"/>
      <c r="O1071" s="261"/>
      <c r="P1071" s="261"/>
      <c r="Q1071" s="261"/>
      <c r="R1071" s="261"/>
      <c r="S1071" s="261"/>
      <c r="T1071" s="262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T1071" s="263" t="s">
        <v>172</v>
      </c>
      <c r="AU1071" s="263" t="s">
        <v>83</v>
      </c>
      <c r="AV1071" s="14" t="s">
        <v>81</v>
      </c>
      <c r="AW1071" s="14" t="s">
        <v>31</v>
      </c>
      <c r="AX1071" s="14" t="s">
        <v>12</v>
      </c>
      <c r="AY1071" s="263" t="s">
        <v>164</v>
      </c>
    </row>
    <row r="1072" s="13" customFormat="1">
      <c r="A1072" s="13"/>
      <c r="B1072" s="242"/>
      <c r="C1072" s="243"/>
      <c r="D1072" s="244" t="s">
        <v>172</v>
      </c>
      <c r="E1072" s="245" t="s">
        <v>1</v>
      </c>
      <c r="F1072" s="246" t="s">
        <v>83</v>
      </c>
      <c r="G1072" s="243"/>
      <c r="H1072" s="247">
        <v>2</v>
      </c>
      <c r="I1072" s="248"/>
      <c r="J1072" s="243"/>
      <c r="K1072" s="243"/>
      <c r="L1072" s="249"/>
      <c r="M1072" s="250"/>
      <c r="N1072" s="251"/>
      <c r="O1072" s="251"/>
      <c r="P1072" s="251"/>
      <c r="Q1072" s="251"/>
      <c r="R1072" s="251"/>
      <c r="S1072" s="251"/>
      <c r="T1072" s="252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T1072" s="253" t="s">
        <v>172</v>
      </c>
      <c r="AU1072" s="253" t="s">
        <v>83</v>
      </c>
      <c r="AV1072" s="13" t="s">
        <v>83</v>
      </c>
      <c r="AW1072" s="13" t="s">
        <v>31</v>
      </c>
      <c r="AX1072" s="13" t="s">
        <v>12</v>
      </c>
      <c r="AY1072" s="253" t="s">
        <v>164</v>
      </c>
    </row>
    <row r="1073" s="15" customFormat="1">
      <c r="A1073" s="15"/>
      <c r="B1073" s="264"/>
      <c r="C1073" s="265"/>
      <c r="D1073" s="244" t="s">
        <v>172</v>
      </c>
      <c r="E1073" s="266" t="s">
        <v>1</v>
      </c>
      <c r="F1073" s="267" t="s">
        <v>180</v>
      </c>
      <c r="G1073" s="265"/>
      <c r="H1073" s="268">
        <v>8</v>
      </c>
      <c r="I1073" s="269"/>
      <c r="J1073" s="265"/>
      <c r="K1073" s="265"/>
      <c r="L1073" s="270"/>
      <c r="M1073" s="271"/>
      <c r="N1073" s="272"/>
      <c r="O1073" s="272"/>
      <c r="P1073" s="272"/>
      <c r="Q1073" s="272"/>
      <c r="R1073" s="272"/>
      <c r="S1073" s="272"/>
      <c r="T1073" s="273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T1073" s="274" t="s">
        <v>172</v>
      </c>
      <c r="AU1073" s="274" t="s">
        <v>83</v>
      </c>
      <c r="AV1073" s="15" t="s">
        <v>170</v>
      </c>
      <c r="AW1073" s="15" t="s">
        <v>31</v>
      </c>
      <c r="AX1073" s="15" t="s">
        <v>81</v>
      </c>
      <c r="AY1073" s="274" t="s">
        <v>164</v>
      </c>
    </row>
    <row r="1074" s="2" customFormat="1" ht="21.75" customHeight="1">
      <c r="A1074" s="39"/>
      <c r="B1074" s="40"/>
      <c r="C1074" s="228" t="s">
        <v>870</v>
      </c>
      <c r="D1074" s="228" t="s">
        <v>166</v>
      </c>
      <c r="E1074" s="229" t="s">
        <v>871</v>
      </c>
      <c r="F1074" s="230" t="s">
        <v>872</v>
      </c>
      <c r="G1074" s="231" t="s">
        <v>240</v>
      </c>
      <c r="H1074" s="232">
        <v>20</v>
      </c>
      <c r="I1074" s="233"/>
      <c r="J1074" s="234">
        <f>ROUND(I1074*H1074,2)</f>
        <v>0</v>
      </c>
      <c r="K1074" s="235"/>
      <c r="L1074" s="45"/>
      <c r="M1074" s="236" t="s">
        <v>1</v>
      </c>
      <c r="N1074" s="237" t="s">
        <v>39</v>
      </c>
      <c r="O1074" s="92"/>
      <c r="P1074" s="238">
        <f>O1074*H1074</f>
        <v>0</v>
      </c>
      <c r="Q1074" s="238">
        <v>0.00079000000000000001</v>
      </c>
      <c r="R1074" s="238">
        <f>Q1074*H1074</f>
        <v>0.015800000000000002</v>
      </c>
      <c r="S1074" s="238">
        <v>0</v>
      </c>
      <c r="T1074" s="239">
        <f>S1074*H1074</f>
        <v>0</v>
      </c>
      <c r="U1074" s="39"/>
      <c r="V1074" s="39"/>
      <c r="W1074" s="39"/>
      <c r="X1074" s="39"/>
      <c r="Y1074" s="39"/>
      <c r="Z1074" s="39"/>
      <c r="AA1074" s="39"/>
      <c r="AB1074" s="39"/>
      <c r="AC1074" s="39"/>
      <c r="AD1074" s="39"/>
      <c r="AE1074" s="39"/>
      <c r="AR1074" s="240" t="s">
        <v>170</v>
      </c>
      <c r="AT1074" s="240" t="s">
        <v>166</v>
      </c>
      <c r="AU1074" s="240" t="s">
        <v>83</v>
      </c>
      <c r="AY1074" s="18" t="s">
        <v>164</v>
      </c>
      <c r="BE1074" s="241">
        <f>IF(N1074="základní",J1074,0)</f>
        <v>0</v>
      </c>
      <c r="BF1074" s="241">
        <f>IF(N1074="snížená",J1074,0)</f>
        <v>0</v>
      </c>
      <c r="BG1074" s="241">
        <f>IF(N1074="zákl. přenesená",J1074,0)</f>
        <v>0</v>
      </c>
      <c r="BH1074" s="241">
        <f>IF(N1074="sníž. přenesená",J1074,0)</f>
        <v>0</v>
      </c>
      <c r="BI1074" s="241">
        <f>IF(N1074="nulová",J1074,0)</f>
        <v>0</v>
      </c>
      <c r="BJ1074" s="18" t="s">
        <v>81</v>
      </c>
      <c r="BK1074" s="241">
        <f>ROUND(I1074*H1074,2)</f>
        <v>0</v>
      </c>
      <c r="BL1074" s="18" t="s">
        <v>170</v>
      </c>
      <c r="BM1074" s="240" t="s">
        <v>873</v>
      </c>
    </row>
    <row r="1075" s="14" customFormat="1">
      <c r="A1075" s="14"/>
      <c r="B1075" s="254"/>
      <c r="C1075" s="255"/>
      <c r="D1075" s="244" t="s">
        <v>172</v>
      </c>
      <c r="E1075" s="256" t="s">
        <v>1</v>
      </c>
      <c r="F1075" s="257" t="s">
        <v>864</v>
      </c>
      <c r="G1075" s="255"/>
      <c r="H1075" s="256" t="s">
        <v>1</v>
      </c>
      <c r="I1075" s="258"/>
      <c r="J1075" s="255"/>
      <c r="K1075" s="255"/>
      <c r="L1075" s="259"/>
      <c r="M1075" s="260"/>
      <c r="N1075" s="261"/>
      <c r="O1075" s="261"/>
      <c r="P1075" s="261"/>
      <c r="Q1075" s="261"/>
      <c r="R1075" s="261"/>
      <c r="S1075" s="261"/>
      <c r="T1075" s="262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T1075" s="263" t="s">
        <v>172</v>
      </c>
      <c r="AU1075" s="263" t="s">
        <v>83</v>
      </c>
      <c r="AV1075" s="14" t="s">
        <v>81</v>
      </c>
      <c r="AW1075" s="14" t="s">
        <v>31</v>
      </c>
      <c r="AX1075" s="14" t="s">
        <v>12</v>
      </c>
      <c r="AY1075" s="263" t="s">
        <v>164</v>
      </c>
    </row>
    <row r="1076" s="14" customFormat="1">
      <c r="A1076" s="14"/>
      <c r="B1076" s="254"/>
      <c r="C1076" s="255"/>
      <c r="D1076" s="244" t="s">
        <v>172</v>
      </c>
      <c r="E1076" s="256" t="s">
        <v>1</v>
      </c>
      <c r="F1076" s="257" t="s">
        <v>273</v>
      </c>
      <c r="G1076" s="255"/>
      <c r="H1076" s="256" t="s">
        <v>1</v>
      </c>
      <c r="I1076" s="258"/>
      <c r="J1076" s="255"/>
      <c r="K1076" s="255"/>
      <c r="L1076" s="259"/>
      <c r="M1076" s="260"/>
      <c r="N1076" s="261"/>
      <c r="O1076" s="261"/>
      <c r="P1076" s="261"/>
      <c r="Q1076" s="261"/>
      <c r="R1076" s="261"/>
      <c r="S1076" s="261"/>
      <c r="T1076" s="262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T1076" s="263" t="s">
        <v>172</v>
      </c>
      <c r="AU1076" s="263" t="s">
        <v>83</v>
      </c>
      <c r="AV1076" s="14" t="s">
        <v>81</v>
      </c>
      <c r="AW1076" s="14" t="s">
        <v>31</v>
      </c>
      <c r="AX1076" s="14" t="s">
        <v>12</v>
      </c>
      <c r="AY1076" s="263" t="s">
        <v>164</v>
      </c>
    </row>
    <row r="1077" s="13" customFormat="1">
      <c r="A1077" s="13"/>
      <c r="B1077" s="242"/>
      <c r="C1077" s="243"/>
      <c r="D1077" s="244" t="s">
        <v>172</v>
      </c>
      <c r="E1077" s="245" t="s">
        <v>1</v>
      </c>
      <c r="F1077" s="246" t="s">
        <v>244</v>
      </c>
      <c r="G1077" s="243"/>
      <c r="H1077" s="247">
        <v>10</v>
      </c>
      <c r="I1077" s="248"/>
      <c r="J1077" s="243"/>
      <c r="K1077" s="243"/>
      <c r="L1077" s="249"/>
      <c r="M1077" s="250"/>
      <c r="N1077" s="251"/>
      <c r="O1077" s="251"/>
      <c r="P1077" s="251"/>
      <c r="Q1077" s="251"/>
      <c r="R1077" s="251"/>
      <c r="S1077" s="251"/>
      <c r="T1077" s="252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T1077" s="253" t="s">
        <v>172</v>
      </c>
      <c r="AU1077" s="253" t="s">
        <v>83</v>
      </c>
      <c r="AV1077" s="13" t="s">
        <v>83</v>
      </c>
      <c r="AW1077" s="13" t="s">
        <v>31</v>
      </c>
      <c r="AX1077" s="13" t="s">
        <v>12</v>
      </c>
      <c r="AY1077" s="253" t="s">
        <v>164</v>
      </c>
    </row>
    <row r="1078" s="14" customFormat="1">
      <c r="A1078" s="14"/>
      <c r="B1078" s="254"/>
      <c r="C1078" s="255"/>
      <c r="D1078" s="244" t="s">
        <v>172</v>
      </c>
      <c r="E1078" s="256" t="s">
        <v>1</v>
      </c>
      <c r="F1078" s="257" t="s">
        <v>275</v>
      </c>
      <c r="G1078" s="255"/>
      <c r="H1078" s="256" t="s">
        <v>1</v>
      </c>
      <c r="I1078" s="258"/>
      <c r="J1078" s="255"/>
      <c r="K1078" s="255"/>
      <c r="L1078" s="259"/>
      <c r="M1078" s="260"/>
      <c r="N1078" s="261"/>
      <c r="O1078" s="261"/>
      <c r="P1078" s="261"/>
      <c r="Q1078" s="261"/>
      <c r="R1078" s="261"/>
      <c r="S1078" s="261"/>
      <c r="T1078" s="262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T1078" s="263" t="s">
        <v>172</v>
      </c>
      <c r="AU1078" s="263" t="s">
        <v>83</v>
      </c>
      <c r="AV1078" s="14" t="s">
        <v>81</v>
      </c>
      <c r="AW1078" s="14" t="s">
        <v>31</v>
      </c>
      <c r="AX1078" s="14" t="s">
        <v>12</v>
      </c>
      <c r="AY1078" s="263" t="s">
        <v>164</v>
      </c>
    </row>
    <row r="1079" s="13" customFormat="1">
      <c r="A1079" s="13"/>
      <c r="B1079" s="242"/>
      <c r="C1079" s="243"/>
      <c r="D1079" s="244" t="s">
        <v>172</v>
      </c>
      <c r="E1079" s="245" t="s">
        <v>1</v>
      </c>
      <c r="F1079" s="246" t="s">
        <v>244</v>
      </c>
      <c r="G1079" s="243"/>
      <c r="H1079" s="247">
        <v>10</v>
      </c>
      <c r="I1079" s="248"/>
      <c r="J1079" s="243"/>
      <c r="K1079" s="243"/>
      <c r="L1079" s="249"/>
      <c r="M1079" s="250"/>
      <c r="N1079" s="251"/>
      <c r="O1079" s="251"/>
      <c r="P1079" s="251"/>
      <c r="Q1079" s="251"/>
      <c r="R1079" s="251"/>
      <c r="S1079" s="251"/>
      <c r="T1079" s="252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  <c r="AE1079" s="13"/>
      <c r="AT1079" s="253" t="s">
        <v>172</v>
      </c>
      <c r="AU1079" s="253" t="s">
        <v>83</v>
      </c>
      <c r="AV1079" s="13" t="s">
        <v>83</v>
      </c>
      <c r="AW1079" s="13" t="s">
        <v>31</v>
      </c>
      <c r="AX1079" s="13" t="s">
        <v>12</v>
      </c>
      <c r="AY1079" s="253" t="s">
        <v>164</v>
      </c>
    </row>
    <row r="1080" s="15" customFormat="1">
      <c r="A1080" s="15"/>
      <c r="B1080" s="264"/>
      <c r="C1080" s="265"/>
      <c r="D1080" s="244" t="s">
        <v>172</v>
      </c>
      <c r="E1080" s="266" t="s">
        <v>1</v>
      </c>
      <c r="F1080" s="267" t="s">
        <v>180</v>
      </c>
      <c r="G1080" s="265"/>
      <c r="H1080" s="268">
        <v>20</v>
      </c>
      <c r="I1080" s="269"/>
      <c r="J1080" s="265"/>
      <c r="K1080" s="265"/>
      <c r="L1080" s="270"/>
      <c r="M1080" s="271"/>
      <c r="N1080" s="272"/>
      <c r="O1080" s="272"/>
      <c r="P1080" s="272"/>
      <c r="Q1080" s="272"/>
      <c r="R1080" s="272"/>
      <c r="S1080" s="272"/>
      <c r="T1080" s="273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T1080" s="274" t="s">
        <v>172</v>
      </c>
      <c r="AU1080" s="274" t="s">
        <v>83</v>
      </c>
      <c r="AV1080" s="15" t="s">
        <v>170</v>
      </c>
      <c r="AW1080" s="15" t="s">
        <v>31</v>
      </c>
      <c r="AX1080" s="15" t="s">
        <v>81</v>
      </c>
      <c r="AY1080" s="274" t="s">
        <v>164</v>
      </c>
    </row>
    <row r="1081" s="2" customFormat="1" ht="24.15" customHeight="1">
      <c r="A1081" s="39"/>
      <c r="B1081" s="40"/>
      <c r="C1081" s="286" t="s">
        <v>874</v>
      </c>
      <c r="D1081" s="286" t="s">
        <v>488</v>
      </c>
      <c r="E1081" s="287" t="s">
        <v>875</v>
      </c>
      <c r="F1081" s="288" t="s">
        <v>876</v>
      </c>
      <c r="G1081" s="289" t="s">
        <v>240</v>
      </c>
      <c r="H1081" s="290">
        <v>56.808</v>
      </c>
      <c r="I1081" s="291"/>
      <c r="J1081" s="292">
        <f>ROUND(I1081*H1081,2)</f>
        <v>0</v>
      </c>
      <c r="K1081" s="293"/>
      <c r="L1081" s="294"/>
      <c r="M1081" s="295" t="s">
        <v>1</v>
      </c>
      <c r="N1081" s="296" t="s">
        <v>39</v>
      </c>
      <c r="O1081" s="92"/>
      <c r="P1081" s="238">
        <f>O1081*H1081</f>
        <v>0</v>
      </c>
      <c r="Q1081" s="238">
        <v>0.091130000000000003</v>
      </c>
      <c r="R1081" s="238">
        <f>Q1081*H1081</f>
        <v>5.1769130400000005</v>
      </c>
      <c r="S1081" s="238">
        <v>0</v>
      </c>
      <c r="T1081" s="239">
        <f>S1081*H1081</f>
        <v>0</v>
      </c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/>
      <c r="AR1081" s="240" t="s">
        <v>222</v>
      </c>
      <c r="AT1081" s="240" t="s">
        <v>488</v>
      </c>
      <c r="AU1081" s="240" t="s">
        <v>83</v>
      </c>
      <c r="AY1081" s="18" t="s">
        <v>164</v>
      </c>
      <c r="BE1081" s="241">
        <f>IF(N1081="základní",J1081,0)</f>
        <v>0</v>
      </c>
      <c r="BF1081" s="241">
        <f>IF(N1081="snížená",J1081,0)</f>
        <v>0</v>
      </c>
      <c r="BG1081" s="241">
        <f>IF(N1081="zákl. přenesená",J1081,0)</f>
        <v>0</v>
      </c>
      <c r="BH1081" s="241">
        <f>IF(N1081="sníž. přenesená",J1081,0)</f>
        <v>0</v>
      </c>
      <c r="BI1081" s="241">
        <f>IF(N1081="nulová",J1081,0)</f>
        <v>0</v>
      </c>
      <c r="BJ1081" s="18" t="s">
        <v>81</v>
      </c>
      <c r="BK1081" s="241">
        <f>ROUND(I1081*H1081,2)</f>
        <v>0</v>
      </c>
      <c r="BL1081" s="18" t="s">
        <v>170</v>
      </c>
      <c r="BM1081" s="240" t="s">
        <v>877</v>
      </c>
    </row>
    <row r="1082" s="14" customFormat="1">
      <c r="A1082" s="14"/>
      <c r="B1082" s="254"/>
      <c r="C1082" s="255"/>
      <c r="D1082" s="244" t="s">
        <v>172</v>
      </c>
      <c r="E1082" s="256" t="s">
        <v>1</v>
      </c>
      <c r="F1082" s="257" t="s">
        <v>864</v>
      </c>
      <c r="G1082" s="255"/>
      <c r="H1082" s="256" t="s">
        <v>1</v>
      </c>
      <c r="I1082" s="258"/>
      <c r="J1082" s="255"/>
      <c r="K1082" s="255"/>
      <c r="L1082" s="259"/>
      <c r="M1082" s="260"/>
      <c r="N1082" s="261"/>
      <c r="O1082" s="261"/>
      <c r="P1082" s="261"/>
      <c r="Q1082" s="261"/>
      <c r="R1082" s="261"/>
      <c r="S1082" s="261"/>
      <c r="T1082" s="262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T1082" s="263" t="s">
        <v>172</v>
      </c>
      <c r="AU1082" s="263" t="s">
        <v>83</v>
      </c>
      <c r="AV1082" s="14" t="s">
        <v>81</v>
      </c>
      <c r="AW1082" s="14" t="s">
        <v>31</v>
      </c>
      <c r="AX1082" s="14" t="s">
        <v>12</v>
      </c>
      <c r="AY1082" s="263" t="s">
        <v>164</v>
      </c>
    </row>
    <row r="1083" s="14" customFormat="1">
      <c r="A1083" s="14"/>
      <c r="B1083" s="254"/>
      <c r="C1083" s="255"/>
      <c r="D1083" s="244" t="s">
        <v>172</v>
      </c>
      <c r="E1083" s="256" t="s">
        <v>1</v>
      </c>
      <c r="F1083" s="257" t="s">
        <v>273</v>
      </c>
      <c r="G1083" s="255"/>
      <c r="H1083" s="256" t="s">
        <v>1</v>
      </c>
      <c r="I1083" s="258"/>
      <c r="J1083" s="255"/>
      <c r="K1083" s="255"/>
      <c r="L1083" s="259"/>
      <c r="M1083" s="260"/>
      <c r="N1083" s="261"/>
      <c r="O1083" s="261"/>
      <c r="P1083" s="261"/>
      <c r="Q1083" s="261"/>
      <c r="R1083" s="261"/>
      <c r="S1083" s="261"/>
      <c r="T1083" s="262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T1083" s="263" t="s">
        <v>172</v>
      </c>
      <c r="AU1083" s="263" t="s">
        <v>83</v>
      </c>
      <c r="AV1083" s="14" t="s">
        <v>81</v>
      </c>
      <c r="AW1083" s="14" t="s">
        <v>31</v>
      </c>
      <c r="AX1083" s="14" t="s">
        <v>12</v>
      </c>
      <c r="AY1083" s="263" t="s">
        <v>164</v>
      </c>
    </row>
    <row r="1084" s="13" customFormat="1">
      <c r="A1084" s="13"/>
      <c r="B1084" s="242"/>
      <c r="C1084" s="243"/>
      <c r="D1084" s="244" t="s">
        <v>172</v>
      </c>
      <c r="E1084" s="245" t="s">
        <v>1</v>
      </c>
      <c r="F1084" s="246" t="s">
        <v>244</v>
      </c>
      <c r="G1084" s="243"/>
      <c r="H1084" s="247">
        <v>10</v>
      </c>
      <c r="I1084" s="248"/>
      <c r="J1084" s="243"/>
      <c r="K1084" s="243"/>
      <c r="L1084" s="249"/>
      <c r="M1084" s="250"/>
      <c r="N1084" s="251"/>
      <c r="O1084" s="251"/>
      <c r="P1084" s="251"/>
      <c r="Q1084" s="251"/>
      <c r="R1084" s="251"/>
      <c r="S1084" s="251"/>
      <c r="T1084" s="252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T1084" s="253" t="s">
        <v>172</v>
      </c>
      <c r="AU1084" s="253" t="s">
        <v>83</v>
      </c>
      <c r="AV1084" s="13" t="s">
        <v>83</v>
      </c>
      <c r="AW1084" s="13" t="s">
        <v>31</v>
      </c>
      <c r="AX1084" s="13" t="s">
        <v>12</v>
      </c>
      <c r="AY1084" s="253" t="s">
        <v>164</v>
      </c>
    </row>
    <row r="1085" s="14" customFormat="1">
      <c r="A1085" s="14"/>
      <c r="B1085" s="254"/>
      <c r="C1085" s="255"/>
      <c r="D1085" s="244" t="s">
        <v>172</v>
      </c>
      <c r="E1085" s="256" t="s">
        <v>1</v>
      </c>
      <c r="F1085" s="257" t="s">
        <v>275</v>
      </c>
      <c r="G1085" s="255"/>
      <c r="H1085" s="256" t="s">
        <v>1</v>
      </c>
      <c r="I1085" s="258"/>
      <c r="J1085" s="255"/>
      <c r="K1085" s="255"/>
      <c r="L1085" s="259"/>
      <c r="M1085" s="260"/>
      <c r="N1085" s="261"/>
      <c r="O1085" s="261"/>
      <c r="P1085" s="261"/>
      <c r="Q1085" s="261"/>
      <c r="R1085" s="261"/>
      <c r="S1085" s="261"/>
      <c r="T1085" s="262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T1085" s="263" t="s">
        <v>172</v>
      </c>
      <c r="AU1085" s="263" t="s">
        <v>83</v>
      </c>
      <c r="AV1085" s="14" t="s">
        <v>81</v>
      </c>
      <c r="AW1085" s="14" t="s">
        <v>31</v>
      </c>
      <c r="AX1085" s="14" t="s">
        <v>12</v>
      </c>
      <c r="AY1085" s="263" t="s">
        <v>164</v>
      </c>
    </row>
    <row r="1086" s="13" customFormat="1">
      <c r="A1086" s="13"/>
      <c r="B1086" s="242"/>
      <c r="C1086" s="243"/>
      <c r="D1086" s="244" t="s">
        <v>172</v>
      </c>
      <c r="E1086" s="245" t="s">
        <v>1</v>
      </c>
      <c r="F1086" s="246" t="s">
        <v>244</v>
      </c>
      <c r="G1086" s="243"/>
      <c r="H1086" s="247">
        <v>10</v>
      </c>
      <c r="I1086" s="248"/>
      <c r="J1086" s="243"/>
      <c r="K1086" s="243"/>
      <c r="L1086" s="249"/>
      <c r="M1086" s="250"/>
      <c r="N1086" s="251"/>
      <c r="O1086" s="251"/>
      <c r="P1086" s="251"/>
      <c r="Q1086" s="251"/>
      <c r="R1086" s="251"/>
      <c r="S1086" s="251"/>
      <c r="T1086" s="252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T1086" s="253" t="s">
        <v>172</v>
      </c>
      <c r="AU1086" s="253" t="s">
        <v>83</v>
      </c>
      <c r="AV1086" s="13" t="s">
        <v>83</v>
      </c>
      <c r="AW1086" s="13" t="s">
        <v>31</v>
      </c>
      <c r="AX1086" s="13" t="s">
        <v>12</v>
      </c>
      <c r="AY1086" s="253" t="s">
        <v>164</v>
      </c>
    </row>
    <row r="1087" s="14" customFormat="1">
      <c r="A1087" s="14"/>
      <c r="B1087" s="254"/>
      <c r="C1087" s="255"/>
      <c r="D1087" s="244" t="s">
        <v>172</v>
      </c>
      <c r="E1087" s="256" t="s">
        <v>1</v>
      </c>
      <c r="F1087" s="257" t="s">
        <v>865</v>
      </c>
      <c r="G1087" s="255"/>
      <c r="H1087" s="256" t="s">
        <v>1</v>
      </c>
      <c r="I1087" s="258"/>
      <c r="J1087" s="255"/>
      <c r="K1087" s="255"/>
      <c r="L1087" s="259"/>
      <c r="M1087" s="260"/>
      <c r="N1087" s="261"/>
      <c r="O1087" s="261"/>
      <c r="P1087" s="261"/>
      <c r="Q1087" s="261"/>
      <c r="R1087" s="261"/>
      <c r="S1087" s="261"/>
      <c r="T1087" s="262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T1087" s="263" t="s">
        <v>172</v>
      </c>
      <c r="AU1087" s="263" t="s">
        <v>83</v>
      </c>
      <c r="AV1087" s="14" t="s">
        <v>81</v>
      </c>
      <c r="AW1087" s="14" t="s">
        <v>31</v>
      </c>
      <c r="AX1087" s="14" t="s">
        <v>12</v>
      </c>
      <c r="AY1087" s="263" t="s">
        <v>164</v>
      </c>
    </row>
    <row r="1088" s="14" customFormat="1">
      <c r="A1088" s="14"/>
      <c r="B1088" s="254"/>
      <c r="C1088" s="255"/>
      <c r="D1088" s="244" t="s">
        <v>172</v>
      </c>
      <c r="E1088" s="256" t="s">
        <v>1</v>
      </c>
      <c r="F1088" s="257" t="s">
        <v>275</v>
      </c>
      <c r="G1088" s="255"/>
      <c r="H1088" s="256" t="s">
        <v>1</v>
      </c>
      <c r="I1088" s="258"/>
      <c r="J1088" s="255"/>
      <c r="K1088" s="255"/>
      <c r="L1088" s="259"/>
      <c r="M1088" s="260"/>
      <c r="N1088" s="261"/>
      <c r="O1088" s="261"/>
      <c r="P1088" s="261"/>
      <c r="Q1088" s="261"/>
      <c r="R1088" s="261"/>
      <c r="S1088" s="261"/>
      <c r="T1088" s="262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T1088" s="263" t="s">
        <v>172</v>
      </c>
      <c r="AU1088" s="263" t="s">
        <v>83</v>
      </c>
      <c r="AV1088" s="14" t="s">
        <v>81</v>
      </c>
      <c r="AW1088" s="14" t="s">
        <v>31</v>
      </c>
      <c r="AX1088" s="14" t="s">
        <v>12</v>
      </c>
      <c r="AY1088" s="263" t="s">
        <v>164</v>
      </c>
    </row>
    <row r="1089" s="13" customFormat="1">
      <c r="A1089" s="13"/>
      <c r="B1089" s="242"/>
      <c r="C1089" s="243"/>
      <c r="D1089" s="244" t="s">
        <v>172</v>
      </c>
      <c r="E1089" s="245" t="s">
        <v>1</v>
      </c>
      <c r="F1089" s="246" t="s">
        <v>878</v>
      </c>
      <c r="G1089" s="243"/>
      <c r="H1089" s="247">
        <v>18</v>
      </c>
      <c r="I1089" s="248"/>
      <c r="J1089" s="243"/>
      <c r="K1089" s="243"/>
      <c r="L1089" s="249"/>
      <c r="M1089" s="250"/>
      <c r="N1089" s="251"/>
      <c r="O1089" s="251"/>
      <c r="P1089" s="251"/>
      <c r="Q1089" s="251"/>
      <c r="R1089" s="251"/>
      <c r="S1089" s="251"/>
      <c r="T1089" s="252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T1089" s="253" t="s">
        <v>172</v>
      </c>
      <c r="AU1089" s="253" t="s">
        <v>83</v>
      </c>
      <c r="AV1089" s="13" t="s">
        <v>83</v>
      </c>
      <c r="AW1089" s="13" t="s">
        <v>31</v>
      </c>
      <c r="AX1089" s="13" t="s">
        <v>12</v>
      </c>
      <c r="AY1089" s="253" t="s">
        <v>164</v>
      </c>
    </row>
    <row r="1090" s="14" customFormat="1">
      <c r="A1090" s="14"/>
      <c r="B1090" s="254"/>
      <c r="C1090" s="255"/>
      <c r="D1090" s="244" t="s">
        <v>172</v>
      </c>
      <c r="E1090" s="256" t="s">
        <v>1</v>
      </c>
      <c r="F1090" s="257" t="s">
        <v>281</v>
      </c>
      <c r="G1090" s="255"/>
      <c r="H1090" s="256" t="s">
        <v>1</v>
      </c>
      <c r="I1090" s="258"/>
      <c r="J1090" s="255"/>
      <c r="K1090" s="255"/>
      <c r="L1090" s="259"/>
      <c r="M1090" s="260"/>
      <c r="N1090" s="261"/>
      <c r="O1090" s="261"/>
      <c r="P1090" s="261"/>
      <c r="Q1090" s="261"/>
      <c r="R1090" s="261"/>
      <c r="S1090" s="261"/>
      <c r="T1090" s="262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T1090" s="263" t="s">
        <v>172</v>
      </c>
      <c r="AU1090" s="263" t="s">
        <v>83</v>
      </c>
      <c r="AV1090" s="14" t="s">
        <v>81</v>
      </c>
      <c r="AW1090" s="14" t="s">
        <v>31</v>
      </c>
      <c r="AX1090" s="14" t="s">
        <v>12</v>
      </c>
      <c r="AY1090" s="263" t="s">
        <v>164</v>
      </c>
    </row>
    <row r="1091" s="13" customFormat="1">
      <c r="A1091" s="13"/>
      <c r="B1091" s="242"/>
      <c r="C1091" s="243"/>
      <c r="D1091" s="244" t="s">
        <v>172</v>
      </c>
      <c r="E1091" s="245" t="s">
        <v>1</v>
      </c>
      <c r="F1091" s="246" t="s">
        <v>879</v>
      </c>
      <c r="G1091" s="243"/>
      <c r="H1091" s="247">
        <v>14.6</v>
      </c>
      <c r="I1091" s="248"/>
      <c r="J1091" s="243"/>
      <c r="K1091" s="243"/>
      <c r="L1091" s="249"/>
      <c r="M1091" s="250"/>
      <c r="N1091" s="251"/>
      <c r="O1091" s="251"/>
      <c r="P1091" s="251"/>
      <c r="Q1091" s="251"/>
      <c r="R1091" s="251"/>
      <c r="S1091" s="251"/>
      <c r="T1091" s="252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  <c r="AE1091" s="13"/>
      <c r="AT1091" s="253" t="s">
        <v>172</v>
      </c>
      <c r="AU1091" s="253" t="s">
        <v>83</v>
      </c>
      <c r="AV1091" s="13" t="s">
        <v>83</v>
      </c>
      <c r="AW1091" s="13" t="s">
        <v>31</v>
      </c>
      <c r="AX1091" s="13" t="s">
        <v>12</v>
      </c>
      <c r="AY1091" s="253" t="s">
        <v>164</v>
      </c>
    </row>
    <row r="1092" s="15" customFormat="1">
      <c r="A1092" s="15"/>
      <c r="B1092" s="264"/>
      <c r="C1092" s="265"/>
      <c r="D1092" s="244" t="s">
        <v>172</v>
      </c>
      <c r="E1092" s="266" t="s">
        <v>1</v>
      </c>
      <c r="F1092" s="267" t="s">
        <v>180</v>
      </c>
      <c r="G1092" s="265"/>
      <c r="H1092" s="268">
        <v>52.600000000000001</v>
      </c>
      <c r="I1092" s="269"/>
      <c r="J1092" s="265"/>
      <c r="K1092" s="265"/>
      <c r="L1092" s="270"/>
      <c r="M1092" s="271"/>
      <c r="N1092" s="272"/>
      <c r="O1092" s="272"/>
      <c r="P1092" s="272"/>
      <c r="Q1092" s="272"/>
      <c r="R1092" s="272"/>
      <c r="S1092" s="272"/>
      <c r="T1092" s="273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T1092" s="274" t="s">
        <v>172</v>
      </c>
      <c r="AU1092" s="274" t="s">
        <v>83</v>
      </c>
      <c r="AV1092" s="15" t="s">
        <v>170</v>
      </c>
      <c r="AW1092" s="15" t="s">
        <v>31</v>
      </c>
      <c r="AX1092" s="15" t="s">
        <v>81</v>
      </c>
      <c r="AY1092" s="274" t="s">
        <v>164</v>
      </c>
    </row>
    <row r="1093" s="13" customFormat="1">
      <c r="A1093" s="13"/>
      <c r="B1093" s="242"/>
      <c r="C1093" s="243"/>
      <c r="D1093" s="244" t="s">
        <v>172</v>
      </c>
      <c r="E1093" s="243"/>
      <c r="F1093" s="246" t="s">
        <v>880</v>
      </c>
      <c r="G1093" s="243"/>
      <c r="H1093" s="247">
        <v>56.808</v>
      </c>
      <c r="I1093" s="248"/>
      <c r="J1093" s="243"/>
      <c r="K1093" s="243"/>
      <c r="L1093" s="249"/>
      <c r="M1093" s="250"/>
      <c r="N1093" s="251"/>
      <c r="O1093" s="251"/>
      <c r="P1093" s="251"/>
      <c r="Q1093" s="251"/>
      <c r="R1093" s="251"/>
      <c r="S1093" s="251"/>
      <c r="T1093" s="252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T1093" s="253" t="s">
        <v>172</v>
      </c>
      <c r="AU1093" s="253" t="s">
        <v>83</v>
      </c>
      <c r="AV1093" s="13" t="s">
        <v>83</v>
      </c>
      <c r="AW1093" s="13" t="s">
        <v>4</v>
      </c>
      <c r="AX1093" s="13" t="s">
        <v>81</v>
      </c>
      <c r="AY1093" s="253" t="s">
        <v>164</v>
      </c>
    </row>
    <row r="1094" s="2" customFormat="1" ht="24.15" customHeight="1">
      <c r="A1094" s="39"/>
      <c r="B1094" s="40"/>
      <c r="C1094" s="228" t="s">
        <v>881</v>
      </c>
      <c r="D1094" s="228" t="s">
        <v>166</v>
      </c>
      <c r="E1094" s="229" t="s">
        <v>882</v>
      </c>
      <c r="F1094" s="230" t="s">
        <v>883</v>
      </c>
      <c r="G1094" s="231" t="s">
        <v>240</v>
      </c>
      <c r="H1094" s="232">
        <v>52.600000000000001</v>
      </c>
      <c r="I1094" s="233"/>
      <c r="J1094" s="234">
        <f>ROUND(I1094*H1094,2)</f>
        <v>0</v>
      </c>
      <c r="K1094" s="235"/>
      <c r="L1094" s="45"/>
      <c r="M1094" s="236" t="s">
        <v>1</v>
      </c>
      <c r="N1094" s="237" t="s">
        <v>39</v>
      </c>
      <c r="O1094" s="92"/>
      <c r="P1094" s="238">
        <f>O1094*H1094</f>
        <v>0</v>
      </c>
      <c r="Q1094" s="238">
        <v>0</v>
      </c>
      <c r="R1094" s="238">
        <f>Q1094*H1094</f>
        <v>0</v>
      </c>
      <c r="S1094" s="238">
        <v>0</v>
      </c>
      <c r="T1094" s="239">
        <f>S1094*H1094</f>
        <v>0</v>
      </c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  <c r="AE1094" s="39"/>
      <c r="AR1094" s="240" t="s">
        <v>170</v>
      </c>
      <c r="AT1094" s="240" t="s">
        <v>166</v>
      </c>
      <c r="AU1094" s="240" t="s">
        <v>83</v>
      </c>
      <c r="AY1094" s="18" t="s">
        <v>164</v>
      </c>
      <c r="BE1094" s="241">
        <f>IF(N1094="základní",J1094,0)</f>
        <v>0</v>
      </c>
      <c r="BF1094" s="241">
        <f>IF(N1094="snížená",J1094,0)</f>
        <v>0</v>
      </c>
      <c r="BG1094" s="241">
        <f>IF(N1094="zákl. přenesená",J1094,0)</f>
        <v>0</v>
      </c>
      <c r="BH1094" s="241">
        <f>IF(N1094="sníž. přenesená",J1094,0)</f>
        <v>0</v>
      </c>
      <c r="BI1094" s="241">
        <f>IF(N1094="nulová",J1094,0)</f>
        <v>0</v>
      </c>
      <c r="BJ1094" s="18" t="s">
        <v>81</v>
      </c>
      <c r="BK1094" s="241">
        <f>ROUND(I1094*H1094,2)</f>
        <v>0</v>
      </c>
      <c r="BL1094" s="18" t="s">
        <v>170</v>
      </c>
      <c r="BM1094" s="240" t="s">
        <v>884</v>
      </c>
    </row>
    <row r="1095" s="14" customFormat="1">
      <c r="A1095" s="14"/>
      <c r="B1095" s="254"/>
      <c r="C1095" s="255"/>
      <c r="D1095" s="244" t="s">
        <v>172</v>
      </c>
      <c r="E1095" s="256" t="s">
        <v>1</v>
      </c>
      <c r="F1095" s="257" t="s">
        <v>864</v>
      </c>
      <c r="G1095" s="255"/>
      <c r="H1095" s="256" t="s">
        <v>1</v>
      </c>
      <c r="I1095" s="258"/>
      <c r="J1095" s="255"/>
      <c r="K1095" s="255"/>
      <c r="L1095" s="259"/>
      <c r="M1095" s="260"/>
      <c r="N1095" s="261"/>
      <c r="O1095" s="261"/>
      <c r="P1095" s="261"/>
      <c r="Q1095" s="261"/>
      <c r="R1095" s="261"/>
      <c r="S1095" s="261"/>
      <c r="T1095" s="262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T1095" s="263" t="s">
        <v>172</v>
      </c>
      <c r="AU1095" s="263" t="s">
        <v>83</v>
      </c>
      <c r="AV1095" s="14" t="s">
        <v>81</v>
      </c>
      <c r="AW1095" s="14" t="s">
        <v>31</v>
      </c>
      <c r="AX1095" s="14" t="s">
        <v>12</v>
      </c>
      <c r="AY1095" s="263" t="s">
        <v>164</v>
      </c>
    </row>
    <row r="1096" s="14" customFormat="1">
      <c r="A1096" s="14"/>
      <c r="B1096" s="254"/>
      <c r="C1096" s="255"/>
      <c r="D1096" s="244" t="s">
        <v>172</v>
      </c>
      <c r="E1096" s="256" t="s">
        <v>1</v>
      </c>
      <c r="F1096" s="257" t="s">
        <v>273</v>
      </c>
      <c r="G1096" s="255"/>
      <c r="H1096" s="256" t="s">
        <v>1</v>
      </c>
      <c r="I1096" s="258"/>
      <c r="J1096" s="255"/>
      <c r="K1096" s="255"/>
      <c r="L1096" s="259"/>
      <c r="M1096" s="260"/>
      <c r="N1096" s="261"/>
      <c r="O1096" s="261"/>
      <c r="P1096" s="261"/>
      <c r="Q1096" s="261"/>
      <c r="R1096" s="261"/>
      <c r="S1096" s="261"/>
      <c r="T1096" s="262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T1096" s="263" t="s">
        <v>172</v>
      </c>
      <c r="AU1096" s="263" t="s">
        <v>83</v>
      </c>
      <c r="AV1096" s="14" t="s">
        <v>81</v>
      </c>
      <c r="AW1096" s="14" t="s">
        <v>31</v>
      </c>
      <c r="AX1096" s="14" t="s">
        <v>12</v>
      </c>
      <c r="AY1096" s="263" t="s">
        <v>164</v>
      </c>
    </row>
    <row r="1097" s="13" customFormat="1">
      <c r="A1097" s="13"/>
      <c r="B1097" s="242"/>
      <c r="C1097" s="243"/>
      <c r="D1097" s="244" t="s">
        <v>172</v>
      </c>
      <c r="E1097" s="245" t="s">
        <v>1</v>
      </c>
      <c r="F1097" s="246" t="s">
        <v>244</v>
      </c>
      <c r="G1097" s="243"/>
      <c r="H1097" s="247">
        <v>10</v>
      </c>
      <c r="I1097" s="248"/>
      <c r="J1097" s="243"/>
      <c r="K1097" s="243"/>
      <c r="L1097" s="249"/>
      <c r="M1097" s="250"/>
      <c r="N1097" s="251"/>
      <c r="O1097" s="251"/>
      <c r="P1097" s="251"/>
      <c r="Q1097" s="251"/>
      <c r="R1097" s="251"/>
      <c r="S1097" s="251"/>
      <c r="T1097" s="252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T1097" s="253" t="s">
        <v>172</v>
      </c>
      <c r="AU1097" s="253" t="s">
        <v>83</v>
      </c>
      <c r="AV1097" s="13" t="s">
        <v>83</v>
      </c>
      <c r="AW1097" s="13" t="s">
        <v>31</v>
      </c>
      <c r="AX1097" s="13" t="s">
        <v>12</v>
      </c>
      <c r="AY1097" s="253" t="s">
        <v>164</v>
      </c>
    </row>
    <row r="1098" s="14" customFormat="1">
      <c r="A1098" s="14"/>
      <c r="B1098" s="254"/>
      <c r="C1098" s="255"/>
      <c r="D1098" s="244" t="s">
        <v>172</v>
      </c>
      <c r="E1098" s="256" t="s">
        <v>1</v>
      </c>
      <c r="F1098" s="257" t="s">
        <v>275</v>
      </c>
      <c r="G1098" s="255"/>
      <c r="H1098" s="256" t="s">
        <v>1</v>
      </c>
      <c r="I1098" s="258"/>
      <c r="J1098" s="255"/>
      <c r="K1098" s="255"/>
      <c r="L1098" s="259"/>
      <c r="M1098" s="260"/>
      <c r="N1098" s="261"/>
      <c r="O1098" s="261"/>
      <c r="P1098" s="261"/>
      <c r="Q1098" s="261"/>
      <c r="R1098" s="261"/>
      <c r="S1098" s="261"/>
      <c r="T1098" s="262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T1098" s="263" t="s">
        <v>172</v>
      </c>
      <c r="AU1098" s="263" t="s">
        <v>83</v>
      </c>
      <c r="AV1098" s="14" t="s">
        <v>81</v>
      </c>
      <c r="AW1098" s="14" t="s">
        <v>31</v>
      </c>
      <c r="AX1098" s="14" t="s">
        <v>12</v>
      </c>
      <c r="AY1098" s="263" t="s">
        <v>164</v>
      </c>
    </row>
    <row r="1099" s="13" customFormat="1">
      <c r="A1099" s="13"/>
      <c r="B1099" s="242"/>
      <c r="C1099" s="243"/>
      <c r="D1099" s="244" t="s">
        <v>172</v>
      </c>
      <c r="E1099" s="245" t="s">
        <v>1</v>
      </c>
      <c r="F1099" s="246" t="s">
        <v>244</v>
      </c>
      <c r="G1099" s="243"/>
      <c r="H1099" s="247">
        <v>10</v>
      </c>
      <c r="I1099" s="248"/>
      <c r="J1099" s="243"/>
      <c r="K1099" s="243"/>
      <c r="L1099" s="249"/>
      <c r="M1099" s="250"/>
      <c r="N1099" s="251"/>
      <c r="O1099" s="251"/>
      <c r="P1099" s="251"/>
      <c r="Q1099" s="251"/>
      <c r="R1099" s="251"/>
      <c r="S1099" s="251"/>
      <c r="T1099" s="252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T1099" s="253" t="s">
        <v>172</v>
      </c>
      <c r="AU1099" s="253" t="s">
        <v>83</v>
      </c>
      <c r="AV1099" s="13" t="s">
        <v>83</v>
      </c>
      <c r="AW1099" s="13" t="s">
        <v>31</v>
      </c>
      <c r="AX1099" s="13" t="s">
        <v>12</v>
      </c>
      <c r="AY1099" s="253" t="s">
        <v>164</v>
      </c>
    </row>
    <row r="1100" s="14" customFormat="1">
      <c r="A1100" s="14"/>
      <c r="B1100" s="254"/>
      <c r="C1100" s="255"/>
      <c r="D1100" s="244" t="s">
        <v>172</v>
      </c>
      <c r="E1100" s="256" t="s">
        <v>1</v>
      </c>
      <c r="F1100" s="257" t="s">
        <v>865</v>
      </c>
      <c r="G1100" s="255"/>
      <c r="H1100" s="256" t="s">
        <v>1</v>
      </c>
      <c r="I1100" s="258"/>
      <c r="J1100" s="255"/>
      <c r="K1100" s="255"/>
      <c r="L1100" s="259"/>
      <c r="M1100" s="260"/>
      <c r="N1100" s="261"/>
      <c r="O1100" s="261"/>
      <c r="P1100" s="261"/>
      <c r="Q1100" s="261"/>
      <c r="R1100" s="261"/>
      <c r="S1100" s="261"/>
      <c r="T1100" s="262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T1100" s="263" t="s">
        <v>172</v>
      </c>
      <c r="AU1100" s="263" t="s">
        <v>83</v>
      </c>
      <c r="AV1100" s="14" t="s">
        <v>81</v>
      </c>
      <c r="AW1100" s="14" t="s">
        <v>31</v>
      </c>
      <c r="AX1100" s="14" t="s">
        <v>12</v>
      </c>
      <c r="AY1100" s="263" t="s">
        <v>164</v>
      </c>
    </row>
    <row r="1101" s="14" customFormat="1">
      <c r="A1101" s="14"/>
      <c r="B1101" s="254"/>
      <c r="C1101" s="255"/>
      <c r="D1101" s="244" t="s">
        <v>172</v>
      </c>
      <c r="E1101" s="256" t="s">
        <v>1</v>
      </c>
      <c r="F1101" s="257" t="s">
        <v>275</v>
      </c>
      <c r="G1101" s="255"/>
      <c r="H1101" s="256" t="s">
        <v>1</v>
      </c>
      <c r="I1101" s="258"/>
      <c r="J1101" s="255"/>
      <c r="K1101" s="255"/>
      <c r="L1101" s="259"/>
      <c r="M1101" s="260"/>
      <c r="N1101" s="261"/>
      <c r="O1101" s="261"/>
      <c r="P1101" s="261"/>
      <c r="Q1101" s="261"/>
      <c r="R1101" s="261"/>
      <c r="S1101" s="261"/>
      <c r="T1101" s="262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T1101" s="263" t="s">
        <v>172</v>
      </c>
      <c r="AU1101" s="263" t="s">
        <v>83</v>
      </c>
      <c r="AV1101" s="14" t="s">
        <v>81</v>
      </c>
      <c r="AW1101" s="14" t="s">
        <v>31</v>
      </c>
      <c r="AX1101" s="14" t="s">
        <v>12</v>
      </c>
      <c r="AY1101" s="263" t="s">
        <v>164</v>
      </c>
    </row>
    <row r="1102" s="13" customFormat="1">
      <c r="A1102" s="13"/>
      <c r="B1102" s="242"/>
      <c r="C1102" s="243"/>
      <c r="D1102" s="244" t="s">
        <v>172</v>
      </c>
      <c r="E1102" s="245" t="s">
        <v>1</v>
      </c>
      <c r="F1102" s="246" t="s">
        <v>878</v>
      </c>
      <c r="G1102" s="243"/>
      <c r="H1102" s="247">
        <v>18</v>
      </c>
      <c r="I1102" s="248"/>
      <c r="J1102" s="243"/>
      <c r="K1102" s="243"/>
      <c r="L1102" s="249"/>
      <c r="M1102" s="250"/>
      <c r="N1102" s="251"/>
      <c r="O1102" s="251"/>
      <c r="P1102" s="251"/>
      <c r="Q1102" s="251"/>
      <c r="R1102" s="251"/>
      <c r="S1102" s="251"/>
      <c r="T1102" s="252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T1102" s="253" t="s">
        <v>172</v>
      </c>
      <c r="AU1102" s="253" t="s">
        <v>83</v>
      </c>
      <c r="AV1102" s="13" t="s">
        <v>83</v>
      </c>
      <c r="AW1102" s="13" t="s">
        <v>31</v>
      </c>
      <c r="AX1102" s="13" t="s">
        <v>12</v>
      </c>
      <c r="AY1102" s="253" t="s">
        <v>164</v>
      </c>
    </row>
    <row r="1103" s="14" customFormat="1">
      <c r="A1103" s="14"/>
      <c r="B1103" s="254"/>
      <c r="C1103" s="255"/>
      <c r="D1103" s="244" t="s">
        <v>172</v>
      </c>
      <c r="E1103" s="256" t="s">
        <v>1</v>
      </c>
      <c r="F1103" s="257" t="s">
        <v>281</v>
      </c>
      <c r="G1103" s="255"/>
      <c r="H1103" s="256" t="s">
        <v>1</v>
      </c>
      <c r="I1103" s="258"/>
      <c r="J1103" s="255"/>
      <c r="K1103" s="255"/>
      <c r="L1103" s="259"/>
      <c r="M1103" s="260"/>
      <c r="N1103" s="261"/>
      <c r="O1103" s="261"/>
      <c r="P1103" s="261"/>
      <c r="Q1103" s="261"/>
      <c r="R1103" s="261"/>
      <c r="S1103" s="261"/>
      <c r="T1103" s="262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T1103" s="263" t="s">
        <v>172</v>
      </c>
      <c r="AU1103" s="263" t="s">
        <v>83</v>
      </c>
      <c r="AV1103" s="14" t="s">
        <v>81</v>
      </c>
      <c r="AW1103" s="14" t="s">
        <v>31</v>
      </c>
      <c r="AX1103" s="14" t="s">
        <v>12</v>
      </c>
      <c r="AY1103" s="263" t="s">
        <v>164</v>
      </c>
    </row>
    <row r="1104" s="13" customFormat="1">
      <c r="A1104" s="13"/>
      <c r="B1104" s="242"/>
      <c r="C1104" s="243"/>
      <c r="D1104" s="244" t="s">
        <v>172</v>
      </c>
      <c r="E1104" s="245" t="s">
        <v>1</v>
      </c>
      <c r="F1104" s="246" t="s">
        <v>879</v>
      </c>
      <c r="G1104" s="243"/>
      <c r="H1104" s="247">
        <v>14.6</v>
      </c>
      <c r="I1104" s="248"/>
      <c r="J1104" s="243"/>
      <c r="K1104" s="243"/>
      <c r="L1104" s="249"/>
      <c r="M1104" s="250"/>
      <c r="N1104" s="251"/>
      <c r="O1104" s="251"/>
      <c r="P1104" s="251"/>
      <c r="Q1104" s="251"/>
      <c r="R1104" s="251"/>
      <c r="S1104" s="251"/>
      <c r="T1104" s="252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T1104" s="253" t="s">
        <v>172</v>
      </c>
      <c r="AU1104" s="253" t="s">
        <v>83</v>
      </c>
      <c r="AV1104" s="13" t="s">
        <v>83</v>
      </c>
      <c r="AW1104" s="13" t="s">
        <v>31</v>
      </c>
      <c r="AX1104" s="13" t="s">
        <v>12</v>
      </c>
      <c r="AY1104" s="253" t="s">
        <v>164</v>
      </c>
    </row>
    <row r="1105" s="15" customFormat="1">
      <c r="A1105" s="15"/>
      <c r="B1105" s="264"/>
      <c r="C1105" s="265"/>
      <c r="D1105" s="244" t="s">
        <v>172</v>
      </c>
      <c r="E1105" s="266" t="s">
        <v>1</v>
      </c>
      <c r="F1105" s="267" t="s">
        <v>180</v>
      </c>
      <c r="G1105" s="265"/>
      <c r="H1105" s="268">
        <v>52.600000000000001</v>
      </c>
      <c r="I1105" s="269"/>
      <c r="J1105" s="265"/>
      <c r="K1105" s="265"/>
      <c r="L1105" s="270"/>
      <c r="M1105" s="271"/>
      <c r="N1105" s="272"/>
      <c r="O1105" s="272"/>
      <c r="P1105" s="272"/>
      <c r="Q1105" s="272"/>
      <c r="R1105" s="272"/>
      <c r="S1105" s="272"/>
      <c r="T1105" s="273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T1105" s="274" t="s">
        <v>172</v>
      </c>
      <c r="AU1105" s="274" t="s">
        <v>83</v>
      </c>
      <c r="AV1105" s="15" t="s">
        <v>170</v>
      </c>
      <c r="AW1105" s="15" t="s">
        <v>31</v>
      </c>
      <c r="AX1105" s="15" t="s">
        <v>81</v>
      </c>
      <c r="AY1105" s="274" t="s">
        <v>164</v>
      </c>
    </row>
    <row r="1106" s="2" customFormat="1" ht="24.15" customHeight="1">
      <c r="A1106" s="39"/>
      <c r="B1106" s="40"/>
      <c r="C1106" s="286" t="s">
        <v>885</v>
      </c>
      <c r="D1106" s="286" t="s">
        <v>488</v>
      </c>
      <c r="E1106" s="287" t="s">
        <v>886</v>
      </c>
      <c r="F1106" s="288" t="s">
        <v>887</v>
      </c>
      <c r="G1106" s="289" t="s">
        <v>888</v>
      </c>
      <c r="H1106" s="290">
        <v>1</v>
      </c>
      <c r="I1106" s="291"/>
      <c r="J1106" s="292">
        <f>ROUND(I1106*H1106,2)</f>
        <v>0</v>
      </c>
      <c r="K1106" s="293"/>
      <c r="L1106" s="294"/>
      <c r="M1106" s="295" t="s">
        <v>1</v>
      </c>
      <c r="N1106" s="296" t="s">
        <v>39</v>
      </c>
      <c r="O1106" s="92"/>
      <c r="P1106" s="238">
        <f>O1106*H1106</f>
        <v>0</v>
      </c>
      <c r="Q1106" s="238">
        <v>0.01</v>
      </c>
      <c r="R1106" s="238">
        <f>Q1106*H1106</f>
        <v>0.01</v>
      </c>
      <c r="S1106" s="238">
        <v>0</v>
      </c>
      <c r="T1106" s="239">
        <f>S1106*H1106</f>
        <v>0</v>
      </c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/>
      <c r="AE1106" s="39"/>
      <c r="AR1106" s="240" t="s">
        <v>222</v>
      </c>
      <c r="AT1106" s="240" t="s">
        <v>488</v>
      </c>
      <c r="AU1106" s="240" t="s">
        <v>83</v>
      </c>
      <c r="AY1106" s="18" t="s">
        <v>164</v>
      </c>
      <c r="BE1106" s="241">
        <f>IF(N1106="základní",J1106,0)</f>
        <v>0</v>
      </c>
      <c r="BF1106" s="241">
        <f>IF(N1106="snížená",J1106,0)</f>
        <v>0</v>
      </c>
      <c r="BG1106" s="241">
        <f>IF(N1106="zákl. přenesená",J1106,0)</f>
        <v>0</v>
      </c>
      <c r="BH1106" s="241">
        <f>IF(N1106="sníž. přenesená",J1106,0)</f>
        <v>0</v>
      </c>
      <c r="BI1106" s="241">
        <f>IF(N1106="nulová",J1106,0)</f>
        <v>0</v>
      </c>
      <c r="BJ1106" s="18" t="s">
        <v>81</v>
      </c>
      <c r="BK1106" s="241">
        <f>ROUND(I1106*H1106,2)</f>
        <v>0</v>
      </c>
      <c r="BL1106" s="18" t="s">
        <v>170</v>
      </c>
      <c r="BM1106" s="240" t="s">
        <v>889</v>
      </c>
    </row>
    <row r="1107" s="13" customFormat="1">
      <c r="A1107" s="13"/>
      <c r="B1107" s="242"/>
      <c r="C1107" s="243"/>
      <c r="D1107" s="244" t="s">
        <v>172</v>
      </c>
      <c r="E1107" s="245" t="s">
        <v>1</v>
      </c>
      <c r="F1107" s="246" t="s">
        <v>81</v>
      </c>
      <c r="G1107" s="243"/>
      <c r="H1107" s="247">
        <v>1</v>
      </c>
      <c r="I1107" s="248"/>
      <c r="J1107" s="243"/>
      <c r="K1107" s="243"/>
      <c r="L1107" s="249"/>
      <c r="M1107" s="250"/>
      <c r="N1107" s="251"/>
      <c r="O1107" s="251"/>
      <c r="P1107" s="251"/>
      <c r="Q1107" s="251"/>
      <c r="R1107" s="251"/>
      <c r="S1107" s="251"/>
      <c r="T1107" s="252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T1107" s="253" t="s">
        <v>172</v>
      </c>
      <c r="AU1107" s="253" t="s">
        <v>83</v>
      </c>
      <c r="AV1107" s="13" t="s">
        <v>83</v>
      </c>
      <c r="AW1107" s="13" t="s">
        <v>31</v>
      </c>
      <c r="AX1107" s="13" t="s">
        <v>81</v>
      </c>
      <c r="AY1107" s="253" t="s">
        <v>164</v>
      </c>
    </row>
    <row r="1108" s="12" customFormat="1" ht="22.8" customHeight="1">
      <c r="A1108" s="12"/>
      <c r="B1108" s="212"/>
      <c r="C1108" s="213"/>
      <c r="D1108" s="214" t="s">
        <v>73</v>
      </c>
      <c r="E1108" s="226" t="s">
        <v>230</v>
      </c>
      <c r="F1108" s="226" t="s">
        <v>890</v>
      </c>
      <c r="G1108" s="213"/>
      <c r="H1108" s="213"/>
      <c r="I1108" s="216"/>
      <c r="J1108" s="227">
        <f>BK1108</f>
        <v>0</v>
      </c>
      <c r="K1108" s="213"/>
      <c r="L1108" s="218"/>
      <c r="M1108" s="219"/>
      <c r="N1108" s="220"/>
      <c r="O1108" s="220"/>
      <c r="P1108" s="221">
        <f>SUM(P1109:P1177)</f>
        <v>0</v>
      </c>
      <c r="Q1108" s="220"/>
      <c r="R1108" s="221">
        <f>SUM(R1109:R1177)</f>
        <v>129.18375549999999</v>
      </c>
      <c r="S1108" s="220"/>
      <c r="T1108" s="222">
        <f>SUM(T1109:T1177)</f>
        <v>0</v>
      </c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R1108" s="223" t="s">
        <v>81</v>
      </c>
      <c r="AT1108" s="224" t="s">
        <v>73</v>
      </c>
      <c r="AU1108" s="224" t="s">
        <v>81</v>
      </c>
      <c r="AY1108" s="223" t="s">
        <v>164</v>
      </c>
      <c r="BK1108" s="225">
        <f>SUM(BK1109:BK1177)</f>
        <v>0</v>
      </c>
    </row>
    <row r="1109" s="2" customFormat="1" ht="33" customHeight="1">
      <c r="A1109" s="39"/>
      <c r="B1109" s="40"/>
      <c r="C1109" s="228" t="s">
        <v>891</v>
      </c>
      <c r="D1109" s="228" t="s">
        <v>166</v>
      </c>
      <c r="E1109" s="229" t="s">
        <v>892</v>
      </c>
      <c r="F1109" s="230" t="s">
        <v>893</v>
      </c>
      <c r="G1109" s="231" t="s">
        <v>240</v>
      </c>
      <c r="H1109" s="232">
        <v>16</v>
      </c>
      <c r="I1109" s="233"/>
      <c r="J1109" s="234">
        <f>ROUND(I1109*H1109,2)</f>
        <v>0</v>
      </c>
      <c r="K1109" s="235"/>
      <c r="L1109" s="45"/>
      <c r="M1109" s="236" t="s">
        <v>1</v>
      </c>
      <c r="N1109" s="237" t="s">
        <v>39</v>
      </c>
      <c r="O1109" s="92"/>
      <c r="P1109" s="238">
        <f>O1109*H1109</f>
        <v>0</v>
      </c>
      <c r="Q1109" s="238">
        <v>0.12948000000000001</v>
      </c>
      <c r="R1109" s="238">
        <f>Q1109*H1109</f>
        <v>2.0716800000000002</v>
      </c>
      <c r="S1109" s="238">
        <v>0</v>
      </c>
      <c r="T1109" s="239">
        <f>S1109*H1109</f>
        <v>0</v>
      </c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/>
      <c r="AE1109" s="39"/>
      <c r="AR1109" s="240" t="s">
        <v>170</v>
      </c>
      <c r="AT1109" s="240" t="s">
        <v>166</v>
      </c>
      <c r="AU1109" s="240" t="s">
        <v>83</v>
      </c>
      <c r="AY1109" s="18" t="s">
        <v>164</v>
      </c>
      <c r="BE1109" s="241">
        <f>IF(N1109="základní",J1109,0)</f>
        <v>0</v>
      </c>
      <c r="BF1109" s="241">
        <f>IF(N1109="snížená",J1109,0)</f>
        <v>0</v>
      </c>
      <c r="BG1109" s="241">
        <f>IF(N1109="zákl. přenesená",J1109,0)</f>
        <v>0</v>
      </c>
      <c r="BH1109" s="241">
        <f>IF(N1109="sníž. přenesená",J1109,0)</f>
        <v>0</v>
      </c>
      <c r="BI1109" s="241">
        <f>IF(N1109="nulová",J1109,0)</f>
        <v>0</v>
      </c>
      <c r="BJ1109" s="18" t="s">
        <v>81</v>
      </c>
      <c r="BK1109" s="241">
        <f>ROUND(I1109*H1109,2)</f>
        <v>0</v>
      </c>
      <c r="BL1109" s="18" t="s">
        <v>170</v>
      </c>
      <c r="BM1109" s="240" t="s">
        <v>894</v>
      </c>
    </row>
    <row r="1110" s="14" customFormat="1">
      <c r="A1110" s="14"/>
      <c r="B1110" s="254"/>
      <c r="C1110" s="255"/>
      <c r="D1110" s="244" t="s">
        <v>172</v>
      </c>
      <c r="E1110" s="256" t="s">
        <v>1</v>
      </c>
      <c r="F1110" s="257" t="s">
        <v>242</v>
      </c>
      <c r="G1110" s="255"/>
      <c r="H1110" s="256" t="s">
        <v>1</v>
      </c>
      <c r="I1110" s="258"/>
      <c r="J1110" s="255"/>
      <c r="K1110" s="255"/>
      <c r="L1110" s="259"/>
      <c r="M1110" s="260"/>
      <c r="N1110" s="261"/>
      <c r="O1110" s="261"/>
      <c r="P1110" s="261"/>
      <c r="Q1110" s="261"/>
      <c r="R1110" s="261"/>
      <c r="S1110" s="261"/>
      <c r="T1110" s="262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T1110" s="263" t="s">
        <v>172</v>
      </c>
      <c r="AU1110" s="263" t="s">
        <v>83</v>
      </c>
      <c r="AV1110" s="14" t="s">
        <v>81</v>
      </c>
      <c r="AW1110" s="14" t="s">
        <v>31</v>
      </c>
      <c r="AX1110" s="14" t="s">
        <v>12</v>
      </c>
      <c r="AY1110" s="263" t="s">
        <v>164</v>
      </c>
    </row>
    <row r="1111" s="14" customFormat="1">
      <c r="A1111" s="14"/>
      <c r="B1111" s="254"/>
      <c r="C1111" s="255"/>
      <c r="D1111" s="244" t="s">
        <v>172</v>
      </c>
      <c r="E1111" s="256" t="s">
        <v>1</v>
      </c>
      <c r="F1111" s="257" t="s">
        <v>243</v>
      </c>
      <c r="G1111" s="255"/>
      <c r="H1111" s="256" t="s">
        <v>1</v>
      </c>
      <c r="I1111" s="258"/>
      <c r="J1111" s="255"/>
      <c r="K1111" s="255"/>
      <c r="L1111" s="259"/>
      <c r="M1111" s="260"/>
      <c r="N1111" s="261"/>
      <c r="O1111" s="261"/>
      <c r="P1111" s="261"/>
      <c r="Q1111" s="261"/>
      <c r="R1111" s="261"/>
      <c r="S1111" s="261"/>
      <c r="T1111" s="262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T1111" s="263" t="s">
        <v>172</v>
      </c>
      <c r="AU1111" s="263" t="s">
        <v>83</v>
      </c>
      <c r="AV1111" s="14" t="s">
        <v>81</v>
      </c>
      <c r="AW1111" s="14" t="s">
        <v>31</v>
      </c>
      <c r="AX1111" s="14" t="s">
        <v>12</v>
      </c>
      <c r="AY1111" s="263" t="s">
        <v>164</v>
      </c>
    </row>
    <row r="1112" s="13" customFormat="1">
      <c r="A1112" s="13"/>
      <c r="B1112" s="242"/>
      <c r="C1112" s="243"/>
      <c r="D1112" s="244" t="s">
        <v>172</v>
      </c>
      <c r="E1112" s="245" t="s">
        <v>1</v>
      </c>
      <c r="F1112" s="246" t="s">
        <v>244</v>
      </c>
      <c r="G1112" s="243"/>
      <c r="H1112" s="247">
        <v>10</v>
      </c>
      <c r="I1112" s="248"/>
      <c r="J1112" s="243"/>
      <c r="K1112" s="243"/>
      <c r="L1112" s="249"/>
      <c r="M1112" s="250"/>
      <c r="N1112" s="251"/>
      <c r="O1112" s="251"/>
      <c r="P1112" s="251"/>
      <c r="Q1112" s="251"/>
      <c r="R1112" s="251"/>
      <c r="S1112" s="251"/>
      <c r="T1112" s="252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T1112" s="253" t="s">
        <v>172</v>
      </c>
      <c r="AU1112" s="253" t="s">
        <v>83</v>
      </c>
      <c r="AV1112" s="13" t="s">
        <v>83</v>
      </c>
      <c r="AW1112" s="13" t="s">
        <v>31</v>
      </c>
      <c r="AX1112" s="13" t="s">
        <v>12</v>
      </c>
      <c r="AY1112" s="253" t="s">
        <v>164</v>
      </c>
    </row>
    <row r="1113" s="14" customFormat="1">
      <c r="A1113" s="14"/>
      <c r="B1113" s="254"/>
      <c r="C1113" s="255"/>
      <c r="D1113" s="244" t="s">
        <v>172</v>
      </c>
      <c r="E1113" s="256" t="s">
        <v>1</v>
      </c>
      <c r="F1113" s="257" t="s">
        <v>234</v>
      </c>
      <c r="G1113" s="255"/>
      <c r="H1113" s="256" t="s">
        <v>1</v>
      </c>
      <c r="I1113" s="258"/>
      <c r="J1113" s="255"/>
      <c r="K1113" s="255"/>
      <c r="L1113" s="259"/>
      <c r="M1113" s="260"/>
      <c r="N1113" s="261"/>
      <c r="O1113" s="261"/>
      <c r="P1113" s="261"/>
      <c r="Q1113" s="261"/>
      <c r="R1113" s="261"/>
      <c r="S1113" s="261"/>
      <c r="T1113" s="262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T1113" s="263" t="s">
        <v>172</v>
      </c>
      <c r="AU1113" s="263" t="s">
        <v>83</v>
      </c>
      <c r="AV1113" s="14" t="s">
        <v>81</v>
      </c>
      <c r="AW1113" s="14" t="s">
        <v>31</v>
      </c>
      <c r="AX1113" s="14" t="s">
        <v>12</v>
      </c>
      <c r="AY1113" s="263" t="s">
        <v>164</v>
      </c>
    </row>
    <row r="1114" s="14" customFormat="1">
      <c r="A1114" s="14"/>
      <c r="B1114" s="254"/>
      <c r="C1114" s="255"/>
      <c r="D1114" s="244" t="s">
        <v>172</v>
      </c>
      <c r="E1114" s="256" t="s">
        <v>1</v>
      </c>
      <c r="F1114" s="257" t="s">
        <v>245</v>
      </c>
      <c r="G1114" s="255"/>
      <c r="H1114" s="256" t="s">
        <v>1</v>
      </c>
      <c r="I1114" s="258"/>
      <c r="J1114" s="255"/>
      <c r="K1114" s="255"/>
      <c r="L1114" s="259"/>
      <c r="M1114" s="260"/>
      <c r="N1114" s="261"/>
      <c r="O1114" s="261"/>
      <c r="P1114" s="261"/>
      <c r="Q1114" s="261"/>
      <c r="R1114" s="261"/>
      <c r="S1114" s="261"/>
      <c r="T1114" s="262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T1114" s="263" t="s">
        <v>172</v>
      </c>
      <c r="AU1114" s="263" t="s">
        <v>83</v>
      </c>
      <c r="AV1114" s="14" t="s">
        <v>81</v>
      </c>
      <c r="AW1114" s="14" t="s">
        <v>31</v>
      </c>
      <c r="AX1114" s="14" t="s">
        <v>12</v>
      </c>
      <c r="AY1114" s="263" t="s">
        <v>164</v>
      </c>
    </row>
    <row r="1115" s="13" customFormat="1">
      <c r="A1115" s="13"/>
      <c r="B1115" s="242"/>
      <c r="C1115" s="243"/>
      <c r="D1115" s="244" t="s">
        <v>172</v>
      </c>
      <c r="E1115" s="245" t="s">
        <v>1</v>
      </c>
      <c r="F1115" s="246" t="s">
        <v>246</v>
      </c>
      <c r="G1115" s="243"/>
      <c r="H1115" s="247">
        <v>6</v>
      </c>
      <c r="I1115" s="248"/>
      <c r="J1115" s="243"/>
      <c r="K1115" s="243"/>
      <c r="L1115" s="249"/>
      <c r="M1115" s="250"/>
      <c r="N1115" s="251"/>
      <c r="O1115" s="251"/>
      <c r="P1115" s="251"/>
      <c r="Q1115" s="251"/>
      <c r="R1115" s="251"/>
      <c r="S1115" s="251"/>
      <c r="T1115" s="252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T1115" s="253" t="s">
        <v>172</v>
      </c>
      <c r="AU1115" s="253" t="s">
        <v>83</v>
      </c>
      <c r="AV1115" s="13" t="s">
        <v>83</v>
      </c>
      <c r="AW1115" s="13" t="s">
        <v>31</v>
      </c>
      <c r="AX1115" s="13" t="s">
        <v>12</v>
      </c>
      <c r="AY1115" s="253" t="s">
        <v>164</v>
      </c>
    </row>
    <row r="1116" s="15" customFormat="1">
      <c r="A1116" s="15"/>
      <c r="B1116" s="264"/>
      <c r="C1116" s="265"/>
      <c r="D1116" s="244" t="s">
        <v>172</v>
      </c>
      <c r="E1116" s="266" t="s">
        <v>1</v>
      </c>
      <c r="F1116" s="267" t="s">
        <v>180</v>
      </c>
      <c r="G1116" s="265"/>
      <c r="H1116" s="268">
        <v>16</v>
      </c>
      <c r="I1116" s="269"/>
      <c r="J1116" s="265"/>
      <c r="K1116" s="265"/>
      <c r="L1116" s="270"/>
      <c r="M1116" s="271"/>
      <c r="N1116" s="272"/>
      <c r="O1116" s="272"/>
      <c r="P1116" s="272"/>
      <c r="Q1116" s="272"/>
      <c r="R1116" s="272"/>
      <c r="S1116" s="272"/>
      <c r="T1116" s="273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T1116" s="274" t="s">
        <v>172</v>
      </c>
      <c r="AU1116" s="274" t="s">
        <v>83</v>
      </c>
      <c r="AV1116" s="15" t="s">
        <v>170</v>
      </c>
      <c r="AW1116" s="15" t="s">
        <v>31</v>
      </c>
      <c r="AX1116" s="15" t="s">
        <v>81</v>
      </c>
      <c r="AY1116" s="274" t="s">
        <v>164</v>
      </c>
    </row>
    <row r="1117" s="2" customFormat="1" ht="33" customHeight="1">
      <c r="A1117" s="39"/>
      <c r="B1117" s="40"/>
      <c r="C1117" s="228" t="s">
        <v>895</v>
      </c>
      <c r="D1117" s="228" t="s">
        <v>166</v>
      </c>
      <c r="E1117" s="229" t="s">
        <v>896</v>
      </c>
      <c r="F1117" s="230" t="s">
        <v>897</v>
      </c>
      <c r="G1117" s="231" t="s">
        <v>240</v>
      </c>
      <c r="H1117" s="232">
        <v>70.099999999999994</v>
      </c>
      <c r="I1117" s="233"/>
      <c r="J1117" s="234">
        <f>ROUND(I1117*H1117,2)</f>
        <v>0</v>
      </c>
      <c r="K1117" s="235"/>
      <c r="L1117" s="45"/>
      <c r="M1117" s="236" t="s">
        <v>1</v>
      </c>
      <c r="N1117" s="237" t="s">
        <v>39</v>
      </c>
      <c r="O1117" s="92"/>
      <c r="P1117" s="238">
        <f>O1117*H1117</f>
        <v>0</v>
      </c>
      <c r="Q1117" s="238">
        <v>0.10398</v>
      </c>
      <c r="R1117" s="238">
        <f>Q1117*H1117</f>
        <v>7.2889979999999994</v>
      </c>
      <c r="S1117" s="238">
        <v>0</v>
      </c>
      <c r="T1117" s="239">
        <f>S1117*H1117</f>
        <v>0</v>
      </c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/>
      <c r="AE1117" s="39"/>
      <c r="AR1117" s="240" t="s">
        <v>170</v>
      </c>
      <c r="AT1117" s="240" t="s">
        <v>166</v>
      </c>
      <c r="AU1117" s="240" t="s">
        <v>83</v>
      </c>
      <c r="AY1117" s="18" t="s">
        <v>164</v>
      </c>
      <c r="BE1117" s="241">
        <f>IF(N1117="základní",J1117,0)</f>
        <v>0</v>
      </c>
      <c r="BF1117" s="241">
        <f>IF(N1117="snížená",J1117,0)</f>
        <v>0</v>
      </c>
      <c r="BG1117" s="241">
        <f>IF(N1117="zákl. přenesená",J1117,0)</f>
        <v>0</v>
      </c>
      <c r="BH1117" s="241">
        <f>IF(N1117="sníž. přenesená",J1117,0)</f>
        <v>0</v>
      </c>
      <c r="BI1117" s="241">
        <f>IF(N1117="nulová",J1117,0)</f>
        <v>0</v>
      </c>
      <c r="BJ1117" s="18" t="s">
        <v>81</v>
      </c>
      <c r="BK1117" s="241">
        <f>ROUND(I1117*H1117,2)</f>
        <v>0</v>
      </c>
      <c r="BL1117" s="18" t="s">
        <v>170</v>
      </c>
      <c r="BM1117" s="240" t="s">
        <v>898</v>
      </c>
    </row>
    <row r="1118" s="14" customFormat="1">
      <c r="A1118" s="14"/>
      <c r="B1118" s="254"/>
      <c r="C1118" s="255"/>
      <c r="D1118" s="244" t="s">
        <v>172</v>
      </c>
      <c r="E1118" s="256" t="s">
        <v>1</v>
      </c>
      <c r="F1118" s="257" t="s">
        <v>242</v>
      </c>
      <c r="G1118" s="255"/>
      <c r="H1118" s="256" t="s">
        <v>1</v>
      </c>
      <c r="I1118" s="258"/>
      <c r="J1118" s="255"/>
      <c r="K1118" s="255"/>
      <c r="L1118" s="259"/>
      <c r="M1118" s="260"/>
      <c r="N1118" s="261"/>
      <c r="O1118" s="261"/>
      <c r="P1118" s="261"/>
      <c r="Q1118" s="261"/>
      <c r="R1118" s="261"/>
      <c r="S1118" s="261"/>
      <c r="T1118" s="262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T1118" s="263" t="s">
        <v>172</v>
      </c>
      <c r="AU1118" s="263" t="s">
        <v>83</v>
      </c>
      <c r="AV1118" s="14" t="s">
        <v>81</v>
      </c>
      <c r="AW1118" s="14" t="s">
        <v>31</v>
      </c>
      <c r="AX1118" s="14" t="s">
        <v>12</v>
      </c>
      <c r="AY1118" s="263" t="s">
        <v>164</v>
      </c>
    </row>
    <row r="1119" s="14" customFormat="1">
      <c r="A1119" s="14"/>
      <c r="B1119" s="254"/>
      <c r="C1119" s="255"/>
      <c r="D1119" s="244" t="s">
        <v>172</v>
      </c>
      <c r="E1119" s="256" t="s">
        <v>1</v>
      </c>
      <c r="F1119" s="257" t="s">
        <v>251</v>
      </c>
      <c r="G1119" s="255"/>
      <c r="H1119" s="256" t="s">
        <v>1</v>
      </c>
      <c r="I1119" s="258"/>
      <c r="J1119" s="255"/>
      <c r="K1119" s="255"/>
      <c r="L1119" s="259"/>
      <c r="M1119" s="260"/>
      <c r="N1119" s="261"/>
      <c r="O1119" s="261"/>
      <c r="P1119" s="261"/>
      <c r="Q1119" s="261"/>
      <c r="R1119" s="261"/>
      <c r="S1119" s="261"/>
      <c r="T1119" s="262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T1119" s="263" t="s">
        <v>172</v>
      </c>
      <c r="AU1119" s="263" t="s">
        <v>83</v>
      </c>
      <c r="AV1119" s="14" t="s">
        <v>81</v>
      </c>
      <c r="AW1119" s="14" t="s">
        <v>31</v>
      </c>
      <c r="AX1119" s="14" t="s">
        <v>12</v>
      </c>
      <c r="AY1119" s="263" t="s">
        <v>164</v>
      </c>
    </row>
    <row r="1120" s="13" customFormat="1">
      <c r="A1120" s="13"/>
      <c r="B1120" s="242"/>
      <c r="C1120" s="243"/>
      <c r="D1120" s="244" t="s">
        <v>172</v>
      </c>
      <c r="E1120" s="245" t="s">
        <v>1</v>
      </c>
      <c r="F1120" s="246" t="s">
        <v>252</v>
      </c>
      <c r="G1120" s="243"/>
      <c r="H1120" s="247">
        <v>48.200000000000003</v>
      </c>
      <c r="I1120" s="248"/>
      <c r="J1120" s="243"/>
      <c r="K1120" s="243"/>
      <c r="L1120" s="249"/>
      <c r="M1120" s="250"/>
      <c r="N1120" s="251"/>
      <c r="O1120" s="251"/>
      <c r="P1120" s="251"/>
      <c r="Q1120" s="251"/>
      <c r="R1120" s="251"/>
      <c r="S1120" s="251"/>
      <c r="T1120" s="252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T1120" s="253" t="s">
        <v>172</v>
      </c>
      <c r="AU1120" s="253" t="s">
        <v>83</v>
      </c>
      <c r="AV1120" s="13" t="s">
        <v>83</v>
      </c>
      <c r="AW1120" s="13" t="s">
        <v>31</v>
      </c>
      <c r="AX1120" s="13" t="s">
        <v>12</v>
      </c>
      <c r="AY1120" s="253" t="s">
        <v>164</v>
      </c>
    </row>
    <row r="1121" s="14" customFormat="1">
      <c r="A1121" s="14"/>
      <c r="B1121" s="254"/>
      <c r="C1121" s="255"/>
      <c r="D1121" s="244" t="s">
        <v>172</v>
      </c>
      <c r="E1121" s="256" t="s">
        <v>1</v>
      </c>
      <c r="F1121" s="257" t="s">
        <v>234</v>
      </c>
      <c r="G1121" s="255"/>
      <c r="H1121" s="256" t="s">
        <v>1</v>
      </c>
      <c r="I1121" s="258"/>
      <c r="J1121" s="255"/>
      <c r="K1121" s="255"/>
      <c r="L1121" s="259"/>
      <c r="M1121" s="260"/>
      <c r="N1121" s="261"/>
      <c r="O1121" s="261"/>
      <c r="P1121" s="261"/>
      <c r="Q1121" s="261"/>
      <c r="R1121" s="261"/>
      <c r="S1121" s="261"/>
      <c r="T1121" s="262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T1121" s="263" t="s">
        <v>172</v>
      </c>
      <c r="AU1121" s="263" t="s">
        <v>83</v>
      </c>
      <c r="AV1121" s="14" t="s">
        <v>81</v>
      </c>
      <c r="AW1121" s="14" t="s">
        <v>31</v>
      </c>
      <c r="AX1121" s="14" t="s">
        <v>12</v>
      </c>
      <c r="AY1121" s="263" t="s">
        <v>164</v>
      </c>
    </row>
    <row r="1122" s="14" customFormat="1">
      <c r="A1122" s="14"/>
      <c r="B1122" s="254"/>
      <c r="C1122" s="255"/>
      <c r="D1122" s="244" t="s">
        <v>172</v>
      </c>
      <c r="E1122" s="256" t="s">
        <v>1</v>
      </c>
      <c r="F1122" s="257" t="s">
        <v>253</v>
      </c>
      <c r="G1122" s="255"/>
      <c r="H1122" s="256" t="s">
        <v>1</v>
      </c>
      <c r="I1122" s="258"/>
      <c r="J1122" s="255"/>
      <c r="K1122" s="255"/>
      <c r="L1122" s="259"/>
      <c r="M1122" s="260"/>
      <c r="N1122" s="261"/>
      <c r="O1122" s="261"/>
      <c r="P1122" s="261"/>
      <c r="Q1122" s="261"/>
      <c r="R1122" s="261"/>
      <c r="S1122" s="261"/>
      <c r="T1122" s="262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T1122" s="263" t="s">
        <v>172</v>
      </c>
      <c r="AU1122" s="263" t="s">
        <v>83</v>
      </c>
      <c r="AV1122" s="14" t="s">
        <v>81</v>
      </c>
      <c r="AW1122" s="14" t="s">
        <v>31</v>
      </c>
      <c r="AX1122" s="14" t="s">
        <v>12</v>
      </c>
      <c r="AY1122" s="263" t="s">
        <v>164</v>
      </c>
    </row>
    <row r="1123" s="13" customFormat="1">
      <c r="A1123" s="13"/>
      <c r="B1123" s="242"/>
      <c r="C1123" s="243"/>
      <c r="D1123" s="244" t="s">
        <v>172</v>
      </c>
      <c r="E1123" s="245" t="s">
        <v>1</v>
      </c>
      <c r="F1123" s="246" t="s">
        <v>254</v>
      </c>
      <c r="G1123" s="243"/>
      <c r="H1123" s="247">
        <v>21.899999999999999</v>
      </c>
      <c r="I1123" s="248"/>
      <c r="J1123" s="243"/>
      <c r="K1123" s="243"/>
      <c r="L1123" s="249"/>
      <c r="M1123" s="250"/>
      <c r="N1123" s="251"/>
      <c r="O1123" s="251"/>
      <c r="P1123" s="251"/>
      <c r="Q1123" s="251"/>
      <c r="R1123" s="251"/>
      <c r="S1123" s="251"/>
      <c r="T1123" s="252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T1123" s="253" t="s">
        <v>172</v>
      </c>
      <c r="AU1123" s="253" t="s">
        <v>83</v>
      </c>
      <c r="AV1123" s="13" t="s">
        <v>83</v>
      </c>
      <c r="AW1123" s="13" t="s">
        <v>31</v>
      </c>
      <c r="AX1123" s="13" t="s">
        <v>12</v>
      </c>
      <c r="AY1123" s="253" t="s">
        <v>164</v>
      </c>
    </row>
    <row r="1124" s="15" customFormat="1">
      <c r="A1124" s="15"/>
      <c r="B1124" s="264"/>
      <c r="C1124" s="265"/>
      <c r="D1124" s="244" t="s">
        <v>172</v>
      </c>
      <c r="E1124" s="266" t="s">
        <v>1</v>
      </c>
      <c r="F1124" s="267" t="s">
        <v>180</v>
      </c>
      <c r="G1124" s="265"/>
      <c r="H1124" s="268">
        <v>70.099999999999994</v>
      </c>
      <c r="I1124" s="269"/>
      <c r="J1124" s="265"/>
      <c r="K1124" s="265"/>
      <c r="L1124" s="270"/>
      <c r="M1124" s="271"/>
      <c r="N1124" s="272"/>
      <c r="O1124" s="272"/>
      <c r="P1124" s="272"/>
      <c r="Q1124" s="272"/>
      <c r="R1124" s="272"/>
      <c r="S1124" s="272"/>
      <c r="T1124" s="273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T1124" s="274" t="s">
        <v>172</v>
      </c>
      <c r="AU1124" s="274" t="s">
        <v>83</v>
      </c>
      <c r="AV1124" s="15" t="s">
        <v>170</v>
      </c>
      <c r="AW1124" s="15" t="s">
        <v>31</v>
      </c>
      <c r="AX1124" s="15" t="s">
        <v>81</v>
      </c>
      <c r="AY1124" s="274" t="s">
        <v>164</v>
      </c>
    </row>
    <row r="1125" s="2" customFormat="1" ht="24.15" customHeight="1">
      <c r="A1125" s="39"/>
      <c r="B1125" s="40"/>
      <c r="C1125" s="228" t="s">
        <v>899</v>
      </c>
      <c r="D1125" s="228" t="s">
        <v>166</v>
      </c>
      <c r="E1125" s="229" t="s">
        <v>900</v>
      </c>
      <c r="F1125" s="230" t="s">
        <v>901</v>
      </c>
      <c r="G1125" s="231" t="s">
        <v>240</v>
      </c>
      <c r="H1125" s="232">
        <v>132.80000000000001</v>
      </c>
      <c r="I1125" s="233"/>
      <c r="J1125" s="234">
        <f>ROUND(I1125*H1125,2)</f>
        <v>0</v>
      </c>
      <c r="K1125" s="235"/>
      <c r="L1125" s="45"/>
      <c r="M1125" s="236" t="s">
        <v>1</v>
      </c>
      <c r="N1125" s="237" t="s">
        <v>39</v>
      </c>
      <c r="O1125" s="92"/>
      <c r="P1125" s="238">
        <f>O1125*H1125</f>
        <v>0</v>
      </c>
      <c r="Q1125" s="238">
        <v>1.0000000000000001E-05</v>
      </c>
      <c r="R1125" s="238">
        <f>Q1125*H1125</f>
        <v>0.0013280000000000002</v>
      </c>
      <c r="S1125" s="238">
        <v>0</v>
      </c>
      <c r="T1125" s="239">
        <f>S1125*H1125</f>
        <v>0</v>
      </c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/>
      <c r="AE1125" s="39"/>
      <c r="AR1125" s="240" t="s">
        <v>170</v>
      </c>
      <c r="AT1125" s="240" t="s">
        <v>166</v>
      </c>
      <c r="AU1125" s="240" t="s">
        <v>83</v>
      </c>
      <c r="AY1125" s="18" t="s">
        <v>164</v>
      </c>
      <c r="BE1125" s="241">
        <f>IF(N1125="základní",J1125,0)</f>
        <v>0</v>
      </c>
      <c r="BF1125" s="241">
        <f>IF(N1125="snížená",J1125,0)</f>
        <v>0</v>
      </c>
      <c r="BG1125" s="241">
        <f>IF(N1125="zákl. přenesená",J1125,0)</f>
        <v>0</v>
      </c>
      <c r="BH1125" s="241">
        <f>IF(N1125="sníž. přenesená",J1125,0)</f>
        <v>0</v>
      </c>
      <c r="BI1125" s="241">
        <f>IF(N1125="nulová",J1125,0)</f>
        <v>0</v>
      </c>
      <c r="BJ1125" s="18" t="s">
        <v>81</v>
      </c>
      <c r="BK1125" s="241">
        <f>ROUND(I1125*H1125,2)</f>
        <v>0</v>
      </c>
      <c r="BL1125" s="18" t="s">
        <v>170</v>
      </c>
      <c r="BM1125" s="240" t="s">
        <v>902</v>
      </c>
    </row>
    <row r="1126" s="13" customFormat="1">
      <c r="A1126" s="13"/>
      <c r="B1126" s="242"/>
      <c r="C1126" s="243"/>
      <c r="D1126" s="244" t="s">
        <v>172</v>
      </c>
      <c r="E1126" s="245" t="s">
        <v>1</v>
      </c>
      <c r="F1126" s="246" t="s">
        <v>903</v>
      </c>
      <c r="G1126" s="243"/>
      <c r="H1126" s="247">
        <v>132.80000000000001</v>
      </c>
      <c r="I1126" s="248"/>
      <c r="J1126" s="243"/>
      <c r="K1126" s="243"/>
      <c r="L1126" s="249"/>
      <c r="M1126" s="250"/>
      <c r="N1126" s="251"/>
      <c r="O1126" s="251"/>
      <c r="P1126" s="251"/>
      <c r="Q1126" s="251"/>
      <c r="R1126" s="251"/>
      <c r="S1126" s="251"/>
      <c r="T1126" s="252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T1126" s="253" t="s">
        <v>172</v>
      </c>
      <c r="AU1126" s="253" t="s">
        <v>83</v>
      </c>
      <c r="AV1126" s="13" t="s">
        <v>83</v>
      </c>
      <c r="AW1126" s="13" t="s">
        <v>31</v>
      </c>
      <c r="AX1126" s="13" t="s">
        <v>81</v>
      </c>
      <c r="AY1126" s="253" t="s">
        <v>164</v>
      </c>
    </row>
    <row r="1127" s="2" customFormat="1" ht="24.15" customHeight="1">
      <c r="A1127" s="39"/>
      <c r="B1127" s="40"/>
      <c r="C1127" s="228" t="s">
        <v>904</v>
      </c>
      <c r="D1127" s="228" t="s">
        <v>166</v>
      </c>
      <c r="E1127" s="229" t="s">
        <v>905</v>
      </c>
      <c r="F1127" s="230" t="s">
        <v>906</v>
      </c>
      <c r="G1127" s="231" t="s">
        <v>240</v>
      </c>
      <c r="H1127" s="232">
        <v>1379.1500000000001</v>
      </c>
      <c r="I1127" s="233"/>
      <c r="J1127" s="234">
        <f>ROUND(I1127*H1127,2)</f>
        <v>0</v>
      </c>
      <c r="K1127" s="235"/>
      <c r="L1127" s="45"/>
      <c r="M1127" s="236" t="s">
        <v>1</v>
      </c>
      <c r="N1127" s="237" t="s">
        <v>39</v>
      </c>
      <c r="O1127" s="92"/>
      <c r="P1127" s="238">
        <f>O1127*H1127</f>
        <v>0</v>
      </c>
      <c r="Q1127" s="238">
        <v>1.0000000000000001E-05</v>
      </c>
      <c r="R1127" s="238">
        <f>Q1127*H1127</f>
        <v>0.013791500000000002</v>
      </c>
      <c r="S1127" s="238">
        <v>0</v>
      </c>
      <c r="T1127" s="239">
        <f>S1127*H1127</f>
        <v>0</v>
      </c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/>
      <c r="AE1127" s="39"/>
      <c r="AR1127" s="240" t="s">
        <v>170</v>
      </c>
      <c r="AT1127" s="240" t="s">
        <v>166</v>
      </c>
      <c r="AU1127" s="240" t="s">
        <v>83</v>
      </c>
      <c r="AY1127" s="18" t="s">
        <v>164</v>
      </c>
      <c r="BE1127" s="241">
        <f>IF(N1127="základní",J1127,0)</f>
        <v>0</v>
      </c>
      <c r="BF1127" s="241">
        <f>IF(N1127="snížená",J1127,0)</f>
        <v>0</v>
      </c>
      <c r="BG1127" s="241">
        <f>IF(N1127="zákl. přenesená",J1127,0)</f>
        <v>0</v>
      </c>
      <c r="BH1127" s="241">
        <f>IF(N1127="sníž. přenesená",J1127,0)</f>
        <v>0</v>
      </c>
      <c r="BI1127" s="241">
        <f>IF(N1127="nulová",J1127,0)</f>
        <v>0</v>
      </c>
      <c r="BJ1127" s="18" t="s">
        <v>81</v>
      </c>
      <c r="BK1127" s="241">
        <f>ROUND(I1127*H1127,2)</f>
        <v>0</v>
      </c>
      <c r="BL1127" s="18" t="s">
        <v>170</v>
      </c>
      <c r="BM1127" s="240" t="s">
        <v>907</v>
      </c>
    </row>
    <row r="1128" s="14" customFormat="1">
      <c r="A1128" s="14"/>
      <c r="B1128" s="254"/>
      <c r="C1128" s="255"/>
      <c r="D1128" s="244" t="s">
        <v>172</v>
      </c>
      <c r="E1128" s="256" t="s">
        <v>1</v>
      </c>
      <c r="F1128" s="257" t="s">
        <v>208</v>
      </c>
      <c r="G1128" s="255"/>
      <c r="H1128" s="256" t="s">
        <v>1</v>
      </c>
      <c r="I1128" s="258"/>
      <c r="J1128" s="255"/>
      <c r="K1128" s="255"/>
      <c r="L1128" s="259"/>
      <c r="M1128" s="260"/>
      <c r="N1128" s="261"/>
      <c r="O1128" s="261"/>
      <c r="P1128" s="261"/>
      <c r="Q1128" s="261"/>
      <c r="R1128" s="261"/>
      <c r="S1128" s="261"/>
      <c r="T1128" s="262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T1128" s="263" t="s">
        <v>172</v>
      </c>
      <c r="AU1128" s="263" t="s">
        <v>83</v>
      </c>
      <c r="AV1128" s="14" t="s">
        <v>81</v>
      </c>
      <c r="AW1128" s="14" t="s">
        <v>31</v>
      </c>
      <c r="AX1128" s="14" t="s">
        <v>12</v>
      </c>
      <c r="AY1128" s="263" t="s">
        <v>164</v>
      </c>
    </row>
    <row r="1129" s="14" customFormat="1">
      <c r="A1129" s="14"/>
      <c r="B1129" s="254"/>
      <c r="C1129" s="255"/>
      <c r="D1129" s="244" t="s">
        <v>172</v>
      </c>
      <c r="E1129" s="256" t="s">
        <v>1</v>
      </c>
      <c r="F1129" s="257" t="s">
        <v>908</v>
      </c>
      <c r="G1129" s="255"/>
      <c r="H1129" s="256" t="s">
        <v>1</v>
      </c>
      <c r="I1129" s="258"/>
      <c r="J1129" s="255"/>
      <c r="K1129" s="255"/>
      <c r="L1129" s="259"/>
      <c r="M1129" s="260"/>
      <c r="N1129" s="261"/>
      <c r="O1129" s="261"/>
      <c r="P1129" s="261"/>
      <c r="Q1129" s="261"/>
      <c r="R1129" s="261"/>
      <c r="S1129" s="261"/>
      <c r="T1129" s="262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T1129" s="263" t="s">
        <v>172</v>
      </c>
      <c r="AU1129" s="263" t="s">
        <v>83</v>
      </c>
      <c r="AV1129" s="14" t="s">
        <v>81</v>
      </c>
      <c r="AW1129" s="14" t="s">
        <v>31</v>
      </c>
      <c r="AX1129" s="14" t="s">
        <v>12</v>
      </c>
      <c r="AY1129" s="263" t="s">
        <v>164</v>
      </c>
    </row>
    <row r="1130" s="13" customFormat="1">
      <c r="A1130" s="13"/>
      <c r="B1130" s="242"/>
      <c r="C1130" s="243"/>
      <c r="D1130" s="244" t="s">
        <v>172</v>
      </c>
      <c r="E1130" s="245" t="s">
        <v>1</v>
      </c>
      <c r="F1130" s="246" t="s">
        <v>909</v>
      </c>
      <c r="G1130" s="243"/>
      <c r="H1130" s="247">
        <v>964.54999999999995</v>
      </c>
      <c r="I1130" s="248"/>
      <c r="J1130" s="243"/>
      <c r="K1130" s="243"/>
      <c r="L1130" s="249"/>
      <c r="M1130" s="250"/>
      <c r="N1130" s="251"/>
      <c r="O1130" s="251"/>
      <c r="P1130" s="251"/>
      <c r="Q1130" s="251"/>
      <c r="R1130" s="251"/>
      <c r="S1130" s="251"/>
      <c r="T1130" s="252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T1130" s="253" t="s">
        <v>172</v>
      </c>
      <c r="AU1130" s="253" t="s">
        <v>83</v>
      </c>
      <c r="AV1130" s="13" t="s">
        <v>83</v>
      </c>
      <c r="AW1130" s="13" t="s">
        <v>31</v>
      </c>
      <c r="AX1130" s="13" t="s">
        <v>12</v>
      </c>
      <c r="AY1130" s="253" t="s">
        <v>164</v>
      </c>
    </row>
    <row r="1131" s="14" customFormat="1">
      <c r="A1131" s="14"/>
      <c r="B1131" s="254"/>
      <c r="C1131" s="255"/>
      <c r="D1131" s="244" t="s">
        <v>172</v>
      </c>
      <c r="E1131" s="256" t="s">
        <v>1</v>
      </c>
      <c r="F1131" s="257" t="s">
        <v>213</v>
      </c>
      <c r="G1131" s="255"/>
      <c r="H1131" s="256" t="s">
        <v>1</v>
      </c>
      <c r="I1131" s="258"/>
      <c r="J1131" s="255"/>
      <c r="K1131" s="255"/>
      <c r="L1131" s="259"/>
      <c r="M1131" s="260"/>
      <c r="N1131" s="261"/>
      <c r="O1131" s="261"/>
      <c r="P1131" s="261"/>
      <c r="Q1131" s="261"/>
      <c r="R1131" s="261"/>
      <c r="S1131" s="261"/>
      <c r="T1131" s="262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T1131" s="263" t="s">
        <v>172</v>
      </c>
      <c r="AU1131" s="263" t="s">
        <v>83</v>
      </c>
      <c r="AV1131" s="14" t="s">
        <v>81</v>
      </c>
      <c r="AW1131" s="14" t="s">
        <v>31</v>
      </c>
      <c r="AX1131" s="14" t="s">
        <v>12</v>
      </c>
      <c r="AY1131" s="263" t="s">
        <v>164</v>
      </c>
    </row>
    <row r="1132" s="14" customFormat="1">
      <c r="A1132" s="14"/>
      <c r="B1132" s="254"/>
      <c r="C1132" s="255"/>
      <c r="D1132" s="244" t="s">
        <v>172</v>
      </c>
      <c r="E1132" s="256" t="s">
        <v>1</v>
      </c>
      <c r="F1132" s="257" t="s">
        <v>910</v>
      </c>
      <c r="G1132" s="255"/>
      <c r="H1132" s="256" t="s">
        <v>1</v>
      </c>
      <c r="I1132" s="258"/>
      <c r="J1132" s="255"/>
      <c r="K1132" s="255"/>
      <c r="L1132" s="259"/>
      <c r="M1132" s="260"/>
      <c r="N1132" s="261"/>
      <c r="O1132" s="261"/>
      <c r="P1132" s="261"/>
      <c r="Q1132" s="261"/>
      <c r="R1132" s="261"/>
      <c r="S1132" s="261"/>
      <c r="T1132" s="262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T1132" s="263" t="s">
        <v>172</v>
      </c>
      <c r="AU1132" s="263" t="s">
        <v>83</v>
      </c>
      <c r="AV1132" s="14" t="s">
        <v>81</v>
      </c>
      <c r="AW1132" s="14" t="s">
        <v>31</v>
      </c>
      <c r="AX1132" s="14" t="s">
        <v>12</v>
      </c>
      <c r="AY1132" s="263" t="s">
        <v>164</v>
      </c>
    </row>
    <row r="1133" s="13" customFormat="1">
      <c r="A1133" s="13"/>
      <c r="B1133" s="242"/>
      <c r="C1133" s="243"/>
      <c r="D1133" s="244" t="s">
        <v>172</v>
      </c>
      <c r="E1133" s="245" t="s">
        <v>1</v>
      </c>
      <c r="F1133" s="246" t="s">
        <v>911</v>
      </c>
      <c r="G1133" s="243"/>
      <c r="H1133" s="247">
        <v>414.60000000000002</v>
      </c>
      <c r="I1133" s="248"/>
      <c r="J1133" s="243"/>
      <c r="K1133" s="243"/>
      <c r="L1133" s="249"/>
      <c r="M1133" s="250"/>
      <c r="N1133" s="251"/>
      <c r="O1133" s="251"/>
      <c r="P1133" s="251"/>
      <c r="Q1133" s="251"/>
      <c r="R1133" s="251"/>
      <c r="S1133" s="251"/>
      <c r="T1133" s="252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  <c r="AE1133" s="13"/>
      <c r="AT1133" s="253" t="s">
        <v>172</v>
      </c>
      <c r="AU1133" s="253" t="s">
        <v>83</v>
      </c>
      <c r="AV1133" s="13" t="s">
        <v>83</v>
      </c>
      <c r="AW1133" s="13" t="s">
        <v>31</v>
      </c>
      <c r="AX1133" s="13" t="s">
        <v>12</v>
      </c>
      <c r="AY1133" s="253" t="s">
        <v>164</v>
      </c>
    </row>
    <row r="1134" s="15" customFormat="1">
      <c r="A1134" s="15"/>
      <c r="B1134" s="264"/>
      <c r="C1134" s="265"/>
      <c r="D1134" s="244" t="s">
        <v>172</v>
      </c>
      <c r="E1134" s="266" t="s">
        <v>1</v>
      </c>
      <c r="F1134" s="267" t="s">
        <v>180</v>
      </c>
      <c r="G1134" s="265"/>
      <c r="H1134" s="268">
        <v>1379.1500000000001</v>
      </c>
      <c r="I1134" s="269"/>
      <c r="J1134" s="265"/>
      <c r="K1134" s="265"/>
      <c r="L1134" s="270"/>
      <c r="M1134" s="271"/>
      <c r="N1134" s="272"/>
      <c r="O1134" s="272"/>
      <c r="P1134" s="272"/>
      <c r="Q1134" s="272"/>
      <c r="R1134" s="272"/>
      <c r="S1134" s="272"/>
      <c r="T1134" s="273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T1134" s="274" t="s">
        <v>172</v>
      </c>
      <c r="AU1134" s="274" t="s">
        <v>83</v>
      </c>
      <c r="AV1134" s="15" t="s">
        <v>170</v>
      </c>
      <c r="AW1134" s="15" t="s">
        <v>31</v>
      </c>
      <c r="AX1134" s="15" t="s">
        <v>81</v>
      </c>
      <c r="AY1134" s="274" t="s">
        <v>164</v>
      </c>
    </row>
    <row r="1135" s="2" customFormat="1" ht="24.15" customHeight="1">
      <c r="A1135" s="39"/>
      <c r="B1135" s="40"/>
      <c r="C1135" s="228" t="s">
        <v>912</v>
      </c>
      <c r="D1135" s="228" t="s">
        <v>166</v>
      </c>
      <c r="E1135" s="229" t="s">
        <v>913</v>
      </c>
      <c r="F1135" s="230" t="s">
        <v>914</v>
      </c>
      <c r="G1135" s="231" t="s">
        <v>240</v>
      </c>
      <c r="H1135" s="232">
        <v>1379.1500000000001</v>
      </c>
      <c r="I1135" s="233"/>
      <c r="J1135" s="234">
        <f>ROUND(I1135*H1135,2)</f>
        <v>0</v>
      </c>
      <c r="K1135" s="235"/>
      <c r="L1135" s="45"/>
      <c r="M1135" s="236" t="s">
        <v>1</v>
      </c>
      <c r="N1135" s="237" t="s">
        <v>39</v>
      </c>
      <c r="O1135" s="92"/>
      <c r="P1135" s="238">
        <f>O1135*H1135</f>
        <v>0</v>
      </c>
      <c r="Q1135" s="238">
        <v>0.00012</v>
      </c>
      <c r="R1135" s="238">
        <f>Q1135*H1135</f>
        <v>0.16549800000000001</v>
      </c>
      <c r="S1135" s="238">
        <v>0</v>
      </c>
      <c r="T1135" s="239">
        <f>S1135*H1135</f>
        <v>0</v>
      </c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/>
      <c r="AE1135" s="39"/>
      <c r="AR1135" s="240" t="s">
        <v>170</v>
      </c>
      <c r="AT1135" s="240" t="s">
        <v>166</v>
      </c>
      <c r="AU1135" s="240" t="s">
        <v>83</v>
      </c>
      <c r="AY1135" s="18" t="s">
        <v>164</v>
      </c>
      <c r="BE1135" s="241">
        <f>IF(N1135="základní",J1135,0)</f>
        <v>0</v>
      </c>
      <c r="BF1135" s="241">
        <f>IF(N1135="snížená",J1135,0)</f>
        <v>0</v>
      </c>
      <c r="BG1135" s="241">
        <f>IF(N1135="zákl. přenesená",J1135,0)</f>
        <v>0</v>
      </c>
      <c r="BH1135" s="241">
        <f>IF(N1135="sníž. přenesená",J1135,0)</f>
        <v>0</v>
      </c>
      <c r="BI1135" s="241">
        <f>IF(N1135="nulová",J1135,0)</f>
        <v>0</v>
      </c>
      <c r="BJ1135" s="18" t="s">
        <v>81</v>
      </c>
      <c r="BK1135" s="241">
        <f>ROUND(I1135*H1135,2)</f>
        <v>0</v>
      </c>
      <c r="BL1135" s="18" t="s">
        <v>170</v>
      </c>
      <c r="BM1135" s="240" t="s">
        <v>915</v>
      </c>
    </row>
    <row r="1136" s="14" customFormat="1">
      <c r="A1136" s="14"/>
      <c r="B1136" s="254"/>
      <c r="C1136" s="255"/>
      <c r="D1136" s="244" t="s">
        <v>172</v>
      </c>
      <c r="E1136" s="256" t="s">
        <v>1</v>
      </c>
      <c r="F1136" s="257" t="s">
        <v>208</v>
      </c>
      <c r="G1136" s="255"/>
      <c r="H1136" s="256" t="s">
        <v>1</v>
      </c>
      <c r="I1136" s="258"/>
      <c r="J1136" s="255"/>
      <c r="K1136" s="255"/>
      <c r="L1136" s="259"/>
      <c r="M1136" s="260"/>
      <c r="N1136" s="261"/>
      <c r="O1136" s="261"/>
      <c r="P1136" s="261"/>
      <c r="Q1136" s="261"/>
      <c r="R1136" s="261"/>
      <c r="S1136" s="261"/>
      <c r="T1136" s="262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T1136" s="263" t="s">
        <v>172</v>
      </c>
      <c r="AU1136" s="263" t="s">
        <v>83</v>
      </c>
      <c r="AV1136" s="14" t="s">
        <v>81</v>
      </c>
      <c r="AW1136" s="14" t="s">
        <v>31</v>
      </c>
      <c r="AX1136" s="14" t="s">
        <v>12</v>
      </c>
      <c r="AY1136" s="263" t="s">
        <v>164</v>
      </c>
    </row>
    <row r="1137" s="14" customFormat="1">
      <c r="A1137" s="14"/>
      <c r="B1137" s="254"/>
      <c r="C1137" s="255"/>
      <c r="D1137" s="244" t="s">
        <v>172</v>
      </c>
      <c r="E1137" s="256" t="s">
        <v>1</v>
      </c>
      <c r="F1137" s="257" t="s">
        <v>908</v>
      </c>
      <c r="G1137" s="255"/>
      <c r="H1137" s="256" t="s">
        <v>1</v>
      </c>
      <c r="I1137" s="258"/>
      <c r="J1137" s="255"/>
      <c r="K1137" s="255"/>
      <c r="L1137" s="259"/>
      <c r="M1137" s="260"/>
      <c r="N1137" s="261"/>
      <c r="O1137" s="261"/>
      <c r="P1137" s="261"/>
      <c r="Q1137" s="261"/>
      <c r="R1137" s="261"/>
      <c r="S1137" s="261"/>
      <c r="T1137" s="262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T1137" s="263" t="s">
        <v>172</v>
      </c>
      <c r="AU1137" s="263" t="s">
        <v>83</v>
      </c>
      <c r="AV1137" s="14" t="s">
        <v>81</v>
      </c>
      <c r="AW1137" s="14" t="s">
        <v>31</v>
      </c>
      <c r="AX1137" s="14" t="s">
        <v>12</v>
      </c>
      <c r="AY1137" s="263" t="s">
        <v>164</v>
      </c>
    </row>
    <row r="1138" s="13" customFormat="1">
      <c r="A1138" s="13"/>
      <c r="B1138" s="242"/>
      <c r="C1138" s="243"/>
      <c r="D1138" s="244" t="s">
        <v>172</v>
      </c>
      <c r="E1138" s="245" t="s">
        <v>1</v>
      </c>
      <c r="F1138" s="246" t="s">
        <v>909</v>
      </c>
      <c r="G1138" s="243"/>
      <c r="H1138" s="247">
        <v>964.54999999999995</v>
      </c>
      <c r="I1138" s="248"/>
      <c r="J1138" s="243"/>
      <c r="K1138" s="243"/>
      <c r="L1138" s="249"/>
      <c r="M1138" s="250"/>
      <c r="N1138" s="251"/>
      <c r="O1138" s="251"/>
      <c r="P1138" s="251"/>
      <c r="Q1138" s="251"/>
      <c r="R1138" s="251"/>
      <c r="S1138" s="251"/>
      <c r="T1138" s="252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T1138" s="253" t="s">
        <v>172</v>
      </c>
      <c r="AU1138" s="253" t="s">
        <v>83</v>
      </c>
      <c r="AV1138" s="13" t="s">
        <v>83</v>
      </c>
      <c r="AW1138" s="13" t="s">
        <v>31</v>
      </c>
      <c r="AX1138" s="13" t="s">
        <v>12</v>
      </c>
      <c r="AY1138" s="253" t="s">
        <v>164</v>
      </c>
    </row>
    <row r="1139" s="14" customFormat="1">
      <c r="A1139" s="14"/>
      <c r="B1139" s="254"/>
      <c r="C1139" s="255"/>
      <c r="D1139" s="244" t="s">
        <v>172</v>
      </c>
      <c r="E1139" s="256" t="s">
        <v>1</v>
      </c>
      <c r="F1139" s="257" t="s">
        <v>213</v>
      </c>
      <c r="G1139" s="255"/>
      <c r="H1139" s="256" t="s">
        <v>1</v>
      </c>
      <c r="I1139" s="258"/>
      <c r="J1139" s="255"/>
      <c r="K1139" s="255"/>
      <c r="L1139" s="259"/>
      <c r="M1139" s="260"/>
      <c r="N1139" s="261"/>
      <c r="O1139" s="261"/>
      <c r="P1139" s="261"/>
      <c r="Q1139" s="261"/>
      <c r="R1139" s="261"/>
      <c r="S1139" s="261"/>
      <c r="T1139" s="262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T1139" s="263" t="s">
        <v>172</v>
      </c>
      <c r="AU1139" s="263" t="s">
        <v>83</v>
      </c>
      <c r="AV1139" s="14" t="s">
        <v>81</v>
      </c>
      <c r="AW1139" s="14" t="s">
        <v>31</v>
      </c>
      <c r="AX1139" s="14" t="s">
        <v>12</v>
      </c>
      <c r="AY1139" s="263" t="s">
        <v>164</v>
      </c>
    </row>
    <row r="1140" s="14" customFormat="1">
      <c r="A1140" s="14"/>
      <c r="B1140" s="254"/>
      <c r="C1140" s="255"/>
      <c r="D1140" s="244" t="s">
        <v>172</v>
      </c>
      <c r="E1140" s="256" t="s">
        <v>1</v>
      </c>
      <c r="F1140" s="257" t="s">
        <v>910</v>
      </c>
      <c r="G1140" s="255"/>
      <c r="H1140" s="256" t="s">
        <v>1</v>
      </c>
      <c r="I1140" s="258"/>
      <c r="J1140" s="255"/>
      <c r="K1140" s="255"/>
      <c r="L1140" s="259"/>
      <c r="M1140" s="260"/>
      <c r="N1140" s="261"/>
      <c r="O1140" s="261"/>
      <c r="P1140" s="261"/>
      <c r="Q1140" s="261"/>
      <c r="R1140" s="261"/>
      <c r="S1140" s="261"/>
      <c r="T1140" s="262"/>
      <c r="U1140" s="14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  <c r="AT1140" s="263" t="s">
        <v>172</v>
      </c>
      <c r="AU1140" s="263" t="s">
        <v>83</v>
      </c>
      <c r="AV1140" s="14" t="s">
        <v>81</v>
      </c>
      <c r="AW1140" s="14" t="s">
        <v>31</v>
      </c>
      <c r="AX1140" s="14" t="s">
        <v>12</v>
      </c>
      <c r="AY1140" s="263" t="s">
        <v>164</v>
      </c>
    </row>
    <row r="1141" s="13" customFormat="1">
      <c r="A1141" s="13"/>
      <c r="B1141" s="242"/>
      <c r="C1141" s="243"/>
      <c r="D1141" s="244" t="s">
        <v>172</v>
      </c>
      <c r="E1141" s="245" t="s">
        <v>1</v>
      </c>
      <c r="F1141" s="246" t="s">
        <v>911</v>
      </c>
      <c r="G1141" s="243"/>
      <c r="H1141" s="247">
        <v>414.60000000000002</v>
      </c>
      <c r="I1141" s="248"/>
      <c r="J1141" s="243"/>
      <c r="K1141" s="243"/>
      <c r="L1141" s="249"/>
      <c r="M1141" s="250"/>
      <c r="N1141" s="251"/>
      <c r="O1141" s="251"/>
      <c r="P1141" s="251"/>
      <c r="Q1141" s="251"/>
      <c r="R1141" s="251"/>
      <c r="S1141" s="251"/>
      <c r="T1141" s="252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  <c r="AE1141" s="13"/>
      <c r="AT1141" s="253" t="s">
        <v>172</v>
      </c>
      <c r="AU1141" s="253" t="s">
        <v>83</v>
      </c>
      <c r="AV1141" s="13" t="s">
        <v>83</v>
      </c>
      <c r="AW1141" s="13" t="s">
        <v>31</v>
      </c>
      <c r="AX1141" s="13" t="s">
        <v>12</v>
      </c>
      <c r="AY1141" s="253" t="s">
        <v>164</v>
      </c>
    </row>
    <row r="1142" s="15" customFormat="1">
      <c r="A1142" s="15"/>
      <c r="B1142" s="264"/>
      <c r="C1142" s="265"/>
      <c r="D1142" s="244" t="s">
        <v>172</v>
      </c>
      <c r="E1142" s="266" t="s">
        <v>1</v>
      </c>
      <c r="F1142" s="267" t="s">
        <v>180</v>
      </c>
      <c r="G1142" s="265"/>
      <c r="H1142" s="268">
        <v>1379.1500000000001</v>
      </c>
      <c r="I1142" s="269"/>
      <c r="J1142" s="265"/>
      <c r="K1142" s="265"/>
      <c r="L1142" s="270"/>
      <c r="M1142" s="271"/>
      <c r="N1142" s="272"/>
      <c r="O1142" s="272"/>
      <c r="P1142" s="272"/>
      <c r="Q1142" s="272"/>
      <c r="R1142" s="272"/>
      <c r="S1142" s="272"/>
      <c r="T1142" s="273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T1142" s="274" t="s">
        <v>172</v>
      </c>
      <c r="AU1142" s="274" t="s">
        <v>83</v>
      </c>
      <c r="AV1142" s="15" t="s">
        <v>170</v>
      </c>
      <c r="AW1142" s="15" t="s">
        <v>31</v>
      </c>
      <c r="AX1142" s="15" t="s">
        <v>81</v>
      </c>
      <c r="AY1142" s="274" t="s">
        <v>164</v>
      </c>
    </row>
    <row r="1143" s="2" customFormat="1" ht="33" customHeight="1">
      <c r="A1143" s="39"/>
      <c r="B1143" s="40"/>
      <c r="C1143" s="228" t="s">
        <v>916</v>
      </c>
      <c r="D1143" s="228" t="s">
        <v>166</v>
      </c>
      <c r="E1143" s="229" t="s">
        <v>917</v>
      </c>
      <c r="F1143" s="230" t="s">
        <v>918</v>
      </c>
      <c r="G1143" s="231" t="s">
        <v>556</v>
      </c>
      <c r="H1143" s="232">
        <v>74</v>
      </c>
      <c r="I1143" s="233"/>
      <c r="J1143" s="234">
        <f>ROUND(I1143*H1143,2)</f>
        <v>0</v>
      </c>
      <c r="K1143" s="235"/>
      <c r="L1143" s="45"/>
      <c r="M1143" s="236" t="s">
        <v>1</v>
      </c>
      <c r="N1143" s="237" t="s">
        <v>39</v>
      </c>
      <c r="O1143" s="92"/>
      <c r="P1143" s="238">
        <f>O1143*H1143</f>
        <v>0</v>
      </c>
      <c r="Q1143" s="238">
        <v>1.61679</v>
      </c>
      <c r="R1143" s="238">
        <f>Q1143*H1143</f>
        <v>119.64246</v>
      </c>
      <c r="S1143" s="238">
        <v>0</v>
      </c>
      <c r="T1143" s="239">
        <f>S1143*H1143</f>
        <v>0</v>
      </c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/>
      <c r="AE1143" s="39"/>
      <c r="AR1143" s="240" t="s">
        <v>170</v>
      </c>
      <c r="AT1143" s="240" t="s">
        <v>166</v>
      </c>
      <c r="AU1143" s="240" t="s">
        <v>83</v>
      </c>
      <c r="AY1143" s="18" t="s">
        <v>164</v>
      </c>
      <c r="BE1143" s="241">
        <f>IF(N1143="základní",J1143,0)</f>
        <v>0</v>
      </c>
      <c r="BF1143" s="241">
        <f>IF(N1143="snížená",J1143,0)</f>
        <v>0</v>
      </c>
      <c r="BG1143" s="241">
        <f>IF(N1143="zákl. přenesená",J1143,0)</f>
        <v>0</v>
      </c>
      <c r="BH1143" s="241">
        <f>IF(N1143="sníž. přenesená",J1143,0)</f>
        <v>0</v>
      </c>
      <c r="BI1143" s="241">
        <f>IF(N1143="nulová",J1143,0)</f>
        <v>0</v>
      </c>
      <c r="BJ1143" s="18" t="s">
        <v>81</v>
      </c>
      <c r="BK1143" s="241">
        <f>ROUND(I1143*H1143,2)</f>
        <v>0</v>
      </c>
      <c r="BL1143" s="18" t="s">
        <v>170</v>
      </c>
      <c r="BM1143" s="240" t="s">
        <v>919</v>
      </c>
    </row>
    <row r="1144" s="13" customFormat="1">
      <c r="A1144" s="13"/>
      <c r="B1144" s="242"/>
      <c r="C1144" s="243"/>
      <c r="D1144" s="244" t="s">
        <v>172</v>
      </c>
      <c r="E1144" s="245" t="s">
        <v>1</v>
      </c>
      <c r="F1144" s="246" t="s">
        <v>726</v>
      </c>
      <c r="G1144" s="243"/>
      <c r="H1144" s="247">
        <v>74</v>
      </c>
      <c r="I1144" s="248"/>
      <c r="J1144" s="243"/>
      <c r="K1144" s="243"/>
      <c r="L1144" s="249"/>
      <c r="M1144" s="250"/>
      <c r="N1144" s="251"/>
      <c r="O1144" s="251"/>
      <c r="P1144" s="251"/>
      <c r="Q1144" s="251"/>
      <c r="R1144" s="251"/>
      <c r="S1144" s="251"/>
      <c r="T1144" s="252"/>
      <c r="U1144" s="13"/>
      <c r="V1144" s="13"/>
      <c r="W1144" s="13"/>
      <c r="X1144" s="13"/>
      <c r="Y1144" s="13"/>
      <c r="Z1144" s="13"/>
      <c r="AA1144" s="13"/>
      <c r="AB1144" s="13"/>
      <c r="AC1144" s="13"/>
      <c r="AD1144" s="13"/>
      <c r="AE1144" s="13"/>
      <c r="AT1144" s="253" t="s">
        <v>172</v>
      </c>
      <c r="AU1144" s="253" t="s">
        <v>83</v>
      </c>
      <c r="AV1144" s="13" t="s">
        <v>83</v>
      </c>
      <c r="AW1144" s="13" t="s">
        <v>31</v>
      </c>
      <c r="AX1144" s="13" t="s">
        <v>81</v>
      </c>
      <c r="AY1144" s="253" t="s">
        <v>164</v>
      </c>
    </row>
    <row r="1145" s="2" customFormat="1" ht="24.15" customHeight="1">
      <c r="A1145" s="39"/>
      <c r="B1145" s="40"/>
      <c r="C1145" s="228" t="s">
        <v>920</v>
      </c>
      <c r="D1145" s="228" t="s">
        <v>166</v>
      </c>
      <c r="E1145" s="229" t="s">
        <v>921</v>
      </c>
      <c r="F1145" s="230" t="s">
        <v>922</v>
      </c>
      <c r="G1145" s="231" t="s">
        <v>240</v>
      </c>
      <c r="H1145" s="232">
        <v>86.099999999999994</v>
      </c>
      <c r="I1145" s="233"/>
      <c r="J1145" s="234">
        <f>ROUND(I1145*H1145,2)</f>
        <v>0</v>
      </c>
      <c r="K1145" s="235"/>
      <c r="L1145" s="45"/>
      <c r="M1145" s="236" t="s">
        <v>1</v>
      </c>
      <c r="N1145" s="237" t="s">
        <v>39</v>
      </c>
      <c r="O1145" s="92"/>
      <c r="P1145" s="238">
        <f>O1145*H1145</f>
        <v>0</v>
      </c>
      <c r="Q1145" s="238">
        <v>0</v>
      </c>
      <c r="R1145" s="238">
        <f>Q1145*H1145</f>
        <v>0</v>
      </c>
      <c r="S1145" s="238">
        <v>0</v>
      </c>
      <c r="T1145" s="239">
        <f>S1145*H1145</f>
        <v>0</v>
      </c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/>
      <c r="AE1145" s="39"/>
      <c r="AR1145" s="240" t="s">
        <v>170</v>
      </c>
      <c r="AT1145" s="240" t="s">
        <v>166</v>
      </c>
      <c r="AU1145" s="240" t="s">
        <v>83</v>
      </c>
      <c r="AY1145" s="18" t="s">
        <v>164</v>
      </c>
      <c r="BE1145" s="241">
        <f>IF(N1145="základní",J1145,0)</f>
        <v>0</v>
      </c>
      <c r="BF1145" s="241">
        <f>IF(N1145="snížená",J1145,0)</f>
        <v>0</v>
      </c>
      <c r="BG1145" s="241">
        <f>IF(N1145="zákl. přenesená",J1145,0)</f>
        <v>0</v>
      </c>
      <c r="BH1145" s="241">
        <f>IF(N1145="sníž. přenesená",J1145,0)</f>
        <v>0</v>
      </c>
      <c r="BI1145" s="241">
        <f>IF(N1145="nulová",J1145,0)</f>
        <v>0</v>
      </c>
      <c r="BJ1145" s="18" t="s">
        <v>81</v>
      </c>
      <c r="BK1145" s="241">
        <f>ROUND(I1145*H1145,2)</f>
        <v>0</v>
      </c>
      <c r="BL1145" s="18" t="s">
        <v>170</v>
      </c>
      <c r="BM1145" s="240" t="s">
        <v>923</v>
      </c>
    </row>
    <row r="1146" s="14" customFormat="1">
      <c r="A1146" s="14"/>
      <c r="B1146" s="254"/>
      <c r="C1146" s="255"/>
      <c r="D1146" s="244" t="s">
        <v>172</v>
      </c>
      <c r="E1146" s="256" t="s">
        <v>1</v>
      </c>
      <c r="F1146" s="257" t="s">
        <v>242</v>
      </c>
      <c r="G1146" s="255"/>
      <c r="H1146" s="256" t="s">
        <v>1</v>
      </c>
      <c r="I1146" s="258"/>
      <c r="J1146" s="255"/>
      <c r="K1146" s="255"/>
      <c r="L1146" s="259"/>
      <c r="M1146" s="260"/>
      <c r="N1146" s="261"/>
      <c r="O1146" s="261"/>
      <c r="P1146" s="261"/>
      <c r="Q1146" s="261"/>
      <c r="R1146" s="261"/>
      <c r="S1146" s="261"/>
      <c r="T1146" s="262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T1146" s="263" t="s">
        <v>172</v>
      </c>
      <c r="AU1146" s="263" t="s">
        <v>83</v>
      </c>
      <c r="AV1146" s="14" t="s">
        <v>81</v>
      </c>
      <c r="AW1146" s="14" t="s">
        <v>31</v>
      </c>
      <c r="AX1146" s="14" t="s">
        <v>12</v>
      </c>
      <c r="AY1146" s="263" t="s">
        <v>164</v>
      </c>
    </row>
    <row r="1147" s="14" customFormat="1">
      <c r="A1147" s="14"/>
      <c r="B1147" s="254"/>
      <c r="C1147" s="255"/>
      <c r="D1147" s="244" t="s">
        <v>172</v>
      </c>
      <c r="E1147" s="256" t="s">
        <v>1</v>
      </c>
      <c r="F1147" s="257" t="s">
        <v>243</v>
      </c>
      <c r="G1147" s="255"/>
      <c r="H1147" s="256" t="s">
        <v>1</v>
      </c>
      <c r="I1147" s="258"/>
      <c r="J1147" s="255"/>
      <c r="K1147" s="255"/>
      <c r="L1147" s="259"/>
      <c r="M1147" s="260"/>
      <c r="N1147" s="261"/>
      <c r="O1147" s="261"/>
      <c r="P1147" s="261"/>
      <c r="Q1147" s="261"/>
      <c r="R1147" s="261"/>
      <c r="S1147" s="261"/>
      <c r="T1147" s="262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T1147" s="263" t="s">
        <v>172</v>
      </c>
      <c r="AU1147" s="263" t="s">
        <v>83</v>
      </c>
      <c r="AV1147" s="14" t="s">
        <v>81</v>
      </c>
      <c r="AW1147" s="14" t="s">
        <v>31</v>
      </c>
      <c r="AX1147" s="14" t="s">
        <v>12</v>
      </c>
      <c r="AY1147" s="263" t="s">
        <v>164</v>
      </c>
    </row>
    <row r="1148" s="13" customFormat="1">
      <c r="A1148" s="13"/>
      <c r="B1148" s="242"/>
      <c r="C1148" s="243"/>
      <c r="D1148" s="244" t="s">
        <v>172</v>
      </c>
      <c r="E1148" s="245" t="s">
        <v>1</v>
      </c>
      <c r="F1148" s="246" t="s">
        <v>244</v>
      </c>
      <c r="G1148" s="243"/>
      <c r="H1148" s="247">
        <v>10</v>
      </c>
      <c r="I1148" s="248"/>
      <c r="J1148" s="243"/>
      <c r="K1148" s="243"/>
      <c r="L1148" s="249"/>
      <c r="M1148" s="250"/>
      <c r="N1148" s="251"/>
      <c r="O1148" s="251"/>
      <c r="P1148" s="251"/>
      <c r="Q1148" s="251"/>
      <c r="R1148" s="251"/>
      <c r="S1148" s="251"/>
      <c r="T1148" s="252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T1148" s="253" t="s">
        <v>172</v>
      </c>
      <c r="AU1148" s="253" t="s">
        <v>83</v>
      </c>
      <c r="AV1148" s="13" t="s">
        <v>83</v>
      </c>
      <c r="AW1148" s="13" t="s">
        <v>31</v>
      </c>
      <c r="AX1148" s="13" t="s">
        <v>12</v>
      </c>
      <c r="AY1148" s="253" t="s">
        <v>164</v>
      </c>
    </row>
    <row r="1149" s="14" customFormat="1">
      <c r="A1149" s="14"/>
      <c r="B1149" s="254"/>
      <c r="C1149" s="255"/>
      <c r="D1149" s="244" t="s">
        <v>172</v>
      </c>
      <c r="E1149" s="256" t="s">
        <v>1</v>
      </c>
      <c r="F1149" s="257" t="s">
        <v>234</v>
      </c>
      <c r="G1149" s="255"/>
      <c r="H1149" s="256" t="s">
        <v>1</v>
      </c>
      <c r="I1149" s="258"/>
      <c r="J1149" s="255"/>
      <c r="K1149" s="255"/>
      <c r="L1149" s="259"/>
      <c r="M1149" s="260"/>
      <c r="N1149" s="261"/>
      <c r="O1149" s="261"/>
      <c r="P1149" s="261"/>
      <c r="Q1149" s="261"/>
      <c r="R1149" s="261"/>
      <c r="S1149" s="261"/>
      <c r="T1149" s="262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T1149" s="263" t="s">
        <v>172</v>
      </c>
      <c r="AU1149" s="263" t="s">
        <v>83</v>
      </c>
      <c r="AV1149" s="14" t="s">
        <v>81</v>
      </c>
      <c r="AW1149" s="14" t="s">
        <v>31</v>
      </c>
      <c r="AX1149" s="14" t="s">
        <v>12</v>
      </c>
      <c r="AY1149" s="263" t="s">
        <v>164</v>
      </c>
    </row>
    <row r="1150" s="14" customFormat="1">
      <c r="A1150" s="14"/>
      <c r="B1150" s="254"/>
      <c r="C1150" s="255"/>
      <c r="D1150" s="244" t="s">
        <v>172</v>
      </c>
      <c r="E1150" s="256" t="s">
        <v>1</v>
      </c>
      <c r="F1150" s="257" t="s">
        <v>245</v>
      </c>
      <c r="G1150" s="255"/>
      <c r="H1150" s="256" t="s">
        <v>1</v>
      </c>
      <c r="I1150" s="258"/>
      <c r="J1150" s="255"/>
      <c r="K1150" s="255"/>
      <c r="L1150" s="259"/>
      <c r="M1150" s="260"/>
      <c r="N1150" s="261"/>
      <c r="O1150" s="261"/>
      <c r="P1150" s="261"/>
      <c r="Q1150" s="261"/>
      <c r="R1150" s="261"/>
      <c r="S1150" s="261"/>
      <c r="T1150" s="262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T1150" s="263" t="s">
        <v>172</v>
      </c>
      <c r="AU1150" s="263" t="s">
        <v>83</v>
      </c>
      <c r="AV1150" s="14" t="s">
        <v>81</v>
      </c>
      <c r="AW1150" s="14" t="s">
        <v>31</v>
      </c>
      <c r="AX1150" s="14" t="s">
        <v>12</v>
      </c>
      <c r="AY1150" s="263" t="s">
        <v>164</v>
      </c>
    </row>
    <row r="1151" s="13" customFormat="1">
      <c r="A1151" s="13"/>
      <c r="B1151" s="242"/>
      <c r="C1151" s="243"/>
      <c r="D1151" s="244" t="s">
        <v>172</v>
      </c>
      <c r="E1151" s="245" t="s">
        <v>1</v>
      </c>
      <c r="F1151" s="246" t="s">
        <v>246</v>
      </c>
      <c r="G1151" s="243"/>
      <c r="H1151" s="247">
        <v>6</v>
      </c>
      <c r="I1151" s="248"/>
      <c r="J1151" s="243"/>
      <c r="K1151" s="243"/>
      <c r="L1151" s="249"/>
      <c r="M1151" s="250"/>
      <c r="N1151" s="251"/>
      <c r="O1151" s="251"/>
      <c r="P1151" s="251"/>
      <c r="Q1151" s="251"/>
      <c r="R1151" s="251"/>
      <c r="S1151" s="251"/>
      <c r="T1151" s="252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T1151" s="253" t="s">
        <v>172</v>
      </c>
      <c r="AU1151" s="253" t="s">
        <v>83</v>
      </c>
      <c r="AV1151" s="13" t="s">
        <v>83</v>
      </c>
      <c r="AW1151" s="13" t="s">
        <v>31</v>
      </c>
      <c r="AX1151" s="13" t="s">
        <v>12</v>
      </c>
      <c r="AY1151" s="253" t="s">
        <v>164</v>
      </c>
    </row>
    <row r="1152" s="16" customFormat="1">
      <c r="A1152" s="16"/>
      <c r="B1152" s="275"/>
      <c r="C1152" s="276"/>
      <c r="D1152" s="244" t="s">
        <v>172</v>
      </c>
      <c r="E1152" s="277" t="s">
        <v>1</v>
      </c>
      <c r="F1152" s="278" t="s">
        <v>308</v>
      </c>
      <c r="G1152" s="276"/>
      <c r="H1152" s="279">
        <v>16</v>
      </c>
      <c r="I1152" s="280"/>
      <c r="J1152" s="276"/>
      <c r="K1152" s="276"/>
      <c r="L1152" s="281"/>
      <c r="M1152" s="282"/>
      <c r="N1152" s="283"/>
      <c r="O1152" s="283"/>
      <c r="P1152" s="283"/>
      <c r="Q1152" s="283"/>
      <c r="R1152" s="283"/>
      <c r="S1152" s="283"/>
      <c r="T1152" s="284"/>
      <c r="U1152" s="16"/>
      <c r="V1152" s="16"/>
      <c r="W1152" s="16"/>
      <c r="X1152" s="16"/>
      <c r="Y1152" s="16"/>
      <c r="Z1152" s="16"/>
      <c r="AA1152" s="16"/>
      <c r="AB1152" s="16"/>
      <c r="AC1152" s="16"/>
      <c r="AD1152" s="16"/>
      <c r="AE1152" s="16"/>
      <c r="AT1152" s="285" t="s">
        <v>172</v>
      </c>
      <c r="AU1152" s="285" t="s">
        <v>83</v>
      </c>
      <c r="AV1152" s="16" t="s">
        <v>181</v>
      </c>
      <c r="AW1152" s="16" t="s">
        <v>31</v>
      </c>
      <c r="AX1152" s="16" t="s">
        <v>12</v>
      </c>
      <c r="AY1152" s="285" t="s">
        <v>164</v>
      </c>
    </row>
    <row r="1153" s="14" customFormat="1">
      <c r="A1153" s="14"/>
      <c r="B1153" s="254"/>
      <c r="C1153" s="255"/>
      <c r="D1153" s="244" t="s">
        <v>172</v>
      </c>
      <c r="E1153" s="256" t="s">
        <v>1</v>
      </c>
      <c r="F1153" s="257" t="s">
        <v>242</v>
      </c>
      <c r="G1153" s="255"/>
      <c r="H1153" s="256" t="s">
        <v>1</v>
      </c>
      <c r="I1153" s="258"/>
      <c r="J1153" s="255"/>
      <c r="K1153" s="255"/>
      <c r="L1153" s="259"/>
      <c r="M1153" s="260"/>
      <c r="N1153" s="261"/>
      <c r="O1153" s="261"/>
      <c r="P1153" s="261"/>
      <c r="Q1153" s="261"/>
      <c r="R1153" s="261"/>
      <c r="S1153" s="261"/>
      <c r="T1153" s="262"/>
      <c r="U1153" s="14"/>
      <c r="V1153" s="14"/>
      <c r="W1153" s="14"/>
      <c r="X1153" s="14"/>
      <c r="Y1153" s="14"/>
      <c r="Z1153" s="14"/>
      <c r="AA1153" s="14"/>
      <c r="AB1153" s="14"/>
      <c r="AC1153" s="14"/>
      <c r="AD1153" s="14"/>
      <c r="AE1153" s="14"/>
      <c r="AT1153" s="263" t="s">
        <v>172</v>
      </c>
      <c r="AU1153" s="263" t="s">
        <v>83</v>
      </c>
      <c r="AV1153" s="14" t="s">
        <v>81</v>
      </c>
      <c r="AW1153" s="14" t="s">
        <v>31</v>
      </c>
      <c r="AX1153" s="14" t="s">
        <v>12</v>
      </c>
      <c r="AY1153" s="263" t="s">
        <v>164</v>
      </c>
    </row>
    <row r="1154" s="14" customFormat="1">
      <c r="A1154" s="14"/>
      <c r="B1154" s="254"/>
      <c r="C1154" s="255"/>
      <c r="D1154" s="244" t="s">
        <v>172</v>
      </c>
      <c r="E1154" s="256" t="s">
        <v>1</v>
      </c>
      <c r="F1154" s="257" t="s">
        <v>251</v>
      </c>
      <c r="G1154" s="255"/>
      <c r="H1154" s="256" t="s">
        <v>1</v>
      </c>
      <c r="I1154" s="258"/>
      <c r="J1154" s="255"/>
      <c r="K1154" s="255"/>
      <c r="L1154" s="259"/>
      <c r="M1154" s="260"/>
      <c r="N1154" s="261"/>
      <c r="O1154" s="261"/>
      <c r="P1154" s="261"/>
      <c r="Q1154" s="261"/>
      <c r="R1154" s="261"/>
      <c r="S1154" s="261"/>
      <c r="T1154" s="262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T1154" s="263" t="s">
        <v>172</v>
      </c>
      <c r="AU1154" s="263" t="s">
        <v>83</v>
      </c>
      <c r="AV1154" s="14" t="s">
        <v>81</v>
      </c>
      <c r="AW1154" s="14" t="s">
        <v>31</v>
      </c>
      <c r="AX1154" s="14" t="s">
        <v>12</v>
      </c>
      <c r="AY1154" s="263" t="s">
        <v>164</v>
      </c>
    </row>
    <row r="1155" s="13" customFormat="1">
      <c r="A1155" s="13"/>
      <c r="B1155" s="242"/>
      <c r="C1155" s="243"/>
      <c r="D1155" s="244" t="s">
        <v>172</v>
      </c>
      <c r="E1155" s="245" t="s">
        <v>1</v>
      </c>
      <c r="F1155" s="246" t="s">
        <v>252</v>
      </c>
      <c r="G1155" s="243"/>
      <c r="H1155" s="247">
        <v>48.200000000000003</v>
      </c>
      <c r="I1155" s="248"/>
      <c r="J1155" s="243"/>
      <c r="K1155" s="243"/>
      <c r="L1155" s="249"/>
      <c r="M1155" s="250"/>
      <c r="N1155" s="251"/>
      <c r="O1155" s="251"/>
      <c r="P1155" s="251"/>
      <c r="Q1155" s="251"/>
      <c r="R1155" s="251"/>
      <c r="S1155" s="251"/>
      <c r="T1155" s="252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T1155" s="253" t="s">
        <v>172</v>
      </c>
      <c r="AU1155" s="253" t="s">
        <v>83</v>
      </c>
      <c r="AV1155" s="13" t="s">
        <v>83</v>
      </c>
      <c r="AW1155" s="13" t="s">
        <v>31</v>
      </c>
      <c r="AX1155" s="13" t="s">
        <v>12</v>
      </c>
      <c r="AY1155" s="253" t="s">
        <v>164</v>
      </c>
    </row>
    <row r="1156" s="14" customFormat="1">
      <c r="A1156" s="14"/>
      <c r="B1156" s="254"/>
      <c r="C1156" s="255"/>
      <c r="D1156" s="244" t="s">
        <v>172</v>
      </c>
      <c r="E1156" s="256" t="s">
        <v>1</v>
      </c>
      <c r="F1156" s="257" t="s">
        <v>234</v>
      </c>
      <c r="G1156" s="255"/>
      <c r="H1156" s="256" t="s">
        <v>1</v>
      </c>
      <c r="I1156" s="258"/>
      <c r="J1156" s="255"/>
      <c r="K1156" s="255"/>
      <c r="L1156" s="259"/>
      <c r="M1156" s="260"/>
      <c r="N1156" s="261"/>
      <c r="O1156" s="261"/>
      <c r="P1156" s="261"/>
      <c r="Q1156" s="261"/>
      <c r="R1156" s="261"/>
      <c r="S1156" s="261"/>
      <c r="T1156" s="262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T1156" s="263" t="s">
        <v>172</v>
      </c>
      <c r="AU1156" s="263" t="s">
        <v>83</v>
      </c>
      <c r="AV1156" s="14" t="s">
        <v>81</v>
      </c>
      <c r="AW1156" s="14" t="s">
        <v>31</v>
      </c>
      <c r="AX1156" s="14" t="s">
        <v>12</v>
      </c>
      <c r="AY1156" s="263" t="s">
        <v>164</v>
      </c>
    </row>
    <row r="1157" s="14" customFormat="1">
      <c r="A1157" s="14"/>
      <c r="B1157" s="254"/>
      <c r="C1157" s="255"/>
      <c r="D1157" s="244" t="s">
        <v>172</v>
      </c>
      <c r="E1157" s="256" t="s">
        <v>1</v>
      </c>
      <c r="F1157" s="257" t="s">
        <v>253</v>
      </c>
      <c r="G1157" s="255"/>
      <c r="H1157" s="256" t="s">
        <v>1</v>
      </c>
      <c r="I1157" s="258"/>
      <c r="J1157" s="255"/>
      <c r="K1157" s="255"/>
      <c r="L1157" s="259"/>
      <c r="M1157" s="260"/>
      <c r="N1157" s="261"/>
      <c r="O1157" s="261"/>
      <c r="P1157" s="261"/>
      <c r="Q1157" s="261"/>
      <c r="R1157" s="261"/>
      <c r="S1157" s="261"/>
      <c r="T1157" s="262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4"/>
      <c r="AT1157" s="263" t="s">
        <v>172</v>
      </c>
      <c r="AU1157" s="263" t="s">
        <v>83</v>
      </c>
      <c r="AV1157" s="14" t="s">
        <v>81</v>
      </c>
      <c r="AW1157" s="14" t="s">
        <v>31</v>
      </c>
      <c r="AX1157" s="14" t="s">
        <v>12</v>
      </c>
      <c r="AY1157" s="263" t="s">
        <v>164</v>
      </c>
    </row>
    <row r="1158" s="13" customFormat="1">
      <c r="A1158" s="13"/>
      <c r="B1158" s="242"/>
      <c r="C1158" s="243"/>
      <c r="D1158" s="244" t="s">
        <v>172</v>
      </c>
      <c r="E1158" s="245" t="s">
        <v>1</v>
      </c>
      <c r="F1158" s="246" t="s">
        <v>254</v>
      </c>
      <c r="G1158" s="243"/>
      <c r="H1158" s="247">
        <v>21.899999999999999</v>
      </c>
      <c r="I1158" s="248"/>
      <c r="J1158" s="243"/>
      <c r="K1158" s="243"/>
      <c r="L1158" s="249"/>
      <c r="M1158" s="250"/>
      <c r="N1158" s="251"/>
      <c r="O1158" s="251"/>
      <c r="P1158" s="251"/>
      <c r="Q1158" s="251"/>
      <c r="R1158" s="251"/>
      <c r="S1158" s="251"/>
      <c r="T1158" s="252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T1158" s="253" t="s">
        <v>172</v>
      </c>
      <c r="AU1158" s="253" t="s">
        <v>83</v>
      </c>
      <c r="AV1158" s="13" t="s">
        <v>83</v>
      </c>
      <c r="AW1158" s="13" t="s">
        <v>31</v>
      </c>
      <c r="AX1158" s="13" t="s">
        <v>12</v>
      </c>
      <c r="AY1158" s="253" t="s">
        <v>164</v>
      </c>
    </row>
    <row r="1159" s="16" customFormat="1">
      <c r="A1159" s="16"/>
      <c r="B1159" s="275"/>
      <c r="C1159" s="276"/>
      <c r="D1159" s="244" t="s">
        <v>172</v>
      </c>
      <c r="E1159" s="277" t="s">
        <v>1</v>
      </c>
      <c r="F1159" s="278" t="s">
        <v>308</v>
      </c>
      <c r="G1159" s="276"/>
      <c r="H1159" s="279">
        <v>70.099999999999994</v>
      </c>
      <c r="I1159" s="280"/>
      <c r="J1159" s="276"/>
      <c r="K1159" s="276"/>
      <c r="L1159" s="281"/>
      <c r="M1159" s="282"/>
      <c r="N1159" s="283"/>
      <c r="O1159" s="283"/>
      <c r="P1159" s="283"/>
      <c r="Q1159" s="283"/>
      <c r="R1159" s="283"/>
      <c r="S1159" s="283"/>
      <c r="T1159" s="284"/>
      <c r="U1159" s="16"/>
      <c r="V1159" s="16"/>
      <c r="W1159" s="16"/>
      <c r="X1159" s="16"/>
      <c r="Y1159" s="16"/>
      <c r="Z1159" s="16"/>
      <c r="AA1159" s="16"/>
      <c r="AB1159" s="16"/>
      <c r="AC1159" s="16"/>
      <c r="AD1159" s="16"/>
      <c r="AE1159" s="16"/>
      <c r="AT1159" s="285" t="s">
        <v>172</v>
      </c>
      <c r="AU1159" s="285" t="s">
        <v>83</v>
      </c>
      <c r="AV1159" s="16" t="s">
        <v>181</v>
      </c>
      <c r="AW1159" s="16" t="s">
        <v>31</v>
      </c>
      <c r="AX1159" s="16" t="s">
        <v>12</v>
      </c>
      <c r="AY1159" s="285" t="s">
        <v>164</v>
      </c>
    </row>
    <row r="1160" s="15" customFormat="1">
      <c r="A1160" s="15"/>
      <c r="B1160" s="264"/>
      <c r="C1160" s="265"/>
      <c r="D1160" s="244" t="s">
        <v>172</v>
      </c>
      <c r="E1160" s="266" t="s">
        <v>1</v>
      </c>
      <c r="F1160" s="267" t="s">
        <v>180</v>
      </c>
      <c r="G1160" s="265"/>
      <c r="H1160" s="268">
        <v>86.099999999999994</v>
      </c>
      <c r="I1160" s="269"/>
      <c r="J1160" s="265"/>
      <c r="K1160" s="265"/>
      <c r="L1160" s="270"/>
      <c r="M1160" s="271"/>
      <c r="N1160" s="272"/>
      <c r="O1160" s="272"/>
      <c r="P1160" s="272"/>
      <c r="Q1160" s="272"/>
      <c r="R1160" s="272"/>
      <c r="S1160" s="272"/>
      <c r="T1160" s="273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T1160" s="274" t="s">
        <v>172</v>
      </c>
      <c r="AU1160" s="274" t="s">
        <v>83</v>
      </c>
      <c r="AV1160" s="15" t="s">
        <v>170</v>
      </c>
      <c r="AW1160" s="15" t="s">
        <v>31</v>
      </c>
      <c r="AX1160" s="15" t="s">
        <v>81</v>
      </c>
      <c r="AY1160" s="274" t="s">
        <v>164</v>
      </c>
    </row>
    <row r="1161" s="2" customFormat="1" ht="24.15" customHeight="1">
      <c r="A1161" s="39"/>
      <c r="B1161" s="40"/>
      <c r="C1161" s="228" t="s">
        <v>924</v>
      </c>
      <c r="D1161" s="228" t="s">
        <v>166</v>
      </c>
      <c r="E1161" s="229" t="s">
        <v>925</v>
      </c>
      <c r="F1161" s="230" t="s">
        <v>926</v>
      </c>
      <c r="G1161" s="231" t="s">
        <v>169</v>
      </c>
      <c r="H1161" s="232">
        <v>21.84</v>
      </c>
      <c r="I1161" s="233"/>
      <c r="J1161" s="234">
        <f>ROUND(I1161*H1161,2)</f>
        <v>0</v>
      </c>
      <c r="K1161" s="235"/>
      <c r="L1161" s="45"/>
      <c r="M1161" s="236" t="s">
        <v>1</v>
      </c>
      <c r="N1161" s="237" t="s">
        <v>39</v>
      </c>
      <c r="O1161" s="92"/>
      <c r="P1161" s="238">
        <f>O1161*H1161</f>
        <v>0</v>
      </c>
      <c r="Q1161" s="238">
        <v>0</v>
      </c>
      <c r="R1161" s="238">
        <f>Q1161*H1161</f>
        <v>0</v>
      </c>
      <c r="S1161" s="238">
        <v>0</v>
      </c>
      <c r="T1161" s="239">
        <f>S1161*H1161</f>
        <v>0</v>
      </c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/>
      <c r="AE1161" s="39"/>
      <c r="AR1161" s="240" t="s">
        <v>170</v>
      </c>
      <c r="AT1161" s="240" t="s">
        <v>166</v>
      </c>
      <c r="AU1161" s="240" t="s">
        <v>83</v>
      </c>
      <c r="AY1161" s="18" t="s">
        <v>164</v>
      </c>
      <c r="BE1161" s="241">
        <f>IF(N1161="základní",J1161,0)</f>
        <v>0</v>
      </c>
      <c r="BF1161" s="241">
        <f>IF(N1161="snížená",J1161,0)</f>
        <v>0</v>
      </c>
      <c r="BG1161" s="241">
        <f>IF(N1161="zákl. přenesená",J1161,0)</f>
        <v>0</v>
      </c>
      <c r="BH1161" s="241">
        <f>IF(N1161="sníž. přenesená",J1161,0)</f>
        <v>0</v>
      </c>
      <c r="BI1161" s="241">
        <f>IF(N1161="nulová",J1161,0)</f>
        <v>0</v>
      </c>
      <c r="BJ1161" s="18" t="s">
        <v>81</v>
      </c>
      <c r="BK1161" s="241">
        <f>ROUND(I1161*H1161,2)</f>
        <v>0</v>
      </c>
      <c r="BL1161" s="18" t="s">
        <v>170</v>
      </c>
      <c r="BM1161" s="240" t="s">
        <v>927</v>
      </c>
    </row>
    <row r="1162" s="14" customFormat="1">
      <c r="A1162" s="14"/>
      <c r="B1162" s="254"/>
      <c r="C1162" s="255"/>
      <c r="D1162" s="244" t="s">
        <v>172</v>
      </c>
      <c r="E1162" s="256" t="s">
        <v>1</v>
      </c>
      <c r="F1162" s="257" t="s">
        <v>177</v>
      </c>
      <c r="G1162" s="255"/>
      <c r="H1162" s="256" t="s">
        <v>1</v>
      </c>
      <c r="I1162" s="258"/>
      <c r="J1162" s="255"/>
      <c r="K1162" s="255"/>
      <c r="L1162" s="259"/>
      <c r="M1162" s="260"/>
      <c r="N1162" s="261"/>
      <c r="O1162" s="261"/>
      <c r="P1162" s="261"/>
      <c r="Q1162" s="261"/>
      <c r="R1162" s="261"/>
      <c r="S1162" s="261"/>
      <c r="T1162" s="262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T1162" s="263" t="s">
        <v>172</v>
      </c>
      <c r="AU1162" s="263" t="s">
        <v>83</v>
      </c>
      <c r="AV1162" s="14" t="s">
        <v>81</v>
      </c>
      <c r="AW1162" s="14" t="s">
        <v>31</v>
      </c>
      <c r="AX1162" s="14" t="s">
        <v>12</v>
      </c>
      <c r="AY1162" s="263" t="s">
        <v>164</v>
      </c>
    </row>
    <row r="1163" s="14" customFormat="1">
      <c r="A1163" s="14"/>
      <c r="B1163" s="254"/>
      <c r="C1163" s="255"/>
      <c r="D1163" s="244" t="s">
        <v>172</v>
      </c>
      <c r="E1163" s="256" t="s">
        <v>1</v>
      </c>
      <c r="F1163" s="257" t="s">
        <v>178</v>
      </c>
      <c r="G1163" s="255"/>
      <c r="H1163" s="256" t="s">
        <v>1</v>
      </c>
      <c r="I1163" s="258"/>
      <c r="J1163" s="255"/>
      <c r="K1163" s="255"/>
      <c r="L1163" s="259"/>
      <c r="M1163" s="260"/>
      <c r="N1163" s="261"/>
      <c r="O1163" s="261"/>
      <c r="P1163" s="261"/>
      <c r="Q1163" s="261"/>
      <c r="R1163" s="261"/>
      <c r="S1163" s="261"/>
      <c r="T1163" s="262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T1163" s="263" t="s">
        <v>172</v>
      </c>
      <c r="AU1163" s="263" t="s">
        <v>83</v>
      </c>
      <c r="AV1163" s="14" t="s">
        <v>81</v>
      </c>
      <c r="AW1163" s="14" t="s">
        <v>31</v>
      </c>
      <c r="AX1163" s="14" t="s">
        <v>12</v>
      </c>
      <c r="AY1163" s="263" t="s">
        <v>164</v>
      </c>
    </row>
    <row r="1164" s="13" customFormat="1">
      <c r="A1164" s="13"/>
      <c r="B1164" s="242"/>
      <c r="C1164" s="243"/>
      <c r="D1164" s="244" t="s">
        <v>172</v>
      </c>
      <c r="E1164" s="245" t="s">
        <v>1</v>
      </c>
      <c r="F1164" s="246" t="s">
        <v>179</v>
      </c>
      <c r="G1164" s="243"/>
      <c r="H1164" s="247">
        <v>21.84</v>
      </c>
      <c r="I1164" s="248"/>
      <c r="J1164" s="243"/>
      <c r="K1164" s="243"/>
      <c r="L1164" s="249"/>
      <c r="M1164" s="250"/>
      <c r="N1164" s="251"/>
      <c r="O1164" s="251"/>
      <c r="P1164" s="251"/>
      <c r="Q1164" s="251"/>
      <c r="R1164" s="251"/>
      <c r="S1164" s="251"/>
      <c r="T1164" s="252"/>
      <c r="U1164" s="13"/>
      <c r="V1164" s="13"/>
      <c r="W1164" s="13"/>
      <c r="X1164" s="13"/>
      <c r="Y1164" s="13"/>
      <c r="Z1164" s="13"/>
      <c r="AA1164" s="13"/>
      <c r="AB1164" s="13"/>
      <c r="AC1164" s="13"/>
      <c r="AD1164" s="13"/>
      <c r="AE1164" s="13"/>
      <c r="AT1164" s="253" t="s">
        <v>172</v>
      </c>
      <c r="AU1164" s="253" t="s">
        <v>83</v>
      </c>
      <c r="AV1164" s="13" t="s">
        <v>83</v>
      </c>
      <c r="AW1164" s="13" t="s">
        <v>31</v>
      </c>
      <c r="AX1164" s="13" t="s">
        <v>12</v>
      </c>
      <c r="AY1164" s="253" t="s">
        <v>164</v>
      </c>
    </row>
    <row r="1165" s="15" customFormat="1">
      <c r="A1165" s="15"/>
      <c r="B1165" s="264"/>
      <c r="C1165" s="265"/>
      <c r="D1165" s="244" t="s">
        <v>172</v>
      </c>
      <c r="E1165" s="266" t="s">
        <v>1</v>
      </c>
      <c r="F1165" s="267" t="s">
        <v>180</v>
      </c>
      <c r="G1165" s="265"/>
      <c r="H1165" s="268">
        <v>21.84</v>
      </c>
      <c r="I1165" s="269"/>
      <c r="J1165" s="265"/>
      <c r="K1165" s="265"/>
      <c r="L1165" s="270"/>
      <c r="M1165" s="271"/>
      <c r="N1165" s="272"/>
      <c r="O1165" s="272"/>
      <c r="P1165" s="272"/>
      <c r="Q1165" s="272"/>
      <c r="R1165" s="272"/>
      <c r="S1165" s="272"/>
      <c r="T1165" s="273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T1165" s="274" t="s">
        <v>172</v>
      </c>
      <c r="AU1165" s="274" t="s">
        <v>83</v>
      </c>
      <c r="AV1165" s="15" t="s">
        <v>170</v>
      </c>
      <c r="AW1165" s="15" t="s">
        <v>31</v>
      </c>
      <c r="AX1165" s="15" t="s">
        <v>81</v>
      </c>
      <c r="AY1165" s="274" t="s">
        <v>164</v>
      </c>
    </row>
    <row r="1166" s="2" customFormat="1" ht="24.15" customHeight="1">
      <c r="A1166" s="39"/>
      <c r="B1166" s="40"/>
      <c r="C1166" s="228" t="s">
        <v>928</v>
      </c>
      <c r="D1166" s="228" t="s">
        <v>166</v>
      </c>
      <c r="E1166" s="229" t="s">
        <v>929</v>
      </c>
      <c r="F1166" s="230" t="s">
        <v>930</v>
      </c>
      <c r="G1166" s="231" t="s">
        <v>169</v>
      </c>
      <c r="H1166" s="232">
        <v>30.960000000000001</v>
      </c>
      <c r="I1166" s="233"/>
      <c r="J1166" s="234">
        <f>ROUND(I1166*H1166,2)</f>
        <v>0</v>
      </c>
      <c r="K1166" s="235"/>
      <c r="L1166" s="45"/>
      <c r="M1166" s="236" t="s">
        <v>1</v>
      </c>
      <c r="N1166" s="237" t="s">
        <v>39</v>
      </c>
      <c r="O1166" s="92"/>
      <c r="P1166" s="238">
        <f>O1166*H1166</f>
        <v>0</v>
      </c>
      <c r="Q1166" s="238">
        <v>0</v>
      </c>
      <c r="R1166" s="238">
        <f>Q1166*H1166</f>
        <v>0</v>
      </c>
      <c r="S1166" s="238">
        <v>0</v>
      </c>
      <c r="T1166" s="239">
        <f>S1166*H1166</f>
        <v>0</v>
      </c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/>
      <c r="AE1166" s="39"/>
      <c r="AR1166" s="240" t="s">
        <v>170</v>
      </c>
      <c r="AT1166" s="240" t="s">
        <v>166</v>
      </c>
      <c r="AU1166" s="240" t="s">
        <v>83</v>
      </c>
      <c r="AY1166" s="18" t="s">
        <v>164</v>
      </c>
      <c r="BE1166" s="241">
        <f>IF(N1166="základní",J1166,0)</f>
        <v>0</v>
      </c>
      <c r="BF1166" s="241">
        <f>IF(N1166="snížená",J1166,0)</f>
        <v>0</v>
      </c>
      <c r="BG1166" s="241">
        <f>IF(N1166="zákl. přenesená",J1166,0)</f>
        <v>0</v>
      </c>
      <c r="BH1166" s="241">
        <f>IF(N1166="sníž. přenesená",J1166,0)</f>
        <v>0</v>
      </c>
      <c r="BI1166" s="241">
        <f>IF(N1166="nulová",J1166,0)</f>
        <v>0</v>
      </c>
      <c r="BJ1166" s="18" t="s">
        <v>81</v>
      </c>
      <c r="BK1166" s="241">
        <f>ROUND(I1166*H1166,2)</f>
        <v>0</v>
      </c>
      <c r="BL1166" s="18" t="s">
        <v>170</v>
      </c>
      <c r="BM1166" s="240" t="s">
        <v>931</v>
      </c>
    </row>
    <row r="1167" s="14" customFormat="1">
      <c r="A1167" s="14"/>
      <c r="B1167" s="254"/>
      <c r="C1167" s="255"/>
      <c r="D1167" s="244" t="s">
        <v>172</v>
      </c>
      <c r="E1167" s="256" t="s">
        <v>1</v>
      </c>
      <c r="F1167" s="257" t="s">
        <v>185</v>
      </c>
      <c r="G1167" s="255"/>
      <c r="H1167" s="256" t="s">
        <v>1</v>
      </c>
      <c r="I1167" s="258"/>
      <c r="J1167" s="255"/>
      <c r="K1167" s="255"/>
      <c r="L1167" s="259"/>
      <c r="M1167" s="260"/>
      <c r="N1167" s="261"/>
      <c r="O1167" s="261"/>
      <c r="P1167" s="261"/>
      <c r="Q1167" s="261"/>
      <c r="R1167" s="261"/>
      <c r="S1167" s="261"/>
      <c r="T1167" s="262"/>
      <c r="U1167" s="14"/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4"/>
      <c r="AT1167" s="263" t="s">
        <v>172</v>
      </c>
      <c r="AU1167" s="263" t="s">
        <v>83</v>
      </c>
      <c r="AV1167" s="14" t="s">
        <v>81</v>
      </c>
      <c r="AW1167" s="14" t="s">
        <v>31</v>
      </c>
      <c r="AX1167" s="14" t="s">
        <v>12</v>
      </c>
      <c r="AY1167" s="263" t="s">
        <v>164</v>
      </c>
    </row>
    <row r="1168" s="14" customFormat="1">
      <c r="A1168" s="14"/>
      <c r="B1168" s="254"/>
      <c r="C1168" s="255"/>
      <c r="D1168" s="244" t="s">
        <v>172</v>
      </c>
      <c r="E1168" s="256" t="s">
        <v>1</v>
      </c>
      <c r="F1168" s="257" t="s">
        <v>186</v>
      </c>
      <c r="G1168" s="255"/>
      <c r="H1168" s="256" t="s">
        <v>1</v>
      </c>
      <c r="I1168" s="258"/>
      <c r="J1168" s="255"/>
      <c r="K1168" s="255"/>
      <c r="L1168" s="259"/>
      <c r="M1168" s="260"/>
      <c r="N1168" s="261"/>
      <c r="O1168" s="261"/>
      <c r="P1168" s="261"/>
      <c r="Q1168" s="261"/>
      <c r="R1168" s="261"/>
      <c r="S1168" s="261"/>
      <c r="T1168" s="262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4"/>
      <c r="AT1168" s="263" t="s">
        <v>172</v>
      </c>
      <c r="AU1168" s="263" t="s">
        <v>83</v>
      </c>
      <c r="AV1168" s="14" t="s">
        <v>81</v>
      </c>
      <c r="AW1168" s="14" t="s">
        <v>31</v>
      </c>
      <c r="AX1168" s="14" t="s">
        <v>12</v>
      </c>
      <c r="AY1168" s="263" t="s">
        <v>164</v>
      </c>
    </row>
    <row r="1169" s="13" customFormat="1">
      <c r="A1169" s="13"/>
      <c r="B1169" s="242"/>
      <c r="C1169" s="243"/>
      <c r="D1169" s="244" t="s">
        <v>172</v>
      </c>
      <c r="E1169" s="245" t="s">
        <v>1</v>
      </c>
      <c r="F1169" s="246" t="s">
        <v>187</v>
      </c>
      <c r="G1169" s="243"/>
      <c r="H1169" s="247">
        <v>30.960000000000001</v>
      </c>
      <c r="I1169" s="248"/>
      <c r="J1169" s="243"/>
      <c r="K1169" s="243"/>
      <c r="L1169" s="249"/>
      <c r="M1169" s="250"/>
      <c r="N1169" s="251"/>
      <c r="O1169" s="251"/>
      <c r="P1169" s="251"/>
      <c r="Q1169" s="251"/>
      <c r="R1169" s="251"/>
      <c r="S1169" s="251"/>
      <c r="T1169" s="252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T1169" s="253" t="s">
        <v>172</v>
      </c>
      <c r="AU1169" s="253" t="s">
        <v>83</v>
      </c>
      <c r="AV1169" s="13" t="s">
        <v>83</v>
      </c>
      <c r="AW1169" s="13" t="s">
        <v>31</v>
      </c>
      <c r="AX1169" s="13" t="s">
        <v>12</v>
      </c>
      <c r="AY1169" s="253" t="s">
        <v>164</v>
      </c>
    </row>
    <row r="1170" s="15" customFormat="1">
      <c r="A1170" s="15"/>
      <c r="B1170" s="264"/>
      <c r="C1170" s="265"/>
      <c r="D1170" s="244" t="s">
        <v>172</v>
      </c>
      <c r="E1170" s="266" t="s">
        <v>1</v>
      </c>
      <c r="F1170" s="267" t="s">
        <v>180</v>
      </c>
      <c r="G1170" s="265"/>
      <c r="H1170" s="268">
        <v>30.960000000000001</v>
      </c>
      <c r="I1170" s="269"/>
      <c r="J1170" s="265"/>
      <c r="K1170" s="265"/>
      <c r="L1170" s="270"/>
      <c r="M1170" s="271"/>
      <c r="N1170" s="272"/>
      <c r="O1170" s="272"/>
      <c r="P1170" s="272"/>
      <c r="Q1170" s="272"/>
      <c r="R1170" s="272"/>
      <c r="S1170" s="272"/>
      <c r="T1170" s="273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T1170" s="274" t="s">
        <v>172</v>
      </c>
      <c r="AU1170" s="274" t="s">
        <v>83</v>
      </c>
      <c r="AV1170" s="15" t="s">
        <v>170</v>
      </c>
      <c r="AW1170" s="15" t="s">
        <v>31</v>
      </c>
      <c r="AX1170" s="15" t="s">
        <v>81</v>
      </c>
      <c r="AY1170" s="274" t="s">
        <v>164</v>
      </c>
    </row>
    <row r="1171" s="2" customFormat="1" ht="24.15" customHeight="1">
      <c r="A1171" s="39"/>
      <c r="B1171" s="40"/>
      <c r="C1171" s="228" t="s">
        <v>932</v>
      </c>
      <c r="D1171" s="228" t="s">
        <v>166</v>
      </c>
      <c r="E1171" s="229" t="s">
        <v>933</v>
      </c>
      <c r="F1171" s="230" t="s">
        <v>934</v>
      </c>
      <c r="G1171" s="231" t="s">
        <v>169</v>
      </c>
      <c r="H1171" s="232">
        <v>45</v>
      </c>
      <c r="I1171" s="233"/>
      <c r="J1171" s="234">
        <f>ROUND(I1171*H1171,2)</f>
        <v>0</v>
      </c>
      <c r="K1171" s="235"/>
      <c r="L1171" s="45"/>
      <c r="M1171" s="236" t="s">
        <v>1</v>
      </c>
      <c r="N1171" s="237" t="s">
        <v>39</v>
      </c>
      <c r="O1171" s="92"/>
      <c r="P1171" s="238">
        <f>O1171*H1171</f>
        <v>0</v>
      </c>
      <c r="Q1171" s="238">
        <v>0</v>
      </c>
      <c r="R1171" s="238">
        <f>Q1171*H1171</f>
        <v>0</v>
      </c>
      <c r="S1171" s="238">
        <v>0</v>
      </c>
      <c r="T1171" s="239">
        <f>S1171*H1171</f>
        <v>0</v>
      </c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/>
      <c r="AE1171" s="39"/>
      <c r="AR1171" s="240" t="s">
        <v>170</v>
      </c>
      <c r="AT1171" s="240" t="s">
        <v>166</v>
      </c>
      <c r="AU1171" s="240" t="s">
        <v>83</v>
      </c>
      <c r="AY1171" s="18" t="s">
        <v>164</v>
      </c>
      <c r="BE1171" s="241">
        <f>IF(N1171="základní",J1171,0)</f>
        <v>0</v>
      </c>
      <c r="BF1171" s="241">
        <f>IF(N1171="snížená",J1171,0)</f>
        <v>0</v>
      </c>
      <c r="BG1171" s="241">
        <f>IF(N1171="zákl. přenesená",J1171,0)</f>
        <v>0</v>
      </c>
      <c r="BH1171" s="241">
        <f>IF(N1171="sníž. přenesená",J1171,0)</f>
        <v>0</v>
      </c>
      <c r="BI1171" s="241">
        <f>IF(N1171="nulová",J1171,0)</f>
        <v>0</v>
      </c>
      <c r="BJ1171" s="18" t="s">
        <v>81</v>
      </c>
      <c r="BK1171" s="241">
        <f>ROUND(I1171*H1171,2)</f>
        <v>0</v>
      </c>
      <c r="BL1171" s="18" t="s">
        <v>170</v>
      </c>
      <c r="BM1171" s="240" t="s">
        <v>935</v>
      </c>
    </row>
    <row r="1172" s="14" customFormat="1">
      <c r="A1172" s="14"/>
      <c r="B1172" s="254"/>
      <c r="C1172" s="255"/>
      <c r="D1172" s="244" t="s">
        <v>172</v>
      </c>
      <c r="E1172" s="256" t="s">
        <v>1</v>
      </c>
      <c r="F1172" s="257" t="s">
        <v>191</v>
      </c>
      <c r="G1172" s="255"/>
      <c r="H1172" s="256" t="s">
        <v>1</v>
      </c>
      <c r="I1172" s="258"/>
      <c r="J1172" s="255"/>
      <c r="K1172" s="255"/>
      <c r="L1172" s="259"/>
      <c r="M1172" s="260"/>
      <c r="N1172" s="261"/>
      <c r="O1172" s="261"/>
      <c r="P1172" s="261"/>
      <c r="Q1172" s="261"/>
      <c r="R1172" s="261"/>
      <c r="S1172" s="261"/>
      <c r="T1172" s="262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4"/>
      <c r="AT1172" s="263" t="s">
        <v>172</v>
      </c>
      <c r="AU1172" s="263" t="s">
        <v>83</v>
      </c>
      <c r="AV1172" s="14" t="s">
        <v>81</v>
      </c>
      <c r="AW1172" s="14" t="s">
        <v>31</v>
      </c>
      <c r="AX1172" s="14" t="s">
        <v>12</v>
      </c>
      <c r="AY1172" s="263" t="s">
        <v>164</v>
      </c>
    </row>
    <row r="1173" s="14" customFormat="1">
      <c r="A1173" s="14"/>
      <c r="B1173" s="254"/>
      <c r="C1173" s="255"/>
      <c r="D1173" s="244" t="s">
        <v>172</v>
      </c>
      <c r="E1173" s="256" t="s">
        <v>1</v>
      </c>
      <c r="F1173" s="257" t="s">
        <v>192</v>
      </c>
      <c r="G1173" s="255"/>
      <c r="H1173" s="256" t="s">
        <v>1</v>
      </c>
      <c r="I1173" s="258"/>
      <c r="J1173" s="255"/>
      <c r="K1173" s="255"/>
      <c r="L1173" s="259"/>
      <c r="M1173" s="260"/>
      <c r="N1173" s="261"/>
      <c r="O1173" s="261"/>
      <c r="P1173" s="261"/>
      <c r="Q1173" s="261"/>
      <c r="R1173" s="261"/>
      <c r="S1173" s="261"/>
      <c r="T1173" s="262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T1173" s="263" t="s">
        <v>172</v>
      </c>
      <c r="AU1173" s="263" t="s">
        <v>83</v>
      </c>
      <c r="AV1173" s="14" t="s">
        <v>81</v>
      </c>
      <c r="AW1173" s="14" t="s">
        <v>31</v>
      </c>
      <c r="AX1173" s="14" t="s">
        <v>12</v>
      </c>
      <c r="AY1173" s="263" t="s">
        <v>164</v>
      </c>
    </row>
    <row r="1174" s="13" customFormat="1">
      <c r="A1174" s="13"/>
      <c r="B1174" s="242"/>
      <c r="C1174" s="243"/>
      <c r="D1174" s="244" t="s">
        <v>172</v>
      </c>
      <c r="E1174" s="245" t="s">
        <v>1</v>
      </c>
      <c r="F1174" s="246" t="s">
        <v>193</v>
      </c>
      <c r="G1174" s="243"/>
      <c r="H1174" s="247">
        <v>45</v>
      </c>
      <c r="I1174" s="248"/>
      <c r="J1174" s="243"/>
      <c r="K1174" s="243"/>
      <c r="L1174" s="249"/>
      <c r="M1174" s="250"/>
      <c r="N1174" s="251"/>
      <c r="O1174" s="251"/>
      <c r="P1174" s="251"/>
      <c r="Q1174" s="251"/>
      <c r="R1174" s="251"/>
      <c r="S1174" s="251"/>
      <c r="T1174" s="252"/>
      <c r="U1174" s="13"/>
      <c r="V1174" s="13"/>
      <c r="W1174" s="13"/>
      <c r="X1174" s="13"/>
      <c r="Y1174" s="13"/>
      <c r="Z1174" s="13"/>
      <c r="AA1174" s="13"/>
      <c r="AB1174" s="13"/>
      <c r="AC1174" s="13"/>
      <c r="AD1174" s="13"/>
      <c r="AE1174" s="13"/>
      <c r="AT1174" s="253" t="s">
        <v>172</v>
      </c>
      <c r="AU1174" s="253" t="s">
        <v>83</v>
      </c>
      <c r="AV1174" s="13" t="s">
        <v>83</v>
      </c>
      <c r="AW1174" s="13" t="s">
        <v>31</v>
      </c>
      <c r="AX1174" s="13" t="s">
        <v>12</v>
      </c>
      <c r="AY1174" s="253" t="s">
        <v>164</v>
      </c>
    </row>
    <row r="1175" s="15" customFormat="1">
      <c r="A1175" s="15"/>
      <c r="B1175" s="264"/>
      <c r="C1175" s="265"/>
      <c r="D1175" s="244" t="s">
        <v>172</v>
      </c>
      <c r="E1175" s="266" t="s">
        <v>1</v>
      </c>
      <c r="F1175" s="267" t="s">
        <v>180</v>
      </c>
      <c r="G1175" s="265"/>
      <c r="H1175" s="268">
        <v>45</v>
      </c>
      <c r="I1175" s="269"/>
      <c r="J1175" s="265"/>
      <c r="K1175" s="265"/>
      <c r="L1175" s="270"/>
      <c r="M1175" s="271"/>
      <c r="N1175" s="272"/>
      <c r="O1175" s="272"/>
      <c r="P1175" s="272"/>
      <c r="Q1175" s="272"/>
      <c r="R1175" s="272"/>
      <c r="S1175" s="272"/>
      <c r="T1175" s="273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T1175" s="274" t="s">
        <v>172</v>
      </c>
      <c r="AU1175" s="274" t="s">
        <v>83</v>
      </c>
      <c r="AV1175" s="15" t="s">
        <v>170</v>
      </c>
      <c r="AW1175" s="15" t="s">
        <v>31</v>
      </c>
      <c r="AX1175" s="15" t="s">
        <v>81</v>
      </c>
      <c r="AY1175" s="274" t="s">
        <v>164</v>
      </c>
    </row>
    <row r="1176" s="2" customFormat="1" ht="24.15" customHeight="1">
      <c r="A1176" s="39"/>
      <c r="B1176" s="40"/>
      <c r="C1176" s="228" t="s">
        <v>936</v>
      </c>
      <c r="D1176" s="228" t="s">
        <v>166</v>
      </c>
      <c r="E1176" s="229" t="s">
        <v>937</v>
      </c>
      <c r="F1176" s="230" t="s">
        <v>938</v>
      </c>
      <c r="G1176" s="231" t="s">
        <v>240</v>
      </c>
      <c r="H1176" s="232">
        <v>12</v>
      </c>
      <c r="I1176" s="233"/>
      <c r="J1176" s="234">
        <f>ROUND(I1176*H1176,2)</f>
        <v>0</v>
      </c>
      <c r="K1176" s="235"/>
      <c r="L1176" s="45"/>
      <c r="M1176" s="236" t="s">
        <v>1</v>
      </c>
      <c r="N1176" s="237" t="s">
        <v>39</v>
      </c>
      <c r="O1176" s="92"/>
      <c r="P1176" s="238">
        <f>O1176*H1176</f>
        <v>0</v>
      </c>
      <c r="Q1176" s="238">
        <v>0</v>
      </c>
      <c r="R1176" s="238">
        <f>Q1176*H1176</f>
        <v>0</v>
      </c>
      <c r="S1176" s="238">
        <v>0</v>
      </c>
      <c r="T1176" s="239">
        <f>S1176*H1176</f>
        <v>0</v>
      </c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/>
      <c r="AE1176" s="39"/>
      <c r="AR1176" s="240" t="s">
        <v>170</v>
      </c>
      <c r="AT1176" s="240" t="s">
        <v>166</v>
      </c>
      <c r="AU1176" s="240" t="s">
        <v>83</v>
      </c>
      <c r="AY1176" s="18" t="s">
        <v>164</v>
      </c>
      <c r="BE1176" s="241">
        <f>IF(N1176="základní",J1176,0)</f>
        <v>0</v>
      </c>
      <c r="BF1176" s="241">
        <f>IF(N1176="snížená",J1176,0)</f>
        <v>0</v>
      </c>
      <c r="BG1176" s="241">
        <f>IF(N1176="zákl. přenesená",J1176,0)</f>
        <v>0</v>
      </c>
      <c r="BH1176" s="241">
        <f>IF(N1176="sníž. přenesená",J1176,0)</f>
        <v>0</v>
      </c>
      <c r="BI1176" s="241">
        <f>IF(N1176="nulová",J1176,0)</f>
        <v>0</v>
      </c>
      <c r="BJ1176" s="18" t="s">
        <v>81</v>
      </c>
      <c r="BK1176" s="241">
        <f>ROUND(I1176*H1176,2)</f>
        <v>0</v>
      </c>
      <c r="BL1176" s="18" t="s">
        <v>170</v>
      </c>
      <c r="BM1176" s="240" t="s">
        <v>939</v>
      </c>
    </row>
    <row r="1177" s="13" customFormat="1">
      <c r="A1177" s="13"/>
      <c r="B1177" s="242"/>
      <c r="C1177" s="243"/>
      <c r="D1177" s="244" t="s">
        <v>172</v>
      </c>
      <c r="E1177" s="245" t="s">
        <v>1</v>
      </c>
      <c r="F1177" s="246" t="s">
        <v>8</v>
      </c>
      <c r="G1177" s="243"/>
      <c r="H1177" s="247">
        <v>12</v>
      </c>
      <c r="I1177" s="248"/>
      <c r="J1177" s="243"/>
      <c r="K1177" s="243"/>
      <c r="L1177" s="249"/>
      <c r="M1177" s="250"/>
      <c r="N1177" s="251"/>
      <c r="O1177" s="251"/>
      <c r="P1177" s="251"/>
      <c r="Q1177" s="251"/>
      <c r="R1177" s="251"/>
      <c r="S1177" s="251"/>
      <c r="T1177" s="252"/>
      <c r="U1177" s="13"/>
      <c r="V1177" s="13"/>
      <c r="W1177" s="13"/>
      <c r="X1177" s="13"/>
      <c r="Y1177" s="13"/>
      <c r="Z1177" s="13"/>
      <c r="AA1177" s="13"/>
      <c r="AB1177" s="13"/>
      <c r="AC1177" s="13"/>
      <c r="AD1177" s="13"/>
      <c r="AE1177" s="13"/>
      <c r="AT1177" s="253" t="s">
        <v>172</v>
      </c>
      <c r="AU1177" s="253" t="s">
        <v>83</v>
      </c>
      <c r="AV1177" s="13" t="s">
        <v>83</v>
      </c>
      <c r="AW1177" s="13" t="s">
        <v>31</v>
      </c>
      <c r="AX1177" s="13" t="s">
        <v>81</v>
      </c>
      <c r="AY1177" s="253" t="s">
        <v>164</v>
      </c>
    </row>
    <row r="1178" s="12" customFormat="1" ht="22.8" customHeight="1">
      <c r="A1178" s="12"/>
      <c r="B1178" s="212"/>
      <c r="C1178" s="213"/>
      <c r="D1178" s="214" t="s">
        <v>73</v>
      </c>
      <c r="E1178" s="226" t="s">
        <v>940</v>
      </c>
      <c r="F1178" s="226" t="s">
        <v>941</v>
      </c>
      <c r="G1178" s="213"/>
      <c r="H1178" s="213"/>
      <c r="I1178" s="216"/>
      <c r="J1178" s="227">
        <f>BK1178</f>
        <v>0</v>
      </c>
      <c r="K1178" s="213"/>
      <c r="L1178" s="218"/>
      <c r="M1178" s="219"/>
      <c r="N1178" s="220"/>
      <c r="O1178" s="220"/>
      <c r="P1178" s="221">
        <f>SUM(P1179:P1194)</f>
        <v>0</v>
      </c>
      <c r="Q1178" s="220"/>
      <c r="R1178" s="221">
        <f>SUM(R1179:R1194)</f>
        <v>0</v>
      </c>
      <c r="S1178" s="220"/>
      <c r="T1178" s="222">
        <f>SUM(T1179:T1194)</f>
        <v>0</v>
      </c>
      <c r="U1178" s="12"/>
      <c r="V1178" s="12"/>
      <c r="W1178" s="12"/>
      <c r="X1178" s="12"/>
      <c r="Y1178" s="12"/>
      <c r="Z1178" s="12"/>
      <c r="AA1178" s="12"/>
      <c r="AB1178" s="12"/>
      <c r="AC1178" s="12"/>
      <c r="AD1178" s="12"/>
      <c r="AE1178" s="12"/>
      <c r="AR1178" s="223" t="s">
        <v>81</v>
      </c>
      <c r="AT1178" s="224" t="s">
        <v>73</v>
      </c>
      <c r="AU1178" s="224" t="s">
        <v>81</v>
      </c>
      <c r="AY1178" s="223" t="s">
        <v>164</v>
      </c>
      <c r="BK1178" s="225">
        <f>SUM(BK1179:BK1194)</f>
        <v>0</v>
      </c>
    </row>
    <row r="1179" s="2" customFormat="1" ht="24.15" customHeight="1">
      <c r="A1179" s="39"/>
      <c r="B1179" s="40"/>
      <c r="C1179" s="228" t="s">
        <v>942</v>
      </c>
      <c r="D1179" s="228" t="s">
        <v>166</v>
      </c>
      <c r="E1179" s="229" t="s">
        <v>943</v>
      </c>
      <c r="F1179" s="230" t="s">
        <v>944</v>
      </c>
      <c r="G1179" s="231" t="s">
        <v>446</v>
      </c>
      <c r="H1179" s="232">
        <v>1836.4665</v>
      </c>
      <c r="I1179" s="233"/>
      <c r="J1179" s="234">
        <f>ROUND(I1179*H1179,2)</f>
        <v>0</v>
      </c>
      <c r="K1179" s="235"/>
      <c r="L1179" s="45"/>
      <c r="M1179" s="236" t="s">
        <v>1</v>
      </c>
      <c r="N1179" s="237" t="s">
        <v>39</v>
      </c>
      <c r="O1179" s="92"/>
      <c r="P1179" s="238">
        <f>O1179*H1179</f>
        <v>0</v>
      </c>
      <c r="Q1179" s="238">
        <v>0</v>
      </c>
      <c r="R1179" s="238">
        <f>Q1179*H1179</f>
        <v>0</v>
      </c>
      <c r="S1179" s="238">
        <v>0</v>
      </c>
      <c r="T1179" s="239">
        <f>S1179*H1179</f>
        <v>0</v>
      </c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/>
      <c r="AE1179" s="39"/>
      <c r="AR1179" s="240" t="s">
        <v>170</v>
      </c>
      <c r="AT1179" s="240" t="s">
        <v>166</v>
      </c>
      <c r="AU1179" s="240" t="s">
        <v>83</v>
      </c>
      <c r="AY1179" s="18" t="s">
        <v>164</v>
      </c>
      <c r="BE1179" s="241">
        <f>IF(N1179="základní",J1179,0)</f>
        <v>0</v>
      </c>
      <c r="BF1179" s="241">
        <f>IF(N1179="snížená",J1179,0)</f>
        <v>0</v>
      </c>
      <c r="BG1179" s="241">
        <f>IF(N1179="zákl. přenesená",J1179,0)</f>
        <v>0</v>
      </c>
      <c r="BH1179" s="241">
        <f>IF(N1179="sníž. přenesená",J1179,0)</f>
        <v>0</v>
      </c>
      <c r="BI1179" s="241">
        <f>IF(N1179="nulová",J1179,0)</f>
        <v>0</v>
      </c>
      <c r="BJ1179" s="18" t="s">
        <v>81</v>
      </c>
      <c r="BK1179" s="241">
        <f>ROUND(I1179*H1179,2)</f>
        <v>0</v>
      </c>
      <c r="BL1179" s="18" t="s">
        <v>170</v>
      </c>
      <c r="BM1179" s="240" t="s">
        <v>945</v>
      </c>
    </row>
    <row r="1180" s="2" customFormat="1" ht="24.15" customHeight="1">
      <c r="A1180" s="39"/>
      <c r="B1180" s="40"/>
      <c r="C1180" s="228" t="s">
        <v>946</v>
      </c>
      <c r="D1180" s="228" t="s">
        <v>166</v>
      </c>
      <c r="E1180" s="229" t="s">
        <v>947</v>
      </c>
      <c r="F1180" s="230" t="s">
        <v>948</v>
      </c>
      <c r="G1180" s="231" t="s">
        <v>446</v>
      </c>
      <c r="H1180" s="232">
        <v>23874.0645</v>
      </c>
      <c r="I1180" s="233"/>
      <c r="J1180" s="234">
        <f>ROUND(I1180*H1180,2)</f>
        <v>0</v>
      </c>
      <c r="K1180" s="235"/>
      <c r="L1180" s="45"/>
      <c r="M1180" s="236" t="s">
        <v>1</v>
      </c>
      <c r="N1180" s="237" t="s">
        <v>39</v>
      </c>
      <c r="O1180" s="92"/>
      <c r="P1180" s="238">
        <f>O1180*H1180</f>
        <v>0</v>
      </c>
      <c r="Q1180" s="238">
        <v>0</v>
      </c>
      <c r="R1180" s="238">
        <f>Q1180*H1180</f>
        <v>0</v>
      </c>
      <c r="S1180" s="238">
        <v>0</v>
      </c>
      <c r="T1180" s="239">
        <f>S1180*H1180</f>
        <v>0</v>
      </c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/>
      <c r="AE1180" s="39"/>
      <c r="AR1180" s="240" t="s">
        <v>170</v>
      </c>
      <c r="AT1180" s="240" t="s">
        <v>166</v>
      </c>
      <c r="AU1180" s="240" t="s">
        <v>83</v>
      </c>
      <c r="AY1180" s="18" t="s">
        <v>164</v>
      </c>
      <c r="BE1180" s="241">
        <f>IF(N1180="základní",J1180,0)</f>
        <v>0</v>
      </c>
      <c r="BF1180" s="241">
        <f>IF(N1180="snížená",J1180,0)</f>
        <v>0</v>
      </c>
      <c r="BG1180" s="241">
        <f>IF(N1180="zákl. přenesená",J1180,0)</f>
        <v>0</v>
      </c>
      <c r="BH1180" s="241">
        <f>IF(N1180="sníž. přenesená",J1180,0)</f>
        <v>0</v>
      </c>
      <c r="BI1180" s="241">
        <f>IF(N1180="nulová",J1180,0)</f>
        <v>0</v>
      </c>
      <c r="BJ1180" s="18" t="s">
        <v>81</v>
      </c>
      <c r="BK1180" s="241">
        <f>ROUND(I1180*H1180,2)</f>
        <v>0</v>
      </c>
      <c r="BL1180" s="18" t="s">
        <v>170</v>
      </c>
      <c r="BM1180" s="240" t="s">
        <v>949</v>
      </c>
    </row>
    <row r="1181" s="13" customFormat="1">
      <c r="A1181" s="13"/>
      <c r="B1181" s="242"/>
      <c r="C1181" s="243"/>
      <c r="D1181" s="244" t="s">
        <v>172</v>
      </c>
      <c r="E1181" s="243"/>
      <c r="F1181" s="246" t="s">
        <v>950</v>
      </c>
      <c r="G1181" s="243"/>
      <c r="H1181" s="247">
        <v>23874.0645</v>
      </c>
      <c r="I1181" s="248"/>
      <c r="J1181" s="243"/>
      <c r="K1181" s="243"/>
      <c r="L1181" s="249"/>
      <c r="M1181" s="250"/>
      <c r="N1181" s="251"/>
      <c r="O1181" s="251"/>
      <c r="P1181" s="251"/>
      <c r="Q1181" s="251"/>
      <c r="R1181" s="251"/>
      <c r="S1181" s="251"/>
      <c r="T1181" s="252"/>
      <c r="U1181" s="13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T1181" s="253" t="s">
        <v>172</v>
      </c>
      <c r="AU1181" s="253" t="s">
        <v>83</v>
      </c>
      <c r="AV1181" s="13" t="s">
        <v>83</v>
      </c>
      <c r="AW1181" s="13" t="s">
        <v>4</v>
      </c>
      <c r="AX1181" s="13" t="s">
        <v>81</v>
      </c>
      <c r="AY1181" s="253" t="s">
        <v>164</v>
      </c>
    </row>
    <row r="1182" s="2" customFormat="1" ht="33" customHeight="1">
      <c r="A1182" s="39"/>
      <c r="B1182" s="40"/>
      <c r="C1182" s="228" t="s">
        <v>951</v>
      </c>
      <c r="D1182" s="228" t="s">
        <v>166</v>
      </c>
      <c r="E1182" s="229" t="s">
        <v>952</v>
      </c>
      <c r="F1182" s="230" t="s">
        <v>953</v>
      </c>
      <c r="G1182" s="231" t="s">
        <v>446</v>
      </c>
      <c r="H1182" s="232">
        <v>160.57499999999999</v>
      </c>
      <c r="I1182" s="233"/>
      <c r="J1182" s="234">
        <f>ROUND(I1182*H1182,2)</f>
        <v>0</v>
      </c>
      <c r="K1182" s="235"/>
      <c r="L1182" s="45"/>
      <c r="M1182" s="236" t="s">
        <v>1</v>
      </c>
      <c r="N1182" s="237" t="s">
        <v>39</v>
      </c>
      <c r="O1182" s="92"/>
      <c r="P1182" s="238">
        <f>O1182*H1182</f>
        <v>0</v>
      </c>
      <c r="Q1182" s="238">
        <v>0</v>
      </c>
      <c r="R1182" s="238">
        <f>Q1182*H1182</f>
        <v>0</v>
      </c>
      <c r="S1182" s="238">
        <v>0</v>
      </c>
      <c r="T1182" s="239">
        <f>S1182*H1182</f>
        <v>0</v>
      </c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/>
      <c r="AE1182" s="39"/>
      <c r="AR1182" s="240" t="s">
        <v>170</v>
      </c>
      <c r="AT1182" s="240" t="s">
        <v>166</v>
      </c>
      <c r="AU1182" s="240" t="s">
        <v>83</v>
      </c>
      <c r="AY1182" s="18" t="s">
        <v>164</v>
      </c>
      <c r="BE1182" s="241">
        <f>IF(N1182="základní",J1182,0)</f>
        <v>0</v>
      </c>
      <c r="BF1182" s="241">
        <f>IF(N1182="snížená",J1182,0)</f>
        <v>0</v>
      </c>
      <c r="BG1182" s="241">
        <f>IF(N1182="zákl. přenesená",J1182,0)</f>
        <v>0</v>
      </c>
      <c r="BH1182" s="241">
        <f>IF(N1182="sníž. přenesená",J1182,0)</f>
        <v>0</v>
      </c>
      <c r="BI1182" s="241">
        <f>IF(N1182="nulová",J1182,0)</f>
        <v>0</v>
      </c>
      <c r="BJ1182" s="18" t="s">
        <v>81</v>
      </c>
      <c r="BK1182" s="241">
        <f>ROUND(I1182*H1182,2)</f>
        <v>0</v>
      </c>
      <c r="BL1182" s="18" t="s">
        <v>170</v>
      </c>
      <c r="BM1182" s="240" t="s">
        <v>954</v>
      </c>
    </row>
    <row r="1183" s="14" customFormat="1">
      <c r="A1183" s="14"/>
      <c r="B1183" s="254"/>
      <c r="C1183" s="255"/>
      <c r="D1183" s="244" t="s">
        <v>172</v>
      </c>
      <c r="E1183" s="256" t="s">
        <v>1</v>
      </c>
      <c r="F1183" s="257" t="s">
        <v>408</v>
      </c>
      <c r="G1183" s="255"/>
      <c r="H1183" s="256" t="s">
        <v>1</v>
      </c>
      <c r="I1183" s="258"/>
      <c r="J1183" s="255"/>
      <c r="K1183" s="255"/>
      <c r="L1183" s="259"/>
      <c r="M1183" s="260"/>
      <c r="N1183" s="261"/>
      <c r="O1183" s="261"/>
      <c r="P1183" s="261"/>
      <c r="Q1183" s="261"/>
      <c r="R1183" s="261"/>
      <c r="S1183" s="261"/>
      <c r="T1183" s="262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T1183" s="263" t="s">
        <v>172</v>
      </c>
      <c r="AU1183" s="263" t="s">
        <v>83</v>
      </c>
      <c r="AV1183" s="14" t="s">
        <v>81</v>
      </c>
      <c r="AW1183" s="14" t="s">
        <v>31</v>
      </c>
      <c r="AX1183" s="14" t="s">
        <v>12</v>
      </c>
      <c r="AY1183" s="263" t="s">
        <v>164</v>
      </c>
    </row>
    <row r="1184" s="14" customFormat="1">
      <c r="A1184" s="14"/>
      <c r="B1184" s="254"/>
      <c r="C1184" s="255"/>
      <c r="D1184" s="244" t="s">
        <v>172</v>
      </c>
      <c r="E1184" s="256" t="s">
        <v>1</v>
      </c>
      <c r="F1184" s="257" t="s">
        <v>955</v>
      </c>
      <c r="G1184" s="255"/>
      <c r="H1184" s="256" t="s">
        <v>1</v>
      </c>
      <c r="I1184" s="258"/>
      <c r="J1184" s="255"/>
      <c r="K1184" s="255"/>
      <c r="L1184" s="259"/>
      <c r="M1184" s="260"/>
      <c r="N1184" s="261"/>
      <c r="O1184" s="261"/>
      <c r="P1184" s="261"/>
      <c r="Q1184" s="261"/>
      <c r="R1184" s="261"/>
      <c r="S1184" s="261"/>
      <c r="T1184" s="262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T1184" s="263" t="s">
        <v>172</v>
      </c>
      <c r="AU1184" s="263" t="s">
        <v>83</v>
      </c>
      <c r="AV1184" s="14" t="s">
        <v>81</v>
      </c>
      <c r="AW1184" s="14" t="s">
        <v>31</v>
      </c>
      <c r="AX1184" s="14" t="s">
        <v>12</v>
      </c>
      <c r="AY1184" s="263" t="s">
        <v>164</v>
      </c>
    </row>
    <row r="1185" s="13" customFormat="1">
      <c r="A1185" s="13"/>
      <c r="B1185" s="242"/>
      <c r="C1185" s="243"/>
      <c r="D1185" s="244" t="s">
        <v>172</v>
      </c>
      <c r="E1185" s="245" t="s">
        <v>1</v>
      </c>
      <c r="F1185" s="246" t="s">
        <v>956</v>
      </c>
      <c r="G1185" s="243"/>
      <c r="H1185" s="247">
        <v>160.57499999999999</v>
      </c>
      <c r="I1185" s="248"/>
      <c r="J1185" s="243"/>
      <c r="K1185" s="243"/>
      <c r="L1185" s="249"/>
      <c r="M1185" s="250"/>
      <c r="N1185" s="251"/>
      <c r="O1185" s="251"/>
      <c r="P1185" s="251"/>
      <c r="Q1185" s="251"/>
      <c r="R1185" s="251"/>
      <c r="S1185" s="251"/>
      <c r="T1185" s="252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T1185" s="253" t="s">
        <v>172</v>
      </c>
      <c r="AU1185" s="253" t="s">
        <v>83</v>
      </c>
      <c r="AV1185" s="13" t="s">
        <v>83</v>
      </c>
      <c r="AW1185" s="13" t="s">
        <v>31</v>
      </c>
      <c r="AX1185" s="13" t="s">
        <v>81</v>
      </c>
      <c r="AY1185" s="253" t="s">
        <v>164</v>
      </c>
    </row>
    <row r="1186" s="2" customFormat="1" ht="24.15" customHeight="1">
      <c r="A1186" s="39"/>
      <c r="B1186" s="40"/>
      <c r="C1186" s="228" t="s">
        <v>957</v>
      </c>
      <c r="D1186" s="228" t="s">
        <v>166</v>
      </c>
      <c r="E1186" s="229" t="s">
        <v>958</v>
      </c>
      <c r="F1186" s="230" t="s">
        <v>445</v>
      </c>
      <c r="G1186" s="231" t="s">
        <v>446</v>
      </c>
      <c r="H1186" s="232">
        <v>1064.8810000000001</v>
      </c>
      <c r="I1186" s="233"/>
      <c r="J1186" s="234">
        <f>ROUND(I1186*H1186,2)</f>
        <v>0</v>
      </c>
      <c r="K1186" s="235"/>
      <c r="L1186" s="45"/>
      <c r="M1186" s="236" t="s">
        <v>1</v>
      </c>
      <c r="N1186" s="237" t="s">
        <v>39</v>
      </c>
      <c r="O1186" s="92"/>
      <c r="P1186" s="238">
        <f>O1186*H1186</f>
        <v>0</v>
      </c>
      <c r="Q1186" s="238">
        <v>0</v>
      </c>
      <c r="R1186" s="238">
        <f>Q1186*H1186</f>
        <v>0</v>
      </c>
      <c r="S1186" s="238">
        <v>0</v>
      </c>
      <c r="T1186" s="239">
        <f>S1186*H1186</f>
        <v>0</v>
      </c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/>
      <c r="AE1186" s="39"/>
      <c r="AR1186" s="240" t="s">
        <v>170</v>
      </c>
      <c r="AT1186" s="240" t="s">
        <v>166</v>
      </c>
      <c r="AU1186" s="240" t="s">
        <v>83</v>
      </c>
      <c r="AY1186" s="18" t="s">
        <v>164</v>
      </c>
      <c r="BE1186" s="241">
        <f>IF(N1186="základní",J1186,0)</f>
        <v>0</v>
      </c>
      <c r="BF1186" s="241">
        <f>IF(N1186="snížená",J1186,0)</f>
        <v>0</v>
      </c>
      <c r="BG1186" s="241">
        <f>IF(N1186="zákl. přenesená",J1186,0)</f>
        <v>0</v>
      </c>
      <c r="BH1186" s="241">
        <f>IF(N1186="sníž. přenesená",J1186,0)</f>
        <v>0</v>
      </c>
      <c r="BI1186" s="241">
        <f>IF(N1186="nulová",J1186,0)</f>
        <v>0</v>
      </c>
      <c r="BJ1186" s="18" t="s">
        <v>81</v>
      </c>
      <c r="BK1186" s="241">
        <f>ROUND(I1186*H1186,2)</f>
        <v>0</v>
      </c>
      <c r="BL1186" s="18" t="s">
        <v>170</v>
      </c>
      <c r="BM1186" s="240" t="s">
        <v>959</v>
      </c>
    </row>
    <row r="1187" s="14" customFormat="1">
      <c r="A1187" s="14"/>
      <c r="B1187" s="254"/>
      <c r="C1187" s="255"/>
      <c r="D1187" s="244" t="s">
        <v>172</v>
      </c>
      <c r="E1187" s="256" t="s">
        <v>1</v>
      </c>
      <c r="F1187" s="257" t="s">
        <v>408</v>
      </c>
      <c r="G1187" s="255"/>
      <c r="H1187" s="256" t="s">
        <v>1</v>
      </c>
      <c r="I1187" s="258"/>
      <c r="J1187" s="255"/>
      <c r="K1187" s="255"/>
      <c r="L1187" s="259"/>
      <c r="M1187" s="260"/>
      <c r="N1187" s="261"/>
      <c r="O1187" s="261"/>
      <c r="P1187" s="261"/>
      <c r="Q1187" s="261"/>
      <c r="R1187" s="261"/>
      <c r="S1187" s="261"/>
      <c r="T1187" s="262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T1187" s="263" t="s">
        <v>172</v>
      </c>
      <c r="AU1187" s="263" t="s">
        <v>83</v>
      </c>
      <c r="AV1187" s="14" t="s">
        <v>81</v>
      </c>
      <c r="AW1187" s="14" t="s">
        <v>31</v>
      </c>
      <c r="AX1187" s="14" t="s">
        <v>12</v>
      </c>
      <c r="AY1187" s="263" t="s">
        <v>164</v>
      </c>
    </row>
    <row r="1188" s="14" customFormat="1">
      <c r="A1188" s="14"/>
      <c r="B1188" s="254"/>
      <c r="C1188" s="255"/>
      <c r="D1188" s="244" t="s">
        <v>172</v>
      </c>
      <c r="E1188" s="256" t="s">
        <v>1</v>
      </c>
      <c r="F1188" s="257" t="s">
        <v>960</v>
      </c>
      <c r="G1188" s="255"/>
      <c r="H1188" s="256" t="s">
        <v>1</v>
      </c>
      <c r="I1188" s="258"/>
      <c r="J1188" s="255"/>
      <c r="K1188" s="255"/>
      <c r="L1188" s="259"/>
      <c r="M1188" s="260"/>
      <c r="N1188" s="261"/>
      <c r="O1188" s="261"/>
      <c r="P1188" s="261"/>
      <c r="Q1188" s="261"/>
      <c r="R1188" s="261"/>
      <c r="S1188" s="261"/>
      <c r="T1188" s="262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T1188" s="263" t="s">
        <v>172</v>
      </c>
      <c r="AU1188" s="263" t="s">
        <v>83</v>
      </c>
      <c r="AV1188" s="14" t="s">
        <v>81</v>
      </c>
      <c r="AW1188" s="14" t="s">
        <v>31</v>
      </c>
      <c r="AX1188" s="14" t="s">
        <v>12</v>
      </c>
      <c r="AY1188" s="263" t="s">
        <v>164</v>
      </c>
    </row>
    <row r="1189" s="13" customFormat="1">
      <c r="A1189" s="13"/>
      <c r="B1189" s="242"/>
      <c r="C1189" s="243"/>
      <c r="D1189" s="244" t="s">
        <v>172</v>
      </c>
      <c r="E1189" s="245" t="s">
        <v>1</v>
      </c>
      <c r="F1189" s="246" t="s">
        <v>961</v>
      </c>
      <c r="G1189" s="243"/>
      <c r="H1189" s="247">
        <v>1064.8810000000001</v>
      </c>
      <c r="I1189" s="248"/>
      <c r="J1189" s="243"/>
      <c r="K1189" s="243"/>
      <c r="L1189" s="249"/>
      <c r="M1189" s="250"/>
      <c r="N1189" s="251"/>
      <c r="O1189" s="251"/>
      <c r="P1189" s="251"/>
      <c r="Q1189" s="251"/>
      <c r="R1189" s="251"/>
      <c r="S1189" s="251"/>
      <c r="T1189" s="252"/>
      <c r="U1189" s="13"/>
      <c r="V1189" s="13"/>
      <c r="W1189" s="13"/>
      <c r="X1189" s="13"/>
      <c r="Y1189" s="13"/>
      <c r="Z1189" s="13"/>
      <c r="AA1189" s="13"/>
      <c r="AB1189" s="13"/>
      <c r="AC1189" s="13"/>
      <c r="AD1189" s="13"/>
      <c r="AE1189" s="13"/>
      <c r="AT1189" s="253" t="s">
        <v>172</v>
      </c>
      <c r="AU1189" s="253" t="s">
        <v>83</v>
      </c>
      <c r="AV1189" s="13" t="s">
        <v>83</v>
      </c>
      <c r="AW1189" s="13" t="s">
        <v>31</v>
      </c>
      <c r="AX1189" s="13" t="s">
        <v>81</v>
      </c>
      <c r="AY1189" s="253" t="s">
        <v>164</v>
      </c>
    </row>
    <row r="1190" s="2" customFormat="1" ht="37.8" customHeight="1">
      <c r="A1190" s="39"/>
      <c r="B1190" s="40"/>
      <c r="C1190" s="228" t="s">
        <v>962</v>
      </c>
      <c r="D1190" s="228" t="s">
        <v>166</v>
      </c>
      <c r="E1190" s="229" t="s">
        <v>963</v>
      </c>
      <c r="F1190" s="230" t="s">
        <v>964</v>
      </c>
      <c r="G1190" s="231" t="s">
        <v>446</v>
      </c>
      <c r="H1190" s="232">
        <v>611.00999999999999</v>
      </c>
      <c r="I1190" s="233"/>
      <c r="J1190" s="234">
        <f>ROUND(I1190*H1190,2)</f>
        <v>0</v>
      </c>
      <c r="K1190" s="235"/>
      <c r="L1190" s="45"/>
      <c r="M1190" s="236" t="s">
        <v>1</v>
      </c>
      <c r="N1190" s="237" t="s">
        <v>39</v>
      </c>
      <c r="O1190" s="92"/>
      <c r="P1190" s="238">
        <f>O1190*H1190</f>
        <v>0</v>
      </c>
      <c r="Q1190" s="238">
        <v>0</v>
      </c>
      <c r="R1190" s="238">
        <f>Q1190*H1190</f>
        <v>0</v>
      </c>
      <c r="S1190" s="238">
        <v>0</v>
      </c>
      <c r="T1190" s="239">
        <f>S1190*H1190</f>
        <v>0</v>
      </c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/>
      <c r="AE1190" s="39"/>
      <c r="AR1190" s="240" t="s">
        <v>170</v>
      </c>
      <c r="AT1190" s="240" t="s">
        <v>166</v>
      </c>
      <c r="AU1190" s="240" t="s">
        <v>83</v>
      </c>
      <c r="AY1190" s="18" t="s">
        <v>164</v>
      </c>
      <c r="BE1190" s="241">
        <f>IF(N1190="základní",J1190,0)</f>
        <v>0</v>
      </c>
      <c r="BF1190" s="241">
        <f>IF(N1190="snížená",J1190,0)</f>
        <v>0</v>
      </c>
      <c r="BG1190" s="241">
        <f>IF(N1190="zákl. přenesená",J1190,0)</f>
        <v>0</v>
      </c>
      <c r="BH1190" s="241">
        <f>IF(N1190="sníž. přenesená",J1190,0)</f>
        <v>0</v>
      </c>
      <c r="BI1190" s="241">
        <f>IF(N1190="nulová",J1190,0)</f>
        <v>0</v>
      </c>
      <c r="BJ1190" s="18" t="s">
        <v>81</v>
      </c>
      <c r="BK1190" s="241">
        <f>ROUND(I1190*H1190,2)</f>
        <v>0</v>
      </c>
      <c r="BL1190" s="18" t="s">
        <v>170</v>
      </c>
      <c r="BM1190" s="240" t="s">
        <v>965</v>
      </c>
    </row>
    <row r="1191" s="14" customFormat="1">
      <c r="A1191" s="14"/>
      <c r="B1191" s="254"/>
      <c r="C1191" s="255"/>
      <c r="D1191" s="244" t="s">
        <v>172</v>
      </c>
      <c r="E1191" s="256" t="s">
        <v>1</v>
      </c>
      <c r="F1191" s="257" t="s">
        <v>408</v>
      </c>
      <c r="G1191" s="255"/>
      <c r="H1191" s="256" t="s">
        <v>1</v>
      </c>
      <c r="I1191" s="258"/>
      <c r="J1191" s="255"/>
      <c r="K1191" s="255"/>
      <c r="L1191" s="259"/>
      <c r="M1191" s="260"/>
      <c r="N1191" s="261"/>
      <c r="O1191" s="261"/>
      <c r="P1191" s="261"/>
      <c r="Q1191" s="261"/>
      <c r="R1191" s="261"/>
      <c r="S1191" s="261"/>
      <c r="T1191" s="262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T1191" s="263" t="s">
        <v>172</v>
      </c>
      <c r="AU1191" s="263" t="s">
        <v>83</v>
      </c>
      <c r="AV1191" s="14" t="s">
        <v>81</v>
      </c>
      <c r="AW1191" s="14" t="s">
        <v>31</v>
      </c>
      <c r="AX1191" s="14" t="s">
        <v>12</v>
      </c>
      <c r="AY1191" s="263" t="s">
        <v>164</v>
      </c>
    </row>
    <row r="1192" s="14" customFormat="1">
      <c r="A1192" s="14"/>
      <c r="B1192" s="254"/>
      <c r="C1192" s="255"/>
      <c r="D1192" s="244" t="s">
        <v>172</v>
      </c>
      <c r="E1192" s="256" t="s">
        <v>1</v>
      </c>
      <c r="F1192" s="257" t="s">
        <v>208</v>
      </c>
      <c r="G1192" s="255"/>
      <c r="H1192" s="256" t="s">
        <v>1</v>
      </c>
      <c r="I1192" s="258"/>
      <c r="J1192" s="255"/>
      <c r="K1192" s="255"/>
      <c r="L1192" s="259"/>
      <c r="M1192" s="260"/>
      <c r="N1192" s="261"/>
      <c r="O1192" s="261"/>
      <c r="P1192" s="261"/>
      <c r="Q1192" s="261"/>
      <c r="R1192" s="261"/>
      <c r="S1192" s="261"/>
      <c r="T1192" s="262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4"/>
      <c r="AT1192" s="263" t="s">
        <v>172</v>
      </c>
      <c r="AU1192" s="263" t="s">
        <v>83</v>
      </c>
      <c r="AV1192" s="14" t="s">
        <v>81</v>
      </c>
      <c r="AW1192" s="14" t="s">
        <v>31</v>
      </c>
      <c r="AX1192" s="14" t="s">
        <v>12</v>
      </c>
      <c r="AY1192" s="263" t="s">
        <v>164</v>
      </c>
    </row>
    <row r="1193" s="13" customFormat="1">
      <c r="A1193" s="13"/>
      <c r="B1193" s="242"/>
      <c r="C1193" s="243"/>
      <c r="D1193" s="244" t="s">
        <v>172</v>
      </c>
      <c r="E1193" s="245" t="s">
        <v>1</v>
      </c>
      <c r="F1193" s="246" t="s">
        <v>966</v>
      </c>
      <c r="G1193" s="243"/>
      <c r="H1193" s="247">
        <v>611.00999999999999</v>
      </c>
      <c r="I1193" s="248"/>
      <c r="J1193" s="243"/>
      <c r="K1193" s="243"/>
      <c r="L1193" s="249"/>
      <c r="M1193" s="250"/>
      <c r="N1193" s="251"/>
      <c r="O1193" s="251"/>
      <c r="P1193" s="251"/>
      <c r="Q1193" s="251"/>
      <c r="R1193" s="251"/>
      <c r="S1193" s="251"/>
      <c r="T1193" s="252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T1193" s="253" t="s">
        <v>172</v>
      </c>
      <c r="AU1193" s="253" t="s">
        <v>83</v>
      </c>
      <c r="AV1193" s="13" t="s">
        <v>83</v>
      </c>
      <c r="AW1193" s="13" t="s">
        <v>31</v>
      </c>
      <c r="AX1193" s="13" t="s">
        <v>81</v>
      </c>
      <c r="AY1193" s="253" t="s">
        <v>164</v>
      </c>
    </row>
    <row r="1194" s="2" customFormat="1" ht="24.15" customHeight="1">
      <c r="A1194" s="39"/>
      <c r="B1194" s="40"/>
      <c r="C1194" s="228" t="s">
        <v>967</v>
      </c>
      <c r="D1194" s="228" t="s">
        <v>166</v>
      </c>
      <c r="E1194" s="229" t="s">
        <v>968</v>
      </c>
      <c r="F1194" s="230" t="s">
        <v>969</v>
      </c>
      <c r="G1194" s="231" t="s">
        <v>446</v>
      </c>
      <c r="H1194" s="232">
        <v>1836.4665</v>
      </c>
      <c r="I1194" s="233"/>
      <c r="J1194" s="234">
        <f>ROUND(I1194*H1194,2)</f>
        <v>0</v>
      </c>
      <c r="K1194" s="235"/>
      <c r="L1194" s="45"/>
      <c r="M1194" s="236" t="s">
        <v>1</v>
      </c>
      <c r="N1194" s="237" t="s">
        <v>39</v>
      </c>
      <c r="O1194" s="92"/>
      <c r="P1194" s="238">
        <f>O1194*H1194</f>
        <v>0</v>
      </c>
      <c r="Q1194" s="238">
        <v>0</v>
      </c>
      <c r="R1194" s="238">
        <f>Q1194*H1194</f>
        <v>0</v>
      </c>
      <c r="S1194" s="238">
        <v>0</v>
      </c>
      <c r="T1194" s="239">
        <f>S1194*H1194</f>
        <v>0</v>
      </c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/>
      <c r="AE1194" s="39"/>
      <c r="AR1194" s="240" t="s">
        <v>170</v>
      </c>
      <c r="AT1194" s="240" t="s">
        <v>166</v>
      </c>
      <c r="AU1194" s="240" t="s">
        <v>83</v>
      </c>
      <c r="AY1194" s="18" t="s">
        <v>164</v>
      </c>
      <c r="BE1194" s="241">
        <f>IF(N1194="základní",J1194,0)</f>
        <v>0</v>
      </c>
      <c r="BF1194" s="241">
        <f>IF(N1194="snížená",J1194,0)</f>
        <v>0</v>
      </c>
      <c r="BG1194" s="241">
        <f>IF(N1194="zákl. přenesená",J1194,0)</f>
        <v>0</v>
      </c>
      <c r="BH1194" s="241">
        <f>IF(N1194="sníž. přenesená",J1194,0)</f>
        <v>0</v>
      </c>
      <c r="BI1194" s="241">
        <f>IF(N1194="nulová",J1194,0)</f>
        <v>0</v>
      </c>
      <c r="BJ1194" s="18" t="s">
        <v>81</v>
      </c>
      <c r="BK1194" s="241">
        <f>ROUND(I1194*H1194,2)</f>
        <v>0</v>
      </c>
      <c r="BL1194" s="18" t="s">
        <v>170</v>
      </c>
      <c r="BM1194" s="240" t="s">
        <v>970</v>
      </c>
    </row>
    <row r="1195" s="12" customFormat="1" ht="22.8" customHeight="1">
      <c r="A1195" s="12"/>
      <c r="B1195" s="212"/>
      <c r="C1195" s="213"/>
      <c r="D1195" s="214" t="s">
        <v>73</v>
      </c>
      <c r="E1195" s="226" t="s">
        <v>971</v>
      </c>
      <c r="F1195" s="226" t="s">
        <v>972</v>
      </c>
      <c r="G1195" s="213"/>
      <c r="H1195" s="213"/>
      <c r="I1195" s="216"/>
      <c r="J1195" s="227">
        <f>BK1195</f>
        <v>0</v>
      </c>
      <c r="K1195" s="213"/>
      <c r="L1195" s="218"/>
      <c r="M1195" s="219"/>
      <c r="N1195" s="220"/>
      <c r="O1195" s="220"/>
      <c r="P1195" s="221">
        <f>SUM(P1196:P1204)</f>
        <v>0</v>
      </c>
      <c r="Q1195" s="220"/>
      <c r="R1195" s="221">
        <f>SUM(R1196:R1204)</f>
        <v>0</v>
      </c>
      <c r="S1195" s="220"/>
      <c r="T1195" s="222">
        <f>SUM(T1196:T1204)</f>
        <v>0</v>
      </c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R1195" s="223" t="s">
        <v>81</v>
      </c>
      <c r="AT1195" s="224" t="s">
        <v>73</v>
      </c>
      <c r="AU1195" s="224" t="s">
        <v>81</v>
      </c>
      <c r="AY1195" s="223" t="s">
        <v>164</v>
      </c>
      <c r="BK1195" s="225">
        <f>SUM(BK1196:BK1204)</f>
        <v>0</v>
      </c>
    </row>
    <row r="1196" s="2" customFormat="1" ht="24.15" customHeight="1">
      <c r="A1196" s="39"/>
      <c r="B1196" s="40"/>
      <c r="C1196" s="228" t="s">
        <v>973</v>
      </c>
      <c r="D1196" s="228" t="s">
        <v>166</v>
      </c>
      <c r="E1196" s="229" t="s">
        <v>974</v>
      </c>
      <c r="F1196" s="230" t="s">
        <v>975</v>
      </c>
      <c r="G1196" s="231" t="s">
        <v>446</v>
      </c>
      <c r="H1196" s="232">
        <v>28.315000000000001</v>
      </c>
      <c r="I1196" s="233"/>
      <c r="J1196" s="234">
        <f>ROUND(I1196*H1196,2)</f>
        <v>0</v>
      </c>
      <c r="K1196" s="235"/>
      <c r="L1196" s="45"/>
      <c r="M1196" s="236" t="s">
        <v>1</v>
      </c>
      <c r="N1196" s="237" t="s">
        <v>39</v>
      </c>
      <c r="O1196" s="92"/>
      <c r="P1196" s="238">
        <f>O1196*H1196</f>
        <v>0</v>
      </c>
      <c r="Q1196" s="238">
        <v>0</v>
      </c>
      <c r="R1196" s="238">
        <f>Q1196*H1196</f>
        <v>0</v>
      </c>
      <c r="S1196" s="238">
        <v>0</v>
      </c>
      <c r="T1196" s="239">
        <f>S1196*H1196</f>
        <v>0</v>
      </c>
      <c r="U1196" s="39"/>
      <c r="V1196" s="39"/>
      <c r="W1196" s="39"/>
      <c r="X1196" s="39"/>
      <c r="Y1196" s="39"/>
      <c r="Z1196" s="39"/>
      <c r="AA1196" s="39"/>
      <c r="AB1196" s="39"/>
      <c r="AC1196" s="39"/>
      <c r="AD1196" s="39"/>
      <c r="AE1196" s="39"/>
      <c r="AR1196" s="240" t="s">
        <v>170</v>
      </c>
      <c r="AT1196" s="240" t="s">
        <v>166</v>
      </c>
      <c r="AU1196" s="240" t="s">
        <v>83</v>
      </c>
      <c r="AY1196" s="18" t="s">
        <v>164</v>
      </c>
      <c r="BE1196" s="241">
        <f>IF(N1196="základní",J1196,0)</f>
        <v>0</v>
      </c>
      <c r="BF1196" s="241">
        <f>IF(N1196="snížená",J1196,0)</f>
        <v>0</v>
      </c>
      <c r="BG1196" s="241">
        <f>IF(N1196="zákl. přenesená",J1196,0)</f>
        <v>0</v>
      </c>
      <c r="BH1196" s="241">
        <f>IF(N1196="sníž. přenesená",J1196,0)</f>
        <v>0</v>
      </c>
      <c r="BI1196" s="241">
        <f>IF(N1196="nulová",J1196,0)</f>
        <v>0</v>
      </c>
      <c r="BJ1196" s="18" t="s">
        <v>81</v>
      </c>
      <c r="BK1196" s="241">
        <f>ROUND(I1196*H1196,2)</f>
        <v>0</v>
      </c>
      <c r="BL1196" s="18" t="s">
        <v>170</v>
      </c>
      <c r="BM1196" s="240" t="s">
        <v>976</v>
      </c>
    </row>
    <row r="1197" s="14" customFormat="1">
      <c r="A1197" s="14"/>
      <c r="B1197" s="254"/>
      <c r="C1197" s="255"/>
      <c r="D1197" s="244" t="s">
        <v>172</v>
      </c>
      <c r="E1197" s="256" t="s">
        <v>1</v>
      </c>
      <c r="F1197" s="257" t="s">
        <v>242</v>
      </c>
      <c r="G1197" s="255"/>
      <c r="H1197" s="256" t="s">
        <v>1</v>
      </c>
      <c r="I1197" s="258"/>
      <c r="J1197" s="255"/>
      <c r="K1197" s="255"/>
      <c r="L1197" s="259"/>
      <c r="M1197" s="260"/>
      <c r="N1197" s="261"/>
      <c r="O1197" s="261"/>
      <c r="P1197" s="261"/>
      <c r="Q1197" s="261"/>
      <c r="R1197" s="261"/>
      <c r="S1197" s="261"/>
      <c r="T1197" s="262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  <c r="AT1197" s="263" t="s">
        <v>172</v>
      </c>
      <c r="AU1197" s="263" t="s">
        <v>83</v>
      </c>
      <c r="AV1197" s="14" t="s">
        <v>81</v>
      </c>
      <c r="AW1197" s="14" t="s">
        <v>31</v>
      </c>
      <c r="AX1197" s="14" t="s">
        <v>12</v>
      </c>
      <c r="AY1197" s="263" t="s">
        <v>164</v>
      </c>
    </row>
    <row r="1198" s="13" customFormat="1">
      <c r="A1198" s="13"/>
      <c r="B1198" s="242"/>
      <c r="C1198" s="243"/>
      <c r="D1198" s="244" t="s">
        <v>172</v>
      </c>
      <c r="E1198" s="245" t="s">
        <v>1</v>
      </c>
      <c r="F1198" s="246" t="s">
        <v>977</v>
      </c>
      <c r="G1198" s="243"/>
      <c r="H1198" s="247">
        <v>28.315000000000001</v>
      </c>
      <c r="I1198" s="248"/>
      <c r="J1198" s="243"/>
      <c r="K1198" s="243"/>
      <c r="L1198" s="249"/>
      <c r="M1198" s="250"/>
      <c r="N1198" s="251"/>
      <c r="O1198" s="251"/>
      <c r="P1198" s="251"/>
      <c r="Q1198" s="251"/>
      <c r="R1198" s="251"/>
      <c r="S1198" s="251"/>
      <c r="T1198" s="252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T1198" s="253" t="s">
        <v>172</v>
      </c>
      <c r="AU1198" s="253" t="s">
        <v>83</v>
      </c>
      <c r="AV1198" s="13" t="s">
        <v>83</v>
      </c>
      <c r="AW1198" s="13" t="s">
        <v>31</v>
      </c>
      <c r="AX1198" s="13" t="s">
        <v>81</v>
      </c>
      <c r="AY1198" s="253" t="s">
        <v>164</v>
      </c>
    </row>
    <row r="1199" s="2" customFormat="1" ht="33" customHeight="1">
      <c r="A1199" s="39"/>
      <c r="B1199" s="40"/>
      <c r="C1199" s="228" t="s">
        <v>978</v>
      </c>
      <c r="D1199" s="228" t="s">
        <v>166</v>
      </c>
      <c r="E1199" s="229" t="s">
        <v>979</v>
      </c>
      <c r="F1199" s="230" t="s">
        <v>980</v>
      </c>
      <c r="G1199" s="231" t="s">
        <v>446</v>
      </c>
      <c r="H1199" s="232">
        <v>4212.1199999999999</v>
      </c>
      <c r="I1199" s="233"/>
      <c r="J1199" s="234">
        <f>ROUND(I1199*H1199,2)</f>
        <v>0</v>
      </c>
      <c r="K1199" s="235"/>
      <c r="L1199" s="45"/>
      <c r="M1199" s="236" t="s">
        <v>1</v>
      </c>
      <c r="N1199" s="237" t="s">
        <v>39</v>
      </c>
      <c r="O1199" s="92"/>
      <c r="P1199" s="238">
        <f>O1199*H1199</f>
        <v>0</v>
      </c>
      <c r="Q1199" s="238">
        <v>0</v>
      </c>
      <c r="R1199" s="238">
        <f>Q1199*H1199</f>
        <v>0</v>
      </c>
      <c r="S1199" s="238">
        <v>0</v>
      </c>
      <c r="T1199" s="239">
        <f>S1199*H1199</f>
        <v>0</v>
      </c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/>
      <c r="AE1199" s="39"/>
      <c r="AR1199" s="240" t="s">
        <v>170</v>
      </c>
      <c r="AT1199" s="240" t="s">
        <v>166</v>
      </c>
      <c r="AU1199" s="240" t="s">
        <v>83</v>
      </c>
      <c r="AY1199" s="18" t="s">
        <v>164</v>
      </c>
      <c r="BE1199" s="241">
        <f>IF(N1199="základní",J1199,0)</f>
        <v>0</v>
      </c>
      <c r="BF1199" s="241">
        <f>IF(N1199="snížená",J1199,0)</f>
        <v>0</v>
      </c>
      <c r="BG1199" s="241">
        <f>IF(N1199="zákl. přenesená",J1199,0)</f>
        <v>0</v>
      </c>
      <c r="BH1199" s="241">
        <f>IF(N1199="sníž. přenesená",J1199,0)</f>
        <v>0</v>
      </c>
      <c r="BI1199" s="241">
        <f>IF(N1199="nulová",J1199,0)</f>
        <v>0</v>
      </c>
      <c r="BJ1199" s="18" t="s">
        <v>81</v>
      </c>
      <c r="BK1199" s="241">
        <f>ROUND(I1199*H1199,2)</f>
        <v>0</v>
      </c>
      <c r="BL1199" s="18" t="s">
        <v>170</v>
      </c>
      <c r="BM1199" s="240" t="s">
        <v>981</v>
      </c>
    </row>
    <row r="1200" s="14" customFormat="1">
      <c r="A1200" s="14"/>
      <c r="B1200" s="254"/>
      <c r="C1200" s="255"/>
      <c r="D1200" s="244" t="s">
        <v>172</v>
      </c>
      <c r="E1200" s="256" t="s">
        <v>1</v>
      </c>
      <c r="F1200" s="257" t="s">
        <v>982</v>
      </c>
      <c r="G1200" s="255"/>
      <c r="H1200" s="256" t="s">
        <v>1</v>
      </c>
      <c r="I1200" s="258"/>
      <c r="J1200" s="255"/>
      <c r="K1200" s="255"/>
      <c r="L1200" s="259"/>
      <c r="M1200" s="260"/>
      <c r="N1200" s="261"/>
      <c r="O1200" s="261"/>
      <c r="P1200" s="261"/>
      <c r="Q1200" s="261"/>
      <c r="R1200" s="261"/>
      <c r="S1200" s="261"/>
      <c r="T1200" s="262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T1200" s="263" t="s">
        <v>172</v>
      </c>
      <c r="AU1200" s="263" t="s">
        <v>83</v>
      </c>
      <c r="AV1200" s="14" t="s">
        <v>81</v>
      </c>
      <c r="AW1200" s="14" t="s">
        <v>31</v>
      </c>
      <c r="AX1200" s="14" t="s">
        <v>12</v>
      </c>
      <c r="AY1200" s="263" t="s">
        <v>164</v>
      </c>
    </row>
    <row r="1201" s="13" customFormat="1">
      <c r="A1201" s="13"/>
      <c r="B1201" s="242"/>
      <c r="C1201" s="243"/>
      <c r="D1201" s="244" t="s">
        <v>172</v>
      </c>
      <c r="E1201" s="245" t="s">
        <v>1</v>
      </c>
      <c r="F1201" s="246" t="s">
        <v>983</v>
      </c>
      <c r="G1201" s="243"/>
      <c r="H1201" s="247">
        <v>4212.1199999999999</v>
      </c>
      <c r="I1201" s="248"/>
      <c r="J1201" s="243"/>
      <c r="K1201" s="243"/>
      <c r="L1201" s="249"/>
      <c r="M1201" s="250"/>
      <c r="N1201" s="251"/>
      <c r="O1201" s="251"/>
      <c r="P1201" s="251"/>
      <c r="Q1201" s="251"/>
      <c r="R1201" s="251"/>
      <c r="S1201" s="251"/>
      <c r="T1201" s="252"/>
      <c r="U1201" s="13"/>
      <c r="V1201" s="13"/>
      <c r="W1201" s="13"/>
      <c r="X1201" s="13"/>
      <c r="Y1201" s="13"/>
      <c r="Z1201" s="13"/>
      <c r="AA1201" s="13"/>
      <c r="AB1201" s="13"/>
      <c r="AC1201" s="13"/>
      <c r="AD1201" s="13"/>
      <c r="AE1201" s="13"/>
      <c r="AT1201" s="253" t="s">
        <v>172</v>
      </c>
      <c r="AU1201" s="253" t="s">
        <v>83</v>
      </c>
      <c r="AV1201" s="13" t="s">
        <v>83</v>
      </c>
      <c r="AW1201" s="13" t="s">
        <v>31</v>
      </c>
      <c r="AX1201" s="13" t="s">
        <v>81</v>
      </c>
      <c r="AY1201" s="253" t="s">
        <v>164</v>
      </c>
    </row>
    <row r="1202" s="2" customFormat="1" ht="24.15" customHeight="1">
      <c r="A1202" s="39"/>
      <c r="B1202" s="40"/>
      <c r="C1202" s="228" t="s">
        <v>984</v>
      </c>
      <c r="D1202" s="228" t="s">
        <v>166</v>
      </c>
      <c r="E1202" s="229" t="s">
        <v>985</v>
      </c>
      <c r="F1202" s="230" t="s">
        <v>986</v>
      </c>
      <c r="G1202" s="231" t="s">
        <v>446</v>
      </c>
      <c r="H1202" s="232">
        <v>1227.2429999999999</v>
      </c>
      <c r="I1202" s="233"/>
      <c r="J1202" s="234">
        <f>ROUND(I1202*H1202,2)</f>
        <v>0</v>
      </c>
      <c r="K1202" s="235"/>
      <c r="L1202" s="45"/>
      <c r="M1202" s="236" t="s">
        <v>1</v>
      </c>
      <c r="N1202" s="237" t="s">
        <v>39</v>
      </c>
      <c r="O1202" s="92"/>
      <c r="P1202" s="238">
        <f>O1202*H1202</f>
        <v>0</v>
      </c>
      <c r="Q1202" s="238">
        <v>0</v>
      </c>
      <c r="R1202" s="238">
        <f>Q1202*H1202</f>
        <v>0</v>
      </c>
      <c r="S1202" s="238">
        <v>0</v>
      </c>
      <c r="T1202" s="239">
        <f>S1202*H1202</f>
        <v>0</v>
      </c>
      <c r="U1202" s="39"/>
      <c r="V1202" s="39"/>
      <c r="W1202" s="39"/>
      <c r="X1202" s="39"/>
      <c r="Y1202" s="39"/>
      <c r="Z1202" s="39"/>
      <c r="AA1202" s="39"/>
      <c r="AB1202" s="39"/>
      <c r="AC1202" s="39"/>
      <c r="AD1202" s="39"/>
      <c r="AE1202" s="39"/>
      <c r="AR1202" s="240" t="s">
        <v>170</v>
      </c>
      <c r="AT1202" s="240" t="s">
        <v>166</v>
      </c>
      <c r="AU1202" s="240" t="s">
        <v>83</v>
      </c>
      <c r="AY1202" s="18" t="s">
        <v>164</v>
      </c>
      <c r="BE1202" s="241">
        <f>IF(N1202="základní",J1202,0)</f>
        <v>0</v>
      </c>
      <c r="BF1202" s="241">
        <f>IF(N1202="snížená",J1202,0)</f>
        <v>0</v>
      </c>
      <c r="BG1202" s="241">
        <f>IF(N1202="zákl. přenesená",J1202,0)</f>
        <v>0</v>
      </c>
      <c r="BH1202" s="241">
        <f>IF(N1202="sníž. přenesená",J1202,0)</f>
        <v>0</v>
      </c>
      <c r="BI1202" s="241">
        <f>IF(N1202="nulová",J1202,0)</f>
        <v>0</v>
      </c>
      <c r="BJ1202" s="18" t="s">
        <v>81</v>
      </c>
      <c r="BK1202" s="241">
        <f>ROUND(I1202*H1202,2)</f>
        <v>0</v>
      </c>
      <c r="BL1202" s="18" t="s">
        <v>170</v>
      </c>
      <c r="BM1202" s="240" t="s">
        <v>987</v>
      </c>
    </row>
    <row r="1203" s="14" customFormat="1">
      <c r="A1203" s="14"/>
      <c r="B1203" s="254"/>
      <c r="C1203" s="255"/>
      <c r="D1203" s="244" t="s">
        <v>172</v>
      </c>
      <c r="E1203" s="256" t="s">
        <v>1</v>
      </c>
      <c r="F1203" s="257" t="s">
        <v>988</v>
      </c>
      <c r="G1203" s="255"/>
      <c r="H1203" s="256" t="s">
        <v>1</v>
      </c>
      <c r="I1203" s="258"/>
      <c r="J1203" s="255"/>
      <c r="K1203" s="255"/>
      <c r="L1203" s="259"/>
      <c r="M1203" s="260"/>
      <c r="N1203" s="261"/>
      <c r="O1203" s="261"/>
      <c r="P1203" s="261"/>
      <c r="Q1203" s="261"/>
      <c r="R1203" s="261"/>
      <c r="S1203" s="261"/>
      <c r="T1203" s="262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4"/>
      <c r="AT1203" s="263" t="s">
        <v>172</v>
      </c>
      <c r="AU1203" s="263" t="s">
        <v>83</v>
      </c>
      <c r="AV1203" s="14" t="s">
        <v>81</v>
      </c>
      <c r="AW1203" s="14" t="s">
        <v>31</v>
      </c>
      <c r="AX1203" s="14" t="s">
        <v>12</v>
      </c>
      <c r="AY1203" s="263" t="s">
        <v>164</v>
      </c>
    </row>
    <row r="1204" s="13" customFormat="1">
      <c r="A1204" s="13"/>
      <c r="B1204" s="242"/>
      <c r="C1204" s="243"/>
      <c r="D1204" s="244" t="s">
        <v>172</v>
      </c>
      <c r="E1204" s="245" t="s">
        <v>1</v>
      </c>
      <c r="F1204" s="246" t="s">
        <v>989</v>
      </c>
      <c r="G1204" s="243"/>
      <c r="H1204" s="247">
        <v>1227.2429999999999</v>
      </c>
      <c r="I1204" s="248"/>
      <c r="J1204" s="243"/>
      <c r="K1204" s="243"/>
      <c r="L1204" s="249"/>
      <c r="M1204" s="301"/>
      <c r="N1204" s="302"/>
      <c r="O1204" s="302"/>
      <c r="P1204" s="302"/>
      <c r="Q1204" s="302"/>
      <c r="R1204" s="302"/>
      <c r="S1204" s="302"/>
      <c r="T1204" s="303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T1204" s="253" t="s">
        <v>172</v>
      </c>
      <c r="AU1204" s="253" t="s">
        <v>83</v>
      </c>
      <c r="AV1204" s="13" t="s">
        <v>83</v>
      </c>
      <c r="AW1204" s="13" t="s">
        <v>31</v>
      </c>
      <c r="AX1204" s="13" t="s">
        <v>81</v>
      </c>
      <c r="AY1204" s="253" t="s">
        <v>164</v>
      </c>
    </row>
    <row r="1205" s="2" customFormat="1" ht="6.96" customHeight="1">
      <c r="A1205" s="39"/>
      <c r="B1205" s="67"/>
      <c r="C1205" s="68"/>
      <c r="D1205" s="68"/>
      <c r="E1205" s="68"/>
      <c r="F1205" s="68"/>
      <c r="G1205" s="68"/>
      <c r="H1205" s="68"/>
      <c r="I1205" s="68"/>
      <c r="J1205" s="68"/>
      <c r="K1205" s="68"/>
      <c r="L1205" s="45"/>
      <c r="M1205" s="39"/>
      <c r="O1205" s="39"/>
      <c r="P1205" s="39"/>
      <c r="Q1205" s="39"/>
      <c r="R1205" s="39"/>
      <c r="S1205" s="39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/>
      <c r="AE1205" s="39"/>
    </row>
  </sheetData>
  <sheetProtection sheet="1" autoFilter="0" formatColumns="0" formatRows="0" objects="1" scenarios="1" spinCount="100000" saltValue="VU5a8MReDaeAoT28lN6AmG0+bfgzZ6HdIAm/Md+zduHsSrp+JjHGGItl7S5JB905JaKzXHf3SEZNfcFK0dTonw==" hashValue="jlyG/MJpnUPFm3u8nrFEauAXGpd9elZvO+tbaK5qHA/iaZb/IQtJyMjxd8XU5d29M/1lizKNPN5Vm0DTJ0uz5g==" algorithmName="SHA-512" password="EC3B"/>
  <autoFilter ref="C124:K1204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86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990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ROUND(J125,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ROUND((SUM(BE125:BE1086)),  2)</f>
        <v>0</v>
      </c>
      <c r="G33" s="39"/>
      <c r="H33" s="39"/>
      <c r="I33" s="165">
        <v>0.20999999999999999</v>
      </c>
      <c r="J33" s="164">
        <f>ROUND(((SUM(BE125:BE1086))*I33),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ROUND((SUM(BF125:BF1086)),  2)</f>
        <v>0</v>
      </c>
      <c r="G34" s="39"/>
      <c r="H34" s="39"/>
      <c r="I34" s="165">
        <v>0.12</v>
      </c>
      <c r="J34" s="164">
        <f>ROUND(((SUM(BF125:BF1086))*I34),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ROUND((SUM(BG125:BG1086)),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ROUND((SUM(BH125:BH1086)),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ROUND((SUM(BI125:BI1086)),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D.2 SO 02 - Výtlak splaškové kanalizace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J125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J126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J127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142</v>
      </c>
      <c r="E99" s="197"/>
      <c r="F99" s="197"/>
      <c r="G99" s="197"/>
      <c r="H99" s="197"/>
      <c r="I99" s="197"/>
      <c r="J99" s="198">
        <f>J458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143</v>
      </c>
      <c r="E100" s="197"/>
      <c r="F100" s="197"/>
      <c r="G100" s="197"/>
      <c r="H100" s="197"/>
      <c r="I100" s="197"/>
      <c r="J100" s="198">
        <f>J487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144</v>
      </c>
      <c r="E101" s="197"/>
      <c r="F101" s="197"/>
      <c r="G101" s="197"/>
      <c r="H101" s="197"/>
      <c r="I101" s="197"/>
      <c r="J101" s="198">
        <f>J590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145</v>
      </c>
      <c r="E102" s="197"/>
      <c r="F102" s="197"/>
      <c r="G102" s="197"/>
      <c r="H102" s="197"/>
      <c r="I102" s="197"/>
      <c r="J102" s="198">
        <f>J645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146</v>
      </c>
      <c r="E103" s="197"/>
      <c r="F103" s="197"/>
      <c r="G103" s="197"/>
      <c r="H103" s="197"/>
      <c r="I103" s="197"/>
      <c r="J103" s="198">
        <f>J1001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147</v>
      </c>
      <c r="E104" s="197"/>
      <c r="F104" s="197"/>
      <c r="G104" s="197"/>
      <c r="H104" s="197"/>
      <c r="I104" s="197"/>
      <c r="J104" s="198">
        <f>J1063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148</v>
      </c>
      <c r="E105" s="197"/>
      <c r="F105" s="197"/>
      <c r="G105" s="197"/>
      <c r="H105" s="197"/>
      <c r="I105" s="197"/>
      <c r="J105" s="198">
        <f>J1077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133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6.5" customHeight="1">
      <c r="A117" s="39"/>
      <c r="B117" s="40"/>
      <c r="C117" s="41"/>
      <c r="D117" s="41"/>
      <c r="E117" s="77" t="str">
        <f>E9</f>
        <v>D.2 SO 02 - Výtlak splaškové kanalizace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2" customHeight="1">
      <c r="A119" s="39"/>
      <c r="B119" s="40"/>
      <c r="C119" s="33" t="s">
        <v>20</v>
      </c>
      <c r="D119" s="41"/>
      <c r="E119" s="41"/>
      <c r="F119" s="28" t="str">
        <f>F12</f>
        <v>Našiměřice</v>
      </c>
      <c r="G119" s="41"/>
      <c r="H119" s="41"/>
      <c r="I119" s="33" t="s">
        <v>22</v>
      </c>
      <c r="J119" s="80" t="str">
        <f>IF(J12="","",J12)</f>
        <v>19. 6. 2026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24</v>
      </c>
      <c r="D121" s="41"/>
      <c r="E121" s="41"/>
      <c r="F121" s="28" t="str">
        <f>E15</f>
        <v xml:space="preserve"> </v>
      </c>
      <c r="G121" s="41"/>
      <c r="H121" s="41"/>
      <c r="I121" s="33" t="s">
        <v>30</v>
      </c>
      <c r="J121" s="37" t="str">
        <f>E21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5.15" customHeight="1">
      <c r="A122" s="39"/>
      <c r="B122" s="40"/>
      <c r="C122" s="33" t="s">
        <v>28</v>
      </c>
      <c r="D122" s="41"/>
      <c r="E122" s="41"/>
      <c r="F122" s="28" t="str">
        <f>IF(E18="","",E18)</f>
        <v>Vyplň údaj</v>
      </c>
      <c r="G122" s="41"/>
      <c r="H122" s="41"/>
      <c r="I122" s="33" t="s">
        <v>32</v>
      </c>
      <c r="J122" s="37" t="str">
        <f>E24</f>
        <v xml:space="preserve"> 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0.32" customHeight="1">
      <c r="A123" s="39"/>
      <c r="B123" s="40"/>
      <c r="C123" s="41"/>
      <c r="D123" s="41"/>
      <c r="E123" s="41"/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11" customFormat="1" ht="29.28" customHeight="1">
      <c r="A124" s="200"/>
      <c r="B124" s="201"/>
      <c r="C124" s="202" t="s">
        <v>150</v>
      </c>
      <c r="D124" s="203" t="s">
        <v>59</v>
      </c>
      <c r="E124" s="203" t="s">
        <v>55</v>
      </c>
      <c r="F124" s="203" t="s">
        <v>56</v>
      </c>
      <c r="G124" s="203" t="s">
        <v>151</v>
      </c>
      <c r="H124" s="203" t="s">
        <v>152</v>
      </c>
      <c r="I124" s="203" t="s">
        <v>153</v>
      </c>
      <c r="J124" s="204" t="s">
        <v>137</v>
      </c>
      <c r="K124" s="205" t="s">
        <v>154</v>
      </c>
      <c r="L124" s="206"/>
      <c r="M124" s="101" t="s">
        <v>1</v>
      </c>
      <c r="N124" s="102" t="s">
        <v>38</v>
      </c>
      <c r="O124" s="102" t="s">
        <v>155</v>
      </c>
      <c r="P124" s="102" t="s">
        <v>156</v>
      </c>
      <c r="Q124" s="102" t="s">
        <v>157</v>
      </c>
      <c r="R124" s="102" t="s">
        <v>158</v>
      </c>
      <c r="S124" s="102" t="s">
        <v>159</v>
      </c>
      <c r="T124" s="103" t="s">
        <v>160</v>
      </c>
      <c r="U124" s="200"/>
      <c r="V124" s="200"/>
      <c r="W124" s="200"/>
      <c r="X124" s="200"/>
      <c r="Y124" s="200"/>
      <c r="Z124" s="200"/>
      <c r="AA124" s="200"/>
      <c r="AB124" s="200"/>
      <c r="AC124" s="200"/>
      <c r="AD124" s="200"/>
      <c r="AE124" s="200"/>
    </row>
    <row r="125" s="2" customFormat="1" ht="22.8" customHeight="1">
      <c r="A125" s="39"/>
      <c r="B125" s="40"/>
      <c r="C125" s="108" t="s">
        <v>161</v>
      </c>
      <c r="D125" s="41"/>
      <c r="E125" s="41"/>
      <c r="F125" s="41"/>
      <c r="G125" s="41"/>
      <c r="H125" s="41"/>
      <c r="I125" s="41"/>
      <c r="J125" s="207">
        <f>BK125</f>
        <v>0</v>
      </c>
      <c r="K125" s="41"/>
      <c r="L125" s="45"/>
      <c r="M125" s="104"/>
      <c r="N125" s="208"/>
      <c r="O125" s="105"/>
      <c r="P125" s="209">
        <f>P126</f>
        <v>0</v>
      </c>
      <c r="Q125" s="105"/>
      <c r="R125" s="209">
        <f>R126</f>
        <v>4718.9981861544456</v>
      </c>
      <c r="S125" s="105"/>
      <c r="T125" s="210">
        <f>T126</f>
        <v>2286.4124900000002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73</v>
      </c>
      <c r="AU125" s="18" t="s">
        <v>139</v>
      </c>
      <c r="BK125" s="211">
        <f>BK126</f>
        <v>0</v>
      </c>
    </row>
    <row r="126" s="12" customFormat="1" ht="25.92" customHeight="1">
      <c r="A126" s="12"/>
      <c r="B126" s="212"/>
      <c r="C126" s="213"/>
      <c r="D126" s="214" t="s">
        <v>73</v>
      </c>
      <c r="E126" s="215" t="s">
        <v>162</v>
      </c>
      <c r="F126" s="215" t="s">
        <v>163</v>
      </c>
      <c r="G126" s="213"/>
      <c r="H126" s="213"/>
      <c r="I126" s="216"/>
      <c r="J126" s="217">
        <f>BK126</f>
        <v>0</v>
      </c>
      <c r="K126" s="213"/>
      <c r="L126" s="218"/>
      <c r="M126" s="219"/>
      <c r="N126" s="220"/>
      <c r="O126" s="220"/>
      <c r="P126" s="221">
        <f>P127+P458+P487+P590+P645+P1001+P1063+P1077</f>
        <v>0</v>
      </c>
      <c r="Q126" s="220"/>
      <c r="R126" s="221">
        <f>R127+R458+R487+R590+R645+R1001+R1063+R1077</f>
        <v>4718.9981861544456</v>
      </c>
      <c r="S126" s="220"/>
      <c r="T126" s="222">
        <f>T127+T458+T487+T590+T645+T1001+T1063+T1077</f>
        <v>2286.4124900000002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81</v>
      </c>
      <c r="AT126" s="224" t="s">
        <v>73</v>
      </c>
      <c r="AU126" s="224" t="s">
        <v>12</v>
      </c>
      <c r="AY126" s="223" t="s">
        <v>164</v>
      </c>
      <c r="BK126" s="225">
        <f>BK127+BK458+BK487+BK590+BK645+BK1001+BK1063+BK1077</f>
        <v>0</v>
      </c>
    </row>
    <row r="127" s="12" customFormat="1" ht="22.8" customHeight="1">
      <c r="A127" s="12"/>
      <c r="B127" s="212"/>
      <c r="C127" s="213"/>
      <c r="D127" s="214" t="s">
        <v>73</v>
      </c>
      <c r="E127" s="226" t="s">
        <v>81</v>
      </c>
      <c r="F127" s="226" t="s">
        <v>165</v>
      </c>
      <c r="G127" s="213"/>
      <c r="H127" s="213"/>
      <c r="I127" s="216"/>
      <c r="J127" s="227">
        <f>BK127</f>
        <v>0</v>
      </c>
      <c r="K127" s="213"/>
      <c r="L127" s="218"/>
      <c r="M127" s="219"/>
      <c r="N127" s="220"/>
      <c r="O127" s="220"/>
      <c r="P127" s="221">
        <f>SUM(P128:P457)</f>
        <v>0</v>
      </c>
      <c r="Q127" s="220"/>
      <c r="R127" s="221">
        <f>SUM(R128:R457)</f>
        <v>1722.33027008</v>
      </c>
      <c r="S127" s="220"/>
      <c r="T127" s="222">
        <f>SUM(T128:T457)</f>
        <v>2286.4112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23" t="s">
        <v>81</v>
      </c>
      <c r="AT127" s="224" t="s">
        <v>73</v>
      </c>
      <c r="AU127" s="224" t="s">
        <v>81</v>
      </c>
      <c r="AY127" s="223" t="s">
        <v>164</v>
      </c>
      <c r="BK127" s="225">
        <f>SUM(BK128:BK457)</f>
        <v>0</v>
      </c>
    </row>
    <row r="128" s="2" customFormat="1" ht="37.8" customHeight="1">
      <c r="A128" s="39"/>
      <c r="B128" s="40"/>
      <c r="C128" s="228" t="s">
        <v>81</v>
      </c>
      <c r="D128" s="228" t="s">
        <v>166</v>
      </c>
      <c r="E128" s="229" t="s">
        <v>167</v>
      </c>
      <c r="F128" s="230" t="s">
        <v>168</v>
      </c>
      <c r="G128" s="231" t="s">
        <v>169</v>
      </c>
      <c r="H128" s="232">
        <v>40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170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170</v>
      </c>
      <c r="BM128" s="240" t="s">
        <v>991</v>
      </c>
    </row>
    <row r="129" s="13" customFormat="1">
      <c r="A129" s="13"/>
      <c r="B129" s="242"/>
      <c r="C129" s="243"/>
      <c r="D129" s="244" t="s">
        <v>172</v>
      </c>
      <c r="E129" s="245" t="s">
        <v>1</v>
      </c>
      <c r="F129" s="246" t="s">
        <v>173</v>
      </c>
      <c r="G129" s="243"/>
      <c r="H129" s="247">
        <v>40</v>
      </c>
      <c r="I129" s="248"/>
      <c r="J129" s="243"/>
      <c r="K129" s="243"/>
      <c r="L129" s="249"/>
      <c r="M129" s="250"/>
      <c r="N129" s="251"/>
      <c r="O129" s="251"/>
      <c r="P129" s="251"/>
      <c r="Q129" s="251"/>
      <c r="R129" s="251"/>
      <c r="S129" s="251"/>
      <c r="T129" s="252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53" t="s">
        <v>172</v>
      </c>
      <c r="AU129" s="253" t="s">
        <v>83</v>
      </c>
      <c r="AV129" s="13" t="s">
        <v>83</v>
      </c>
      <c r="AW129" s="13" t="s">
        <v>31</v>
      </c>
      <c r="AX129" s="13" t="s">
        <v>81</v>
      </c>
      <c r="AY129" s="253" t="s">
        <v>164</v>
      </c>
    </row>
    <row r="130" s="2" customFormat="1" ht="24.15" customHeight="1">
      <c r="A130" s="39"/>
      <c r="B130" s="40"/>
      <c r="C130" s="228" t="s">
        <v>83</v>
      </c>
      <c r="D130" s="228" t="s">
        <v>166</v>
      </c>
      <c r="E130" s="229" t="s">
        <v>182</v>
      </c>
      <c r="F130" s="230" t="s">
        <v>183</v>
      </c>
      <c r="G130" s="231" t="s">
        <v>169</v>
      </c>
      <c r="H130" s="232">
        <v>28.440000000000001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992</v>
      </c>
    </row>
    <row r="131" s="14" customFormat="1">
      <c r="A131" s="14"/>
      <c r="B131" s="254"/>
      <c r="C131" s="255"/>
      <c r="D131" s="244" t="s">
        <v>172</v>
      </c>
      <c r="E131" s="256" t="s">
        <v>1</v>
      </c>
      <c r="F131" s="257" t="s">
        <v>185</v>
      </c>
      <c r="G131" s="255"/>
      <c r="H131" s="256" t="s">
        <v>1</v>
      </c>
      <c r="I131" s="258"/>
      <c r="J131" s="255"/>
      <c r="K131" s="255"/>
      <c r="L131" s="259"/>
      <c r="M131" s="260"/>
      <c r="N131" s="261"/>
      <c r="O131" s="261"/>
      <c r="P131" s="261"/>
      <c r="Q131" s="261"/>
      <c r="R131" s="261"/>
      <c r="S131" s="261"/>
      <c r="T131" s="26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3" t="s">
        <v>172</v>
      </c>
      <c r="AU131" s="263" t="s">
        <v>83</v>
      </c>
      <c r="AV131" s="14" t="s">
        <v>81</v>
      </c>
      <c r="AW131" s="14" t="s">
        <v>31</v>
      </c>
      <c r="AX131" s="14" t="s">
        <v>12</v>
      </c>
      <c r="AY131" s="263" t="s">
        <v>164</v>
      </c>
    </row>
    <row r="132" s="14" customFormat="1">
      <c r="A132" s="14"/>
      <c r="B132" s="254"/>
      <c r="C132" s="255"/>
      <c r="D132" s="244" t="s">
        <v>172</v>
      </c>
      <c r="E132" s="256" t="s">
        <v>1</v>
      </c>
      <c r="F132" s="257" t="s">
        <v>993</v>
      </c>
      <c r="G132" s="255"/>
      <c r="H132" s="256" t="s">
        <v>1</v>
      </c>
      <c r="I132" s="258"/>
      <c r="J132" s="255"/>
      <c r="K132" s="255"/>
      <c r="L132" s="259"/>
      <c r="M132" s="260"/>
      <c r="N132" s="261"/>
      <c r="O132" s="261"/>
      <c r="P132" s="261"/>
      <c r="Q132" s="261"/>
      <c r="R132" s="261"/>
      <c r="S132" s="261"/>
      <c r="T132" s="26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3" t="s">
        <v>172</v>
      </c>
      <c r="AU132" s="263" t="s">
        <v>83</v>
      </c>
      <c r="AV132" s="14" t="s">
        <v>81</v>
      </c>
      <c r="AW132" s="14" t="s">
        <v>31</v>
      </c>
      <c r="AX132" s="14" t="s">
        <v>12</v>
      </c>
      <c r="AY132" s="263" t="s">
        <v>164</v>
      </c>
    </row>
    <row r="133" s="13" customFormat="1">
      <c r="A133" s="13"/>
      <c r="B133" s="242"/>
      <c r="C133" s="243"/>
      <c r="D133" s="244" t="s">
        <v>172</v>
      </c>
      <c r="E133" s="245" t="s">
        <v>1</v>
      </c>
      <c r="F133" s="246" t="s">
        <v>994</v>
      </c>
      <c r="G133" s="243"/>
      <c r="H133" s="247">
        <v>28.440000000000001</v>
      </c>
      <c r="I133" s="248"/>
      <c r="J133" s="243"/>
      <c r="K133" s="243"/>
      <c r="L133" s="249"/>
      <c r="M133" s="250"/>
      <c r="N133" s="251"/>
      <c r="O133" s="251"/>
      <c r="P133" s="251"/>
      <c r="Q133" s="251"/>
      <c r="R133" s="251"/>
      <c r="S133" s="251"/>
      <c r="T133" s="25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3" t="s">
        <v>172</v>
      </c>
      <c r="AU133" s="253" t="s">
        <v>83</v>
      </c>
      <c r="AV133" s="13" t="s">
        <v>83</v>
      </c>
      <c r="AW133" s="13" t="s">
        <v>31</v>
      </c>
      <c r="AX133" s="13" t="s">
        <v>12</v>
      </c>
      <c r="AY133" s="253" t="s">
        <v>164</v>
      </c>
    </row>
    <row r="134" s="15" customFormat="1">
      <c r="A134" s="15"/>
      <c r="B134" s="264"/>
      <c r="C134" s="265"/>
      <c r="D134" s="244" t="s">
        <v>172</v>
      </c>
      <c r="E134" s="266" t="s">
        <v>1</v>
      </c>
      <c r="F134" s="267" t="s">
        <v>180</v>
      </c>
      <c r="G134" s="265"/>
      <c r="H134" s="268">
        <v>28.440000000000001</v>
      </c>
      <c r="I134" s="269"/>
      <c r="J134" s="265"/>
      <c r="K134" s="265"/>
      <c r="L134" s="270"/>
      <c r="M134" s="271"/>
      <c r="N134" s="272"/>
      <c r="O134" s="272"/>
      <c r="P134" s="272"/>
      <c r="Q134" s="272"/>
      <c r="R134" s="272"/>
      <c r="S134" s="272"/>
      <c r="T134" s="27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4" t="s">
        <v>172</v>
      </c>
      <c r="AU134" s="274" t="s">
        <v>83</v>
      </c>
      <c r="AV134" s="15" t="s">
        <v>170</v>
      </c>
      <c r="AW134" s="15" t="s">
        <v>31</v>
      </c>
      <c r="AX134" s="15" t="s">
        <v>81</v>
      </c>
      <c r="AY134" s="274" t="s">
        <v>164</v>
      </c>
    </row>
    <row r="135" s="2" customFormat="1" ht="24.15" customHeight="1">
      <c r="A135" s="39"/>
      <c r="B135" s="40"/>
      <c r="C135" s="228" t="s">
        <v>181</v>
      </c>
      <c r="D135" s="228" t="s">
        <v>166</v>
      </c>
      <c r="E135" s="229" t="s">
        <v>195</v>
      </c>
      <c r="F135" s="230" t="s">
        <v>196</v>
      </c>
      <c r="G135" s="231" t="s">
        <v>169</v>
      </c>
      <c r="H135" s="232">
        <v>134.61000000000001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0.17000000000000001</v>
      </c>
      <c r="T135" s="239">
        <f>S135*H135</f>
        <v>22.883700000000005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995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198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996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997</v>
      </c>
      <c r="G138" s="243"/>
      <c r="H138" s="247">
        <v>134.61000000000001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134.61000000000001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170</v>
      </c>
      <c r="D140" s="228" t="s">
        <v>166</v>
      </c>
      <c r="E140" s="229" t="s">
        <v>202</v>
      </c>
      <c r="F140" s="230" t="s">
        <v>203</v>
      </c>
      <c r="G140" s="231" t="s">
        <v>169</v>
      </c>
      <c r="H140" s="232">
        <v>4641.0100000000002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0.28999999999999998</v>
      </c>
      <c r="T140" s="239">
        <f>S140*H140</f>
        <v>1345.8929000000001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998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205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999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3" customFormat="1">
      <c r="A143" s="13"/>
      <c r="B143" s="242"/>
      <c r="C143" s="243"/>
      <c r="D143" s="244" t="s">
        <v>172</v>
      </c>
      <c r="E143" s="245" t="s">
        <v>1</v>
      </c>
      <c r="F143" s="246" t="s">
        <v>1000</v>
      </c>
      <c r="G143" s="243"/>
      <c r="H143" s="247">
        <v>51</v>
      </c>
      <c r="I143" s="248"/>
      <c r="J143" s="243"/>
      <c r="K143" s="243"/>
      <c r="L143" s="249"/>
      <c r="M143" s="250"/>
      <c r="N143" s="251"/>
      <c r="O143" s="251"/>
      <c r="P143" s="251"/>
      <c r="Q143" s="251"/>
      <c r="R143" s="251"/>
      <c r="S143" s="251"/>
      <c r="T143" s="25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3" t="s">
        <v>172</v>
      </c>
      <c r="AU143" s="253" t="s">
        <v>83</v>
      </c>
      <c r="AV143" s="13" t="s">
        <v>83</v>
      </c>
      <c r="AW143" s="13" t="s">
        <v>31</v>
      </c>
      <c r="AX143" s="13" t="s">
        <v>12</v>
      </c>
      <c r="AY143" s="253" t="s">
        <v>164</v>
      </c>
    </row>
    <row r="144" s="14" customFormat="1">
      <c r="A144" s="14"/>
      <c r="B144" s="254"/>
      <c r="C144" s="255"/>
      <c r="D144" s="244" t="s">
        <v>172</v>
      </c>
      <c r="E144" s="256" t="s">
        <v>1</v>
      </c>
      <c r="F144" s="257" t="s">
        <v>208</v>
      </c>
      <c r="G144" s="255"/>
      <c r="H144" s="256" t="s">
        <v>1</v>
      </c>
      <c r="I144" s="258"/>
      <c r="J144" s="255"/>
      <c r="K144" s="255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172</v>
      </c>
      <c r="AU144" s="263" t="s">
        <v>83</v>
      </c>
      <c r="AV144" s="14" t="s">
        <v>81</v>
      </c>
      <c r="AW144" s="14" t="s">
        <v>31</v>
      </c>
      <c r="AX144" s="14" t="s">
        <v>12</v>
      </c>
      <c r="AY144" s="263" t="s">
        <v>164</v>
      </c>
    </row>
    <row r="145" s="14" customFormat="1">
      <c r="A145" s="14"/>
      <c r="B145" s="254"/>
      <c r="C145" s="255"/>
      <c r="D145" s="244" t="s">
        <v>172</v>
      </c>
      <c r="E145" s="256" t="s">
        <v>1</v>
      </c>
      <c r="F145" s="257" t="s">
        <v>1001</v>
      </c>
      <c r="G145" s="255"/>
      <c r="H145" s="256" t="s">
        <v>1</v>
      </c>
      <c r="I145" s="258"/>
      <c r="J145" s="255"/>
      <c r="K145" s="255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172</v>
      </c>
      <c r="AU145" s="263" t="s">
        <v>83</v>
      </c>
      <c r="AV145" s="14" t="s">
        <v>81</v>
      </c>
      <c r="AW145" s="14" t="s">
        <v>31</v>
      </c>
      <c r="AX145" s="14" t="s">
        <v>12</v>
      </c>
      <c r="AY145" s="263" t="s">
        <v>164</v>
      </c>
    </row>
    <row r="146" s="13" customFormat="1">
      <c r="A146" s="13"/>
      <c r="B146" s="242"/>
      <c r="C146" s="243"/>
      <c r="D146" s="244" t="s">
        <v>172</v>
      </c>
      <c r="E146" s="245" t="s">
        <v>1</v>
      </c>
      <c r="F146" s="246" t="s">
        <v>1002</v>
      </c>
      <c r="G146" s="243"/>
      <c r="H146" s="247">
        <v>179.68000000000001</v>
      </c>
      <c r="I146" s="248"/>
      <c r="J146" s="243"/>
      <c r="K146" s="243"/>
      <c r="L146" s="249"/>
      <c r="M146" s="250"/>
      <c r="N146" s="251"/>
      <c r="O146" s="251"/>
      <c r="P146" s="251"/>
      <c r="Q146" s="251"/>
      <c r="R146" s="251"/>
      <c r="S146" s="251"/>
      <c r="T146" s="25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3" t="s">
        <v>172</v>
      </c>
      <c r="AU146" s="253" t="s">
        <v>83</v>
      </c>
      <c r="AV146" s="13" t="s">
        <v>83</v>
      </c>
      <c r="AW146" s="13" t="s">
        <v>31</v>
      </c>
      <c r="AX146" s="13" t="s">
        <v>12</v>
      </c>
      <c r="AY146" s="25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185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4" customFormat="1">
      <c r="A148" s="14"/>
      <c r="B148" s="254"/>
      <c r="C148" s="255"/>
      <c r="D148" s="244" t="s">
        <v>172</v>
      </c>
      <c r="E148" s="256" t="s">
        <v>1</v>
      </c>
      <c r="F148" s="257" t="s">
        <v>993</v>
      </c>
      <c r="G148" s="255"/>
      <c r="H148" s="256" t="s">
        <v>1</v>
      </c>
      <c r="I148" s="258"/>
      <c r="J148" s="255"/>
      <c r="K148" s="255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172</v>
      </c>
      <c r="AU148" s="263" t="s">
        <v>83</v>
      </c>
      <c r="AV148" s="14" t="s">
        <v>81</v>
      </c>
      <c r="AW148" s="14" t="s">
        <v>31</v>
      </c>
      <c r="AX148" s="14" t="s">
        <v>12</v>
      </c>
      <c r="AY148" s="263" t="s">
        <v>164</v>
      </c>
    </row>
    <row r="149" s="13" customFormat="1">
      <c r="A149" s="13"/>
      <c r="B149" s="242"/>
      <c r="C149" s="243"/>
      <c r="D149" s="244" t="s">
        <v>172</v>
      </c>
      <c r="E149" s="245" t="s">
        <v>1</v>
      </c>
      <c r="F149" s="246" t="s">
        <v>994</v>
      </c>
      <c r="G149" s="243"/>
      <c r="H149" s="247">
        <v>28.440000000000001</v>
      </c>
      <c r="I149" s="248"/>
      <c r="J149" s="243"/>
      <c r="K149" s="243"/>
      <c r="L149" s="249"/>
      <c r="M149" s="250"/>
      <c r="N149" s="251"/>
      <c r="O149" s="251"/>
      <c r="P149" s="251"/>
      <c r="Q149" s="251"/>
      <c r="R149" s="251"/>
      <c r="S149" s="251"/>
      <c r="T149" s="252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53" t="s">
        <v>172</v>
      </c>
      <c r="AU149" s="253" t="s">
        <v>83</v>
      </c>
      <c r="AV149" s="13" t="s">
        <v>83</v>
      </c>
      <c r="AW149" s="13" t="s">
        <v>31</v>
      </c>
      <c r="AX149" s="13" t="s">
        <v>12</v>
      </c>
      <c r="AY149" s="253" t="s">
        <v>164</v>
      </c>
    </row>
    <row r="150" s="14" customFormat="1">
      <c r="A150" s="14"/>
      <c r="B150" s="254"/>
      <c r="C150" s="255"/>
      <c r="D150" s="244" t="s">
        <v>172</v>
      </c>
      <c r="E150" s="256" t="s">
        <v>1</v>
      </c>
      <c r="F150" s="257" t="s">
        <v>198</v>
      </c>
      <c r="G150" s="255"/>
      <c r="H150" s="256" t="s">
        <v>1</v>
      </c>
      <c r="I150" s="258"/>
      <c r="J150" s="255"/>
      <c r="K150" s="255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172</v>
      </c>
      <c r="AU150" s="263" t="s">
        <v>83</v>
      </c>
      <c r="AV150" s="14" t="s">
        <v>81</v>
      </c>
      <c r="AW150" s="14" t="s">
        <v>31</v>
      </c>
      <c r="AX150" s="14" t="s">
        <v>12</v>
      </c>
      <c r="AY150" s="263" t="s">
        <v>164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1003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3" customFormat="1">
      <c r="A152" s="13"/>
      <c r="B152" s="242"/>
      <c r="C152" s="243"/>
      <c r="D152" s="244" t="s">
        <v>172</v>
      </c>
      <c r="E152" s="245" t="s">
        <v>1</v>
      </c>
      <c r="F152" s="246" t="s">
        <v>997</v>
      </c>
      <c r="G152" s="243"/>
      <c r="H152" s="247">
        <v>134.61000000000001</v>
      </c>
      <c r="I152" s="248"/>
      <c r="J152" s="243"/>
      <c r="K152" s="243"/>
      <c r="L152" s="249"/>
      <c r="M152" s="250"/>
      <c r="N152" s="251"/>
      <c r="O152" s="251"/>
      <c r="P152" s="251"/>
      <c r="Q152" s="251"/>
      <c r="R152" s="251"/>
      <c r="S152" s="251"/>
      <c r="T152" s="25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3" t="s">
        <v>172</v>
      </c>
      <c r="AU152" s="253" t="s">
        <v>83</v>
      </c>
      <c r="AV152" s="13" t="s">
        <v>83</v>
      </c>
      <c r="AW152" s="13" t="s">
        <v>31</v>
      </c>
      <c r="AX152" s="13" t="s">
        <v>12</v>
      </c>
      <c r="AY152" s="25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213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1004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3" customFormat="1">
      <c r="A155" s="13"/>
      <c r="B155" s="242"/>
      <c r="C155" s="243"/>
      <c r="D155" s="244" t="s">
        <v>172</v>
      </c>
      <c r="E155" s="245" t="s">
        <v>1</v>
      </c>
      <c r="F155" s="246" t="s">
        <v>1005</v>
      </c>
      <c r="G155" s="243"/>
      <c r="H155" s="247">
        <v>4247.2799999999997</v>
      </c>
      <c r="I155" s="248"/>
      <c r="J155" s="243"/>
      <c r="K155" s="243"/>
      <c r="L155" s="249"/>
      <c r="M155" s="250"/>
      <c r="N155" s="251"/>
      <c r="O155" s="251"/>
      <c r="P155" s="251"/>
      <c r="Q155" s="251"/>
      <c r="R155" s="251"/>
      <c r="S155" s="251"/>
      <c r="T155" s="25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3" t="s">
        <v>172</v>
      </c>
      <c r="AU155" s="253" t="s">
        <v>83</v>
      </c>
      <c r="AV155" s="13" t="s">
        <v>83</v>
      </c>
      <c r="AW155" s="13" t="s">
        <v>31</v>
      </c>
      <c r="AX155" s="13" t="s">
        <v>12</v>
      </c>
      <c r="AY155" s="253" t="s">
        <v>164</v>
      </c>
    </row>
    <row r="156" s="15" customFormat="1">
      <c r="A156" s="15"/>
      <c r="B156" s="264"/>
      <c r="C156" s="265"/>
      <c r="D156" s="244" t="s">
        <v>172</v>
      </c>
      <c r="E156" s="266" t="s">
        <v>1</v>
      </c>
      <c r="F156" s="267" t="s">
        <v>180</v>
      </c>
      <c r="G156" s="265"/>
      <c r="H156" s="268">
        <v>4641.0100000000002</v>
      </c>
      <c r="I156" s="269"/>
      <c r="J156" s="265"/>
      <c r="K156" s="265"/>
      <c r="L156" s="270"/>
      <c r="M156" s="271"/>
      <c r="N156" s="272"/>
      <c r="O156" s="272"/>
      <c r="P156" s="272"/>
      <c r="Q156" s="272"/>
      <c r="R156" s="272"/>
      <c r="S156" s="272"/>
      <c r="T156" s="273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74" t="s">
        <v>172</v>
      </c>
      <c r="AU156" s="274" t="s">
        <v>83</v>
      </c>
      <c r="AV156" s="15" t="s">
        <v>170</v>
      </c>
      <c r="AW156" s="15" t="s">
        <v>31</v>
      </c>
      <c r="AX156" s="15" t="s">
        <v>81</v>
      </c>
      <c r="AY156" s="274" t="s">
        <v>164</v>
      </c>
    </row>
    <row r="157" s="2" customFormat="1" ht="24.15" customHeight="1">
      <c r="A157" s="39"/>
      <c r="B157" s="40"/>
      <c r="C157" s="228" t="s">
        <v>194</v>
      </c>
      <c r="D157" s="228" t="s">
        <v>166</v>
      </c>
      <c r="E157" s="229" t="s">
        <v>217</v>
      </c>
      <c r="F157" s="230" t="s">
        <v>218</v>
      </c>
      <c r="G157" s="231" t="s">
        <v>169</v>
      </c>
      <c r="H157" s="232">
        <v>212.47999999999999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0.625</v>
      </c>
      <c r="T157" s="239">
        <f>S157*H157</f>
        <v>132.79999999999998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170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170</v>
      </c>
      <c r="BM157" s="240" t="s">
        <v>1006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198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4" customFormat="1">
      <c r="A159" s="14"/>
      <c r="B159" s="254"/>
      <c r="C159" s="255"/>
      <c r="D159" s="244" t="s">
        <v>172</v>
      </c>
      <c r="E159" s="256" t="s">
        <v>1</v>
      </c>
      <c r="F159" s="257" t="s">
        <v>1007</v>
      </c>
      <c r="G159" s="255"/>
      <c r="H159" s="256" t="s">
        <v>1</v>
      </c>
      <c r="I159" s="258"/>
      <c r="J159" s="255"/>
      <c r="K159" s="255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172</v>
      </c>
      <c r="AU159" s="263" t="s">
        <v>83</v>
      </c>
      <c r="AV159" s="14" t="s">
        <v>81</v>
      </c>
      <c r="AW159" s="14" t="s">
        <v>31</v>
      </c>
      <c r="AX159" s="14" t="s">
        <v>12</v>
      </c>
      <c r="AY159" s="263" t="s">
        <v>164</v>
      </c>
    </row>
    <row r="160" s="13" customFormat="1">
      <c r="A160" s="13"/>
      <c r="B160" s="242"/>
      <c r="C160" s="243"/>
      <c r="D160" s="244" t="s">
        <v>172</v>
      </c>
      <c r="E160" s="245" t="s">
        <v>1</v>
      </c>
      <c r="F160" s="246" t="s">
        <v>1008</v>
      </c>
      <c r="G160" s="243"/>
      <c r="H160" s="247">
        <v>212.47999999999999</v>
      </c>
      <c r="I160" s="248"/>
      <c r="J160" s="243"/>
      <c r="K160" s="243"/>
      <c r="L160" s="249"/>
      <c r="M160" s="250"/>
      <c r="N160" s="251"/>
      <c r="O160" s="251"/>
      <c r="P160" s="251"/>
      <c r="Q160" s="251"/>
      <c r="R160" s="251"/>
      <c r="S160" s="251"/>
      <c r="T160" s="25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3" t="s">
        <v>172</v>
      </c>
      <c r="AU160" s="253" t="s">
        <v>83</v>
      </c>
      <c r="AV160" s="13" t="s">
        <v>83</v>
      </c>
      <c r="AW160" s="13" t="s">
        <v>31</v>
      </c>
      <c r="AX160" s="13" t="s">
        <v>12</v>
      </c>
      <c r="AY160" s="253" t="s">
        <v>164</v>
      </c>
    </row>
    <row r="161" s="15" customFormat="1">
      <c r="A161" s="15"/>
      <c r="B161" s="264"/>
      <c r="C161" s="265"/>
      <c r="D161" s="244" t="s">
        <v>172</v>
      </c>
      <c r="E161" s="266" t="s">
        <v>1</v>
      </c>
      <c r="F161" s="267" t="s">
        <v>180</v>
      </c>
      <c r="G161" s="265"/>
      <c r="H161" s="268">
        <v>212.47999999999999</v>
      </c>
      <c r="I161" s="269"/>
      <c r="J161" s="265"/>
      <c r="K161" s="265"/>
      <c r="L161" s="270"/>
      <c r="M161" s="271"/>
      <c r="N161" s="272"/>
      <c r="O161" s="272"/>
      <c r="P161" s="272"/>
      <c r="Q161" s="272"/>
      <c r="R161" s="272"/>
      <c r="S161" s="272"/>
      <c r="T161" s="273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74" t="s">
        <v>172</v>
      </c>
      <c r="AU161" s="274" t="s">
        <v>83</v>
      </c>
      <c r="AV161" s="15" t="s">
        <v>170</v>
      </c>
      <c r="AW161" s="15" t="s">
        <v>31</v>
      </c>
      <c r="AX161" s="15" t="s">
        <v>81</v>
      </c>
      <c r="AY161" s="274" t="s">
        <v>164</v>
      </c>
    </row>
    <row r="162" s="2" customFormat="1" ht="24.15" customHeight="1">
      <c r="A162" s="39"/>
      <c r="B162" s="40"/>
      <c r="C162" s="228" t="s">
        <v>201</v>
      </c>
      <c r="D162" s="228" t="s">
        <v>166</v>
      </c>
      <c r="E162" s="229" t="s">
        <v>223</v>
      </c>
      <c r="F162" s="230" t="s">
        <v>224</v>
      </c>
      <c r="G162" s="231" t="s">
        <v>169</v>
      </c>
      <c r="H162" s="232">
        <v>3567.4299999999998</v>
      </c>
      <c r="I162" s="233"/>
      <c r="J162" s="234">
        <f>ROUND(I162*H162,2)</f>
        <v>0</v>
      </c>
      <c r="K162" s="235"/>
      <c r="L162" s="45"/>
      <c r="M162" s="236" t="s">
        <v>1</v>
      </c>
      <c r="N162" s="237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0.22</v>
      </c>
      <c r="T162" s="239">
        <f>S162*H162</f>
        <v>784.83460000000002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170</v>
      </c>
      <c r="AT162" s="240" t="s">
        <v>166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170</v>
      </c>
      <c r="BM162" s="240" t="s">
        <v>1009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208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1010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3" customFormat="1">
      <c r="A165" s="13"/>
      <c r="B165" s="242"/>
      <c r="C165" s="243"/>
      <c r="D165" s="244" t="s">
        <v>172</v>
      </c>
      <c r="E165" s="245" t="s">
        <v>1</v>
      </c>
      <c r="F165" s="246" t="s">
        <v>1011</v>
      </c>
      <c r="G165" s="243"/>
      <c r="H165" s="247">
        <v>163.88999999999999</v>
      </c>
      <c r="I165" s="248"/>
      <c r="J165" s="243"/>
      <c r="K165" s="243"/>
      <c r="L165" s="249"/>
      <c r="M165" s="250"/>
      <c r="N165" s="251"/>
      <c r="O165" s="251"/>
      <c r="P165" s="251"/>
      <c r="Q165" s="251"/>
      <c r="R165" s="251"/>
      <c r="S165" s="251"/>
      <c r="T165" s="25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3" t="s">
        <v>172</v>
      </c>
      <c r="AU165" s="253" t="s">
        <v>83</v>
      </c>
      <c r="AV165" s="13" t="s">
        <v>83</v>
      </c>
      <c r="AW165" s="13" t="s">
        <v>31</v>
      </c>
      <c r="AX165" s="13" t="s">
        <v>12</v>
      </c>
      <c r="AY165" s="253" t="s">
        <v>164</v>
      </c>
    </row>
    <row r="166" s="14" customFormat="1">
      <c r="A166" s="14"/>
      <c r="B166" s="254"/>
      <c r="C166" s="255"/>
      <c r="D166" s="244" t="s">
        <v>172</v>
      </c>
      <c r="E166" s="256" t="s">
        <v>1</v>
      </c>
      <c r="F166" s="257" t="s">
        <v>213</v>
      </c>
      <c r="G166" s="255"/>
      <c r="H166" s="256" t="s">
        <v>1</v>
      </c>
      <c r="I166" s="258"/>
      <c r="J166" s="255"/>
      <c r="K166" s="255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172</v>
      </c>
      <c r="AU166" s="263" t="s">
        <v>83</v>
      </c>
      <c r="AV166" s="14" t="s">
        <v>81</v>
      </c>
      <c r="AW166" s="14" t="s">
        <v>31</v>
      </c>
      <c r="AX166" s="14" t="s">
        <v>12</v>
      </c>
      <c r="AY166" s="263" t="s">
        <v>164</v>
      </c>
    </row>
    <row r="167" s="14" customFormat="1">
      <c r="A167" s="14"/>
      <c r="B167" s="254"/>
      <c r="C167" s="255"/>
      <c r="D167" s="244" t="s">
        <v>172</v>
      </c>
      <c r="E167" s="256" t="s">
        <v>1</v>
      </c>
      <c r="F167" s="257" t="s">
        <v>1012</v>
      </c>
      <c r="G167" s="255"/>
      <c r="H167" s="256" t="s">
        <v>1</v>
      </c>
      <c r="I167" s="258"/>
      <c r="J167" s="255"/>
      <c r="K167" s="255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172</v>
      </c>
      <c r="AU167" s="263" t="s">
        <v>83</v>
      </c>
      <c r="AV167" s="14" t="s">
        <v>81</v>
      </c>
      <c r="AW167" s="14" t="s">
        <v>31</v>
      </c>
      <c r="AX167" s="14" t="s">
        <v>12</v>
      </c>
      <c r="AY167" s="263" t="s">
        <v>164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1013</v>
      </c>
      <c r="G168" s="243"/>
      <c r="H168" s="247">
        <v>3403.54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5" customFormat="1">
      <c r="A169" s="15"/>
      <c r="B169" s="264"/>
      <c r="C169" s="265"/>
      <c r="D169" s="244" t="s">
        <v>172</v>
      </c>
      <c r="E169" s="266" t="s">
        <v>1</v>
      </c>
      <c r="F169" s="267" t="s">
        <v>180</v>
      </c>
      <c r="G169" s="265"/>
      <c r="H169" s="268">
        <v>3567.4299999999998</v>
      </c>
      <c r="I169" s="269"/>
      <c r="J169" s="265"/>
      <c r="K169" s="265"/>
      <c r="L169" s="270"/>
      <c r="M169" s="271"/>
      <c r="N169" s="272"/>
      <c r="O169" s="272"/>
      <c r="P169" s="272"/>
      <c r="Q169" s="272"/>
      <c r="R169" s="272"/>
      <c r="S169" s="272"/>
      <c r="T169" s="273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T169" s="274" t="s">
        <v>172</v>
      </c>
      <c r="AU169" s="274" t="s">
        <v>83</v>
      </c>
      <c r="AV169" s="15" t="s">
        <v>170</v>
      </c>
      <c r="AW169" s="15" t="s">
        <v>31</v>
      </c>
      <c r="AX169" s="15" t="s">
        <v>81</v>
      </c>
      <c r="AY169" s="274" t="s">
        <v>164</v>
      </c>
    </row>
    <row r="170" s="2" customFormat="1" ht="16.5" customHeight="1">
      <c r="A170" s="39"/>
      <c r="B170" s="40"/>
      <c r="C170" s="228" t="s">
        <v>216</v>
      </c>
      <c r="D170" s="228" t="s">
        <v>166</v>
      </c>
      <c r="E170" s="229" t="s">
        <v>238</v>
      </c>
      <c r="F170" s="230" t="s">
        <v>239</v>
      </c>
      <c r="G170" s="231" t="s">
        <v>240</v>
      </c>
      <c r="H170" s="232">
        <v>17</v>
      </c>
      <c r="I170" s="233"/>
      <c r="J170" s="234">
        <f>ROUND(I170*H170,2)</f>
        <v>0</v>
      </c>
      <c r="K170" s="235"/>
      <c r="L170" s="45"/>
      <c r="M170" s="236" t="s">
        <v>1</v>
      </c>
      <c r="N170" s="237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170</v>
      </c>
      <c r="AT170" s="240" t="s">
        <v>166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170</v>
      </c>
      <c r="BM170" s="240" t="s">
        <v>1014</v>
      </c>
    </row>
    <row r="171" s="14" customFormat="1">
      <c r="A171" s="14"/>
      <c r="B171" s="254"/>
      <c r="C171" s="255"/>
      <c r="D171" s="244" t="s">
        <v>172</v>
      </c>
      <c r="E171" s="256" t="s">
        <v>1</v>
      </c>
      <c r="F171" s="257" t="s">
        <v>242</v>
      </c>
      <c r="G171" s="255"/>
      <c r="H171" s="256" t="s">
        <v>1</v>
      </c>
      <c r="I171" s="258"/>
      <c r="J171" s="255"/>
      <c r="K171" s="255"/>
      <c r="L171" s="259"/>
      <c r="M171" s="260"/>
      <c r="N171" s="261"/>
      <c r="O171" s="261"/>
      <c r="P171" s="261"/>
      <c r="Q171" s="261"/>
      <c r="R171" s="261"/>
      <c r="S171" s="261"/>
      <c r="T171" s="26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3" t="s">
        <v>172</v>
      </c>
      <c r="AU171" s="263" t="s">
        <v>83</v>
      </c>
      <c r="AV171" s="14" t="s">
        <v>81</v>
      </c>
      <c r="AW171" s="14" t="s">
        <v>31</v>
      </c>
      <c r="AX171" s="14" t="s">
        <v>12</v>
      </c>
      <c r="AY171" s="263" t="s">
        <v>164</v>
      </c>
    </row>
    <row r="172" s="14" customFormat="1">
      <c r="A172" s="14"/>
      <c r="B172" s="254"/>
      <c r="C172" s="255"/>
      <c r="D172" s="244" t="s">
        <v>172</v>
      </c>
      <c r="E172" s="256" t="s">
        <v>1</v>
      </c>
      <c r="F172" s="257" t="s">
        <v>1015</v>
      </c>
      <c r="G172" s="255"/>
      <c r="H172" s="256" t="s">
        <v>1</v>
      </c>
      <c r="I172" s="258"/>
      <c r="J172" s="255"/>
      <c r="K172" s="255"/>
      <c r="L172" s="259"/>
      <c r="M172" s="260"/>
      <c r="N172" s="261"/>
      <c r="O172" s="261"/>
      <c r="P172" s="261"/>
      <c r="Q172" s="261"/>
      <c r="R172" s="261"/>
      <c r="S172" s="261"/>
      <c r="T172" s="26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3" t="s">
        <v>172</v>
      </c>
      <c r="AU172" s="263" t="s">
        <v>83</v>
      </c>
      <c r="AV172" s="14" t="s">
        <v>81</v>
      </c>
      <c r="AW172" s="14" t="s">
        <v>31</v>
      </c>
      <c r="AX172" s="14" t="s">
        <v>12</v>
      </c>
      <c r="AY172" s="263" t="s">
        <v>164</v>
      </c>
    </row>
    <row r="173" s="13" customFormat="1">
      <c r="A173" s="13"/>
      <c r="B173" s="242"/>
      <c r="C173" s="243"/>
      <c r="D173" s="244" t="s">
        <v>172</v>
      </c>
      <c r="E173" s="245" t="s">
        <v>1</v>
      </c>
      <c r="F173" s="246" t="s">
        <v>348</v>
      </c>
      <c r="G173" s="243"/>
      <c r="H173" s="247">
        <v>17</v>
      </c>
      <c r="I173" s="248"/>
      <c r="J173" s="243"/>
      <c r="K173" s="243"/>
      <c r="L173" s="249"/>
      <c r="M173" s="250"/>
      <c r="N173" s="251"/>
      <c r="O173" s="251"/>
      <c r="P173" s="251"/>
      <c r="Q173" s="251"/>
      <c r="R173" s="251"/>
      <c r="S173" s="251"/>
      <c r="T173" s="252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53" t="s">
        <v>172</v>
      </c>
      <c r="AU173" s="253" t="s">
        <v>83</v>
      </c>
      <c r="AV173" s="13" t="s">
        <v>83</v>
      </c>
      <c r="AW173" s="13" t="s">
        <v>31</v>
      </c>
      <c r="AX173" s="13" t="s">
        <v>12</v>
      </c>
      <c r="AY173" s="253" t="s">
        <v>164</v>
      </c>
    </row>
    <row r="174" s="15" customFormat="1">
      <c r="A174" s="15"/>
      <c r="B174" s="264"/>
      <c r="C174" s="265"/>
      <c r="D174" s="244" t="s">
        <v>172</v>
      </c>
      <c r="E174" s="266" t="s">
        <v>1</v>
      </c>
      <c r="F174" s="267" t="s">
        <v>180</v>
      </c>
      <c r="G174" s="265"/>
      <c r="H174" s="268">
        <v>17</v>
      </c>
      <c r="I174" s="269"/>
      <c r="J174" s="265"/>
      <c r="K174" s="265"/>
      <c r="L174" s="270"/>
      <c r="M174" s="271"/>
      <c r="N174" s="272"/>
      <c r="O174" s="272"/>
      <c r="P174" s="272"/>
      <c r="Q174" s="272"/>
      <c r="R174" s="272"/>
      <c r="S174" s="272"/>
      <c r="T174" s="273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74" t="s">
        <v>172</v>
      </c>
      <c r="AU174" s="274" t="s">
        <v>83</v>
      </c>
      <c r="AV174" s="15" t="s">
        <v>170</v>
      </c>
      <c r="AW174" s="15" t="s">
        <v>31</v>
      </c>
      <c r="AX174" s="15" t="s">
        <v>81</v>
      </c>
      <c r="AY174" s="274" t="s">
        <v>164</v>
      </c>
    </row>
    <row r="175" s="2" customFormat="1" ht="16.5" customHeight="1">
      <c r="A175" s="39"/>
      <c r="B175" s="40"/>
      <c r="C175" s="228" t="s">
        <v>222</v>
      </c>
      <c r="D175" s="228" t="s">
        <v>166</v>
      </c>
      <c r="E175" s="229" t="s">
        <v>248</v>
      </c>
      <c r="F175" s="230" t="s">
        <v>249</v>
      </c>
      <c r="G175" s="231" t="s">
        <v>240</v>
      </c>
      <c r="H175" s="232">
        <v>13.4</v>
      </c>
      <c r="I175" s="233"/>
      <c r="J175" s="234">
        <f>ROUND(I175*H175,2)</f>
        <v>0</v>
      </c>
      <c r="K175" s="235"/>
      <c r="L175" s="45"/>
      <c r="M175" s="236" t="s">
        <v>1</v>
      </c>
      <c r="N175" s="237" t="s">
        <v>39</v>
      </c>
      <c r="O175" s="92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170</v>
      </c>
      <c r="AT175" s="240" t="s">
        <v>166</v>
      </c>
      <c r="AU175" s="240" t="s">
        <v>83</v>
      </c>
      <c r="AY175" s="18" t="s">
        <v>164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81</v>
      </c>
      <c r="BK175" s="241">
        <f>ROUND(I175*H175,2)</f>
        <v>0</v>
      </c>
      <c r="BL175" s="18" t="s">
        <v>170</v>
      </c>
      <c r="BM175" s="240" t="s">
        <v>1016</v>
      </c>
    </row>
    <row r="176" s="14" customFormat="1">
      <c r="A176" s="14"/>
      <c r="B176" s="254"/>
      <c r="C176" s="255"/>
      <c r="D176" s="244" t="s">
        <v>172</v>
      </c>
      <c r="E176" s="256" t="s">
        <v>1</v>
      </c>
      <c r="F176" s="257" t="s">
        <v>242</v>
      </c>
      <c r="G176" s="255"/>
      <c r="H176" s="256" t="s">
        <v>1</v>
      </c>
      <c r="I176" s="258"/>
      <c r="J176" s="255"/>
      <c r="K176" s="255"/>
      <c r="L176" s="259"/>
      <c r="M176" s="260"/>
      <c r="N176" s="261"/>
      <c r="O176" s="261"/>
      <c r="P176" s="261"/>
      <c r="Q176" s="261"/>
      <c r="R176" s="261"/>
      <c r="S176" s="261"/>
      <c r="T176" s="26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63" t="s">
        <v>172</v>
      </c>
      <c r="AU176" s="263" t="s">
        <v>83</v>
      </c>
      <c r="AV176" s="14" t="s">
        <v>81</v>
      </c>
      <c r="AW176" s="14" t="s">
        <v>31</v>
      </c>
      <c r="AX176" s="14" t="s">
        <v>12</v>
      </c>
      <c r="AY176" s="263" t="s">
        <v>164</v>
      </c>
    </row>
    <row r="177" s="14" customFormat="1">
      <c r="A177" s="14"/>
      <c r="B177" s="254"/>
      <c r="C177" s="255"/>
      <c r="D177" s="244" t="s">
        <v>172</v>
      </c>
      <c r="E177" s="256" t="s">
        <v>1</v>
      </c>
      <c r="F177" s="257" t="s">
        <v>1017</v>
      </c>
      <c r="G177" s="255"/>
      <c r="H177" s="256" t="s">
        <v>1</v>
      </c>
      <c r="I177" s="258"/>
      <c r="J177" s="255"/>
      <c r="K177" s="255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172</v>
      </c>
      <c r="AU177" s="263" t="s">
        <v>83</v>
      </c>
      <c r="AV177" s="14" t="s">
        <v>81</v>
      </c>
      <c r="AW177" s="14" t="s">
        <v>31</v>
      </c>
      <c r="AX177" s="14" t="s">
        <v>12</v>
      </c>
      <c r="AY177" s="263" t="s">
        <v>164</v>
      </c>
    </row>
    <row r="178" s="13" customFormat="1">
      <c r="A178" s="13"/>
      <c r="B178" s="242"/>
      <c r="C178" s="243"/>
      <c r="D178" s="244" t="s">
        <v>172</v>
      </c>
      <c r="E178" s="245" t="s">
        <v>1</v>
      </c>
      <c r="F178" s="246" t="s">
        <v>1018</v>
      </c>
      <c r="G178" s="243"/>
      <c r="H178" s="247">
        <v>13.4</v>
      </c>
      <c r="I178" s="248"/>
      <c r="J178" s="243"/>
      <c r="K178" s="243"/>
      <c r="L178" s="249"/>
      <c r="M178" s="250"/>
      <c r="N178" s="251"/>
      <c r="O178" s="251"/>
      <c r="P178" s="251"/>
      <c r="Q178" s="251"/>
      <c r="R178" s="251"/>
      <c r="S178" s="251"/>
      <c r="T178" s="252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3" t="s">
        <v>172</v>
      </c>
      <c r="AU178" s="253" t="s">
        <v>83</v>
      </c>
      <c r="AV178" s="13" t="s">
        <v>83</v>
      </c>
      <c r="AW178" s="13" t="s">
        <v>31</v>
      </c>
      <c r="AX178" s="13" t="s">
        <v>12</v>
      </c>
      <c r="AY178" s="253" t="s">
        <v>164</v>
      </c>
    </row>
    <row r="179" s="15" customFormat="1">
      <c r="A179" s="15"/>
      <c r="B179" s="264"/>
      <c r="C179" s="265"/>
      <c r="D179" s="244" t="s">
        <v>172</v>
      </c>
      <c r="E179" s="266" t="s">
        <v>1</v>
      </c>
      <c r="F179" s="267" t="s">
        <v>180</v>
      </c>
      <c r="G179" s="265"/>
      <c r="H179" s="268">
        <v>13.4</v>
      </c>
      <c r="I179" s="269"/>
      <c r="J179" s="265"/>
      <c r="K179" s="265"/>
      <c r="L179" s="270"/>
      <c r="M179" s="271"/>
      <c r="N179" s="272"/>
      <c r="O179" s="272"/>
      <c r="P179" s="272"/>
      <c r="Q179" s="272"/>
      <c r="R179" s="272"/>
      <c r="S179" s="272"/>
      <c r="T179" s="273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T179" s="274" t="s">
        <v>172</v>
      </c>
      <c r="AU179" s="274" t="s">
        <v>83</v>
      </c>
      <c r="AV179" s="15" t="s">
        <v>170</v>
      </c>
      <c r="AW179" s="15" t="s">
        <v>31</v>
      </c>
      <c r="AX179" s="15" t="s">
        <v>81</v>
      </c>
      <c r="AY179" s="274" t="s">
        <v>164</v>
      </c>
    </row>
    <row r="180" s="2" customFormat="1" ht="24.15" customHeight="1">
      <c r="A180" s="39"/>
      <c r="B180" s="40"/>
      <c r="C180" s="228" t="s">
        <v>230</v>
      </c>
      <c r="D180" s="228" t="s">
        <v>166</v>
      </c>
      <c r="E180" s="229" t="s">
        <v>255</v>
      </c>
      <c r="F180" s="230" t="s">
        <v>256</v>
      </c>
      <c r="G180" s="231" t="s">
        <v>257</v>
      </c>
      <c r="H180" s="232">
        <v>80</v>
      </c>
      <c r="I180" s="233"/>
      <c r="J180" s="234">
        <f>ROUND(I180*H180,2)</f>
        <v>0</v>
      </c>
      <c r="K180" s="235"/>
      <c r="L180" s="45"/>
      <c r="M180" s="236" t="s">
        <v>1</v>
      </c>
      <c r="N180" s="237" t="s">
        <v>39</v>
      </c>
      <c r="O180" s="92"/>
      <c r="P180" s="238">
        <f>O180*H180</f>
        <v>0</v>
      </c>
      <c r="Q180" s="238">
        <v>3.0000000000000001E-05</v>
      </c>
      <c r="R180" s="238">
        <f>Q180*H180</f>
        <v>0.0024000000000000002</v>
      </c>
      <c r="S180" s="238">
        <v>0</v>
      </c>
      <c r="T180" s="239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170</v>
      </c>
      <c r="AT180" s="240" t="s">
        <v>166</v>
      </c>
      <c r="AU180" s="240" t="s">
        <v>83</v>
      </c>
      <c r="AY180" s="18" t="s">
        <v>164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81</v>
      </c>
      <c r="BK180" s="241">
        <f>ROUND(I180*H180,2)</f>
        <v>0</v>
      </c>
      <c r="BL180" s="18" t="s">
        <v>170</v>
      </c>
      <c r="BM180" s="240" t="s">
        <v>1019</v>
      </c>
    </row>
    <row r="181" s="13" customFormat="1">
      <c r="A181" s="13"/>
      <c r="B181" s="242"/>
      <c r="C181" s="243"/>
      <c r="D181" s="244" t="s">
        <v>172</v>
      </c>
      <c r="E181" s="245" t="s">
        <v>1</v>
      </c>
      <c r="F181" s="246" t="s">
        <v>1020</v>
      </c>
      <c r="G181" s="243"/>
      <c r="H181" s="247">
        <v>80</v>
      </c>
      <c r="I181" s="248"/>
      <c r="J181" s="243"/>
      <c r="K181" s="243"/>
      <c r="L181" s="249"/>
      <c r="M181" s="250"/>
      <c r="N181" s="251"/>
      <c r="O181" s="251"/>
      <c r="P181" s="251"/>
      <c r="Q181" s="251"/>
      <c r="R181" s="251"/>
      <c r="S181" s="251"/>
      <c r="T181" s="25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3" t="s">
        <v>172</v>
      </c>
      <c r="AU181" s="253" t="s">
        <v>83</v>
      </c>
      <c r="AV181" s="13" t="s">
        <v>83</v>
      </c>
      <c r="AW181" s="13" t="s">
        <v>31</v>
      </c>
      <c r="AX181" s="13" t="s">
        <v>81</v>
      </c>
      <c r="AY181" s="253" t="s">
        <v>164</v>
      </c>
    </row>
    <row r="182" s="2" customFormat="1" ht="24.15" customHeight="1">
      <c r="A182" s="39"/>
      <c r="B182" s="40"/>
      <c r="C182" s="228" t="s">
        <v>237</v>
      </c>
      <c r="D182" s="228" t="s">
        <v>166</v>
      </c>
      <c r="E182" s="229" t="s">
        <v>261</v>
      </c>
      <c r="F182" s="230" t="s">
        <v>262</v>
      </c>
      <c r="G182" s="231" t="s">
        <v>263</v>
      </c>
      <c r="H182" s="232">
        <v>10</v>
      </c>
      <c r="I182" s="233"/>
      <c r="J182" s="234">
        <f>ROUND(I182*H182,2)</f>
        <v>0</v>
      </c>
      <c r="K182" s="235"/>
      <c r="L182" s="45"/>
      <c r="M182" s="236" t="s">
        <v>1</v>
      </c>
      <c r="N182" s="237" t="s">
        <v>39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170</v>
      </c>
      <c r="AT182" s="240" t="s">
        <v>166</v>
      </c>
      <c r="AU182" s="240" t="s">
        <v>83</v>
      </c>
      <c r="AY182" s="18" t="s">
        <v>164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81</v>
      </c>
      <c r="BK182" s="241">
        <f>ROUND(I182*H182,2)</f>
        <v>0</v>
      </c>
      <c r="BL182" s="18" t="s">
        <v>170</v>
      </c>
      <c r="BM182" s="240" t="s">
        <v>1021</v>
      </c>
    </row>
    <row r="183" s="13" customFormat="1">
      <c r="A183" s="13"/>
      <c r="B183" s="242"/>
      <c r="C183" s="243"/>
      <c r="D183" s="244" t="s">
        <v>172</v>
      </c>
      <c r="E183" s="245" t="s">
        <v>1</v>
      </c>
      <c r="F183" s="246" t="s">
        <v>237</v>
      </c>
      <c r="G183" s="243"/>
      <c r="H183" s="247">
        <v>10</v>
      </c>
      <c r="I183" s="248"/>
      <c r="J183" s="243"/>
      <c r="K183" s="243"/>
      <c r="L183" s="249"/>
      <c r="M183" s="250"/>
      <c r="N183" s="251"/>
      <c r="O183" s="251"/>
      <c r="P183" s="251"/>
      <c r="Q183" s="251"/>
      <c r="R183" s="251"/>
      <c r="S183" s="251"/>
      <c r="T183" s="252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3" t="s">
        <v>172</v>
      </c>
      <c r="AU183" s="253" t="s">
        <v>83</v>
      </c>
      <c r="AV183" s="13" t="s">
        <v>83</v>
      </c>
      <c r="AW183" s="13" t="s">
        <v>31</v>
      </c>
      <c r="AX183" s="13" t="s">
        <v>81</v>
      </c>
      <c r="AY183" s="253" t="s">
        <v>164</v>
      </c>
    </row>
    <row r="184" s="2" customFormat="1" ht="24.15" customHeight="1">
      <c r="A184" s="39"/>
      <c r="B184" s="40"/>
      <c r="C184" s="228" t="s">
        <v>247</v>
      </c>
      <c r="D184" s="228" t="s">
        <v>166</v>
      </c>
      <c r="E184" s="229" t="s">
        <v>1022</v>
      </c>
      <c r="F184" s="230" t="s">
        <v>1023</v>
      </c>
      <c r="G184" s="231" t="s">
        <v>169</v>
      </c>
      <c r="H184" s="232">
        <v>5025.8999999999996</v>
      </c>
      <c r="I184" s="233"/>
      <c r="J184" s="234">
        <f>ROUND(I184*H184,2)</f>
        <v>0</v>
      </c>
      <c r="K184" s="235"/>
      <c r="L184" s="45"/>
      <c r="M184" s="236" t="s">
        <v>1</v>
      </c>
      <c r="N184" s="237" t="s">
        <v>39</v>
      </c>
      <c r="O184" s="92"/>
      <c r="P184" s="238">
        <f>O184*H184</f>
        <v>0</v>
      </c>
      <c r="Q184" s="238">
        <v>0</v>
      </c>
      <c r="R184" s="238">
        <f>Q184*H184</f>
        <v>0</v>
      </c>
      <c r="S184" s="238">
        <v>0</v>
      </c>
      <c r="T184" s="239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40" t="s">
        <v>170</v>
      </c>
      <c r="AT184" s="240" t="s">
        <v>166</v>
      </c>
      <c r="AU184" s="240" t="s">
        <v>83</v>
      </c>
      <c r="AY184" s="18" t="s">
        <v>164</v>
      </c>
      <c r="BE184" s="241">
        <f>IF(N184="základní",J184,0)</f>
        <v>0</v>
      </c>
      <c r="BF184" s="241">
        <f>IF(N184="snížená",J184,0)</f>
        <v>0</v>
      </c>
      <c r="BG184" s="241">
        <f>IF(N184="zákl. přenesená",J184,0)</f>
        <v>0</v>
      </c>
      <c r="BH184" s="241">
        <f>IF(N184="sníž. přenesená",J184,0)</f>
        <v>0</v>
      </c>
      <c r="BI184" s="241">
        <f>IF(N184="nulová",J184,0)</f>
        <v>0</v>
      </c>
      <c r="BJ184" s="18" t="s">
        <v>81</v>
      </c>
      <c r="BK184" s="241">
        <f>ROUND(I184*H184,2)</f>
        <v>0</v>
      </c>
      <c r="BL184" s="18" t="s">
        <v>170</v>
      </c>
      <c r="BM184" s="240" t="s">
        <v>1024</v>
      </c>
    </row>
    <row r="185" s="14" customFormat="1">
      <c r="A185" s="14"/>
      <c r="B185" s="254"/>
      <c r="C185" s="255"/>
      <c r="D185" s="244" t="s">
        <v>172</v>
      </c>
      <c r="E185" s="256" t="s">
        <v>1</v>
      </c>
      <c r="F185" s="257" t="s">
        <v>1025</v>
      </c>
      <c r="G185" s="255"/>
      <c r="H185" s="256" t="s">
        <v>1</v>
      </c>
      <c r="I185" s="258"/>
      <c r="J185" s="255"/>
      <c r="K185" s="255"/>
      <c r="L185" s="259"/>
      <c r="M185" s="260"/>
      <c r="N185" s="261"/>
      <c r="O185" s="261"/>
      <c r="P185" s="261"/>
      <c r="Q185" s="261"/>
      <c r="R185" s="261"/>
      <c r="S185" s="261"/>
      <c r="T185" s="26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3" t="s">
        <v>172</v>
      </c>
      <c r="AU185" s="263" t="s">
        <v>83</v>
      </c>
      <c r="AV185" s="14" t="s">
        <v>81</v>
      </c>
      <c r="AW185" s="14" t="s">
        <v>31</v>
      </c>
      <c r="AX185" s="14" t="s">
        <v>12</v>
      </c>
      <c r="AY185" s="263" t="s">
        <v>164</v>
      </c>
    </row>
    <row r="186" s="13" customFormat="1">
      <c r="A186" s="13"/>
      <c r="B186" s="242"/>
      <c r="C186" s="243"/>
      <c r="D186" s="244" t="s">
        <v>172</v>
      </c>
      <c r="E186" s="245" t="s">
        <v>1</v>
      </c>
      <c r="F186" s="246" t="s">
        <v>1026</v>
      </c>
      <c r="G186" s="243"/>
      <c r="H186" s="247">
        <v>2745.9000000000001</v>
      </c>
      <c r="I186" s="248"/>
      <c r="J186" s="243"/>
      <c r="K186" s="243"/>
      <c r="L186" s="249"/>
      <c r="M186" s="250"/>
      <c r="N186" s="251"/>
      <c r="O186" s="251"/>
      <c r="P186" s="251"/>
      <c r="Q186" s="251"/>
      <c r="R186" s="251"/>
      <c r="S186" s="251"/>
      <c r="T186" s="252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53" t="s">
        <v>172</v>
      </c>
      <c r="AU186" s="253" t="s">
        <v>83</v>
      </c>
      <c r="AV186" s="13" t="s">
        <v>83</v>
      </c>
      <c r="AW186" s="13" t="s">
        <v>31</v>
      </c>
      <c r="AX186" s="13" t="s">
        <v>12</v>
      </c>
      <c r="AY186" s="253" t="s">
        <v>164</v>
      </c>
    </row>
    <row r="187" s="14" customFormat="1">
      <c r="A187" s="14"/>
      <c r="B187" s="254"/>
      <c r="C187" s="255"/>
      <c r="D187" s="244" t="s">
        <v>172</v>
      </c>
      <c r="E187" s="256" t="s">
        <v>1</v>
      </c>
      <c r="F187" s="257" t="s">
        <v>1027</v>
      </c>
      <c r="G187" s="255"/>
      <c r="H187" s="256" t="s">
        <v>1</v>
      </c>
      <c r="I187" s="258"/>
      <c r="J187" s="255"/>
      <c r="K187" s="255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172</v>
      </c>
      <c r="AU187" s="263" t="s">
        <v>83</v>
      </c>
      <c r="AV187" s="14" t="s">
        <v>81</v>
      </c>
      <c r="AW187" s="14" t="s">
        <v>31</v>
      </c>
      <c r="AX187" s="14" t="s">
        <v>12</v>
      </c>
      <c r="AY187" s="263" t="s">
        <v>164</v>
      </c>
    </row>
    <row r="188" s="13" customFormat="1">
      <c r="A188" s="13"/>
      <c r="B188" s="242"/>
      <c r="C188" s="243"/>
      <c r="D188" s="244" t="s">
        <v>172</v>
      </c>
      <c r="E188" s="245" t="s">
        <v>1</v>
      </c>
      <c r="F188" s="246" t="s">
        <v>1028</v>
      </c>
      <c r="G188" s="243"/>
      <c r="H188" s="247">
        <v>2280</v>
      </c>
      <c r="I188" s="248"/>
      <c r="J188" s="243"/>
      <c r="K188" s="243"/>
      <c r="L188" s="249"/>
      <c r="M188" s="250"/>
      <c r="N188" s="251"/>
      <c r="O188" s="251"/>
      <c r="P188" s="251"/>
      <c r="Q188" s="251"/>
      <c r="R188" s="251"/>
      <c r="S188" s="251"/>
      <c r="T188" s="25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3" t="s">
        <v>172</v>
      </c>
      <c r="AU188" s="253" t="s">
        <v>83</v>
      </c>
      <c r="AV188" s="13" t="s">
        <v>83</v>
      </c>
      <c r="AW188" s="13" t="s">
        <v>31</v>
      </c>
      <c r="AX188" s="13" t="s">
        <v>12</v>
      </c>
      <c r="AY188" s="253" t="s">
        <v>164</v>
      </c>
    </row>
    <row r="189" s="15" customFormat="1">
      <c r="A189" s="15"/>
      <c r="B189" s="264"/>
      <c r="C189" s="265"/>
      <c r="D189" s="244" t="s">
        <v>172</v>
      </c>
      <c r="E189" s="266" t="s">
        <v>1</v>
      </c>
      <c r="F189" s="267" t="s">
        <v>180</v>
      </c>
      <c r="G189" s="265"/>
      <c r="H189" s="268">
        <v>5025.8999999999996</v>
      </c>
      <c r="I189" s="269"/>
      <c r="J189" s="265"/>
      <c r="K189" s="265"/>
      <c r="L189" s="270"/>
      <c r="M189" s="271"/>
      <c r="N189" s="272"/>
      <c r="O189" s="272"/>
      <c r="P189" s="272"/>
      <c r="Q189" s="272"/>
      <c r="R189" s="272"/>
      <c r="S189" s="272"/>
      <c r="T189" s="273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74" t="s">
        <v>172</v>
      </c>
      <c r="AU189" s="274" t="s">
        <v>83</v>
      </c>
      <c r="AV189" s="15" t="s">
        <v>170</v>
      </c>
      <c r="AW189" s="15" t="s">
        <v>31</v>
      </c>
      <c r="AX189" s="15" t="s">
        <v>81</v>
      </c>
      <c r="AY189" s="274" t="s">
        <v>164</v>
      </c>
    </row>
    <row r="190" s="2" customFormat="1" ht="24.15" customHeight="1">
      <c r="A190" s="39"/>
      <c r="B190" s="40"/>
      <c r="C190" s="228" t="s">
        <v>8</v>
      </c>
      <c r="D190" s="228" t="s">
        <v>166</v>
      </c>
      <c r="E190" s="229" t="s">
        <v>267</v>
      </c>
      <c r="F190" s="230" t="s">
        <v>268</v>
      </c>
      <c r="G190" s="231" t="s">
        <v>269</v>
      </c>
      <c r="H190" s="232">
        <v>37.799999999999997</v>
      </c>
      <c r="I190" s="233"/>
      <c r="J190" s="234">
        <f>ROUND(I190*H190,2)</f>
        <v>0</v>
      </c>
      <c r="K190" s="235"/>
      <c r="L190" s="45"/>
      <c r="M190" s="236" t="s">
        <v>1</v>
      </c>
      <c r="N190" s="237" t="s">
        <v>39</v>
      </c>
      <c r="O190" s="92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170</v>
      </c>
      <c r="AT190" s="240" t="s">
        <v>166</v>
      </c>
      <c r="AU190" s="240" t="s">
        <v>83</v>
      </c>
      <c r="AY190" s="18" t="s">
        <v>164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81</v>
      </c>
      <c r="BK190" s="241">
        <f>ROUND(I190*H190,2)</f>
        <v>0</v>
      </c>
      <c r="BL190" s="18" t="s">
        <v>170</v>
      </c>
      <c r="BM190" s="240" t="s">
        <v>1029</v>
      </c>
    </row>
    <row r="191" s="14" customFormat="1">
      <c r="A191" s="14"/>
      <c r="B191" s="254"/>
      <c r="C191" s="255"/>
      <c r="D191" s="244" t="s">
        <v>172</v>
      </c>
      <c r="E191" s="256" t="s">
        <v>1</v>
      </c>
      <c r="F191" s="257" t="s">
        <v>1030</v>
      </c>
      <c r="G191" s="255"/>
      <c r="H191" s="256" t="s">
        <v>1</v>
      </c>
      <c r="I191" s="258"/>
      <c r="J191" s="255"/>
      <c r="K191" s="255"/>
      <c r="L191" s="259"/>
      <c r="M191" s="260"/>
      <c r="N191" s="261"/>
      <c r="O191" s="261"/>
      <c r="P191" s="261"/>
      <c r="Q191" s="261"/>
      <c r="R191" s="261"/>
      <c r="S191" s="261"/>
      <c r="T191" s="26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3" t="s">
        <v>172</v>
      </c>
      <c r="AU191" s="263" t="s">
        <v>83</v>
      </c>
      <c r="AV191" s="14" t="s">
        <v>81</v>
      </c>
      <c r="AW191" s="14" t="s">
        <v>31</v>
      </c>
      <c r="AX191" s="14" t="s">
        <v>12</v>
      </c>
      <c r="AY191" s="263" t="s">
        <v>164</v>
      </c>
    </row>
    <row r="192" s="13" customFormat="1">
      <c r="A192" s="13"/>
      <c r="B192" s="242"/>
      <c r="C192" s="243"/>
      <c r="D192" s="244" t="s">
        <v>172</v>
      </c>
      <c r="E192" s="245" t="s">
        <v>1</v>
      </c>
      <c r="F192" s="246" t="s">
        <v>1031</v>
      </c>
      <c r="G192" s="243"/>
      <c r="H192" s="247">
        <v>37.799999999999997</v>
      </c>
      <c r="I192" s="248"/>
      <c r="J192" s="243"/>
      <c r="K192" s="243"/>
      <c r="L192" s="249"/>
      <c r="M192" s="250"/>
      <c r="N192" s="251"/>
      <c r="O192" s="251"/>
      <c r="P192" s="251"/>
      <c r="Q192" s="251"/>
      <c r="R192" s="251"/>
      <c r="S192" s="251"/>
      <c r="T192" s="252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3" t="s">
        <v>172</v>
      </c>
      <c r="AU192" s="253" t="s">
        <v>83</v>
      </c>
      <c r="AV192" s="13" t="s">
        <v>83</v>
      </c>
      <c r="AW192" s="13" t="s">
        <v>31</v>
      </c>
      <c r="AX192" s="13" t="s">
        <v>81</v>
      </c>
      <c r="AY192" s="253" t="s">
        <v>164</v>
      </c>
    </row>
    <row r="193" s="2" customFormat="1" ht="33" customHeight="1">
      <c r="A193" s="39"/>
      <c r="B193" s="40"/>
      <c r="C193" s="228" t="s">
        <v>260</v>
      </c>
      <c r="D193" s="228" t="s">
        <v>166</v>
      </c>
      <c r="E193" s="229" t="s">
        <v>1032</v>
      </c>
      <c r="F193" s="230" t="s">
        <v>1033</v>
      </c>
      <c r="G193" s="231" t="s">
        <v>269</v>
      </c>
      <c r="H193" s="232">
        <v>412.48281600000001</v>
      </c>
      <c r="I193" s="233"/>
      <c r="J193" s="234">
        <f>ROUND(I193*H193,2)</f>
        <v>0</v>
      </c>
      <c r="K193" s="235"/>
      <c r="L193" s="45"/>
      <c r="M193" s="236" t="s">
        <v>1</v>
      </c>
      <c r="N193" s="237" t="s">
        <v>39</v>
      </c>
      <c r="O193" s="92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40" t="s">
        <v>170</v>
      </c>
      <c r="AT193" s="240" t="s">
        <v>166</v>
      </c>
      <c r="AU193" s="240" t="s">
        <v>83</v>
      </c>
      <c r="AY193" s="18" t="s">
        <v>164</v>
      </c>
      <c r="BE193" s="241">
        <f>IF(N193="základní",J193,0)</f>
        <v>0</v>
      </c>
      <c r="BF193" s="241">
        <f>IF(N193="snížená",J193,0)</f>
        <v>0</v>
      </c>
      <c r="BG193" s="241">
        <f>IF(N193="zákl. přenesená",J193,0)</f>
        <v>0</v>
      </c>
      <c r="BH193" s="241">
        <f>IF(N193="sníž. přenesená",J193,0)</f>
        <v>0</v>
      </c>
      <c r="BI193" s="241">
        <f>IF(N193="nulová",J193,0)</f>
        <v>0</v>
      </c>
      <c r="BJ193" s="18" t="s">
        <v>81</v>
      </c>
      <c r="BK193" s="241">
        <f>ROUND(I193*H193,2)</f>
        <v>0</v>
      </c>
      <c r="BL193" s="18" t="s">
        <v>170</v>
      </c>
      <c r="BM193" s="240" t="s">
        <v>1034</v>
      </c>
    </row>
    <row r="194" s="14" customFormat="1">
      <c r="A194" s="14"/>
      <c r="B194" s="254"/>
      <c r="C194" s="255"/>
      <c r="D194" s="244" t="s">
        <v>172</v>
      </c>
      <c r="E194" s="256" t="s">
        <v>1</v>
      </c>
      <c r="F194" s="257" t="s">
        <v>295</v>
      </c>
      <c r="G194" s="255"/>
      <c r="H194" s="256" t="s">
        <v>1</v>
      </c>
      <c r="I194" s="258"/>
      <c r="J194" s="255"/>
      <c r="K194" s="255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172</v>
      </c>
      <c r="AU194" s="263" t="s">
        <v>83</v>
      </c>
      <c r="AV194" s="14" t="s">
        <v>81</v>
      </c>
      <c r="AW194" s="14" t="s">
        <v>31</v>
      </c>
      <c r="AX194" s="14" t="s">
        <v>12</v>
      </c>
      <c r="AY194" s="263" t="s">
        <v>164</v>
      </c>
    </row>
    <row r="195" s="14" customFormat="1">
      <c r="A195" s="14"/>
      <c r="B195" s="254"/>
      <c r="C195" s="255"/>
      <c r="D195" s="244" t="s">
        <v>172</v>
      </c>
      <c r="E195" s="256" t="s">
        <v>1</v>
      </c>
      <c r="F195" s="257" t="s">
        <v>296</v>
      </c>
      <c r="G195" s="255"/>
      <c r="H195" s="256" t="s">
        <v>1</v>
      </c>
      <c r="I195" s="258"/>
      <c r="J195" s="255"/>
      <c r="K195" s="255"/>
      <c r="L195" s="259"/>
      <c r="M195" s="260"/>
      <c r="N195" s="261"/>
      <c r="O195" s="261"/>
      <c r="P195" s="261"/>
      <c r="Q195" s="261"/>
      <c r="R195" s="261"/>
      <c r="S195" s="261"/>
      <c r="T195" s="26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3" t="s">
        <v>172</v>
      </c>
      <c r="AU195" s="263" t="s">
        <v>83</v>
      </c>
      <c r="AV195" s="14" t="s">
        <v>81</v>
      </c>
      <c r="AW195" s="14" t="s">
        <v>31</v>
      </c>
      <c r="AX195" s="14" t="s">
        <v>12</v>
      </c>
      <c r="AY195" s="263" t="s">
        <v>164</v>
      </c>
    </row>
    <row r="196" s="13" customFormat="1">
      <c r="A196" s="13"/>
      <c r="B196" s="242"/>
      <c r="C196" s="243"/>
      <c r="D196" s="244" t="s">
        <v>172</v>
      </c>
      <c r="E196" s="245" t="s">
        <v>1</v>
      </c>
      <c r="F196" s="246" t="s">
        <v>1035</v>
      </c>
      <c r="G196" s="243"/>
      <c r="H196" s="247">
        <v>5224.6999999999998</v>
      </c>
      <c r="I196" s="248"/>
      <c r="J196" s="243"/>
      <c r="K196" s="243"/>
      <c r="L196" s="249"/>
      <c r="M196" s="250"/>
      <c r="N196" s="251"/>
      <c r="O196" s="251"/>
      <c r="P196" s="251"/>
      <c r="Q196" s="251"/>
      <c r="R196" s="251"/>
      <c r="S196" s="251"/>
      <c r="T196" s="252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53" t="s">
        <v>172</v>
      </c>
      <c r="AU196" s="253" t="s">
        <v>83</v>
      </c>
      <c r="AV196" s="13" t="s">
        <v>83</v>
      </c>
      <c r="AW196" s="13" t="s">
        <v>31</v>
      </c>
      <c r="AX196" s="13" t="s">
        <v>12</v>
      </c>
      <c r="AY196" s="253" t="s">
        <v>164</v>
      </c>
    </row>
    <row r="197" s="16" customFormat="1">
      <c r="A197" s="16"/>
      <c r="B197" s="275"/>
      <c r="C197" s="276"/>
      <c r="D197" s="244" t="s">
        <v>172</v>
      </c>
      <c r="E197" s="277" t="s">
        <v>1</v>
      </c>
      <c r="F197" s="278" t="s">
        <v>308</v>
      </c>
      <c r="G197" s="276"/>
      <c r="H197" s="279">
        <v>5224.6999999999998</v>
      </c>
      <c r="I197" s="280"/>
      <c r="J197" s="276"/>
      <c r="K197" s="276"/>
      <c r="L197" s="281"/>
      <c r="M197" s="282"/>
      <c r="N197" s="283"/>
      <c r="O197" s="283"/>
      <c r="P197" s="283"/>
      <c r="Q197" s="283"/>
      <c r="R197" s="283"/>
      <c r="S197" s="283"/>
      <c r="T197" s="284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T197" s="285" t="s">
        <v>172</v>
      </c>
      <c r="AU197" s="285" t="s">
        <v>83</v>
      </c>
      <c r="AV197" s="16" t="s">
        <v>181</v>
      </c>
      <c r="AW197" s="16" t="s">
        <v>31</v>
      </c>
      <c r="AX197" s="16" t="s">
        <v>12</v>
      </c>
      <c r="AY197" s="285" t="s">
        <v>164</v>
      </c>
    </row>
    <row r="198" s="14" customFormat="1">
      <c r="A198" s="14"/>
      <c r="B198" s="254"/>
      <c r="C198" s="255"/>
      <c r="D198" s="244" t="s">
        <v>172</v>
      </c>
      <c r="E198" s="256" t="s">
        <v>1</v>
      </c>
      <c r="F198" s="257" t="s">
        <v>1036</v>
      </c>
      <c r="G198" s="255"/>
      <c r="H198" s="256" t="s">
        <v>1</v>
      </c>
      <c r="I198" s="258"/>
      <c r="J198" s="255"/>
      <c r="K198" s="255"/>
      <c r="L198" s="259"/>
      <c r="M198" s="260"/>
      <c r="N198" s="261"/>
      <c r="O198" s="261"/>
      <c r="P198" s="261"/>
      <c r="Q198" s="261"/>
      <c r="R198" s="261"/>
      <c r="S198" s="261"/>
      <c r="T198" s="262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63" t="s">
        <v>172</v>
      </c>
      <c r="AU198" s="263" t="s">
        <v>83</v>
      </c>
      <c r="AV198" s="14" t="s">
        <v>81</v>
      </c>
      <c r="AW198" s="14" t="s">
        <v>31</v>
      </c>
      <c r="AX198" s="14" t="s">
        <v>12</v>
      </c>
      <c r="AY198" s="263" t="s">
        <v>164</v>
      </c>
    </row>
    <row r="199" s="14" customFormat="1">
      <c r="A199" s="14"/>
      <c r="B199" s="254"/>
      <c r="C199" s="255"/>
      <c r="D199" s="244" t="s">
        <v>172</v>
      </c>
      <c r="E199" s="256" t="s">
        <v>1</v>
      </c>
      <c r="F199" s="257" t="s">
        <v>1037</v>
      </c>
      <c r="G199" s="255"/>
      <c r="H199" s="256" t="s">
        <v>1</v>
      </c>
      <c r="I199" s="258"/>
      <c r="J199" s="255"/>
      <c r="K199" s="255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172</v>
      </c>
      <c r="AU199" s="263" t="s">
        <v>83</v>
      </c>
      <c r="AV199" s="14" t="s">
        <v>81</v>
      </c>
      <c r="AW199" s="14" t="s">
        <v>31</v>
      </c>
      <c r="AX199" s="14" t="s">
        <v>12</v>
      </c>
      <c r="AY199" s="263" t="s">
        <v>164</v>
      </c>
    </row>
    <row r="200" s="13" customFormat="1">
      <c r="A200" s="13"/>
      <c r="B200" s="242"/>
      <c r="C200" s="243"/>
      <c r="D200" s="244" t="s">
        <v>172</v>
      </c>
      <c r="E200" s="245" t="s">
        <v>1</v>
      </c>
      <c r="F200" s="246" t="s">
        <v>1038</v>
      </c>
      <c r="G200" s="243"/>
      <c r="H200" s="247">
        <v>-41.102600000000002</v>
      </c>
      <c r="I200" s="248"/>
      <c r="J200" s="243"/>
      <c r="K200" s="243"/>
      <c r="L200" s="249"/>
      <c r="M200" s="250"/>
      <c r="N200" s="251"/>
      <c r="O200" s="251"/>
      <c r="P200" s="251"/>
      <c r="Q200" s="251"/>
      <c r="R200" s="251"/>
      <c r="S200" s="251"/>
      <c r="T200" s="25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3" t="s">
        <v>172</v>
      </c>
      <c r="AU200" s="253" t="s">
        <v>83</v>
      </c>
      <c r="AV200" s="13" t="s">
        <v>83</v>
      </c>
      <c r="AW200" s="13" t="s">
        <v>31</v>
      </c>
      <c r="AX200" s="13" t="s">
        <v>12</v>
      </c>
      <c r="AY200" s="253" t="s">
        <v>164</v>
      </c>
    </row>
    <row r="201" s="14" customFormat="1">
      <c r="A201" s="14"/>
      <c r="B201" s="254"/>
      <c r="C201" s="255"/>
      <c r="D201" s="244" t="s">
        <v>172</v>
      </c>
      <c r="E201" s="256" t="s">
        <v>1</v>
      </c>
      <c r="F201" s="257" t="s">
        <v>1039</v>
      </c>
      <c r="G201" s="255"/>
      <c r="H201" s="256" t="s">
        <v>1</v>
      </c>
      <c r="I201" s="258"/>
      <c r="J201" s="255"/>
      <c r="K201" s="255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172</v>
      </c>
      <c r="AU201" s="263" t="s">
        <v>83</v>
      </c>
      <c r="AV201" s="14" t="s">
        <v>81</v>
      </c>
      <c r="AW201" s="14" t="s">
        <v>31</v>
      </c>
      <c r="AX201" s="14" t="s">
        <v>12</v>
      </c>
      <c r="AY201" s="263" t="s">
        <v>164</v>
      </c>
    </row>
    <row r="202" s="13" customFormat="1">
      <c r="A202" s="13"/>
      <c r="B202" s="242"/>
      <c r="C202" s="243"/>
      <c r="D202" s="244" t="s">
        <v>172</v>
      </c>
      <c r="E202" s="245" t="s">
        <v>1</v>
      </c>
      <c r="F202" s="246" t="s">
        <v>1040</v>
      </c>
      <c r="G202" s="243"/>
      <c r="H202" s="247">
        <v>-130.52462499999999</v>
      </c>
      <c r="I202" s="248"/>
      <c r="J202" s="243"/>
      <c r="K202" s="243"/>
      <c r="L202" s="249"/>
      <c r="M202" s="250"/>
      <c r="N202" s="251"/>
      <c r="O202" s="251"/>
      <c r="P202" s="251"/>
      <c r="Q202" s="251"/>
      <c r="R202" s="251"/>
      <c r="S202" s="251"/>
      <c r="T202" s="252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3" t="s">
        <v>172</v>
      </c>
      <c r="AU202" s="253" t="s">
        <v>83</v>
      </c>
      <c r="AV202" s="13" t="s">
        <v>83</v>
      </c>
      <c r="AW202" s="13" t="s">
        <v>31</v>
      </c>
      <c r="AX202" s="13" t="s">
        <v>12</v>
      </c>
      <c r="AY202" s="253" t="s">
        <v>164</v>
      </c>
    </row>
    <row r="203" s="14" customFormat="1">
      <c r="A203" s="14"/>
      <c r="B203" s="254"/>
      <c r="C203" s="255"/>
      <c r="D203" s="244" t="s">
        <v>172</v>
      </c>
      <c r="E203" s="256" t="s">
        <v>1</v>
      </c>
      <c r="F203" s="257" t="s">
        <v>1041</v>
      </c>
      <c r="G203" s="255"/>
      <c r="H203" s="256" t="s">
        <v>1</v>
      </c>
      <c r="I203" s="258"/>
      <c r="J203" s="255"/>
      <c r="K203" s="255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172</v>
      </c>
      <c r="AU203" s="263" t="s">
        <v>83</v>
      </c>
      <c r="AV203" s="14" t="s">
        <v>81</v>
      </c>
      <c r="AW203" s="14" t="s">
        <v>31</v>
      </c>
      <c r="AX203" s="14" t="s">
        <v>12</v>
      </c>
      <c r="AY203" s="263" t="s">
        <v>164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1042</v>
      </c>
      <c r="G204" s="243"/>
      <c r="H204" s="247">
        <v>-98.518199999999993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12</v>
      </c>
      <c r="AY204" s="253" t="s">
        <v>164</v>
      </c>
    </row>
    <row r="205" s="16" customFormat="1">
      <c r="A205" s="16"/>
      <c r="B205" s="275"/>
      <c r="C205" s="276"/>
      <c r="D205" s="244" t="s">
        <v>172</v>
      </c>
      <c r="E205" s="277" t="s">
        <v>1</v>
      </c>
      <c r="F205" s="278" t="s">
        <v>308</v>
      </c>
      <c r="G205" s="276"/>
      <c r="H205" s="279">
        <v>-270.14542499999999</v>
      </c>
      <c r="I205" s="280"/>
      <c r="J205" s="276"/>
      <c r="K205" s="276"/>
      <c r="L205" s="281"/>
      <c r="M205" s="282"/>
      <c r="N205" s="283"/>
      <c r="O205" s="283"/>
      <c r="P205" s="283"/>
      <c r="Q205" s="283"/>
      <c r="R205" s="283"/>
      <c r="S205" s="283"/>
      <c r="T205" s="284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T205" s="285" t="s">
        <v>172</v>
      </c>
      <c r="AU205" s="285" t="s">
        <v>83</v>
      </c>
      <c r="AV205" s="16" t="s">
        <v>181</v>
      </c>
      <c r="AW205" s="16" t="s">
        <v>31</v>
      </c>
      <c r="AX205" s="16" t="s">
        <v>12</v>
      </c>
      <c r="AY205" s="285" t="s">
        <v>164</v>
      </c>
    </row>
    <row r="206" s="14" customFormat="1">
      <c r="A206" s="14"/>
      <c r="B206" s="254"/>
      <c r="C206" s="255"/>
      <c r="D206" s="244" t="s">
        <v>172</v>
      </c>
      <c r="E206" s="256" t="s">
        <v>1</v>
      </c>
      <c r="F206" s="257" t="s">
        <v>309</v>
      </c>
      <c r="G206" s="255"/>
      <c r="H206" s="256" t="s">
        <v>1</v>
      </c>
      <c r="I206" s="258"/>
      <c r="J206" s="255"/>
      <c r="K206" s="255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172</v>
      </c>
      <c r="AU206" s="263" t="s">
        <v>83</v>
      </c>
      <c r="AV206" s="14" t="s">
        <v>81</v>
      </c>
      <c r="AW206" s="14" t="s">
        <v>31</v>
      </c>
      <c r="AX206" s="14" t="s">
        <v>12</v>
      </c>
      <c r="AY206" s="263" t="s">
        <v>164</v>
      </c>
    </row>
    <row r="207" s="14" customFormat="1">
      <c r="A207" s="14"/>
      <c r="B207" s="254"/>
      <c r="C207" s="255"/>
      <c r="D207" s="244" t="s">
        <v>172</v>
      </c>
      <c r="E207" s="256" t="s">
        <v>1</v>
      </c>
      <c r="F207" s="257" t="s">
        <v>1043</v>
      </c>
      <c r="G207" s="255"/>
      <c r="H207" s="256" t="s">
        <v>1</v>
      </c>
      <c r="I207" s="258"/>
      <c r="J207" s="255"/>
      <c r="K207" s="255"/>
      <c r="L207" s="259"/>
      <c r="M207" s="260"/>
      <c r="N207" s="261"/>
      <c r="O207" s="261"/>
      <c r="P207" s="261"/>
      <c r="Q207" s="261"/>
      <c r="R207" s="261"/>
      <c r="S207" s="261"/>
      <c r="T207" s="26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3" t="s">
        <v>172</v>
      </c>
      <c r="AU207" s="263" t="s">
        <v>83</v>
      </c>
      <c r="AV207" s="14" t="s">
        <v>81</v>
      </c>
      <c r="AW207" s="14" t="s">
        <v>31</v>
      </c>
      <c r="AX207" s="14" t="s">
        <v>12</v>
      </c>
      <c r="AY207" s="263" t="s">
        <v>164</v>
      </c>
    </row>
    <row r="208" s="13" customFormat="1">
      <c r="A208" s="13"/>
      <c r="B208" s="242"/>
      <c r="C208" s="243"/>
      <c r="D208" s="244" t="s">
        <v>172</v>
      </c>
      <c r="E208" s="245" t="s">
        <v>1</v>
      </c>
      <c r="F208" s="246" t="s">
        <v>1044</v>
      </c>
      <c r="G208" s="243"/>
      <c r="H208" s="247">
        <v>93.941732220000006</v>
      </c>
      <c r="I208" s="248"/>
      <c r="J208" s="243"/>
      <c r="K208" s="243"/>
      <c r="L208" s="249"/>
      <c r="M208" s="250"/>
      <c r="N208" s="251"/>
      <c r="O208" s="251"/>
      <c r="P208" s="251"/>
      <c r="Q208" s="251"/>
      <c r="R208" s="251"/>
      <c r="S208" s="251"/>
      <c r="T208" s="252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53" t="s">
        <v>172</v>
      </c>
      <c r="AU208" s="253" t="s">
        <v>83</v>
      </c>
      <c r="AV208" s="13" t="s">
        <v>83</v>
      </c>
      <c r="AW208" s="13" t="s">
        <v>31</v>
      </c>
      <c r="AX208" s="13" t="s">
        <v>12</v>
      </c>
      <c r="AY208" s="253" t="s">
        <v>164</v>
      </c>
    </row>
    <row r="209" s="14" customFormat="1">
      <c r="A209" s="14"/>
      <c r="B209" s="254"/>
      <c r="C209" s="255"/>
      <c r="D209" s="244" t="s">
        <v>172</v>
      </c>
      <c r="E209" s="256" t="s">
        <v>1</v>
      </c>
      <c r="F209" s="257" t="s">
        <v>1045</v>
      </c>
      <c r="G209" s="255"/>
      <c r="H209" s="256" t="s">
        <v>1</v>
      </c>
      <c r="I209" s="258"/>
      <c r="J209" s="255"/>
      <c r="K209" s="255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172</v>
      </c>
      <c r="AU209" s="263" t="s">
        <v>83</v>
      </c>
      <c r="AV209" s="14" t="s">
        <v>81</v>
      </c>
      <c r="AW209" s="14" t="s">
        <v>31</v>
      </c>
      <c r="AX209" s="14" t="s">
        <v>12</v>
      </c>
      <c r="AY209" s="263" t="s">
        <v>164</v>
      </c>
    </row>
    <row r="210" s="13" customFormat="1">
      <c r="A210" s="13"/>
      <c r="B210" s="242"/>
      <c r="C210" s="243"/>
      <c r="D210" s="244" t="s">
        <v>172</v>
      </c>
      <c r="E210" s="245" t="s">
        <v>1</v>
      </c>
      <c r="F210" s="246" t="s">
        <v>1046</v>
      </c>
      <c r="G210" s="243"/>
      <c r="H210" s="247">
        <v>52.189851230000002</v>
      </c>
      <c r="I210" s="248"/>
      <c r="J210" s="243"/>
      <c r="K210" s="243"/>
      <c r="L210" s="249"/>
      <c r="M210" s="250"/>
      <c r="N210" s="251"/>
      <c r="O210" s="251"/>
      <c r="P210" s="251"/>
      <c r="Q210" s="251"/>
      <c r="R210" s="251"/>
      <c r="S210" s="251"/>
      <c r="T210" s="252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53" t="s">
        <v>172</v>
      </c>
      <c r="AU210" s="253" t="s">
        <v>83</v>
      </c>
      <c r="AV210" s="13" t="s">
        <v>83</v>
      </c>
      <c r="AW210" s="13" t="s">
        <v>31</v>
      </c>
      <c r="AX210" s="13" t="s">
        <v>12</v>
      </c>
      <c r="AY210" s="253" t="s">
        <v>164</v>
      </c>
    </row>
    <row r="211" s="16" customFormat="1">
      <c r="A211" s="16"/>
      <c r="B211" s="275"/>
      <c r="C211" s="276"/>
      <c r="D211" s="244" t="s">
        <v>172</v>
      </c>
      <c r="E211" s="277" t="s">
        <v>1</v>
      </c>
      <c r="F211" s="278" t="s">
        <v>308</v>
      </c>
      <c r="G211" s="276"/>
      <c r="H211" s="279">
        <v>146.13158344999999</v>
      </c>
      <c r="I211" s="280"/>
      <c r="J211" s="276"/>
      <c r="K211" s="276"/>
      <c r="L211" s="281"/>
      <c r="M211" s="282"/>
      <c r="N211" s="283"/>
      <c r="O211" s="283"/>
      <c r="P211" s="283"/>
      <c r="Q211" s="283"/>
      <c r="R211" s="283"/>
      <c r="S211" s="283"/>
      <c r="T211" s="284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T211" s="285" t="s">
        <v>172</v>
      </c>
      <c r="AU211" s="285" t="s">
        <v>83</v>
      </c>
      <c r="AV211" s="16" t="s">
        <v>181</v>
      </c>
      <c r="AW211" s="16" t="s">
        <v>31</v>
      </c>
      <c r="AX211" s="16" t="s">
        <v>12</v>
      </c>
      <c r="AY211" s="285" t="s">
        <v>164</v>
      </c>
    </row>
    <row r="212" s="14" customFormat="1">
      <c r="A212" s="14"/>
      <c r="B212" s="254"/>
      <c r="C212" s="255"/>
      <c r="D212" s="244" t="s">
        <v>172</v>
      </c>
      <c r="E212" s="256" t="s">
        <v>1</v>
      </c>
      <c r="F212" s="257" t="s">
        <v>324</v>
      </c>
      <c r="G212" s="255"/>
      <c r="H212" s="256" t="s">
        <v>1</v>
      </c>
      <c r="I212" s="258"/>
      <c r="J212" s="255"/>
      <c r="K212" s="255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172</v>
      </c>
      <c r="AU212" s="263" t="s">
        <v>83</v>
      </c>
      <c r="AV212" s="14" t="s">
        <v>81</v>
      </c>
      <c r="AW212" s="14" t="s">
        <v>31</v>
      </c>
      <c r="AX212" s="14" t="s">
        <v>12</v>
      </c>
      <c r="AY212" s="263" t="s">
        <v>164</v>
      </c>
    </row>
    <row r="213" s="14" customFormat="1">
      <c r="A213" s="14"/>
      <c r="B213" s="254"/>
      <c r="C213" s="255"/>
      <c r="D213" s="244" t="s">
        <v>172</v>
      </c>
      <c r="E213" s="256" t="s">
        <v>1</v>
      </c>
      <c r="F213" s="257" t="s">
        <v>205</v>
      </c>
      <c r="G213" s="255"/>
      <c r="H213" s="256" t="s">
        <v>1</v>
      </c>
      <c r="I213" s="258"/>
      <c r="J213" s="255"/>
      <c r="K213" s="255"/>
      <c r="L213" s="259"/>
      <c r="M213" s="260"/>
      <c r="N213" s="261"/>
      <c r="O213" s="261"/>
      <c r="P213" s="261"/>
      <c r="Q213" s="261"/>
      <c r="R213" s="261"/>
      <c r="S213" s="261"/>
      <c r="T213" s="26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63" t="s">
        <v>172</v>
      </c>
      <c r="AU213" s="263" t="s">
        <v>83</v>
      </c>
      <c r="AV213" s="14" t="s">
        <v>81</v>
      </c>
      <c r="AW213" s="14" t="s">
        <v>31</v>
      </c>
      <c r="AX213" s="14" t="s">
        <v>12</v>
      </c>
      <c r="AY213" s="263" t="s">
        <v>164</v>
      </c>
    </row>
    <row r="214" s="14" customFormat="1">
      <c r="A214" s="14"/>
      <c r="B214" s="254"/>
      <c r="C214" s="255"/>
      <c r="D214" s="244" t="s">
        <v>172</v>
      </c>
      <c r="E214" s="256" t="s">
        <v>1</v>
      </c>
      <c r="F214" s="257" t="s">
        <v>1047</v>
      </c>
      <c r="G214" s="255"/>
      <c r="H214" s="256" t="s">
        <v>1</v>
      </c>
      <c r="I214" s="258"/>
      <c r="J214" s="255"/>
      <c r="K214" s="255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172</v>
      </c>
      <c r="AU214" s="263" t="s">
        <v>83</v>
      </c>
      <c r="AV214" s="14" t="s">
        <v>81</v>
      </c>
      <c r="AW214" s="14" t="s">
        <v>31</v>
      </c>
      <c r="AX214" s="14" t="s">
        <v>12</v>
      </c>
      <c r="AY214" s="263" t="s">
        <v>164</v>
      </c>
    </row>
    <row r="215" s="13" customFormat="1">
      <c r="A215" s="13"/>
      <c r="B215" s="242"/>
      <c r="C215" s="243"/>
      <c r="D215" s="244" t="s">
        <v>172</v>
      </c>
      <c r="E215" s="245" t="s">
        <v>1</v>
      </c>
      <c r="F215" s="246" t="s">
        <v>1048</v>
      </c>
      <c r="G215" s="243"/>
      <c r="H215" s="247">
        <v>-7.6500000000000004</v>
      </c>
      <c r="I215" s="248"/>
      <c r="J215" s="243"/>
      <c r="K215" s="243"/>
      <c r="L215" s="249"/>
      <c r="M215" s="250"/>
      <c r="N215" s="251"/>
      <c r="O215" s="251"/>
      <c r="P215" s="251"/>
      <c r="Q215" s="251"/>
      <c r="R215" s="251"/>
      <c r="S215" s="251"/>
      <c r="T215" s="25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3" t="s">
        <v>172</v>
      </c>
      <c r="AU215" s="253" t="s">
        <v>83</v>
      </c>
      <c r="AV215" s="13" t="s">
        <v>83</v>
      </c>
      <c r="AW215" s="13" t="s">
        <v>31</v>
      </c>
      <c r="AX215" s="13" t="s">
        <v>12</v>
      </c>
      <c r="AY215" s="253" t="s">
        <v>164</v>
      </c>
    </row>
    <row r="216" s="14" customFormat="1">
      <c r="A216" s="14"/>
      <c r="B216" s="254"/>
      <c r="C216" s="255"/>
      <c r="D216" s="244" t="s">
        <v>172</v>
      </c>
      <c r="E216" s="256" t="s">
        <v>1</v>
      </c>
      <c r="F216" s="257" t="s">
        <v>327</v>
      </c>
      <c r="G216" s="255"/>
      <c r="H216" s="256" t="s">
        <v>1</v>
      </c>
      <c r="I216" s="258"/>
      <c r="J216" s="255"/>
      <c r="K216" s="255"/>
      <c r="L216" s="259"/>
      <c r="M216" s="260"/>
      <c r="N216" s="261"/>
      <c r="O216" s="261"/>
      <c r="P216" s="261"/>
      <c r="Q216" s="261"/>
      <c r="R216" s="261"/>
      <c r="S216" s="261"/>
      <c r="T216" s="26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3" t="s">
        <v>172</v>
      </c>
      <c r="AU216" s="263" t="s">
        <v>83</v>
      </c>
      <c r="AV216" s="14" t="s">
        <v>81</v>
      </c>
      <c r="AW216" s="14" t="s">
        <v>31</v>
      </c>
      <c r="AX216" s="14" t="s">
        <v>12</v>
      </c>
      <c r="AY216" s="263" t="s">
        <v>164</v>
      </c>
    </row>
    <row r="217" s="14" customFormat="1">
      <c r="A217" s="14"/>
      <c r="B217" s="254"/>
      <c r="C217" s="255"/>
      <c r="D217" s="244" t="s">
        <v>172</v>
      </c>
      <c r="E217" s="256" t="s">
        <v>1</v>
      </c>
      <c r="F217" s="257" t="s">
        <v>1049</v>
      </c>
      <c r="G217" s="255"/>
      <c r="H217" s="256" t="s">
        <v>1</v>
      </c>
      <c r="I217" s="258"/>
      <c r="J217" s="255"/>
      <c r="K217" s="255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172</v>
      </c>
      <c r="AU217" s="263" t="s">
        <v>83</v>
      </c>
      <c r="AV217" s="14" t="s">
        <v>81</v>
      </c>
      <c r="AW217" s="14" t="s">
        <v>31</v>
      </c>
      <c r="AX217" s="14" t="s">
        <v>12</v>
      </c>
      <c r="AY217" s="263" t="s">
        <v>164</v>
      </c>
    </row>
    <row r="218" s="13" customFormat="1">
      <c r="A218" s="13"/>
      <c r="B218" s="242"/>
      <c r="C218" s="243"/>
      <c r="D218" s="244" t="s">
        <v>172</v>
      </c>
      <c r="E218" s="245" t="s">
        <v>1</v>
      </c>
      <c r="F218" s="246" t="s">
        <v>1050</v>
      </c>
      <c r="G218" s="243"/>
      <c r="H218" s="247">
        <v>-37.103999999999999</v>
      </c>
      <c r="I218" s="248"/>
      <c r="J218" s="243"/>
      <c r="K218" s="243"/>
      <c r="L218" s="249"/>
      <c r="M218" s="250"/>
      <c r="N218" s="251"/>
      <c r="O218" s="251"/>
      <c r="P218" s="251"/>
      <c r="Q218" s="251"/>
      <c r="R218" s="251"/>
      <c r="S218" s="251"/>
      <c r="T218" s="252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3" t="s">
        <v>172</v>
      </c>
      <c r="AU218" s="253" t="s">
        <v>83</v>
      </c>
      <c r="AV218" s="13" t="s">
        <v>83</v>
      </c>
      <c r="AW218" s="13" t="s">
        <v>31</v>
      </c>
      <c r="AX218" s="13" t="s">
        <v>12</v>
      </c>
      <c r="AY218" s="253" t="s">
        <v>164</v>
      </c>
    </row>
    <row r="219" s="14" customFormat="1">
      <c r="A219" s="14"/>
      <c r="B219" s="254"/>
      <c r="C219" s="255"/>
      <c r="D219" s="244" t="s">
        <v>172</v>
      </c>
      <c r="E219" s="256" t="s">
        <v>1</v>
      </c>
      <c r="F219" s="257" t="s">
        <v>213</v>
      </c>
      <c r="G219" s="255"/>
      <c r="H219" s="256" t="s">
        <v>1</v>
      </c>
      <c r="I219" s="258"/>
      <c r="J219" s="255"/>
      <c r="K219" s="255"/>
      <c r="L219" s="259"/>
      <c r="M219" s="260"/>
      <c r="N219" s="261"/>
      <c r="O219" s="261"/>
      <c r="P219" s="261"/>
      <c r="Q219" s="261"/>
      <c r="R219" s="261"/>
      <c r="S219" s="261"/>
      <c r="T219" s="26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63" t="s">
        <v>172</v>
      </c>
      <c r="AU219" s="263" t="s">
        <v>83</v>
      </c>
      <c r="AV219" s="14" t="s">
        <v>81</v>
      </c>
      <c r="AW219" s="14" t="s">
        <v>31</v>
      </c>
      <c r="AX219" s="14" t="s">
        <v>12</v>
      </c>
      <c r="AY219" s="263" t="s">
        <v>164</v>
      </c>
    </row>
    <row r="220" s="14" customFormat="1">
      <c r="A220" s="14"/>
      <c r="B220" s="254"/>
      <c r="C220" s="255"/>
      <c r="D220" s="244" t="s">
        <v>172</v>
      </c>
      <c r="E220" s="256" t="s">
        <v>1</v>
      </c>
      <c r="F220" s="257" t="s">
        <v>1051</v>
      </c>
      <c r="G220" s="255"/>
      <c r="H220" s="256" t="s">
        <v>1</v>
      </c>
      <c r="I220" s="258"/>
      <c r="J220" s="255"/>
      <c r="K220" s="255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172</v>
      </c>
      <c r="AU220" s="263" t="s">
        <v>83</v>
      </c>
      <c r="AV220" s="14" t="s">
        <v>81</v>
      </c>
      <c r="AW220" s="14" t="s">
        <v>31</v>
      </c>
      <c r="AX220" s="14" t="s">
        <v>12</v>
      </c>
      <c r="AY220" s="263" t="s">
        <v>164</v>
      </c>
    </row>
    <row r="221" s="13" customFormat="1">
      <c r="A221" s="13"/>
      <c r="B221" s="242"/>
      <c r="C221" s="243"/>
      <c r="D221" s="244" t="s">
        <v>172</v>
      </c>
      <c r="E221" s="245" t="s">
        <v>1</v>
      </c>
      <c r="F221" s="246" t="s">
        <v>1052</v>
      </c>
      <c r="G221" s="243"/>
      <c r="H221" s="247">
        <v>-772.67520000000002</v>
      </c>
      <c r="I221" s="248"/>
      <c r="J221" s="243"/>
      <c r="K221" s="243"/>
      <c r="L221" s="249"/>
      <c r="M221" s="250"/>
      <c r="N221" s="251"/>
      <c r="O221" s="251"/>
      <c r="P221" s="251"/>
      <c r="Q221" s="251"/>
      <c r="R221" s="251"/>
      <c r="S221" s="251"/>
      <c r="T221" s="252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53" t="s">
        <v>172</v>
      </c>
      <c r="AU221" s="253" t="s">
        <v>83</v>
      </c>
      <c r="AV221" s="13" t="s">
        <v>83</v>
      </c>
      <c r="AW221" s="13" t="s">
        <v>31</v>
      </c>
      <c r="AX221" s="13" t="s">
        <v>12</v>
      </c>
      <c r="AY221" s="253" t="s">
        <v>164</v>
      </c>
    </row>
    <row r="222" s="14" customFormat="1">
      <c r="A222" s="14"/>
      <c r="B222" s="254"/>
      <c r="C222" s="255"/>
      <c r="D222" s="244" t="s">
        <v>172</v>
      </c>
      <c r="E222" s="256" t="s">
        <v>1</v>
      </c>
      <c r="F222" s="257" t="s">
        <v>332</v>
      </c>
      <c r="G222" s="255"/>
      <c r="H222" s="256" t="s">
        <v>1</v>
      </c>
      <c r="I222" s="258"/>
      <c r="J222" s="255"/>
      <c r="K222" s="255"/>
      <c r="L222" s="259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3" t="s">
        <v>172</v>
      </c>
      <c r="AU222" s="263" t="s">
        <v>83</v>
      </c>
      <c r="AV222" s="14" t="s">
        <v>81</v>
      </c>
      <c r="AW222" s="14" t="s">
        <v>31</v>
      </c>
      <c r="AX222" s="14" t="s">
        <v>12</v>
      </c>
      <c r="AY222" s="263" t="s">
        <v>164</v>
      </c>
    </row>
    <row r="223" s="14" customFormat="1">
      <c r="A223" s="14"/>
      <c r="B223" s="254"/>
      <c r="C223" s="255"/>
      <c r="D223" s="244" t="s">
        <v>172</v>
      </c>
      <c r="E223" s="256" t="s">
        <v>1</v>
      </c>
      <c r="F223" s="257" t="s">
        <v>1053</v>
      </c>
      <c r="G223" s="255"/>
      <c r="H223" s="256" t="s">
        <v>1</v>
      </c>
      <c r="I223" s="258"/>
      <c r="J223" s="255"/>
      <c r="K223" s="255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172</v>
      </c>
      <c r="AU223" s="263" t="s">
        <v>83</v>
      </c>
      <c r="AV223" s="14" t="s">
        <v>81</v>
      </c>
      <c r="AW223" s="14" t="s">
        <v>31</v>
      </c>
      <c r="AX223" s="14" t="s">
        <v>12</v>
      </c>
      <c r="AY223" s="263" t="s">
        <v>164</v>
      </c>
    </row>
    <row r="224" s="13" customFormat="1">
      <c r="A224" s="13"/>
      <c r="B224" s="242"/>
      <c r="C224" s="243"/>
      <c r="D224" s="244" t="s">
        <v>172</v>
      </c>
      <c r="E224" s="245" t="s">
        <v>1</v>
      </c>
      <c r="F224" s="246" t="s">
        <v>1054</v>
      </c>
      <c r="G224" s="243"/>
      <c r="H224" s="247">
        <v>-66.931200000000004</v>
      </c>
      <c r="I224" s="248"/>
      <c r="J224" s="243"/>
      <c r="K224" s="243"/>
      <c r="L224" s="249"/>
      <c r="M224" s="250"/>
      <c r="N224" s="251"/>
      <c r="O224" s="251"/>
      <c r="P224" s="251"/>
      <c r="Q224" s="251"/>
      <c r="R224" s="251"/>
      <c r="S224" s="251"/>
      <c r="T224" s="25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3" t="s">
        <v>172</v>
      </c>
      <c r="AU224" s="253" t="s">
        <v>83</v>
      </c>
      <c r="AV224" s="13" t="s">
        <v>83</v>
      </c>
      <c r="AW224" s="13" t="s">
        <v>31</v>
      </c>
      <c r="AX224" s="13" t="s">
        <v>12</v>
      </c>
      <c r="AY224" s="253" t="s">
        <v>164</v>
      </c>
    </row>
    <row r="225" s="14" customFormat="1">
      <c r="A225" s="14"/>
      <c r="B225" s="254"/>
      <c r="C225" s="255"/>
      <c r="D225" s="244" t="s">
        <v>172</v>
      </c>
      <c r="E225" s="256" t="s">
        <v>1</v>
      </c>
      <c r="F225" s="257" t="s">
        <v>242</v>
      </c>
      <c r="G225" s="255"/>
      <c r="H225" s="256" t="s">
        <v>1</v>
      </c>
      <c r="I225" s="258"/>
      <c r="J225" s="255"/>
      <c r="K225" s="255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172</v>
      </c>
      <c r="AU225" s="263" t="s">
        <v>83</v>
      </c>
      <c r="AV225" s="14" t="s">
        <v>81</v>
      </c>
      <c r="AW225" s="14" t="s">
        <v>31</v>
      </c>
      <c r="AX225" s="14" t="s">
        <v>12</v>
      </c>
      <c r="AY225" s="263" t="s">
        <v>164</v>
      </c>
    </row>
    <row r="226" s="14" customFormat="1">
      <c r="A226" s="14"/>
      <c r="B226" s="254"/>
      <c r="C226" s="255"/>
      <c r="D226" s="244" t="s">
        <v>172</v>
      </c>
      <c r="E226" s="256" t="s">
        <v>1</v>
      </c>
      <c r="F226" s="257" t="s">
        <v>1055</v>
      </c>
      <c r="G226" s="255"/>
      <c r="H226" s="256" t="s">
        <v>1</v>
      </c>
      <c r="I226" s="258"/>
      <c r="J226" s="255"/>
      <c r="K226" s="255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172</v>
      </c>
      <c r="AU226" s="263" t="s">
        <v>83</v>
      </c>
      <c r="AV226" s="14" t="s">
        <v>81</v>
      </c>
      <c r="AW226" s="14" t="s">
        <v>31</v>
      </c>
      <c r="AX226" s="14" t="s">
        <v>12</v>
      </c>
      <c r="AY226" s="263" t="s">
        <v>164</v>
      </c>
    </row>
    <row r="227" s="13" customFormat="1">
      <c r="A227" s="13"/>
      <c r="B227" s="242"/>
      <c r="C227" s="243"/>
      <c r="D227" s="244" t="s">
        <v>172</v>
      </c>
      <c r="E227" s="245" t="s">
        <v>1</v>
      </c>
      <c r="F227" s="246" t="s">
        <v>1056</v>
      </c>
      <c r="G227" s="243"/>
      <c r="H227" s="247">
        <v>-8.5535999999999994</v>
      </c>
      <c r="I227" s="248"/>
      <c r="J227" s="243"/>
      <c r="K227" s="243"/>
      <c r="L227" s="249"/>
      <c r="M227" s="250"/>
      <c r="N227" s="251"/>
      <c r="O227" s="251"/>
      <c r="P227" s="251"/>
      <c r="Q227" s="251"/>
      <c r="R227" s="251"/>
      <c r="S227" s="251"/>
      <c r="T227" s="252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3" t="s">
        <v>172</v>
      </c>
      <c r="AU227" s="253" t="s">
        <v>83</v>
      </c>
      <c r="AV227" s="13" t="s">
        <v>83</v>
      </c>
      <c r="AW227" s="13" t="s">
        <v>31</v>
      </c>
      <c r="AX227" s="13" t="s">
        <v>12</v>
      </c>
      <c r="AY227" s="253" t="s">
        <v>164</v>
      </c>
    </row>
    <row r="228" s="14" customFormat="1">
      <c r="A228" s="14"/>
      <c r="B228" s="254"/>
      <c r="C228" s="255"/>
      <c r="D228" s="244" t="s">
        <v>172</v>
      </c>
      <c r="E228" s="256" t="s">
        <v>1</v>
      </c>
      <c r="F228" s="257" t="s">
        <v>1057</v>
      </c>
      <c r="G228" s="255"/>
      <c r="H228" s="256" t="s">
        <v>1</v>
      </c>
      <c r="I228" s="258"/>
      <c r="J228" s="255"/>
      <c r="K228" s="255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172</v>
      </c>
      <c r="AU228" s="263" t="s">
        <v>83</v>
      </c>
      <c r="AV228" s="14" t="s">
        <v>81</v>
      </c>
      <c r="AW228" s="14" t="s">
        <v>31</v>
      </c>
      <c r="AX228" s="14" t="s">
        <v>12</v>
      </c>
      <c r="AY228" s="263" t="s">
        <v>164</v>
      </c>
    </row>
    <row r="229" s="14" customFormat="1">
      <c r="A229" s="14"/>
      <c r="B229" s="254"/>
      <c r="C229" s="255"/>
      <c r="D229" s="244" t="s">
        <v>172</v>
      </c>
      <c r="E229" s="256" t="s">
        <v>1</v>
      </c>
      <c r="F229" s="257" t="s">
        <v>1058</v>
      </c>
      <c r="G229" s="255"/>
      <c r="H229" s="256" t="s">
        <v>1</v>
      </c>
      <c r="I229" s="258"/>
      <c r="J229" s="255"/>
      <c r="K229" s="255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172</v>
      </c>
      <c r="AU229" s="263" t="s">
        <v>83</v>
      </c>
      <c r="AV229" s="14" t="s">
        <v>81</v>
      </c>
      <c r="AW229" s="14" t="s">
        <v>31</v>
      </c>
      <c r="AX229" s="14" t="s">
        <v>12</v>
      </c>
      <c r="AY229" s="263" t="s">
        <v>164</v>
      </c>
    </row>
    <row r="230" s="13" customFormat="1">
      <c r="A230" s="13"/>
      <c r="B230" s="242"/>
      <c r="C230" s="243"/>
      <c r="D230" s="244" t="s">
        <v>172</v>
      </c>
      <c r="E230" s="245" t="s">
        <v>1</v>
      </c>
      <c r="F230" s="246" t="s">
        <v>1059</v>
      </c>
      <c r="G230" s="243"/>
      <c r="H230" s="247">
        <v>-82.944000000000003</v>
      </c>
      <c r="I230" s="248"/>
      <c r="J230" s="243"/>
      <c r="K230" s="243"/>
      <c r="L230" s="249"/>
      <c r="M230" s="250"/>
      <c r="N230" s="251"/>
      <c r="O230" s="251"/>
      <c r="P230" s="251"/>
      <c r="Q230" s="251"/>
      <c r="R230" s="251"/>
      <c r="S230" s="251"/>
      <c r="T230" s="25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3" t="s">
        <v>172</v>
      </c>
      <c r="AU230" s="253" t="s">
        <v>83</v>
      </c>
      <c r="AV230" s="13" t="s">
        <v>83</v>
      </c>
      <c r="AW230" s="13" t="s">
        <v>31</v>
      </c>
      <c r="AX230" s="13" t="s">
        <v>12</v>
      </c>
      <c r="AY230" s="253" t="s">
        <v>164</v>
      </c>
    </row>
    <row r="231" s="16" customFormat="1">
      <c r="A231" s="16"/>
      <c r="B231" s="275"/>
      <c r="C231" s="276"/>
      <c r="D231" s="244" t="s">
        <v>172</v>
      </c>
      <c r="E231" s="277" t="s">
        <v>1</v>
      </c>
      <c r="F231" s="278" t="s">
        <v>308</v>
      </c>
      <c r="G231" s="276"/>
      <c r="H231" s="279">
        <v>-975.85799999999995</v>
      </c>
      <c r="I231" s="280"/>
      <c r="J231" s="276"/>
      <c r="K231" s="276"/>
      <c r="L231" s="281"/>
      <c r="M231" s="282"/>
      <c r="N231" s="283"/>
      <c r="O231" s="283"/>
      <c r="P231" s="283"/>
      <c r="Q231" s="283"/>
      <c r="R231" s="283"/>
      <c r="S231" s="283"/>
      <c r="T231" s="284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T231" s="285" t="s">
        <v>172</v>
      </c>
      <c r="AU231" s="285" t="s">
        <v>83</v>
      </c>
      <c r="AV231" s="16" t="s">
        <v>181</v>
      </c>
      <c r="AW231" s="16" t="s">
        <v>31</v>
      </c>
      <c r="AX231" s="16" t="s">
        <v>12</v>
      </c>
      <c r="AY231" s="285" t="s">
        <v>164</v>
      </c>
    </row>
    <row r="232" s="15" customFormat="1">
      <c r="A232" s="15"/>
      <c r="B232" s="264"/>
      <c r="C232" s="265"/>
      <c r="D232" s="244" t="s">
        <v>172</v>
      </c>
      <c r="E232" s="266" t="s">
        <v>1</v>
      </c>
      <c r="F232" s="267" t="s">
        <v>180</v>
      </c>
      <c r="G232" s="265"/>
      <c r="H232" s="268">
        <v>4124.8281584499991</v>
      </c>
      <c r="I232" s="269"/>
      <c r="J232" s="265"/>
      <c r="K232" s="265"/>
      <c r="L232" s="270"/>
      <c r="M232" s="271"/>
      <c r="N232" s="272"/>
      <c r="O232" s="272"/>
      <c r="P232" s="272"/>
      <c r="Q232" s="272"/>
      <c r="R232" s="272"/>
      <c r="S232" s="272"/>
      <c r="T232" s="273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74" t="s">
        <v>172</v>
      </c>
      <c r="AU232" s="274" t="s">
        <v>83</v>
      </c>
      <c r="AV232" s="15" t="s">
        <v>170</v>
      </c>
      <c r="AW232" s="15" t="s">
        <v>31</v>
      </c>
      <c r="AX232" s="15" t="s">
        <v>81</v>
      </c>
      <c r="AY232" s="274" t="s">
        <v>164</v>
      </c>
    </row>
    <row r="233" s="13" customFormat="1">
      <c r="A233" s="13"/>
      <c r="B233" s="242"/>
      <c r="C233" s="243"/>
      <c r="D233" s="244" t="s">
        <v>172</v>
      </c>
      <c r="E233" s="243"/>
      <c r="F233" s="246" t="s">
        <v>1060</v>
      </c>
      <c r="G233" s="243"/>
      <c r="H233" s="247">
        <v>412.48281600000001</v>
      </c>
      <c r="I233" s="248"/>
      <c r="J233" s="243"/>
      <c r="K233" s="243"/>
      <c r="L233" s="249"/>
      <c r="M233" s="250"/>
      <c r="N233" s="251"/>
      <c r="O233" s="251"/>
      <c r="P233" s="251"/>
      <c r="Q233" s="251"/>
      <c r="R233" s="251"/>
      <c r="S233" s="251"/>
      <c r="T233" s="252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53" t="s">
        <v>172</v>
      </c>
      <c r="AU233" s="253" t="s">
        <v>83</v>
      </c>
      <c r="AV233" s="13" t="s">
        <v>83</v>
      </c>
      <c r="AW233" s="13" t="s">
        <v>4</v>
      </c>
      <c r="AX233" s="13" t="s">
        <v>81</v>
      </c>
      <c r="AY233" s="253" t="s">
        <v>164</v>
      </c>
    </row>
    <row r="234" s="2" customFormat="1" ht="33" customHeight="1">
      <c r="A234" s="39"/>
      <c r="B234" s="40"/>
      <c r="C234" s="228" t="s">
        <v>266</v>
      </c>
      <c r="D234" s="228" t="s">
        <v>166</v>
      </c>
      <c r="E234" s="229" t="s">
        <v>1061</v>
      </c>
      <c r="F234" s="230" t="s">
        <v>1062</v>
      </c>
      <c r="G234" s="231" t="s">
        <v>269</v>
      </c>
      <c r="H234" s="232">
        <v>1649.9312640000001</v>
      </c>
      <c r="I234" s="233"/>
      <c r="J234" s="234">
        <f>ROUND(I234*H234,2)</f>
        <v>0</v>
      </c>
      <c r="K234" s="235"/>
      <c r="L234" s="45"/>
      <c r="M234" s="236" t="s">
        <v>1</v>
      </c>
      <c r="N234" s="237" t="s">
        <v>39</v>
      </c>
      <c r="O234" s="92"/>
      <c r="P234" s="238">
        <f>O234*H234</f>
        <v>0</v>
      </c>
      <c r="Q234" s="238">
        <v>0</v>
      </c>
      <c r="R234" s="238">
        <f>Q234*H234</f>
        <v>0</v>
      </c>
      <c r="S234" s="238">
        <v>0</v>
      </c>
      <c r="T234" s="239">
        <f>S234*H234</f>
        <v>0</v>
      </c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R234" s="240" t="s">
        <v>170</v>
      </c>
      <c r="AT234" s="240" t="s">
        <v>166</v>
      </c>
      <c r="AU234" s="240" t="s">
        <v>83</v>
      </c>
      <c r="AY234" s="18" t="s">
        <v>164</v>
      </c>
      <c r="BE234" s="241">
        <f>IF(N234="základní",J234,0)</f>
        <v>0</v>
      </c>
      <c r="BF234" s="241">
        <f>IF(N234="snížená",J234,0)</f>
        <v>0</v>
      </c>
      <c r="BG234" s="241">
        <f>IF(N234="zákl. přenesená",J234,0)</f>
        <v>0</v>
      </c>
      <c r="BH234" s="241">
        <f>IF(N234="sníž. přenesená",J234,0)</f>
        <v>0</v>
      </c>
      <c r="BI234" s="241">
        <f>IF(N234="nulová",J234,0)</f>
        <v>0</v>
      </c>
      <c r="BJ234" s="18" t="s">
        <v>81</v>
      </c>
      <c r="BK234" s="241">
        <f>ROUND(I234*H234,2)</f>
        <v>0</v>
      </c>
      <c r="BL234" s="18" t="s">
        <v>170</v>
      </c>
      <c r="BM234" s="240" t="s">
        <v>1063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346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4" customFormat="1">
      <c r="A236" s="14"/>
      <c r="B236" s="254"/>
      <c r="C236" s="255"/>
      <c r="D236" s="244" t="s">
        <v>172</v>
      </c>
      <c r="E236" s="256" t="s">
        <v>1</v>
      </c>
      <c r="F236" s="257" t="s">
        <v>296</v>
      </c>
      <c r="G236" s="255"/>
      <c r="H236" s="256" t="s">
        <v>1</v>
      </c>
      <c r="I236" s="258"/>
      <c r="J236" s="255"/>
      <c r="K236" s="255"/>
      <c r="L236" s="259"/>
      <c r="M236" s="260"/>
      <c r="N236" s="261"/>
      <c r="O236" s="261"/>
      <c r="P236" s="261"/>
      <c r="Q236" s="261"/>
      <c r="R236" s="261"/>
      <c r="S236" s="261"/>
      <c r="T236" s="262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63" t="s">
        <v>172</v>
      </c>
      <c r="AU236" s="263" t="s">
        <v>83</v>
      </c>
      <c r="AV236" s="14" t="s">
        <v>81</v>
      </c>
      <c r="AW236" s="14" t="s">
        <v>31</v>
      </c>
      <c r="AX236" s="14" t="s">
        <v>12</v>
      </c>
      <c r="AY236" s="263" t="s">
        <v>164</v>
      </c>
    </row>
    <row r="237" s="13" customFormat="1">
      <c r="A237" s="13"/>
      <c r="B237" s="242"/>
      <c r="C237" s="243"/>
      <c r="D237" s="244" t="s">
        <v>172</v>
      </c>
      <c r="E237" s="245" t="s">
        <v>1</v>
      </c>
      <c r="F237" s="246" t="s">
        <v>1035</v>
      </c>
      <c r="G237" s="243"/>
      <c r="H237" s="247">
        <v>5224.6999999999998</v>
      </c>
      <c r="I237" s="248"/>
      <c r="J237" s="243"/>
      <c r="K237" s="243"/>
      <c r="L237" s="249"/>
      <c r="M237" s="250"/>
      <c r="N237" s="251"/>
      <c r="O237" s="251"/>
      <c r="P237" s="251"/>
      <c r="Q237" s="251"/>
      <c r="R237" s="251"/>
      <c r="S237" s="251"/>
      <c r="T237" s="252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53" t="s">
        <v>172</v>
      </c>
      <c r="AU237" s="253" t="s">
        <v>83</v>
      </c>
      <c r="AV237" s="13" t="s">
        <v>83</v>
      </c>
      <c r="AW237" s="13" t="s">
        <v>31</v>
      </c>
      <c r="AX237" s="13" t="s">
        <v>12</v>
      </c>
      <c r="AY237" s="253" t="s">
        <v>164</v>
      </c>
    </row>
    <row r="238" s="16" customFormat="1">
      <c r="A238" s="16"/>
      <c r="B238" s="275"/>
      <c r="C238" s="276"/>
      <c r="D238" s="244" t="s">
        <v>172</v>
      </c>
      <c r="E238" s="277" t="s">
        <v>1</v>
      </c>
      <c r="F238" s="278" t="s">
        <v>308</v>
      </c>
      <c r="G238" s="276"/>
      <c r="H238" s="279">
        <v>5224.6999999999998</v>
      </c>
      <c r="I238" s="280"/>
      <c r="J238" s="276"/>
      <c r="K238" s="276"/>
      <c r="L238" s="281"/>
      <c r="M238" s="282"/>
      <c r="N238" s="283"/>
      <c r="O238" s="283"/>
      <c r="P238" s="283"/>
      <c r="Q238" s="283"/>
      <c r="R238" s="283"/>
      <c r="S238" s="283"/>
      <c r="T238" s="284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85" t="s">
        <v>172</v>
      </c>
      <c r="AU238" s="285" t="s">
        <v>83</v>
      </c>
      <c r="AV238" s="16" t="s">
        <v>181</v>
      </c>
      <c r="AW238" s="16" t="s">
        <v>31</v>
      </c>
      <c r="AX238" s="16" t="s">
        <v>12</v>
      </c>
      <c r="AY238" s="285" t="s">
        <v>164</v>
      </c>
    </row>
    <row r="239" s="14" customFormat="1">
      <c r="A239" s="14"/>
      <c r="B239" s="254"/>
      <c r="C239" s="255"/>
      <c r="D239" s="244" t="s">
        <v>172</v>
      </c>
      <c r="E239" s="256" t="s">
        <v>1</v>
      </c>
      <c r="F239" s="257" t="s">
        <v>1036</v>
      </c>
      <c r="G239" s="255"/>
      <c r="H239" s="256" t="s">
        <v>1</v>
      </c>
      <c r="I239" s="258"/>
      <c r="J239" s="255"/>
      <c r="K239" s="255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172</v>
      </c>
      <c r="AU239" s="263" t="s">
        <v>83</v>
      </c>
      <c r="AV239" s="14" t="s">
        <v>81</v>
      </c>
      <c r="AW239" s="14" t="s">
        <v>31</v>
      </c>
      <c r="AX239" s="14" t="s">
        <v>12</v>
      </c>
      <c r="AY239" s="263" t="s">
        <v>164</v>
      </c>
    </row>
    <row r="240" s="14" customFormat="1">
      <c r="A240" s="14"/>
      <c r="B240" s="254"/>
      <c r="C240" s="255"/>
      <c r="D240" s="244" t="s">
        <v>172</v>
      </c>
      <c r="E240" s="256" t="s">
        <v>1</v>
      </c>
      <c r="F240" s="257" t="s">
        <v>1037</v>
      </c>
      <c r="G240" s="255"/>
      <c r="H240" s="256" t="s">
        <v>1</v>
      </c>
      <c r="I240" s="258"/>
      <c r="J240" s="255"/>
      <c r="K240" s="255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172</v>
      </c>
      <c r="AU240" s="263" t="s">
        <v>83</v>
      </c>
      <c r="AV240" s="14" t="s">
        <v>81</v>
      </c>
      <c r="AW240" s="14" t="s">
        <v>31</v>
      </c>
      <c r="AX240" s="14" t="s">
        <v>12</v>
      </c>
      <c r="AY240" s="263" t="s">
        <v>164</v>
      </c>
    </row>
    <row r="241" s="13" customFormat="1">
      <c r="A241" s="13"/>
      <c r="B241" s="242"/>
      <c r="C241" s="243"/>
      <c r="D241" s="244" t="s">
        <v>172</v>
      </c>
      <c r="E241" s="245" t="s">
        <v>1</v>
      </c>
      <c r="F241" s="246" t="s">
        <v>1038</v>
      </c>
      <c r="G241" s="243"/>
      <c r="H241" s="247">
        <v>-41.102600000000002</v>
      </c>
      <c r="I241" s="248"/>
      <c r="J241" s="243"/>
      <c r="K241" s="243"/>
      <c r="L241" s="249"/>
      <c r="M241" s="250"/>
      <c r="N241" s="251"/>
      <c r="O241" s="251"/>
      <c r="P241" s="251"/>
      <c r="Q241" s="251"/>
      <c r="R241" s="251"/>
      <c r="S241" s="251"/>
      <c r="T241" s="252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3" t="s">
        <v>172</v>
      </c>
      <c r="AU241" s="253" t="s">
        <v>83</v>
      </c>
      <c r="AV241" s="13" t="s">
        <v>83</v>
      </c>
      <c r="AW241" s="13" t="s">
        <v>31</v>
      </c>
      <c r="AX241" s="13" t="s">
        <v>12</v>
      </c>
      <c r="AY241" s="253" t="s">
        <v>164</v>
      </c>
    </row>
    <row r="242" s="14" customFormat="1">
      <c r="A242" s="14"/>
      <c r="B242" s="254"/>
      <c r="C242" s="255"/>
      <c r="D242" s="244" t="s">
        <v>172</v>
      </c>
      <c r="E242" s="256" t="s">
        <v>1</v>
      </c>
      <c r="F242" s="257" t="s">
        <v>1039</v>
      </c>
      <c r="G242" s="255"/>
      <c r="H242" s="256" t="s">
        <v>1</v>
      </c>
      <c r="I242" s="258"/>
      <c r="J242" s="255"/>
      <c r="K242" s="255"/>
      <c r="L242" s="259"/>
      <c r="M242" s="260"/>
      <c r="N242" s="261"/>
      <c r="O242" s="261"/>
      <c r="P242" s="261"/>
      <c r="Q242" s="261"/>
      <c r="R242" s="261"/>
      <c r="S242" s="261"/>
      <c r="T242" s="26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63" t="s">
        <v>172</v>
      </c>
      <c r="AU242" s="263" t="s">
        <v>83</v>
      </c>
      <c r="AV242" s="14" t="s">
        <v>81</v>
      </c>
      <c r="AW242" s="14" t="s">
        <v>31</v>
      </c>
      <c r="AX242" s="14" t="s">
        <v>12</v>
      </c>
      <c r="AY242" s="263" t="s">
        <v>164</v>
      </c>
    </row>
    <row r="243" s="13" customFormat="1">
      <c r="A243" s="13"/>
      <c r="B243" s="242"/>
      <c r="C243" s="243"/>
      <c r="D243" s="244" t="s">
        <v>172</v>
      </c>
      <c r="E243" s="245" t="s">
        <v>1</v>
      </c>
      <c r="F243" s="246" t="s">
        <v>1040</v>
      </c>
      <c r="G243" s="243"/>
      <c r="H243" s="247">
        <v>-130.52462499999999</v>
      </c>
      <c r="I243" s="248"/>
      <c r="J243" s="243"/>
      <c r="K243" s="243"/>
      <c r="L243" s="249"/>
      <c r="M243" s="250"/>
      <c r="N243" s="251"/>
      <c r="O243" s="251"/>
      <c r="P243" s="251"/>
      <c r="Q243" s="251"/>
      <c r="R243" s="251"/>
      <c r="S243" s="251"/>
      <c r="T243" s="252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53" t="s">
        <v>172</v>
      </c>
      <c r="AU243" s="253" t="s">
        <v>83</v>
      </c>
      <c r="AV243" s="13" t="s">
        <v>83</v>
      </c>
      <c r="AW243" s="13" t="s">
        <v>31</v>
      </c>
      <c r="AX243" s="13" t="s">
        <v>12</v>
      </c>
      <c r="AY243" s="253" t="s">
        <v>164</v>
      </c>
    </row>
    <row r="244" s="14" customFormat="1">
      <c r="A244" s="14"/>
      <c r="B244" s="254"/>
      <c r="C244" s="255"/>
      <c r="D244" s="244" t="s">
        <v>172</v>
      </c>
      <c r="E244" s="256" t="s">
        <v>1</v>
      </c>
      <c r="F244" s="257" t="s">
        <v>1041</v>
      </c>
      <c r="G244" s="255"/>
      <c r="H244" s="256" t="s">
        <v>1</v>
      </c>
      <c r="I244" s="258"/>
      <c r="J244" s="255"/>
      <c r="K244" s="255"/>
      <c r="L244" s="259"/>
      <c r="M244" s="260"/>
      <c r="N244" s="261"/>
      <c r="O244" s="261"/>
      <c r="P244" s="261"/>
      <c r="Q244" s="261"/>
      <c r="R244" s="261"/>
      <c r="S244" s="261"/>
      <c r="T244" s="26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63" t="s">
        <v>172</v>
      </c>
      <c r="AU244" s="263" t="s">
        <v>83</v>
      </c>
      <c r="AV244" s="14" t="s">
        <v>81</v>
      </c>
      <c r="AW244" s="14" t="s">
        <v>31</v>
      </c>
      <c r="AX244" s="14" t="s">
        <v>12</v>
      </c>
      <c r="AY244" s="263" t="s">
        <v>164</v>
      </c>
    </row>
    <row r="245" s="13" customFormat="1">
      <c r="A245" s="13"/>
      <c r="B245" s="242"/>
      <c r="C245" s="243"/>
      <c r="D245" s="244" t="s">
        <v>172</v>
      </c>
      <c r="E245" s="245" t="s">
        <v>1</v>
      </c>
      <c r="F245" s="246" t="s">
        <v>1042</v>
      </c>
      <c r="G245" s="243"/>
      <c r="H245" s="247">
        <v>-98.518199999999993</v>
      </c>
      <c r="I245" s="248"/>
      <c r="J245" s="243"/>
      <c r="K245" s="243"/>
      <c r="L245" s="249"/>
      <c r="M245" s="250"/>
      <c r="N245" s="251"/>
      <c r="O245" s="251"/>
      <c r="P245" s="251"/>
      <c r="Q245" s="251"/>
      <c r="R245" s="251"/>
      <c r="S245" s="251"/>
      <c r="T245" s="252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53" t="s">
        <v>172</v>
      </c>
      <c r="AU245" s="253" t="s">
        <v>83</v>
      </c>
      <c r="AV245" s="13" t="s">
        <v>83</v>
      </c>
      <c r="AW245" s="13" t="s">
        <v>31</v>
      </c>
      <c r="AX245" s="13" t="s">
        <v>12</v>
      </c>
      <c r="AY245" s="253" t="s">
        <v>164</v>
      </c>
    </row>
    <row r="246" s="16" customFormat="1">
      <c r="A246" s="16"/>
      <c r="B246" s="275"/>
      <c r="C246" s="276"/>
      <c r="D246" s="244" t="s">
        <v>172</v>
      </c>
      <c r="E246" s="277" t="s">
        <v>1</v>
      </c>
      <c r="F246" s="278" t="s">
        <v>308</v>
      </c>
      <c r="G246" s="276"/>
      <c r="H246" s="279">
        <v>-270.14542499999999</v>
      </c>
      <c r="I246" s="280"/>
      <c r="J246" s="276"/>
      <c r="K246" s="276"/>
      <c r="L246" s="281"/>
      <c r="M246" s="282"/>
      <c r="N246" s="283"/>
      <c r="O246" s="283"/>
      <c r="P246" s="283"/>
      <c r="Q246" s="283"/>
      <c r="R246" s="283"/>
      <c r="S246" s="283"/>
      <c r="T246" s="284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T246" s="285" t="s">
        <v>172</v>
      </c>
      <c r="AU246" s="285" t="s">
        <v>83</v>
      </c>
      <c r="AV246" s="16" t="s">
        <v>181</v>
      </c>
      <c r="AW246" s="16" t="s">
        <v>31</v>
      </c>
      <c r="AX246" s="16" t="s">
        <v>12</v>
      </c>
      <c r="AY246" s="285" t="s">
        <v>164</v>
      </c>
    </row>
    <row r="247" s="14" customFormat="1">
      <c r="A247" s="14"/>
      <c r="B247" s="254"/>
      <c r="C247" s="255"/>
      <c r="D247" s="244" t="s">
        <v>172</v>
      </c>
      <c r="E247" s="256" t="s">
        <v>1</v>
      </c>
      <c r="F247" s="257" t="s">
        <v>309</v>
      </c>
      <c r="G247" s="255"/>
      <c r="H247" s="256" t="s">
        <v>1</v>
      </c>
      <c r="I247" s="258"/>
      <c r="J247" s="255"/>
      <c r="K247" s="255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172</v>
      </c>
      <c r="AU247" s="263" t="s">
        <v>83</v>
      </c>
      <c r="AV247" s="14" t="s">
        <v>81</v>
      </c>
      <c r="AW247" s="14" t="s">
        <v>31</v>
      </c>
      <c r="AX247" s="14" t="s">
        <v>12</v>
      </c>
      <c r="AY247" s="263" t="s">
        <v>164</v>
      </c>
    </row>
    <row r="248" s="14" customFormat="1">
      <c r="A248" s="14"/>
      <c r="B248" s="254"/>
      <c r="C248" s="255"/>
      <c r="D248" s="244" t="s">
        <v>172</v>
      </c>
      <c r="E248" s="256" t="s">
        <v>1</v>
      </c>
      <c r="F248" s="257" t="s">
        <v>1043</v>
      </c>
      <c r="G248" s="255"/>
      <c r="H248" s="256" t="s">
        <v>1</v>
      </c>
      <c r="I248" s="258"/>
      <c r="J248" s="255"/>
      <c r="K248" s="255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172</v>
      </c>
      <c r="AU248" s="263" t="s">
        <v>83</v>
      </c>
      <c r="AV248" s="14" t="s">
        <v>81</v>
      </c>
      <c r="AW248" s="14" t="s">
        <v>31</v>
      </c>
      <c r="AX248" s="14" t="s">
        <v>12</v>
      </c>
      <c r="AY248" s="263" t="s">
        <v>164</v>
      </c>
    </row>
    <row r="249" s="13" customFormat="1">
      <c r="A249" s="13"/>
      <c r="B249" s="242"/>
      <c r="C249" s="243"/>
      <c r="D249" s="244" t="s">
        <v>172</v>
      </c>
      <c r="E249" s="245" t="s">
        <v>1</v>
      </c>
      <c r="F249" s="246" t="s">
        <v>1044</v>
      </c>
      <c r="G249" s="243"/>
      <c r="H249" s="247">
        <v>93.941732220000006</v>
      </c>
      <c r="I249" s="248"/>
      <c r="J249" s="243"/>
      <c r="K249" s="243"/>
      <c r="L249" s="249"/>
      <c r="M249" s="250"/>
      <c r="N249" s="251"/>
      <c r="O249" s="251"/>
      <c r="P249" s="251"/>
      <c r="Q249" s="251"/>
      <c r="R249" s="251"/>
      <c r="S249" s="251"/>
      <c r="T249" s="25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3" t="s">
        <v>172</v>
      </c>
      <c r="AU249" s="253" t="s">
        <v>83</v>
      </c>
      <c r="AV249" s="13" t="s">
        <v>83</v>
      </c>
      <c r="AW249" s="13" t="s">
        <v>31</v>
      </c>
      <c r="AX249" s="13" t="s">
        <v>12</v>
      </c>
      <c r="AY249" s="253" t="s">
        <v>164</v>
      </c>
    </row>
    <row r="250" s="14" customFormat="1">
      <c r="A250" s="14"/>
      <c r="B250" s="254"/>
      <c r="C250" s="255"/>
      <c r="D250" s="244" t="s">
        <v>172</v>
      </c>
      <c r="E250" s="256" t="s">
        <v>1</v>
      </c>
      <c r="F250" s="257" t="s">
        <v>1045</v>
      </c>
      <c r="G250" s="255"/>
      <c r="H250" s="256" t="s">
        <v>1</v>
      </c>
      <c r="I250" s="258"/>
      <c r="J250" s="255"/>
      <c r="K250" s="255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172</v>
      </c>
      <c r="AU250" s="263" t="s">
        <v>83</v>
      </c>
      <c r="AV250" s="14" t="s">
        <v>81</v>
      </c>
      <c r="AW250" s="14" t="s">
        <v>31</v>
      </c>
      <c r="AX250" s="14" t="s">
        <v>12</v>
      </c>
      <c r="AY250" s="263" t="s">
        <v>164</v>
      </c>
    </row>
    <row r="251" s="13" customFormat="1">
      <c r="A251" s="13"/>
      <c r="B251" s="242"/>
      <c r="C251" s="243"/>
      <c r="D251" s="244" t="s">
        <v>172</v>
      </c>
      <c r="E251" s="245" t="s">
        <v>1</v>
      </c>
      <c r="F251" s="246" t="s">
        <v>1046</v>
      </c>
      <c r="G251" s="243"/>
      <c r="H251" s="247">
        <v>52.189851230000002</v>
      </c>
      <c r="I251" s="248"/>
      <c r="J251" s="243"/>
      <c r="K251" s="243"/>
      <c r="L251" s="249"/>
      <c r="M251" s="250"/>
      <c r="N251" s="251"/>
      <c r="O251" s="251"/>
      <c r="P251" s="251"/>
      <c r="Q251" s="251"/>
      <c r="R251" s="251"/>
      <c r="S251" s="251"/>
      <c r="T251" s="252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3" t="s">
        <v>172</v>
      </c>
      <c r="AU251" s="253" t="s">
        <v>83</v>
      </c>
      <c r="AV251" s="13" t="s">
        <v>83</v>
      </c>
      <c r="AW251" s="13" t="s">
        <v>31</v>
      </c>
      <c r="AX251" s="13" t="s">
        <v>12</v>
      </c>
      <c r="AY251" s="253" t="s">
        <v>164</v>
      </c>
    </row>
    <row r="252" s="16" customFormat="1">
      <c r="A252" s="16"/>
      <c r="B252" s="275"/>
      <c r="C252" s="276"/>
      <c r="D252" s="244" t="s">
        <v>172</v>
      </c>
      <c r="E252" s="277" t="s">
        <v>1</v>
      </c>
      <c r="F252" s="278" t="s">
        <v>308</v>
      </c>
      <c r="G252" s="276"/>
      <c r="H252" s="279">
        <v>146.13158344999999</v>
      </c>
      <c r="I252" s="280"/>
      <c r="J252" s="276"/>
      <c r="K252" s="276"/>
      <c r="L252" s="281"/>
      <c r="M252" s="282"/>
      <c r="N252" s="283"/>
      <c r="O252" s="283"/>
      <c r="P252" s="283"/>
      <c r="Q252" s="283"/>
      <c r="R252" s="283"/>
      <c r="S252" s="283"/>
      <c r="T252" s="284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T252" s="285" t="s">
        <v>172</v>
      </c>
      <c r="AU252" s="285" t="s">
        <v>83</v>
      </c>
      <c r="AV252" s="16" t="s">
        <v>181</v>
      </c>
      <c r="AW252" s="16" t="s">
        <v>31</v>
      </c>
      <c r="AX252" s="16" t="s">
        <v>12</v>
      </c>
      <c r="AY252" s="285" t="s">
        <v>164</v>
      </c>
    </row>
    <row r="253" s="14" customFormat="1">
      <c r="A253" s="14"/>
      <c r="B253" s="254"/>
      <c r="C253" s="255"/>
      <c r="D253" s="244" t="s">
        <v>172</v>
      </c>
      <c r="E253" s="256" t="s">
        <v>1</v>
      </c>
      <c r="F253" s="257" t="s">
        <v>324</v>
      </c>
      <c r="G253" s="255"/>
      <c r="H253" s="256" t="s">
        <v>1</v>
      </c>
      <c r="I253" s="258"/>
      <c r="J253" s="255"/>
      <c r="K253" s="255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172</v>
      </c>
      <c r="AU253" s="263" t="s">
        <v>83</v>
      </c>
      <c r="AV253" s="14" t="s">
        <v>81</v>
      </c>
      <c r="AW253" s="14" t="s">
        <v>31</v>
      </c>
      <c r="AX253" s="14" t="s">
        <v>12</v>
      </c>
      <c r="AY253" s="263" t="s">
        <v>164</v>
      </c>
    </row>
    <row r="254" s="14" customFormat="1">
      <c r="A254" s="14"/>
      <c r="B254" s="254"/>
      <c r="C254" s="255"/>
      <c r="D254" s="244" t="s">
        <v>172</v>
      </c>
      <c r="E254" s="256" t="s">
        <v>1</v>
      </c>
      <c r="F254" s="257" t="s">
        <v>205</v>
      </c>
      <c r="G254" s="255"/>
      <c r="H254" s="256" t="s">
        <v>1</v>
      </c>
      <c r="I254" s="258"/>
      <c r="J254" s="255"/>
      <c r="K254" s="255"/>
      <c r="L254" s="259"/>
      <c r="M254" s="260"/>
      <c r="N254" s="261"/>
      <c r="O254" s="261"/>
      <c r="P254" s="261"/>
      <c r="Q254" s="261"/>
      <c r="R254" s="261"/>
      <c r="S254" s="261"/>
      <c r="T254" s="262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63" t="s">
        <v>172</v>
      </c>
      <c r="AU254" s="263" t="s">
        <v>83</v>
      </c>
      <c r="AV254" s="14" t="s">
        <v>81</v>
      </c>
      <c r="AW254" s="14" t="s">
        <v>31</v>
      </c>
      <c r="AX254" s="14" t="s">
        <v>12</v>
      </c>
      <c r="AY254" s="263" t="s">
        <v>164</v>
      </c>
    </row>
    <row r="255" s="14" customFormat="1">
      <c r="A255" s="14"/>
      <c r="B255" s="254"/>
      <c r="C255" s="255"/>
      <c r="D255" s="244" t="s">
        <v>172</v>
      </c>
      <c r="E255" s="256" t="s">
        <v>1</v>
      </c>
      <c r="F255" s="257" t="s">
        <v>1047</v>
      </c>
      <c r="G255" s="255"/>
      <c r="H255" s="256" t="s">
        <v>1</v>
      </c>
      <c r="I255" s="258"/>
      <c r="J255" s="255"/>
      <c r="K255" s="255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172</v>
      </c>
      <c r="AU255" s="263" t="s">
        <v>83</v>
      </c>
      <c r="AV255" s="14" t="s">
        <v>81</v>
      </c>
      <c r="AW255" s="14" t="s">
        <v>31</v>
      </c>
      <c r="AX255" s="14" t="s">
        <v>12</v>
      </c>
      <c r="AY255" s="263" t="s">
        <v>164</v>
      </c>
    </row>
    <row r="256" s="13" customFormat="1">
      <c r="A256" s="13"/>
      <c r="B256" s="242"/>
      <c r="C256" s="243"/>
      <c r="D256" s="244" t="s">
        <v>172</v>
      </c>
      <c r="E256" s="245" t="s">
        <v>1</v>
      </c>
      <c r="F256" s="246" t="s">
        <v>1048</v>
      </c>
      <c r="G256" s="243"/>
      <c r="H256" s="247">
        <v>-7.6500000000000004</v>
      </c>
      <c r="I256" s="248"/>
      <c r="J256" s="243"/>
      <c r="K256" s="243"/>
      <c r="L256" s="249"/>
      <c r="M256" s="250"/>
      <c r="N256" s="251"/>
      <c r="O256" s="251"/>
      <c r="P256" s="251"/>
      <c r="Q256" s="251"/>
      <c r="R256" s="251"/>
      <c r="S256" s="251"/>
      <c r="T256" s="25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3" t="s">
        <v>172</v>
      </c>
      <c r="AU256" s="253" t="s">
        <v>83</v>
      </c>
      <c r="AV256" s="13" t="s">
        <v>83</v>
      </c>
      <c r="AW256" s="13" t="s">
        <v>31</v>
      </c>
      <c r="AX256" s="13" t="s">
        <v>12</v>
      </c>
      <c r="AY256" s="253" t="s">
        <v>164</v>
      </c>
    </row>
    <row r="257" s="14" customFormat="1">
      <c r="A257" s="14"/>
      <c r="B257" s="254"/>
      <c r="C257" s="255"/>
      <c r="D257" s="244" t="s">
        <v>172</v>
      </c>
      <c r="E257" s="256" t="s">
        <v>1</v>
      </c>
      <c r="F257" s="257" t="s">
        <v>327</v>
      </c>
      <c r="G257" s="255"/>
      <c r="H257" s="256" t="s">
        <v>1</v>
      </c>
      <c r="I257" s="258"/>
      <c r="J257" s="255"/>
      <c r="K257" s="255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172</v>
      </c>
      <c r="AU257" s="263" t="s">
        <v>83</v>
      </c>
      <c r="AV257" s="14" t="s">
        <v>81</v>
      </c>
      <c r="AW257" s="14" t="s">
        <v>31</v>
      </c>
      <c r="AX257" s="14" t="s">
        <v>12</v>
      </c>
      <c r="AY257" s="263" t="s">
        <v>164</v>
      </c>
    </row>
    <row r="258" s="14" customFormat="1">
      <c r="A258" s="14"/>
      <c r="B258" s="254"/>
      <c r="C258" s="255"/>
      <c r="D258" s="244" t="s">
        <v>172</v>
      </c>
      <c r="E258" s="256" t="s">
        <v>1</v>
      </c>
      <c r="F258" s="257" t="s">
        <v>1049</v>
      </c>
      <c r="G258" s="255"/>
      <c r="H258" s="256" t="s">
        <v>1</v>
      </c>
      <c r="I258" s="258"/>
      <c r="J258" s="255"/>
      <c r="K258" s="255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172</v>
      </c>
      <c r="AU258" s="263" t="s">
        <v>83</v>
      </c>
      <c r="AV258" s="14" t="s">
        <v>81</v>
      </c>
      <c r="AW258" s="14" t="s">
        <v>31</v>
      </c>
      <c r="AX258" s="14" t="s">
        <v>12</v>
      </c>
      <c r="AY258" s="263" t="s">
        <v>164</v>
      </c>
    </row>
    <row r="259" s="13" customFormat="1">
      <c r="A259" s="13"/>
      <c r="B259" s="242"/>
      <c r="C259" s="243"/>
      <c r="D259" s="244" t="s">
        <v>172</v>
      </c>
      <c r="E259" s="245" t="s">
        <v>1</v>
      </c>
      <c r="F259" s="246" t="s">
        <v>1050</v>
      </c>
      <c r="G259" s="243"/>
      <c r="H259" s="247">
        <v>-37.103999999999999</v>
      </c>
      <c r="I259" s="248"/>
      <c r="J259" s="243"/>
      <c r="K259" s="243"/>
      <c r="L259" s="249"/>
      <c r="M259" s="250"/>
      <c r="N259" s="251"/>
      <c r="O259" s="251"/>
      <c r="P259" s="251"/>
      <c r="Q259" s="251"/>
      <c r="R259" s="251"/>
      <c r="S259" s="251"/>
      <c r="T259" s="25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3" t="s">
        <v>172</v>
      </c>
      <c r="AU259" s="253" t="s">
        <v>83</v>
      </c>
      <c r="AV259" s="13" t="s">
        <v>83</v>
      </c>
      <c r="AW259" s="13" t="s">
        <v>31</v>
      </c>
      <c r="AX259" s="13" t="s">
        <v>12</v>
      </c>
      <c r="AY259" s="253" t="s">
        <v>164</v>
      </c>
    </row>
    <row r="260" s="14" customFormat="1">
      <c r="A260" s="14"/>
      <c r="B260" s="254"/>
      <c r="C260" s="255"/>
      <c r="D260" s="244" t="s">
        <v>172</v>
      </c>
      <c r="E260" s="256" t="s">
        <v>1</v>
      </c>
      <c r="F260" s="257" t="s">
        <v>213</v>
      </c>
      <c r="G260" s="255"/>
      <c r="H260" s="256" t="s">
        <v>1</v>
      </c>
      <c r="I260" s="258"/>
      <c r="J260" s="255"/>
      <c r="K260" s="255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172</v>
      </c>
      <c r="AU260" s="263" t="s">
        <v>83</v>
      </c>
      <c r="AV260" s="14" t="s">
        <v>81</v>
      </c>
      <c r="AW260" s="14" t="s">
        <v>31</v>
      </c>
      <c r="AX260" s="14" t="s">
        <v>12</v>
      </c>
      <c r="AY260" s="263" t="s">
        <v>164</v>
      </c>
    </row>
    <row r="261" s="14" customFormat="1">
      <c r="A261" s="14"/>
      <c r="B261" s="254"/>
      <c r="C261" s="255"/>
      <c r="D261" s="244" t="s">
        <v>172</v>
      </c>
      <c r="E261" s="256" t="s">
        <v>1</v>
      </c>
      <c r="F261" s="257" t="s">
        <v>1051</v>
      </c>
      <c r="G261" s="255"/>
      <c r="H261" s="256" t="s">
        <v>1</v>
      </c>
      <c r="I261" s="258"/>
      <c r="J261" s="255"/>
      <c r="K261" s="255"/>
      <c r="L261" s="259"/>
      <c r="M261" s="260"/>
      <c r="N261" s="261"/>
      <c r="O261" s="261"/>
      <c r="P261" s="261"/>
      <c r="Q261" s="261"/>
      <c r="R261" s="261"/>
      <c r="S261" s="261"/>
      <c r="T261" s="26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3" t="s">
        <v>172</v>
      </c>
      <c r="AU261" s="263" t="s">
        <v>83</v>
      </c>
      <c r="AV261" s="14" t="s">
        <v>81</v>
      </c>
      <c r="AW261" s="14" t="s">
        <v>31</v>
      </c>
      <c r="AX261" s="14" t="s">
        <v>12</v>
      </c>
      <c r="AY261" s="263" t="s">
        <v>164</v>
      </c>
    </row>
    <row r="262" s="13" customFormat="1">
      <c r="A262" s="13"/>
      <c r="B262" s="242"/>
      <c r="C262" s="243"/>
      <c r="D262" s="244" t="s">
        <v>172</v>
      </c>
      <c r="E262" s="245" t="s">
        <v>1</v>
      </c>
      <c r="F262" s="246" t="s">
        <v>1052</v>
      </c>
      <c r="G262" s="243"/>
      <c r="H262" s="247">
        <v>-772.67520000000002</v>
      </c>
      <c r="I262" s="248"/>
      <c r="J262" s="243"/>
      <c r="K262" s="243"/>
      <c r="L262" s="249"/>
      <c r="M262" s="250"/>
      <c r="N262" s="251"/>
      <c r="O262" s="251"/>
      <c r="P262" s="251"/>
      <c r="Q262" s="251"/>
      <c r="R262" s="251"/>
      <c r="S262" s="251"/>
      <c r="T262" s="25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3" t="s">
        <v>172</v>
      </c>
      <c r="AU262" s="253" t="s">
        <v>83</v>
      </c>
      <c r="AV262" s="13" t="s">
        <v>83</v>
      </c>
      <c r="AW262" s="13" t="s">
        <v>31</v>
      </c>
      <c r="AX262" s="13" t="s">
        <v>12</v>
      </c>
      <c r="AY262" s="253" t="s">
        <v>164</v>
      </c>
    </row>
    <row r="263" s="14" customFormat="1">
      <c r="A263" s="14"/>
      <c r="B263" s="254"/>
      <c r="C263" s="255"/>
      <c r="D263" s="244" t="s">
        <v>172</v>
      </c>
      <c r="E263" s="256" t="s">
        <v>1</v>
      </c>
      <c r="F263" s="257" t="s">
        <v>332</v>
      </c>
      <c r="G263" s="255"/>
      <c r="H263" s="256" t="s">
        <v>1</v>
      </c>
      <c r="I263" s="258"/>
      <c r="J263" s="255"/>
      <c r="K263" s="255"/>
      <c r="L263" s="259"/>
      <c r="M263" s="260"/>
      <c r="N263" s="261"/>
      <c r="O263" s="261"/>
      <c r="P263" s="261"/>
      <c r="Q263" s="261"/>
      <c r="R263" s="261"/>
      <c r="S263" s="261"/>
      <c r="T263" s="26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63" t="s">
        <v>172</v>
      </c>
      <c r="AU263" s="263" t="s">
        <v>83</v>
      </c>
      <c r="AV263" s="14" t="s">
        <v>81</v>
      </c>
      <c r="AW263" s="14" t="s">
        <v>31</v>
      </c>
      <c r="AX263" s="14" t="s">
        <v>12</v>
      </c>
      <c r="AY263" s="263" t="s">
        <v>164</v>
      </c>
    </row>
    <row r="264" s="14" customFormat="1">
      <c r="A264" s="14"/>
      <c r="B264" s="254"/>
      <c r="C264" s="255"/>
      <c r="D264" s="244" t="s">
        <v>172</v>
      </c>
      <c r="E264" s="256" t="s">
        <v>1</v>
      </c>
      <c r="F264" s="257" t="s">
        <v>1053</v>
      </c>
      <c r="G264" s="255"/>
      <c r="H264" s="256" t="s">
        <v>1</v>
      </c>
      <c r="I264" s="258"/>
      <c r="J264" s="255"/>
      <c r="K264" s="255"/>
      <c r="L264" s="259"/>
      <c r="M264" s="260"/>
      <c r="N264" s="261"/>
      <c r="O264" s="261"/>
      <c r="P264" s="261"/>
      <c r="Q264" s="261"/>
      <c r="R264" s="261"/>
      <c r="S264" s="261"/>
      <c r="T264" s="262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63" t="s">
        <v>172</v>
      </c>
      <c r="AU264" s="263" t="s">
        <v>83</v>
      </c>
      <c r="AV264" s="14" t="s">
        <v>81</v>
      </c>
      <c r="AW264" s="14" t="s">
        <v>31</v>
      </c>
      <c r="AX264" s="14" t="s">
        <v>12</v>
      </c>
      <c r="AY264" s="263" t="s">
        <v>164</v>
      </c>
    </row>
    <row r="265" s="13" customFormat="1">
      <c r="A265" s="13"/>
      <c r="B265" s="242"/>
      <c r="C265" s="243"/>
      <c r="D265" s="244" t="s">
        <v>172</v>
      </c>
      <c r="E265" s="245" t="s">
        <v>1</v>
      </c>
      <c r="F265" s="246" t="s">
        <v>1054</v>
      </c>
      <c r="G265" s="243"/>
      <c r="H265" s="247">
        <v>-66.931200000000004</v>
      </c>
      <c r="I265" s="248"/>
      <c r="J265" s="243"/>
      <c r="K265" s="243"/>
      <c r="L265" s="249"/>
      <c r="M265" s="250"/>
      <c r="N265" s="251"/>
      <c r="O265" s="251"/>
      <c r="P265" s="251"/>
      <c r="Q265" s="251"/>
      <c r="R265" s="251"/>
      <c r="S265" s="251"/>
      <c r="T265" s="25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3" t="s">
        <v>172</v>
      </c>
      <c r="AU265" s="253" t="s">
        <v>83</v>
      </c>
      <c r="AV265" s="13" t="s">
        <v>83</v>
      </c>
      <c r="AW265" s="13" t="s">
        <v>31</v>
      </c>
      <c r="AX265" s="13" t="s">
        <v>12</v>
      </c>
      <c r="AY265" s="253" t="s">
        <v>164</v>
      </c>
    </row>
    <row r="266" s="14" customFormat="1">
      <c r="A266" s="14"/>
      <c r="B266" s="254"/>
      <c r="C266" s="255"/>
      <c r="D266" s="244" t="s">
        <v>172</v>
      </c>
      <c r="E266" s="256" t="s">
        <v>1</v>
      </c>
      <c r="F266" s="257" t="s">
        <v>242</v>
      </c>
      <c r="G266" s="255"/>
      <c r="H266" s="256" t="s">
        <v>1</v>
      </c>
      <c r="I266" s="258"/>
      <c r="J266" s="255"/>
      <c r="K266" s="255"/>
      <c r="L266" s="259"/>
      <c r="M266" s="260"/>
      <c r="N266" s="261"/>
      <c r="O266" s="261"/>
      <c r="P266" s="261"/>
      <c r="Q266" s="261"/>
      <c r="R266" s="261"/>
      <c r="S266" s="261"/>
      <c r="T266" s="262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3" t="s">
        <v>172</v>
      </c>
      <c r="AU266" s="263" t="s">
        <v>83</v>
      </c>
      <c r="AV266" s="14" t="s">
        <v>81</v>
      </c>
      <c r="AW266" s="14" t="s">
        <v>31</v>
      </c>
      <c r="AX266" s="14" t="s">
        <v>12</v>
      </c>
      <c r="AY266" s="263" t="s">
        <v>164</v>
      </c>
    </row>
    <row r="267" s="14" customFormat="1">
      <c r="A267" s="14"/>
      <c r="B267" s="254"/>
      <c r="C267" s="255"/>
      <c r="D267" s="244" t="s">
        <v>172</v>
      </c>
      <c r="E267" s="256" t="s">
        <v>1</v>
      </c>
      <c r="F267" s="257" t="s">
        <v>1055</v>
      </c>
      <c r="G267" s="255"/>
      <c r="H267" s="256" t="s">
        <v>1</v>
      </c>
      <c r="I267" s="258"/>
      <c r="J267" s="255"/>
      <c r="K267" s="255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172</v>
      </c>
      <c r="AU267" s="263" t="s">
        <v>83</v>
      </c>
      <c r="AV267" s="14" t="s">
        <v>81</v>
      </c>
      <c r="AW267" s="14" t="s">
        <v>31</v>
      </c>
      <c r="AX267" s="14" t="s">
        <v>12</v>
      </c>
      <c r="AY267" s="263" t="s">
        <v>164</v>
      </c>
    </row>
    <row r="268" s="13" customFormat="1">
      <c r="A268" s="13"/>
      <c r="B268" s="242"/>
      <c r="C268" s="243"/>
      <c r="D268" s="244" t="s">
        <v>172</v>
      </c>
      <c r="E268" s="245" t="s">
        <v>1</v>
      </c>
      <c r="F268" s="246" t="s">
        <v>1056</v>
      </c>
      <c r="G268" s="243"/>
      <c r="H268" s="247">
        <v>-8.5535999999999994</v>
      </c>
      <c r="I268" s="248"/>
      <c r="J268" s="243"/>
      <c r="K268" s="243"/>
      <c r="L268" s="249"/>
      <c r="M268" s="250"/>
      <c r="N268" s="251"/>
      <c r="O268" s="251"/>
      <c r="P268" s="251"/>
      <c r="Q268" s="251"/>
      <c r="R268" s="251"/>
      <c r="S268" s="251"/>
      <c r="T268" s="252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53" t="s">
        <v>172</v>
      </c>
      <c r="AU268" s="253" t="s">
        <v>83</v>
      </c>
      <c r="AV268" s="13" t="s">
        <v>83</v>
      </c>
      <c r="AW268" s="13" t="s">
        <v>31</v>
      </c>
      <c r="AX268" s="13" t="s">
        <v>12</v>
      </c>
      <c r="AY268" s="253" t="s">
        <v>164</v>
      </c>
    </row>
    <row r="269" s="14" customFormat="1">
      <c r="A269" s="14"/>
      <c r="B269" s="254"/>
      <c r="C269" s="255"/>
      <c r="D269" s="244" t="s">
        <v>172</v>
      </c>
      <c r="E269" s="256" t="s">
        <v>1</v>
      </c>
      <c r="F269" s="257" t="s">
        <v>1057</v>
      </c>
      <c r="G269" s="255"/>
      <c r="H269" s="256" t="s">
        <v>1</v>
      </c>
      <c r="I269" s="258"/>
      <c r="J269" s="255"/>
      <c r="K269" s="255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172</v>
      </c>
      <c r="AU269" s="263" t="s">
        <v>83</v>
      </c>
      <c r="AV269" s="14" t="s">
        <v>81</v>
      </c>
      <c r="AW269" s="14" t="s">
        <v>31</v>
      </c>
      <c r="AX269" s="14" t="s">
        <v>12</v>
      </c>
      <c r="AY269" s="263" t="s">
        <v>164</v>
      </c>
    </row>
    <row r="270" s="14" customFormat="1">
      <c r="A270" s="14"/>
      <c r="B270" s="254"/>
      <c r="C270" s="255"/>
      <c r="D270" s="244" t="s">
        <v>172</v>
      </c>
      <c r="E270" s="256" t="s">
        <v>1</v>
      </c>
      <c r="F270" s="257" t="s">
        <v>1058</v>
      </c>
      <c r="G270" s="255"/>
      <c r="H270" s="256" t="s">
        <v>1</v>
      </c>
      <c r="I270" s="258"/>
      <c r="J270" s="255"/>
      <c r="K270" s="255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172</v>
      </c>
      <c r="AU270" s="263" t="s">
        <v>83</v>
      </c>
      <c r="AV270" s="14" t="s">
        <v>81</v>
      </c>
      <c r="AW270" s="14" t="s">
        <v>31</v>
      </c>
      <c r="AX270" s="14" t="s">
        <v>12</v>
      </c>
      <c r="AY270" s="263" t="s">
        <v>164</v>
      </c>
    </row>
    <row r="271" s="13" customFormat="1">
      <c r="A271" s="13"/>
      <c r="B271" s="242"/>
      <c r="C271" s="243"/>
      <c r="D271" s="244" t="s">
        <v>172</v>
      </c>
      <c r="E271" s="245" t="s">
        <v>1</v>
      </c>
      <c r="F271" s="246" t="s">
        <v>1059</v>
      </c>
      <c r="G271" s="243"/>
      <c r="H271" s="247">
        <v>-82.944000000000003</v>
      </c>
      <c r="I271" s="248"/>
      <c r="J271" s="243"/>
      <c r="K271" s="243"/>
      <c r="L271" s="249"/>
      <c r="M271" s="250"/>
      <c r="N271" s="251"/>
      <c r="O271" s="251"/>
      <c r="P271" s="251"/>
      <c r="Q271" s="251"/>
      <c r="R271" s="251"/>
      <c r="S271" s="251"/>
      <c r="T271" s="252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53" t="s">
        <v>172</v>
      </c>
      <c r="AU271" s="253" t="s">
        <v>83</v>
      </c>
      <c r="AV271" s="13" t="s">
        <v>83</v>
      </c>
      <c r="AW271" s="13" t="s">
        <v>31</v>
      </c>
      <c r="AX271" s="13" t="s">
        <v>12</v>
      </c>
      <c r="AY271" s="253" t="s">
        <v>164</v>
      </c>
    </row>
    <row r="272" s="16" customFormat="1">
      <c r="A272" s="16"/>
      <c r="B272" s="275"/>
      <c r="C272" s="276"/>
      <c r="D272" s="244" t="s">
        <v>172</v>
      </c>
      <c r="E272" s="277" t="s">
        <v>1</v>
      </c>
      <c r="F272" s="278" t="s">
        <v>308</v>
      </c>
      <c r="G272" s="276"/>
      <c r="H272" s="279">
        <v>-975.85799999999995</v>
      </c>
      <c r="I272" s="280"/>
      <c r="J272" s="276"/>
      <c r="K272" s="276"/>
      <c r="L272" s="281"/>
      <c r="M272" s="282"/>
      <c r="N272" s="283"/>
      <c r="O272" s="283"/>
      <c r="P272" s="283"/>
      <c r="Q272" s="283"/>
      <c r="R272" s="283"/>
      <c r="S272" s="283"/>
      <c r="T272" s="284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T272" s="285" t="s">
        <v>172</v>
      </c>
      <c r="AU272" s="285" t="s">
        <v>83</v>
      </c>
      <c r="AV272" s="16" t="s">
        <v>181</v>
      </c>
      <c r="AW272" s="16" t="s">
        <v>31</v>
      </c>
      <c r="AX272" s="16" t="s">
        <v>12</v>
      </c>
      <c r="AY272" s="285" t="s">
        <v>164</v>
      </c>
    </row>
    <row r="273" s="15" customFormat="1">
      <c r="A273" s="15"/>
      <c r="B273" s="264"/>
      <c r="C273" s="265"/>
      <c r="D273" s="244" t="s">
        <v>172</v>
      </c>
      <c r="E273" s="266" t="s">
        <v>1</v>
      </c>
      <c r="F273" s="267" t="s">
        <v>180</v>
      </c>
      <c r="G273" s="265"/>
      <c r="H273" s="268">
        <v>4124.8281584499991</v>
      </c>
      <c r="I273" s="269"/>
      <c r="J273" s="265"/>
      <c r="K273" s="265"/>
      <c r="L273" s="270"/>
      <c r="M273" s="271"/>
      <c r="N273" s="272"/>
      <c r="O273" s="272"/>
      <c r="P273" s="272"/>
      <c r="Q273" s="272"/>
      <c r="R273" s="272"/>
      <c r="S273" s="272"/>
      <c r="T273" s="273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T273" s="274" t="s">
        <v>172</v>
      </c>
      <c r="AU273" s="274" t="s">
        <v>83</v>
      </c>
      <c r="AV273" s="15" t="s">
        <v>170</v>
      </c>
      <c r="AW273" s="15" t="s">
        <v>31</v>
      </c>
      <c r="AX273" s="15" t="s">
        <v>81</v>
      </c>
      <c r="AY273" s="274" t="s">
        <v>164</v>
      </c>
    </row>
    <row r="274" s="13" customFormat="1">
      <c r="A274" s="13"/>
      <c r="B274" s="242"/>
      <c r="C274" s="243"/>
      <c r="D274" s="244" t="s">
        <v>172</v>
      </c>
      <c r="E274" s="243"/>
      <c r="F274" s="246" t="s">
        <v>1064</v>
      </c>
      <c r="G274" s="243"/>
      <c r="H274" s="247">
        <v>1649.9312640000001</v>
      </c>
      <c r="I274" s="248"/>
      <c r="J274" s="243"/>
      <c r="K274" s="243"/>
      <c r="L274" s="249"/>
      <c r="M274" s="250"/>
      <c r="N274" s="251"/>
      <c r="O274" s="251"/>
      <c r="P274" s="251"/>
      <c r="Q274" s="251"/>
      <c r="R274" s="251"/>
      <c r="S274" s="251"/>
      <c r="T274" s="252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53" t="s">
        <v>172</v>
      </c>
      <c r="AU274" s="253" t="s">
        <v>83</v>
      </c>
      <c r="AV274" s="13" t="s">
        <v>83</v>
      </c>
      <c r="AW274" s="13" t="s">
        <v>4</v>
      </c>
      <c r="AX274" s="13" t="s">
        <v>81</v>
      </c>
      <c r="AY274" s="253" t="s">
        <v>164</v>
      </c>
    </row>
    <row r="275" s="2" customFormat="1" ht="33" customHeight="1">
      <c r="A275" s="39"/>
      <c r="B275" s="40"/>
      <c r="C275" s="228" t="s">
        <v>291</v>
      </c>
      <c r="D275" s="228" t="s">
        <v>166</v>
      </c>
      <c r="E275" s="229" t="s">
        <v>1065</v>
      </c>
      <c r="F275" s="230" t="s">
        <v>1066</v>
      </c>
      <c r="G275" s="231" t="s">
        <v>269</v>
      </c>
      <c r="H275" s="232">
        <v>2062.41408</v>
      </c>
      <c r="I275" s="233"/>
      <c r="J275" s="234">
        <f>ROUND(I275*H275,2)</f>
        <v>0</v>
      </c>
      <c r="K275" s="235"/>
      <c r="L275" s="45"/>
      <c r="M275" s="236" t="s">
        <v>1</v>
      </c>
      <c r="N275" s="237" t="s">
        <v>39</v>
      </c>
      <c r="O275" s="92"/>
      <c r="P275" s="238">
        <f>O275*H275</f>
        <v>0</v>
      </c>
      <c r="Q275" s="238">
        <v>0</v>
      </c>
      <c r="R275" s="238">
        <f>Q275*H275</f>
        <v>0</v>
      </c>
      <c r="S275" s="238">
        <v>0</v>
      </c>
      <c r="T275" s="239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40" t="s">
        <v>170</v>
      </c>
      <c r="AT275" s="240" t="s">
        <v>166</v>
      </c>
      <c r="AU275" s="240" t="s">
        <v>83</v>
      </c>
      <c r="AY275" s="18" t="s">
        <v>164</v>
      </c>
      <c r="BE275" s="241">
        <f>IF(N275="základní",J275,0)</f>
        <v>0</v>
      </c>
      <c r="BF275" s="241">
        <f>IF(N275="snížená",J275,0)</f>
        <v>0</v>
      </c>
      <c r="BG275" s="241">
        <f>IF(N275="zákl. přenesená",J275,0)</f>
        <v>0</v>
      </c>
      <c r="BH275" s="241">
        <f>IF(N275="sníž. přenesená",J275,0)</f>
        <v>0</v>
      </c>
      <c r="BI275" s="241">
        <f>IF(N275="nulová",J275,0)</f>
        <v>0</v>
      </c>
      <c r="BJ275" s="18" t="s">
        <v>81</v>
      </c>
      <c r="BK275" s="241">
        <f>ROUND(I275*H275,2)</f>
        <v>0</v>
      </c>
      <c r="BL275" s="18" t="s">
        <v>170</v>
      </c>
      <c r="BM275" s="240" t="s">
        <v>1067</v>
      </c>
    </row>
    <row r="276" s="14" customFormat="1">
      <c r="A276" s="14"/>
      <c r="B276" s="254"/>
      <c r="C276" s="255"/>
      <c r="D276" s="244" t="s">
        <v>172</v>
      </c>
      <c r="E276" s="256" t="s">
        <v>1</v>
      </c>
      <c r="F276" s="257" t="s">
        <v>352</v>
      </c>
      <c r="G276" s="255"/>
      <c r="H276" s="256" t="s">
        <v>1</v>
      </c>
      <c r="I276" s="258"/>
      <c r="J276" s="255"/>
      <c r="K276" s="255"/>
      <c r="L276" s="259"/>
      <c r="M276" s="260"/>
      <c r="N276" s="261"/>
      <c r="O276" s="261"/>
      <c r="P276" s="261"/>
      <c r="Q276" s="261"/>
      <c r="R276" s="261"/>
      <c r="S276" s="261"/>
      <c r="T276" s="262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63" t="s">
        <v>172</v>
      </c>
      <c r="AU276" s="263" t="s">
        <v>83</v>
      </c>
      <c r="AV276" s="14" t="s">
        <v>81</v>
      </c>
      <c r="AW276" s="14" t="s">
        <v>31</v>
      </c>
      <c r="AX276" s="14" t="s">
        <v>12</v>
      </c>
      <c r="AY276" s="263" t="s">
        <v>164</v>
      </c>
    </row>
    <row r="277" s="14" customFormat="1">
      <c r="A277" s="14"/>
      <c r="B277" s="254"/>
      <c r="C277" s="255"/>
      <c r="D277" s="244" t="s">
        <v>172</v>
      </c>
      <c r="E277" s="256" t="s">
        <v>1</v>
      </c>
      <c r="F277" s="257" t="s">
        <v>296</v>
      </c>
      <c r="G277" s="255"/>
      <c r="H277" s="256" t="s">
        <v>1</v>
      </c>
      <c r="I277" s="258"/>
      <c r="J277" s="255"/>
      <c r="K277" s="255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172</v>
      </c>
      <c r="AU277" s="263" t="s">
        <v>83</v>
      </c>
      <c r="AV277" s="14" t="s">
        <v>81</v>
      </c>
      <c r="AW277" s="14" t="s">
        <v>31</v>
      </c>
      <c r="AX277" s="14" t="s">
        <v>12</v>
      </c>
      <c r="AY277" s="263" t="s">
        <v>164</v>
      </c>
    </row>
    <row r="278" s="13" customFormat="1">
      <c r="A278" s="13"/>
      <c r="B278" s="242"/>
      <c r="C278" s="243"/>
      <c r="D278" s="244" t="s">
        <v>172</v>
      </c>
      <c r="E278" s="245" t="s">
        <v>1</v>
      </c>
      <c r="F278" s="246" t="s">
        <v>1035</v>
      </c>
      <c r="G278" s="243"/>
      <c r="H278" s="247">
        <v>5224.6999999999998</v>
      </c>
      <c r="I278" s="248"/>
      <c r="J278" s="243"/>
      <c r="K278" s="243"/>
      <c r="L278" s="249"/>
      <c r="M278" s="250"/>
      <c r="N278" s="251"/>
      <c r="O278" s="251"/>
      <c r="P278" s="251"/>
      <c r="Q278" s="251"/>
      <c r="R278" s="251"/>
      <c r="S278" s="251"/>
      <c r="T278" s="252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53" t="s">
        <v>172</v>
      </c>
      <c r="AU278" s="253" t="s">
        <v>83</v>
      </c>
      <c r="AV278" s="13" t="s">
        <v>83</v>
      </c>
      <c r="AW278" s="13" t="s">
        <v>31</v>
      </c>
      <c r="AX278" s="13" t="s">
        <v>12</v>
      </c>
      <c r="AY278" s="253" t="s">
        <v>164</v>
      </c>
    </row>
    <row r="279" s="16" customFormat="1">
      <c r="A279" s="16"/>
      <c r="B279" s="275"/>
      <c r="C279" s="276"/>
      <c r="D279" s="244" t="s">
        <v>172</v>
      </c>
      <c r="E279" s="277" t="s">
        <v>1</v>
      </c>
      <c r="F279" s="278" t="s">
        <v>308</v>
      </c>
      <c r="G279" s="276"/>
      <c r="H279" s="279">
        <v>5224.6999999999998</v>
      </c>
      <c r="I279" s="280"/>
      <c r="J279" s="276"/>
      <c r="K279" s="276"/>
      <c r="L279" s="281"/>
      <c r="M279" s="282"/>
      <c r="N279" s="283"/>
      <c r="O279" s="283"/>
      <c r="P279" s="283"/>
      <c r="Q279" s="283"/>
      <c r="R279" s="283"/>
      <c r="S279" s="283"/>
      <c r="T279" s="284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T279" s="285" t="s">
        <v>172</v>
      </c>
      <c r="AU279" s="285" t="s">
        <v>83</v>
      </c>
      <c r="AV279" s="16" t="s">
        <v>181</v>
      </c>
      <c r="AW279" s="16" t="s">
        <v>31</v>
      </c>
      <c r="AX279" s="16" t="s">
        <v>12</v>
      </c>
      <c r="AY279" s="285" t="s">
        <v>164</v>
      </c>
    </row>
    <row r="280" s="14" customFormat="1">
      <c r="A280" s="14"/>
      <c r="B280" s="254"/>
      <c r="C280" s="255"/>
      <c r="D280" s="244" t="s">
        <v>172</v>
      </c>
      <c r="E280" s="256" t="s">
        <v>1</v>
      </c>
      <c r="F280" s="257" t="s">
        <v>1036</v>
      </c>
      <c r="G280" s="255"/>
      <c r="H280" s="256" t="s">
        <v>1</v>
      </c>
      <c r="I280" s="258"/>
      <c r="J280" s="255"/>
      <c r="K280" s="255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172</v>
      </c>
      <c r="AU280" s="263" t="s">
        <v>83</v>
      </c>
      <c r="AV280" s="14" t="s">
        <v>81</v>
      </c>
      <c r="AW280" s="14" t="s">
        <v>31</v>
      </c>
      <c r="AX280" s="14" t="s">
        <v>12</v>
      </c>
      <c r="AY280" s="263" t="s">
        <v>164</v>
      </c>
    </row>
    <row r="281" s="14" customFormat="1">
      <c r="A281" s="14"/>
      <c r="B281" s="254"/>
      <c r="C281" s="255"/>
      <c r="D281" s="244" t="s">
        <v>172</v>
      </c>
      <c r="E281" s="256" t="s">
        <v>1</v>
      </c>
      <c r="F281" s="257" t="s">
        <v>1037</v>
      </c>
      <c r="G281" s="255"/>
      <c r="H281" s="256" t="s">
        <v>1</v>
      </c>
      <c r="I281" s="258"/>
      <c r="J281" s="255"/>
      <c r="K281" s="255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172</v>
      </c>
      <c r="AU281" s="263" t="s">
        <v>83</v>
      </c>
      <c r="AV281" s="14" t="s">
        <v>81</v>
      </c>
      <c r="AW281" s="14" t="s">
        <v>31</v>
      </c>
      <c r="AX281" s="14" t="s">
        <v>12</v>
      </c>
      <c r="AY281" s="263" t="s">
        <v>164</v>
      </c>
    </row>
    <row r="282" s="13" customFormat="1">
      <c r="A282" s="13"/>
      <c r="B282" s="242"/>
      <c r="C282" s="243"/>
      <c r="D282" s="244" t="s">
        <v>172</v>
      </c>
      <c r="E282" s="245" t="s">
        <v>1</v>
      </c>
      <c r="F282" s="246" t="s">
        <v>1038</v>
      </c>
      <c r="G282" s="243"/>
      <c r="H282" s="247">
        <v>-41.102600000000002</v>
      </c>
      <c r="I282" s="248"/>
      <c r="J282" s="243"/>
      <c r="K282" s="243"/>
      <c r="L282" s="249"/>
      <c r="M282" s="250"/>
      <c r="N282" s="251"/>
      <c r="O282" s="251"/>
      <c r="P282" s="251"/>
      <c r="Q282" s="251"/>
      <c r="R282" s="251"/>
      <c r="S282" s="251"/>
      <c r="T282" s="252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3" t="s">
        <v>172</v>
      </c>
      <c r="AU282" s="253" t="s">
        <v>83</v>
      </c>
      <c r="AV282" s="13" t="s">
        <v>83</v>
      </c>
      <c r="AW282" s="13" t="s">
        <v>31</v>
      </c>
      <c r="AX282" s="13" t="s">
        <v>12</v>
      </c>
      <c r="AY282" s="253" t="s">
        <v>164</v>
      </c>
    </row>
    <row r="283" s="14" customFormat="1">
      <c r="A283" s="14"/>
      <c r="B283" s="254"/>
      <c r="C283" s="255"/>
      <c r="D283" s="244" t="s">
        <v>172</v>
      </c>
      <c r="E283" s="256" t="s">
        <v>1</v>
      </c>
      <c r="F283" s="257" t="s">
        <v>1039</v>
      </c>
      <c r="G283" s="255"/>
      <c r="H283" s="256" t="s">
        <v>1</v>
      </c>
      <c r="I283" s="258"/>
      <c r="J283" s="255"/>
      <c r="K283" s="255"/>
      <c r="L283" s="259"/>
      <c r="M283" s="260"/>
      <c r="N283" s="261"/>
      <c r="O283" s="261"/>
      <c r="P283" s="261"/>
      <c r="Q283" s="261"/>
      <c r="R283" s="261"/>
      <c r="S283" s="261"/>
      <c r="T283" s="262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63" t="s">
        <v>172</v>
      </c>
      <c r="AU283" s="263" t="s">
        <v>83</v>
      </c>
      <c r="AV283" s="14" t="s">
        <v>81</v>
      </c>
      <c r="AW283" s="14" t="s">
        <v>31</v>
      </c>
      <c r="AX283" s="14" t="s">
        <v>12</v>
      </c>
      <c r="AY283" s="263" t="s">
        <v>164</v>
      </c>
    </row>
    <row r="284" s="13" customFormat="1">
      <c r="A284" s="13"/>
      <c r="B284" s="242"/>
      <c r="C284" s="243"/>
      <c r="D284" s="244" t="s">
        <v>172</v>
      </c>
      <c r="E284" s="245" t="s">
        <v>1</v>
      </c>
      <c r="F284" s="246" t="s">
        <v>1040</v>
      </c>
      <c r="G284" s="243"/>
      <c r="H284" s="247">
        <v>-130.52462499999999</v>
      </c>
      <c r="I284" s="248"/>
      <c r="J284" s="243"/>
      <c r="K284" s="243"/>
      <c r="L284" s="249"/>
      <c r="M284" s="250"/>
      <c r="N284" s="251"/>
      <c r="O284" s="251"/>
      <c r="P284" s="251"/>
      <c r="Q284" s="251"/>
      <c r="R284" s="251"/>
      <c r="S284" s="251"/>
      <c r="T284" s="252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53" t="s">
        <v>172</v>
      </c>
      <c r="AU284" s="253" t="s">
        <v>83</v>
      </c>
      <c r="AV284" s="13" t="s">
        <v>83</v>
      </c>
      <c r="AW284" s="13" t="s">
        <v>31</v>
      </c>
      <c r="AX284" s="13" t="s">
        <v>12</v>
      </c>
      <c r="AY284" s="253" t="s">
        <v>164</v>
      </c>
    </row>
    <row r="285" s="14" customFormat="1">
      <c r="A285" s="14"/>
      <c r="B285" s="254"/>
      <c r="C285" s="255"/>
      <c r="D285" s="244" t="s">
        <v>172</v>
      </c>
      <c r="E285" s="256" t="s">
        <v>1</v>
      </c>
      <c r="F285" s="257" t="s">
        <v>1041</v>
      </c>
      <c r="G285" s="255"/>
      <c r="H285" s="256" t="s">
        <v>1</v>
      </c>
      <c r="I285" s="258"/>
      <c r="J285" s="255"/>
      <c r="K285" s="255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172</v>
      </c>
      <c r="AU285" s="263" t="s">
        <v>83</v>
      </c>
      <c r="AV285" s="14" t="s">
        <v>81</v>
      </c>
      <c r="AW285" s="14" t="s">
        <v>31</v>
      </c>
      <c r="AX285" s="14" t="s">
        <v>12</v>
      </c>
      <c r="AY285" s="263" t="s">
        <v>164</v>
      </c>
    </row>
    <row r="286" s="13" customFormat="1">
      <c r="A286" s="13"/>
      <c r="B286" s="242"/>
      <c r="C286" s="243"/>
      <c r="D286" s="244" t="s">
        <v>172</v>
      </c>
      <c r="E286" s="245" t="s">
        <v>1</v>
      </c>
      <c r="F286" s="246" t="s">
        <v>1042</v>
      </c>
      <c r="G286" s="243"/>
      <c r="H286" s="247">
        <v>-98.518199999999993</v>
      </c>
      <c r="I286" s="248"/>
      <c r="J286" s="243"/>
      <c r="K286" s="243"/>
      <c r="L286" s="249"/>
      <c r="M286" s="250"/>
      <c r="N286" s="251"/>
      <c r="O286" s="251"/>
      <c r="P286" s="251"/>
      <c r="Q286" s="251"/>
      <c r="R286" s="251"/>
      <c r="S286" s="251"/>
      <c r="T286" s="252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3" t="s">
        <v>172</v>
      </c>
      <c r="AU286" s="253" t="s">
        <v>83</v>
      </c>
      <c r="AV286" s="13" t="s">
        <v>83</v>
      </c>
      <c r="AW286" s="13" t="s">
        <v>31</v>
      </c>
      <c r="AX286" s="13" t="s">
        <v>12</v>
      </c>
      <c r="AY286" s="253" t="s">
        <v>164</v>
      </c>
    </row>
    <row r="287" s="16" customFormat="1">
      <c r="A287" s="16"/>
      <c r="B287" s="275"/>
      <c r="C287" s="276"/>
      <c r="D287" s="244" t="s">
        <v>172</v>
      </c>
      <c r="E287" s="277" t="s">
        <v>1</v>
      </c>
      <c r="F287" s="278" t="s">
        <v>308</v>
      </c>
      <c r="G287" s="276"/>
      <c r="H287" s="279">
        <v>-270.14542499999999</v>
      </c>
      <c r="I287" s="280"/>
      <c r="J287" s="276"/>
      <c r="K287" s="276"/>
      <c r="L287" s="281"/>
      <c r="M287" s="282"/>
      <c r="N287" s="283"/>
      <c r="O287" s="283"/>
      <c r="P287" s="283"/>
      <c r="Q287" s="283"/>
      <c r="R287" s="283"/>
      <c r="S287" s="283"/>
      <c r="T287" s="284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T287" s="285" t="s">
        <v>172</v>
      </c>
      <c r="AU287" s="285" t="s">
        <v>83</v>
      </c>
      <c r="AV287" s="16" t="s">
        <v>181</v>
      </c>
      <c r="AW287" s="16" t="s">
        <v>31</v>
      </c>
      <c r="AX287" s="16" t="s">
        <v>12</v>
      </c>
      <c r="AY287" s="285" t="s">
        <v>164</v>
      </c>
    </row>
    <row r="288" s="14" customFormat="1">
      <c r="A288" s="14"/>
      <c r="B288" s="254"/>
      <c r="C288" s="255"/>
      <c r="D288" s="244" t="s">
        <v>172</v>
      </c>
      <c r="E288" s="256" t="s">
        <v>1</v>
      </c>
      <c r="F288" s="257" t="s">
        <v>309</v>
      </c>
      <c r="G288" s="255"/>
      <c r="H288" s="256" t="s">
        <v>1</v>
      </c>
      <c r="I288" s="258"/>
      <c r="J288" s="255"/>
      <c r="K288" s="255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172</v>
      </c>
      <c r="AU288" s="263" t="s">
        <v>83</v>
      </c>
      <c r="AV288" s="14" t="s">
        <v>81</v>
      </c>
      <c r="AW288" s="14" t="s">
        <v>31</v>
      </c>
      <c r="AX288" s="14" t="s">
        <v>12</v>
      </c>
      <c r="AY288" s="263" t="s">
        <v>164</v>
      </c>
    </row>
    <row r="289" s="14" customFormat="1">
      <c r="A289" s="14"/>
      <c r="B289" s="254"/>
      <c r="C289" s="255"/>
      <c r="D289" s="244" t="s">
        <v>172</v>
      </c>
      <c r="E289" s="256" t="s">
        <v>1</v>
      </c>
      <c r="F289" s="257" t="s">
        <v>1043</v>
      </c>
      <c r="G289" s="255"/>
      <c r="H289" s="256" t="s">
        <v>1</v>
      </c>
      <c r="I289" s="258"/>
      <c r="J289" s="255"/>
      <c r="K289" s="255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172</v>
      </c>
      <c r="AU289" s="263" t="s">
        <v>83</v>
      </c>
      <c r="AV289" s="14" t="s">
        <v>81</v>
      </c>
      <c r="AW289" s="14" t="s">
        <v>31</v>
      </c>
      <c r="AX289" s="14" t="s">
        <v>12</v>
      </c>
      <c r="AY289" s="263" t="s">
        <v>164</v>
      </c>
    </row>
    <row r="290" s="13" customFormat="1">
      <c r="A290" s="13"/>
      <c r="B290" s="242"/>
      <c r="C290" s="243"/>
      <c r="D290" s="244" t="s">
        <v>172</v>
      </c>
      <c r="E290" s="245" t="s">
        <v>1</v>
      </c>
      <c r="F290" s="246" t="s">
        <v>1044</v>
      </c>
      <c r="G290" s="243"/>
      <c r="H290" s="247">
        <v>93.941732220000006</v>
      </c>
      <c r="I290" s="248"/>
      <c r="J290" s="243"/>
      <c r="K290" s="243"/>
      <c r="L290" s="249"/>
      <c r="M290" s="250"/>
      <c r="N290" s="251"/>
      <c r="O290" s="251"/>
      <c r="P290" s="251"/>
      <c r="Q290" s="251"/>
      <c r="R290" s="251"/>
      <c r="S290" s="251"/>
      <c r="T290" s="25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3" t="s">
        <v>172</v>
      </c>
      <c r="AU290" s="253" t="s">
        <v>83</v>
      </c>
      <c r="AV290" s="13" t="s">
        <v>83</v>
      </c>
      <c r="AW290" s="13" t="s">
        <v>31</v>
      </c>
      <c r="AX290" s="13" t="s">
        <v>12</v>
      </c>
      <c r="AY290" s="253" t="s">
        <v>164</v>
      </c>
    </row>
    <row r="291" s="14" customFormat="1">
      <c r="A291" s="14"/>
      <c r="B291" s="254"/>
      <c r="C291" s="255"/>
      <c r="D291" s="244" t="s">
        <v>172</v>
      </c>
      <c r="E291" s="256" t="s">
        <v>1</v>
      </c>
      <c r="F291" s="257" t="s">
        <v>1045</v>
      </c>
      <c r="G291" s="255"/>
      <c r="H291" s="256" t="s">
        <v>1</v>
      </c>
      <c r="I291" s="258"/>
      <c r="J291" s="255"/>
      <c r="K291" s="255"/>
      <c r="L291" s="259"/>
      <c r="M291" s="260"/>
      <c r="N291" s="261"/>
      <c r="O291" s="261"/>
      <c r="P291" s="261"/>
      <c r="Q291" s="261"/>
      <c r="R291" s="261"/>
      <c r="S291" s="261"/>
      <c r="T291" s="262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63" t="s">
        <v>172</v>
      </c>
      <c r="AU291" s="263" t="s">
        <v>83</v>
      </c>
      <c r="AV291" s="14" t="s">
        <v>81</v>
      </c>
      <c r="AW291" s="14" t="s">
        <v>31</v>
      </c>
      <c r="AX291" s="14" t="s">
        <v>12</v>
      </c>
      <c r="AY291" s="263" t="s">
        <v>164</v>
      </c>
    </row>
    <row r="292" s="13" customFormat="1">
      <c r="A292" s="13"/>
      <c r="B292" s="242"/>
      <c r="C292" s="243"/>
      <c r="D292" s="244" t="s">
        <v>172</v>
      </c>
      <c r="E292" s="245" t="s">
        <v>1</v>
      </c>
      <c r="F292" s="246" t="s">
        <v>1046</v>
      </c>
      <c r="G292" s="243"/>
      <c r="H292" s="247">
        <v>52.189851230000002</v>
      </c>
      <c r="I292" s="248"/>
      <c r="J292" s="243"/>
      <c r="K292" s="243"/>
      <c r="L292" s="249"/>
      <c r="M292" s="250"/>
      <c r="N292" s="251"/>
      <c r="O292" s="251"/>
      <c r="P292" s="251"/>
      <c r="Q292" s="251"/>
      <c r="R292" s="251"/>
      <c r="S292" s="251"/>
      <c r="T292" s="25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3" t="s">
        <v>172</v>
      </c>
      <c r="AU292" s="253" t="s">
        <v>83</v>
      </c>
      <c r="AV292" s="13" t="s">
        <v>83</v>
      </c>
      <c r="AW292" s="13" t="s">
        <v>31</v>
      </c>
      <c r="AX292" s="13" t="s">
        <v>12</v>
      </c>
      <c r="AY292" s="253" t="s">
        <v>164</v>
      </c>
    </row>
    <row r="293" s="16" customFormat="1">
      <c r="A293" s="16"/>
      <c r="B293" s="275"/>
      <c r="C293" s="276"/>
      <c r="D293" s="244" t="s">
        <v>172</v>
      </c>
      <c r="E293" s="277" t="s">
        <v>1</v>
      </c>
      <c r="F293" s="278" t="s">
        <v>308</v>
      </c>
      <c r="G293" s="276"/>
      <c r="H293" s="279">
        <v>146.13158344999999</v>
      </c>
      <c r="I293" s="280"/>
      <c r="J293" s="276"/>
      <c r="K293" s="276"/>
      <c r="L293" s="281"/>
      <c r="M293" s="282"/>
      <c r="N293" s="283"/>
      <c r="O293" s="283"/>
      <c r="P293" s="283"/>
      <c r="Q293" s="283"/>
      <c r="R293" s="283"/>
      <c r="S293" s="283"/>
      <c r="T293" s="284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T293" s="285" t="s">
        <v>172</v>
      </c>
      <c r="AU293" s="285" t="s">
        <v>83</v>
      </c>
      <c r="AV293" s="16" t="s">
        <v>181</v>
      </c>
      <c r="AW293" s="16" t="s">
        <v>31</v>
      </c>
      <c r="AX293" s="16" t="s">
        <v>12</v>
      </c>
      <c r="AY293" s="285" t="s">
        <v>164</v>
      </c>
    </row>
    <row r="294" s="14" customFormat="1">
      <c r="A294" s="14"/>
      <c r="B294" s="254"/>
      <c r="C294" s="255"/>
      <c r="D294" s="244" t="s">
        <v>172</v>
      </c>
      <c r="E294" s="256" t="s">
        <v>1</v>
      </c>
      <c r="F294" s="257" t="s">
        <v>324</v>
      </c>
      <c r="G294" s="255"/>
      <c r="H294" s="256" t="s">
        <v>1</v>
      </c>
      <c r="I294" s="258"/>
      <c r="J294" s="255"/>
      <c r="K294" s="255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172</v>
      </c>
      <c r="AU294" s="263" t="s">
        <v>83</v>
      </c>
      <c r="AV294" s="14" t="s">
        <v>81</v>
      </c>
      <c r="AW294" s="14" t="s">
        <v>31</v>
      </c>
      <c r="AX294" s="14" t="s">
        <v>12</v>
      </c>
      <c r="AY294" s="263" t="s">
        <v>164</v>
      </c>
    </row>
    <row r="295" s="14" customFormat="1">
      <c r="A295" s="14"/>
      <c r="B295" s="254"/>
      <c r="C295" s="255"/>
      <c r="D295" s="244" t="s">
        <v>172</v>
      </c>
      <c r="E295" s="256" t="s">
        <v>1</v>
      </c>
      <c r="F295" s="257" t="s">
        <v>205</v>
      </c>
      <c r="G295" s="255"/>
      <c r="H295" s="256" t="s">
        <v>1</v>
      </c>
      <c r="I295" s="258"/>
      <c r="J295" s="255"/>
      <c r="K295" s="255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172</v>
      </c>
      <c r="AU295" s="263" t="s">
        <v>83</v>
      </c>
      <c r="AV295" s="14" t="s">
        <v>81</v>
      </c>
      <c r="AW295" s="14" t="s">
        <v>31</v>
      </c>
      <c r="AX295" s="14" t="s">
        <v>12</v>
      </c>
      <c r="AY295" s="263" t="s">
        <v>164</v>
      </c>
    </row>
    <row r="296" s="14" customFormat="1">
      <c r="A296" s="14"/>
      <c r="B296" s="254"/>
      <c r="C296" s="255"/>
      <c r="D296" s="244" t="s">
        <v>172</v>
      </c>
      <c r="E296" s="256" t="s">
        <v>1</v>
      </c>
      <c r="F296" s="257" t="s">
        <v>1047</v>
      </c>
      <c r="G296" s="255"/>
      <c r="H296" s="256" t="s">
        <v>1</v>
      </c>
      <c r="I296" s="258"/>
      <c r="J296" s="255"/>
      <c r="K296" s="255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172</v>
      </c>
      <c r="AU296" s="263" t="s">
        <v>83</v>
      </c>
      <c r="AV296" s="14" t="s">
        <v>81</v>
      </c>
      <c r="AW296" s="14" t="s">
        <v>31</v>
      </c>
      <c r="AX296" s="14" t="s">
        <v>12</v>
      </c>
      <c r="AY296" s="263" t="s">
        <v>164</v>
      </c>
    </row>
    <row r="297" s="13" customFormat="1">
      <c r="A297" s="13"/>
      <c r="B297" s="242"/>
      <c r="C297" s="243"/>
      <c r="D297" s="244" t="s">
        <v>172</v>
      </c>
      <c r="E297" s="245" t="s">
        <v>1</v>
      </c>
      <c r="F297" s="246" t="s">
        <v>1048</v>
      </c>
      <c r="G297" s="243"/>
      <c r="H297" s="247">
        <v>-7.6500000000000004</v>
      </c>
      <c r="I297" s="248"/>
      <c r="J297" s="243"/>
      <c r="K297" s="243"/>
      <c r="L297" s="249"/>
      <c r="M297" s="250"/>
      <c r="N297" s="251"/>
      <c r="O297" s="251"/>
      <c r="P297" s="251"/>
      <c r="Q297" s="251"/>
      <c r="R297" s="251"/>
      <c r="S297" s="251"/>
      <c r="T297" s="252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3" t="s">
        <v>172</v>
      </c>
      <c r="AU297" s="253" t="s">
        <v>83</v>
      </c>
      <c r="AV297" s="13" t="s">
        <v>83</v>
      </c>
      <c r="AW297" s="13" t="s">
        <v>31</v>
      </c>
      <c r="AX297" s="13" t="s">
        <v>12</v>
      </c>
      <c r="AY297" s="253" t="s">
        <v>164</v>
      </c>
    </row>
    <row r="298" s="14" customFormat="1">
      <c r="A298" s="14"/>
      <c r="B298" s="254"/>
      <c r="C298" s="255"/>
      <c r="D298" s="244" t="s">
        <v>172</v>
      </c>
      <c r="E298" s="256" t="s">
        <v>1</v>
      </c>
      <c r="F298" s="257" t="s">
        <v>327</v>
      </c>
      <c r="G298" s="255"/>
      <c r="H298" s="256" t="s">
        <v>1</v>
      </c>
      <c r="I298" s="258"/>
      <c r="J298" s="255"/>
      <c r="K298" s="255"/>
      <c r="L298" s="259"/>
      <c r="M298" s="260"/>
      <c r="N298" s="261"/>
      <c r="O298" s="261"/>
      <c r="P298" s="261"/>
      <c r="Q298" s="261"/>
      <c r="R298" s="261"/>
      <c r="S298" s="261"/>
      <c r="T298" s="262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63" t="s">
        <v>172</v>
      </c>
      <c r="AU298" s="263" t="s">
        <v>83</v>
      </c>
      <c r="AV298" s="14" t="s">
        <v>81</v>
      </c>
      <c r="AW298" s="14" t="s">
        <v>31</v>
      </c>
      <c r="AX298" s="14" t="s">
        <v>12</v>
      </c>
      <c r="AY298" s="263" t="s">
        <v>164</v>
      </c>
    </row>
    <row r="299" s="14" customFormat="1">
      <c r="A299" s="14"/>
      <c r="B299" s="254"/>
      <c r="C299" s="255"/>
      <c r="D299" s="244" t="s">
        <v>172</v>
      </c>
      <c r="E299" s="256" t="s">
        <v>1</v>
      </c>
      <c r="F299" s="257" t="s">
        <v>1049</v>
      </c>
      <c r="G299" s="255"/>
      <c r="H299" s="256" t="s">
        <v>1</v>
      </c>
      <c r="I299" s="258"/>
      <c r="J299" s="255"/>
      <c r="K299" s="255"/>
      <c r="L299" s="259"/>
      <c r="M299" s="260"/>
      <c r="N299" s="261"/>
      <c r="O299" s="261"/>
      <c r="P299" s="261"/>
      <c r="Q299" s="261"/>
      <c r="R299" s="261"/>
      <c r="S299" s="261"/>
      <c r="T299" s="262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63" t="s">
        <v>172</v>
      </c>
      <c r="AU299" s="263" t="s">
        <v>83</v>
      </c>
      <c r="AV299" s="14" t="s">
        <v>81</v>
      </c>
      <c r="AW299" s="14" t="s">
        <v>31</v>
      </c>
      <c r="AX299" s="14" t="s">
        <v>12</v>
      </c>
      <c r="AY299" s="263" t="s">
        <v>164</v>
      </c>
    </row>
    <row r="300" s="13" customFormat="1">
      <c r="A300" s="13"/>
      <c r="B300" s="242"/>
      <c r="C300" s="243"/>
      <c r="D300" s="244" t="s">
        <v>172</v>
      </c>
      <c r="E300" s="245" t="s">
        <v>1</v>
      </c>
      <c r="F300" s="246" t="s">
        <v>1050</v>
      </c>
      <c r="G300" s="243"/>
      <c r="H300" s="247">
        <v>-37.103999999999999</v>
      </c>
      <c r="I300" s="248"/>
      <c r="J300" s="243"/>
      <c r="K300" s="243"/>
      <c r="L300" s="249"/>
      <c r="M300" s="250"/>
      <c r="N300" s="251"/>
      <c r="O300" s="251"/>
      <c r="P300" s="251"/>
      <c r="Q300" s="251"/>
      <c r="R300" s="251"/>
      <c r="S300" s="251"/>
      <c r="T300" s="252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53" t="s">
        <v>172</v>
      </c>
      <c r="AU300" s="253" t="s">
        <v>83</v>
      </c>
      <c r="AV300" s="13" t="s">
        <v>83</v>
      </c>
      <c r="AW300" s="13" t="s">
        <v>31</v>
      </c>
      <c r="AX300" s="13" t="s">
        <v>12</v>
      </c>
      <c r="AY300" s="253" t="s">
        <v>164</v>
      </c>
    </row>
    <row r="301" s="14" customFormat="1">
      <c r="A301" s="14"/>
      <c r="B301" s="254"/>
      <c r="C301" s="255"/>
      <c r="D301" s="244" t="s">
        <v>172</v>
      </c>
      <c r="E301" s="256" t="s">
        <v>1</v>
      </c>
      <c r="F301" s="257" t="s">
        <v>213</v>
      </c>
      <c r="G301" s="255"/>
      <c r="H301" s="256" t="s">
        <v>1</v>
      </c>
      <c r="I301" s="258"/>
      <c r="J301" s="255"/>
      <c r="K301" s="255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172</v>
      </c>
      <c r="AU301" s="263" t="s">
        <v>83</v>
      </c>
      <c r="AV301" s="14" t="s">
        <v>81</v>
      </c>
      <c r="AW301" s="14" t="s">
        <v>31</v>
      </c>
      <c r="AX301" s="14" t="s">
        <v>12</v>
      </c>
      <c r="AY301" s="263" t="s">
        <v>164</v>
      </c>
    </row>
    <row r="302" s="14" customFormat="1">
      <c r="A302" s="14"/>
      <c r="B302" s="254"/>
      <c r="C302" s="255"/>
      <c r="D302" s="244" t="s">
        <v>172</v>
      </c>
      <c r="E302" s="256" t="s">
        <v>1</v>
      </c>
      <c r="F302" s="257" t="s">
        <v>1051</v>
      </c>
      <c r="G302" s="255"/>
      <c r="H302" s="256" t="s">
        <v>1</v>
      </c>
      <c r="I302" s="258"/>
      <c r="J302" s="255"/>
      <c r="K302" s="255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172</v>
      </c>
      <c r="AU302" s="263" t="s">
        <v>83</v>
      </c>
      <c r="AV302" s="14" t="s">
        <v>81</v>
      </c>
      <c r="AW302" s="14" t="s">
        <v>31</v>
      </c>
      <c r="AX302" s="14" t="s">
        <v>12</v>
      </c>
      <c r="AY302" s="263" t="s">
        <v>164</v>
      </c>
    </row>
    <row r="303" s="13" customFormat="1">
      <c r="A303" s="13"/>
      <c r="B303" s="242"/>
      <c r="C303" s="243"/>
      <c r="D303" s="244" t="s">
        <v>172</v>
      </c>
      <c r="E303" s="245" t="s">
        <v>1</v>
      </c>
      <c r="F303" s="246" t="s">
        <v>1052</v>
      </c>
      <c r="G303" s="243"/>
      <c r="H303" s="247">
        <v>-772.67520000000002</v>
      </c>
      <c r="I303" s="248"/>
      <c r="J303" s="243"/>
      <c r="K303" s="243"/>
      <c r="L303" s="249"/>
      <c r="M303" s="250"/>
      <c r="N303" s="251"/>
      <c r="O303" s="251"/>
      <c r="P303" s="251"/>
      <c r="Q303" s="251"/>
      <c r="R303" s="251"/>
      <c r="S303" s="251"/>
      <c r="T303" s="252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3" t="s">
        <v>172</v>
      </c>
      <c r="AU303" s="253" t="s">
        <v>83</v>
      </c>
      <c r="AV303" s="13" t="s">
        <v>83</v>
      </c>
      <c r="AW303" s="13" t="s">
        <v>31</v>
      </c>
      <c r="AX303" s="13" t="s">
        <v>12</v>
      </c>
      <c r="AY303" s="253" t="s">
        <v>164</v>
      </c>
    </row>
    <row r="304" s="14" customFormat="1">
      <c r="A304" s="14"/>
      <c r="B304" s="254"/>
      <c r="C304" s="255"/>
      <c r="D304" s="244" t="s">
        <v>172</v>
      </c>
      <c r="E304" s="256" t="s">
        <v>1</v>
      </c>
      <c r="F304" s="257" t="s">
        <v>332</v>
      </c>
      <c r="G304" s="255"/>
      <c r="H304" s="256" t="s">
        <v>1</v>
      </c>
      <c r="I304" s="258"/>
      <c r="J304" s="255"/>
      <c r="K304" s="255"/>
      <c r="L304" s="259"/>
      <c r="M304" s="260"/>
      <c r="N304" s="261"/>
      <c r="O304" s="261"/>
      <c r="P304" s="261"/>
      <c r="Q304" s="261"/>
      <c r="R304" s="261"/>
      <c r="S304" s="261"/>
      <c r="T304" s="262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63" t="s">
        <v>172</v>
      </c>
      <c r="AU304" s="263" t="s">
        <v>83</v>
      </c>
      <c r="AV304" s="14" t="s">
        <v>81</v>
      </c>
      <c r="AW304" s="14" t="s">
        <v>31</v>
      </c>
      <c r="AX304" s="14" t="s">
        <v>12</v>
      </c>
      <c r="AY304" s="263" t="s">
        <v>164</v>
      </c>
    </row>
    <row r="305" s="14" customFormat="1">
      <c r="A305" s="14"/>
      <c r="B305" s="254"/>
      <c r="C305" s="255"/>
      <c r="D305" s="244" t="s">
        <v>172</v>
      </c>
      <c r="E305" s="256" t="s">
        <v>1</v>
      </c>
      <c r="F305" s="257" t="s">
        <v>1053</v>
      </c>
      <c r="G305" s="255"/>
      <c r="H305" s="256" t="s">
        <v>1</v>
      </c>
      <c r="I305" s="258"/>
      <c r="J305" s="255"/>
      <c r="K305" s="255"/>
      <c r="L305" s="259"/>
      <c r="M305" s="260"/>
      <c r="N305" s="261"/>
      <c r="O305" s="261"/>
      <c r="P305" s="261"/>
      <c r="Q305" s="261"/>
      <c r="R305" s="261"/>
      <c r="S305" s="261"/>
      <c r="T305" s="262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3" t="s">
        <v>172</v>
      </c>
      <c r="AU305" s="263" t="s">
        <v>83</v>
      </c>
      <c r="AV305" s="14" t="s">
        <v>81</v>
      </c>
      <c r="AW305" s="14" t="s">
        <v>31</v>
      </c>
      <c r="AX305" s="14" t="s">
        <v>12</v>
      </c>
      <c r="AY305" s="263" t="s">
        <v>164</v>
      </c>
    </row>
    <row r="306" s="13" customFormat="1">
      <c r="A306" s="13"/>
      <c r="B306" s="242"/>
      <c r="C306" s="243"/>
      <c r="D306" s="244" t="s">
        <v>172</v>
      </c>
      <c r="E306" s="245" t="s">
        <v>1</v>
      </c>
      <c r="F306" s="246" t="s">
        <v>1054</v>
      </c>
      <c r="G306" s="243"/>
      <c r="H306" s="247">
        <v>-66.931200000000004</v>
      </c>
      <c r="I306" s="248"/>
      <c r="J306" s="243"/>
      <c r="K306" s="243"/>
      <c r="L306" s="249"/>
      <c r="M306" s="250"/>
      <c r="N306" s="251"/>
      <c r="O306" s="251"/>
      <c r="P306" s="251"/>
      <c r="Q306" s="251"/>
      <c r="R306" s="251"/>
      <c r="S306" s="251"/>
      <c r="T306" s="252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3" t="s">
        <v>172</v>
      </c>
      <c r="AU306" s="253" t="s">
        <v>83</v>
      </c>
      <c r="AV306" s="13" t="s">
        <v>83</v>
      </c>
      <c r="AW306" s="13" t="s">
        <v>31</v>
      </c>
      <c r="AX306" s="13" t="s">
        <v>12</v>
      </c>
      <c r="AY306" s="253" t="s">
        <v>164</v>
      </c>
    </row>
    <row r="307" s="14" customFormat="1">
      <c r="A307" s="14"/>
      <c r="B307" s="254"/>
      <c r="C307" s="255"/>
      <c r="D307" s="244" t="s">
        <v>172</v>
      </c>
      <c r="E307" s="256" t="s">
        <v>1</v>
      </c>
      <c r="F307" s="257" t="s">
        <v>242</v>
      </c>
      <c r="G307" s="255"/>
      <c r="H307" s="256" t="s">
        <v>1</v>
      </c>
      <c r="I307" s="258"/>
      <c r="J307" s="255"/>
      <c r="K307" s="255"/>
      <c r="L307" s="259"/>
      <c r="M307" s="260"/>
      <c r="N307" s="261"/>
      <c r="O307" s="261"/>
      <c r="P307" s="261"/>
      <c r="Q307" s="261"/>
      <c r="R307" s="261"/>
      <c r="S307" s="261"/>
      <c r="T307" s="26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3" t="s">
        <v>172</v>
      </c>
      <c r="AU307" s="263" t="s">
        <v>83</v>
      </c>
      <c r="AV307" s="14" t="s">
        <v>81</v>
      </c>
      <c r="AW307" s="14" t="s">
        <v>31</v>
      </c>
      <c r="AX307" s="14" t="s">
        <v>12</v>
      </c>
      <c r="AY307" s="263" t="s">
        <v>164</v>
      </c>
    </row>
    <row r="308" s="14" customFormat="1">
      <c r="A308" s="14"/>
      <c r="B308" s="254"/>
      <c r="C308" s="255"/>
      <c r="D308" s="244" t="s">
        <v>172</v>
      </c>
      <c r="E308" s="256" t="s">
        <v>1</v>
      </c>
      <c r="F308" s="257" t="s">
        <v>1055</v>
      </c>
      <c r="G308" s="255"/>
      <c r="H308" s="256" t="s">
        <v>1</v>
      </c>
      <c r="I308" s="258"/>
      <c r="J308" s="255"/>
      <c r="K308" s="255"/>
      <c r="L308" s="259"/>
      <c r="M308" s="260"/>
      <c r="N308" s="261"/>
      <c r="O308" s="261"/>
      <c r="P308" s="261"/>
      <c r="Q308" s="261"/>
      <c r="R308" s="261"/>
      <c r="S308" s="261"/>
      <c r="T308" s="262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63" t="s">
        <v>172</v>
      </c>
      <c r="AU308" s="263" t="s">
        <v>83</v>
      </c>
      <c r="AV308" s="14" t="s">
        <v>81</v>
      </c>
      <c r="AW308" s="14" t="s">
        <v>31</v>
      </c>
      <c r="AX308" s="14" t="s">
        <v>12</v>
      </c>
      <c r="AY308" s="263" t="s">
        <v>164</v>
      </c>
    </row>
    <row r="309" s="13" customFormat="1">
      <c r="A309" s="13"/>
      <c r="B309" s="242"/>
      <c r="C309" s="243"/>
      <c r="D309" s="244" t="s">
        <v>172</v>
      </c>
      <c r="E309" s="245" t="s">
        <v>1</v>
      </c>
      <c r="F309" s="246" t="s">
        <v>1056</v>
      </c>
      <c r="G309" s="243"/>
      <c r="H309" s="247">
        <v>-8.5535999999999994</v>
      </c>
      <c r="I309" s="248"/>
      <c r="J309" s="243"/>
      <c r="K309" s="243"/>
      <c r="L309" s="249"/>
      <c r="M309" s="250"/>
      <c r="N309" s="251"/>
      <c r="O309" s="251"/>
      <c r="P309" s="251"/>
      <c r="Q309" s="251"/>
      <c r="R309" s="251"/>
      <c r="S309" s="251"/>
      <c r="T309" s="252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3" t="s">
        <v>172</v>
      </c>
      <c r="AU309" s="253" t="s">
        <v>83</v>
      </c>
      <c r="AV309" s="13" t="s">
        <v>83</v>
      </c>
      <c r="AW309" s="13" t="s">
        <v>31</v>
      </c>
      <c r="AX309" s="13" t="s">
        <v>12</v>
      </c>
      <c r="AY309" s="253" t="s">
        <v>164</v>
      </c>
    </row>
    <row r="310" s="14" customFormat="1">
      <c r="A310" s="14"/>
      <c r="B310" s="254"/>
      <c r="C310" s="255"/>
      <c r="D310" s="244" t="s">
        <v>172</v>
      </c>
      <c r="E310" s="256" t="s">
        <v>1</v>
      </c>
      <c r="F310" s="257" t="s">
        <v>1057</v>
      </c>
      <c r="G310" s="255"/>
      <c r="H310" s="256" t="s">
        <v>1</v>
      </c>
      <c r="I310" s="258"/>
      <c r="J310" s="255"/>
      <c r="K310" s="255"/>
      <c r="L310" s="259"/>
      <c r="M310" s="260"/>
      <c r="N310" s="261"/>
      <c r="O310" s="261"/>
      <c r="P310" s="261"/>
      <c r="Q310" s="261"/>
      <c r="R310" s="261"/>
      <c r="S310" s="261"/>
      <c r="T310" s="262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63" t="s">
        <v>172</v>
      </c>
      <c r="AU310" s="263" t="s">
        <v>83</v>
      </c>
      <c r="AV310" s="14" t="s">
        <v>81</v>
      </c>
      <c r="AW310" s="14" t="s">
        <v>31</v>
      </c>
      <c r="AX310" s="14" t="s">
        <v>12</v>
      </c>
      <c r="AY310" s="263" t="s">
        <v>164</v>
      </c>
    </row>
    <row r="311" s="14" customFormat="1">
      <c r="A311" s="14"/>
      <c r="B311" s="254"/>
      <c r="C311" s="255"/>
      <c r="D311" s="244" t="s">
        <v>172</v>
      </c>
      <c r="E311" s="256" t="s">
        <v>1</v>
      </c>
      <c r="F311" s="257" t="s">
        <v>1058</v>
      </c>
      <c r="G311" s="255"/>
      <c r="H311" s="256" t="s">
        <v>1</v>
      </c>
      <c r="I311" s="258"/>
      <c r="J311" s="255"/>
      <c r="K311" s="255"/>
      <c r="L311" s="259"/>
      <c r="M311" s="260"/>
      <c r="N311" s="261"/>
      <c r="O311" s="261"/>
      <c r="P311" s="261"/>
      <c r="Q311" s="261"/>
      <c r="R311" s="261"/>
      <c r="S311" s="261"/>
      <c r="T311" s="262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63" t="s">
        <v>172</v>
      </c>
      <c r="AU311" s="263" t="s">
        <v>83</v>
      </c>
      <c r="AV311" s="14" t="s">
        <v>81</v>
      </c>
      <c r="AW311" s="14" t="s">
        <v>31</v>
      </c>
      <c r="AX311" s="14" t="s">
        <v>12</v>
      </c>
      <c r="AY311" s="263" t="s">
        <v>164</v>
      </c>
    </row>
    <row r="312" s="13" customFormat="1">
      <c r="A312" s="13"/>
      <c r="B312" s="242"/>
      <c r="C312" s="243"/>
      <c r="D312" s="244" t="s">
        <v>172</v>
      </c>
      <c r="E312" s="245" t="s">
        <v>1</v>
      </c>
      <c r="F312" s="246" t="s">
        <v>1059</v>
      </c>
      <c r="G312" s="243"/>
      <c r="H312" s="247">
        <v>-82.944000000000003</v>
      </c>
      <c r="I312" s="248"/>
      <c r="J312" s="243"/>
      <c r="K312" s="243"/>
      <c r="L312" s="249"/>
      <c r="M312" s="250"/>
      <c r="N312" s="251"/>
      <c r="O312" s="251"/>
      <c r="P312" s="251"/>
      <c r="Q312" s="251"/>
      <c r="R312" s="251"/>
      <c r="S312" s="251"/>
      <c r="T312" s="252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3" t="s">
        <v>172</v>
      </c>
      <c r="AU312" s="253" t="s">
        <v>83</v>
      </c>
      <c r="AV312" s="13" t="s">
        <v>83</v>
      </c>
      <c r="AW312" s="13" t="s">
        <v>31</v>
      </c>
      <c r="AX312" s="13" t="s">
        <v>12</v>
      </c>
      <c r="AY312" s="253" t="s">
        <v>164</v>
      </c>
    </row>
    <row r="313" s="16" customFormat="1">
      <c r="A313" s="16"/>
      <c r="B313" s="275"/>
      <c r="C313" s="276"/>
      <c r="D313" s="244" t="s">
        <v>172</v>
      </c>
      <c r="E313" s="277" t="s">
        <v>1</v>
      </c>
      <c r="F313" s="278" t="s">
        <v>308</v>
      </c>
      <c r="G313" s="276"/>
      <c r="H313" s="279">
        <v>-975.85799999999995</v>
      </c>
      <c r="I313" s="280"/>
      <c r="J313" s="276"/>
      <c r="K313" s="276"/>
      <c r="L313" s="281"/>
      <c r="M313" s="282"/>
      <c r="N313" s="283"/>
      <c r="O313" s="283"/>
      <c r="P313" s="283"/>
      <c r="Q313" s="283"/>
      <c r="R313" s="283"/>
      <c r="S313" s="283"/>
      <c r="T313" s="284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T313" s="285" t="s">
        <v>172</v>
      </c>
      <c r="AU313" s="285" t="s">
        <v>83</v>
      </c>
      <c r="AV313" s="16" t="s">
        <v>181</v>
      </c>
      <c r="AW313" s="16" t="s">
        <v>31</v>
      </c>
      <c r="AX313" s="16" t="s">
        <v>12</v>
      </c>
      <c r="AY313" s="285" t="s">
        <v>164</v>
      </c>
    </row>
    <row r="314" s="15" customFormat="1">
      <c r="A314" s="15"/>
      <c r="B314" s="264"/>
      <c r="C314" s="265"/>
      <c r="D314" s="244" t="s">
        <v>172</v>
      </c>
      <c r="E314" s="266" t="s">
        <v>1</v>
      </c>
      <c r="F314" s="267" t="s">
        <v>180</v>
      </c>
      <c r="G314" s="265"/>
      <c r="H314" s="268">
        <v>4124.8281584499991</v>
      </c>
      <c r="I314" s="269"/>
      <c r="J314" s="265"/>
      <c r="K314" s="265"/>
      <c r="L314" s="270"/>
      <c r="M314" s="271"/>
      <c r="N314" s="272"/>
      <c r="O314" s="272"/>
      <c r="P314" s="272"/>
      <c r="Q314" s="272"/>
      <c r="R314" s="272"/>
      <c r="S314" s="272"/>
      <c r="T314" s="273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T314" s="274" t="s">
        <v>172</v>
      </c>
      <c r="AU314" s="274" t="s">
        <v>83</v>
      </c>
      <c r="AV314" s="15" t="s">
        <v>170</v>
      </c>
      <c r="AW314" s="15" t="s">
        <v>31</v>
      </c>
      <c r="AX314" s="15" t="s">
        <v>81</v>
      </c>
      <c r="AY314" s="274" t="s">
        <v>164</v>
      </c>
    </row>
    <row r="315" s="13" customFormat="1">
      <c r="A315" s="13"/>
      <c r="B315" s="242"/>
      <c r="C315" s="243"/>
      <c r="D315" s="244" t="s">
        <v>172</v>
      </c>
      <c r="E315" s="243"/>
      <c r="F315" s="246" t="s">
        <v>1068</v>
      </c>
      <c r="G315" s="243"/>
      <c r="H315" s="247">
        <v>2062.41408</v>
      </c>
      <c r="I315" s="248"/>
      <c r="J315" s="243"/>
      <c r="K315" s="243"/>
      <c r="L315" s="249"/>
      <c r="M315" s="250"/>
      <c r="N315" s="251"/>
      <c r="O315" s="251"/>
      <c r="P315" s="251"/>
      <c r="Q315" s="251"/>
      <c r="R315" s="251"/>
      <c r="S315" s="251"/>
      <c r="T315" s="252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53" t="s">
        <v>172</v>
      </c>
      <c r="AU315" s="253" t="s">
        <v>83</v>
      </c>
      <c r="AV315" s="13" t="s">
        <v>83</v>
      </c>
      <c r="AW315" s="13" t="s">
        <v>4</v>
      </c>
      <c r="AX315" s="13" t="s">
        <v>81</v>
      </c>
      <c r="AY315" s="253" t="s">
        <v>164</v>
      </c>
    </row>
    <row r="316" s="2" customFormat="1" ht="21.75" customHeight="1">
      <c r="A316" s="39"/>
      <c r="B316" s="40"/>
      <c r="C316" s="228" t="s">
        <v>342</v>
      </c>
      <c r="D316" s="228" t="s">
        <v>166</v>
      </c>
      <c r="E316" s="229" t="s">
        <v>361</v>
      </c>
      <c r="F316" s="230" t="s">
        <v>362</v>
      </c>
      <c r="G316" s="231" t="s">
        <v>169</v>
      </c>
      <c r="H316" s="232">
        <v>8306.0920000000006</v>
      </c>
      <c r="I316" s="233"/>
      <c r="J316" s="234">
        <f>ROUND(I316*H316,2)</f>
        <v>0</v>
      </c>
      <c r="K316" s="235"/>
      <c r="L316" s="45"/>
      <c r="M316" s="236" t="s">
        <v>1</v>
      </c>
      <c r="N316" s="237" t="s">
        <v>39</v>
      </c>
      <c r="O316" s="92"/>
      <c r="P316" s="238">
        <f>O316*H316</f>
        <v>0</v>
      </c>
      <c r="Q316" s="238">
        <v>0.00084000000000000003</v>
      </c>
      <c r="R316" s="238">
        <f>Q316*H316</f>
        <v>6.9771172800000008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170</v>
      </c>
      <c r="AT316" s="240" t="s">
        <v>166</v>
      </c>
      <c r="AU316" s="240" t="s">
        <v>83</v>
      </c>
      <c r="AY316" s="18" t="s">
        <v>164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81</v>
      </c>
      <c r="BK316" s="241">
        <f>ROUND(I316*H316,2)</f>
        <v>0</v>
      </c>
      <c r="BL316" s="18" t="s">
        <v>170</v>
      </c>
      <c r="BM316" s="240" t="s">
        <v>1069</v>
      </c>
    </row>
    <row r="317" s="14" customFormat="1">
      <c r="A317" s="14"/>
      <c r="B317" s="254"/>
      <c r="C317" s="255"/>
      <c r="D317" s="244" t="s">
        <v>172</v>
      </c>
      <c r="E317" s="256" t="s">
        <v>1</v>
      </c>
      <c r="F317" s="257" t="s">
        <v>1070</v>
      </c>
      <c r="G317" s="255"/>
      <c r="H317" s="256" t="s">
        <v>1</v>
      </c>
      <c r="I317" s="258"/>
      <c r="J317" s="255"/>
      <c r="K317" s="255"/>
      <c r="L317" s="259"/>
      <c r="M317" s="260"/>
      <c r="N317" s="261"/>
      <c r="O317" s="261"/>
      <c r="P317" s="261"/>
      <c r="Q317" s="261"/>
      <c r="R317" s="261"/>
      <c r="S317" s="261"/>
      <c r="T317" s="26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3" t="s">
        <v>172</v>
      </c>
      <c r="AU317" s="263" t="s">
        <v>83</v>
      </c>
      <c r="AV317" s="14" t="s">
        <v>81</v>
      </c>
      <c r="AW317" s="14" t="s">
        <v>31</v>
      </c>
      <c r="AX317" s="14" t="s">
        <v>12</v>
      </c>
      <c r="AY317" s="263" t="s">
        <v>164</v>
      </c>
    </row>
    <row r="318" s="14" customFormat="1">
      <c r="A318" s="14"/>
      <c r="B318" s="254"/>
      <c r="C318" s="255"/>
      <c r="D318" s="244" t="s">
        <v>172</v>
      </c>
      <c r="E318" s="256" t="s">
        <v>1</v>
      </c>
      <c r="F318" s="257" t="s">
        <v>1071</v>
      </c>
      <c r="G318" s="255"/>
      <c r="H318" s="256" t="s">
        <v>1</v>
      </c>
      <c r="I318" s="258"/>
      <c r="J318" s="255"/>
      <c r="K318" s="255"/>
      <c r="L318" s="259"/>
      <c r="M318" s="260"/>
      <c r="N318" s="261"/>
      <c r="O318" s="261"/>
      <c r="P318" s="261"/>
      <c r="Q318" s="261"/>
      <c r="R318" s="261"/>
      <c r="S318" s="261"/>
      <c r="T318" s="262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63" t="s">
        <v>172</v>
      </c>
      <c r="AU318" s="263" t="s">
        <v>83</v>
      </c>
      <c r="AV318" s="14" t="s">
        <v>81</v>
      </c>
      <c r="AW318" s="14" t="s">
        <v>31</v>
      </c>
      <c r="AX318" s="14" t="s">
        <v>12</v>
      </c>
      <c r="AY318" s="263" t="s">
        <v>164</v>
      </c>
    </row>
    <row r="319" s="13" customFormat="1">
      <c r="A319" s="13"/>
      <c r="B319" s="242"/>
      <c r="C319" s="243"/>
      <c r="D319" s="244" t="s">
        <v>172</v>
      </c>
      <c r="E319" s="245" t="s">
        <v>1</v>
      </c>
      <c r="F319" s="246" t="s">
        <v>1072</v>
      </c>
      <c r="G319" s="243"/>
      <c r="H319" s="247">
        <v>8306.0920000000006</v>
      </c>
      <c r="I319" s="248"/>
      <c r="J319" s="243"/>
      <c r="K319" s="243"/>
      <c r="L319" s="249"/>
      <c r="M319" s="250"/>
      <c r="N319" s="251"/>
      <c r="O319" s="251"/>
      <c r="P319" s="251"/>
      <c r="Q319" s="251"/>
      <c r="R319" s="251"/>
      <c r="S319" s="251"/>
      <c r="T319" s="252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3" t="s">
        <v>172</v>
      </c>
      <c r="AU319" s="253" t="s">
        <v>83</v>
      </c>
      <c r="AV319" s="13" t="s">
        <v>83</v>
      </c>
      <c r="AW319" s="13" t="s">
        <v>31</v>
      </c>
      <c r="AX319" s="13" t="s">
        <v>12</v>
      </c>
      <c r="AY319" s="253" t="s">
        <v>164</v>
      </c>
    </row>
    <row r="320" s="15" customFormat="1">
      <c r="A320" s="15"/>
      <c r="B320" s="264"/>
      <c r="C320" s="265"/>
      <c r="D320" s="244" t="s">
        <v>172</v>
      </c>
      <c r="E320" s="266" t="s">
        <v>1</v>
      </c>
      <c r="F320" s="267" t="s">
        <v>180</v>
      </c>
      <c r="G320" s="265"/>
      <c r="H320" s="268">
        <v>8306.0920000000006</v>
      </c>
      <c r="I320" s="269"/>
      <c r="J320" s="265"/>
      <c r="K320" s="265"/>
      <c r="L320" s="270"/>
      <c r="M320" s="271"/>
      <c r="N320" s="272"/>
      <c r="O320" s="272"/>
      <c r="P320" s="272"/>
      <c r="Q320" s="272"/>
      <c r="R320" s="272"/>
      <c r="S320" s="272"/>
      <c r="T320" s="273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T320" s="274" t="s">
        <v>172</v>
      </c>
      <c r="AU320" s="274" t="s">
        <v>83</v>
      </c>
      <c r="AV320" s="15" t="s">
        <v>170</v>
      </c>
      <c r="AW320" s="15" t="s">
        <v>31</v>
      </c>
      <c r="AX320" s="15" t="s">
        <v>81</v>
      </c>
      <c r="AY320" s="274" t="s">
        <v>164</v>
      </c>
    </row>
    <row r="321" s="2" customFormat="1" ht="24.15" customHeight="1">
      <c r="A321" s="39"/>
      <c r="B321" s="40"/>
      <c r="C321" s="228" t="s">
        <v>348</v>
      </c>
      <c r="D321" s="228" t="s">
        <v>166</v>
      </c>
      <c r="E321" s="229" t="s">
        <v>366</v>
      </c>
      <c r="F321" s="230" t="s">
        <v>367</v>
      </c>
      <c r="G321" s="231" t="s">
        <v>169</v>
      </c>
      <c r="H321" s="232">
        <v>344.20800000000003</v>
      </c>
      <c r="I321" s="233"/>
      <c r="J321" s="234">
        <f>ROUND(I321*H321,2)</f>
        <v>0</v>
      </c>
      <c r="K321" s="235"/>
      <c r="L321" s="45"/>
      <c r="M321" s="236" t="s">
        <v>1</v>
      </c>
      <c r="N321" s="237" t="s">
        <v>39</v>
      </c>
      <c r="O321" s="92"/>
      <c r="P321" s="238">
        <f>O321*H321</f>
        <v>0</v>
      </c>
      <c r="Q321" s="238">
        <v>0.00084999999999999995</v>
      </c>
      <c r="R321" s="238">
        <f>Q321*H321</f>
        <v>0.29257680000000003</v>
      </c>
      <c r="S321" s="238">
        <v>0</v>
      </c>
      <c r="T321" s="239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40" t="s">
        <v>170</v>
      </c>
      <c r="AT321" s="240" t="s">
        <v>166</v>
      </c>
      <c r="AU321" s="240" t="s">
        <v>83</v>
      </c>
      <c r="AY321" s="18" t="s">
        <v>164</v>
      </c>
      <c r="BE321" s="241">
        <f>IF(N321="základní",J321,0)</f>
        <v>0</v>
      </c>
      <c r="BF321" s="241">
        <f>IF(N321="snížená",J321,0)</f>
        <v>0</v>
      </c>
      <c r="BG321" s="241">
        <f>IF(N321="zákl. přenesená",J321,0)</f>
        <v>0</v>
      </c>
      <c r="BH321" s="241">
        <f>IF(N321="sníž. přenesená",J321,0)</f>
        <v>0</v>
      </c>
      <c r="BI321" s="241">
        <f>IF(N321="nulová",J321,0)</f>
        <v>0</v>
      </c>
      <c r="BJ321" s="18" t="s">
        <v>81</v>
      </c>
      <c r="BK321" s="241">
        <f>ROUND(I321*H321,2)</f>
        <v>0</v>
      </c>
      <c r="BL321" s="18" t="s">
        <v>170</v>
      </c>
      <c r="BM321" s="240" t="s">
        <v>1073</v>
      </c>
    </row>
    <row r="322" s="14" customFormat="1">
      <c r="A322" s="14"/>
      <c r="B322" s="254"/>
      <c r="C322" s="255"/>
      <c r="D322" s="244" t="s">
        <v>172</v>
      </c>
      <c r="E322" s="256" t="s">
        <v>1</v>
      </c>
      <c r="F322" s="257" t="s">
        <v>1074</v>
      </c>
      <c r="G322" s="255"/>
      <c r="H322" s="256" t="s">
        <v>1</v>
      </c>
      <c r="I322" s="258"/>
      <c r="J322" s="255"/>
      <c r="K322" s="255"/>
      <c r="L322" s="259"/>
      <c r="M322" s="260"/>
      <c r="N322" s="261"/>
      <c r="O322" s="261"/>
      <c r="P322" s="261"/>
      <c r="Q322" s="261"/>
      <c r="R322" s="261"/>
      <c r="S322" s="261"/>
      <c r="T322" s="26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3" t="s">
        <v>172</v>
      </c>
      <c r="AU322" s="263" t="s">
        <v>83</v>
      </c>
      <c r="AV322" s="14" t="s">
        <v>81</v>
      </c>
      <c r="AW322" s="14" t="s">
        <v>31</v>
      </c>
      <c r="AX322" s="14" t="s">
        <v>12</v>
      </c>
      <c r="AY322" s="263" t="s">
        <v>164</v>
      </c>
    </row>
    <row r="323" s="13" customFormat="1">
      <c r="A323" s="13"/>
      <c r="B323" s="242"/>
      <c r="C323" s="243"/>
      <c r="D323" s="244" t="s">
        <v>172</v>
      </c>
      <c r="E323" s="245" t="s">
        <v>1</v>
      </c>
      <c r="F323" s="246" t="s">
        <v>1075</v>
      </c>
      <c r="G323" s="243"/>
      <c r="H323" s="247">
        <v>344.20800000000003</v>
      </c>
      <c r="I323" s="248"/>
      <c r="J323" s="243"/>
      <c r="K323" s="243"/>
      <c r="L323" s="249"/>
      <c r="M323" s="250"/>
      <c r="N323" s="251"/>
      <c r="O323" s="251"/>
      <c r="P323" s="251"/>
      <c r="Q323" s="251"/>
      <c r="R323" s="251"/>
      <c r="S323" s="251"/>
      <c r="T323" s="252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53" t="s">
        <v>172</v>
      </c>
      <c r="AU323" s="253" t="s">
        <v>83</v>
      </c>
      <c r="AV323" s="13" t="s">
        <v>83</v>
      </c>
      <c r="AW323" s="13" t="s">
        <v>31</v>
      </c>
      <c r="AX323" s="13" t="s">
        <v>81</v>
      </c>
      <c r="AY323" s="253" t="s">
        <v>164</v>
      </c>
    </row>
    <row r="324" s="2" customFormat="1" ht="24.15" customHeight="1">
      <c r="A324" s="39"/>
      <c r="B324" s="40"/>
      <c r="C324" s="228" t="s">
        <v>354</v>
      </c>
      <c r="D324" s="228" t="s">
        <v>166</v>
      </c>
      <c r="E324" s="229" t="s">
        <v>380</v>
      </c>
      <c r="F324" s="230" t="s">
        <v>381</v>
      </c>
      <c r="G324" s="231" t="s">
        <v>169</v>
      </c>
      <c r="H324" s="232">
        <v>8306.0920000000006</v>
      </c>
      <c r="I324" s="233"/>
      <c r="J324" s="234">
        <f>ROUND(I324*H324,2)</f>
        <v>0</v>
      </c>
      <c r="K324" s="235"/>
      <c r="L324" s="45"/>
      <c r="M324" s="236" t="s">
        <v>1</v>
      </c>
      <c r="N324" s="237" t="s">
        <v>39</v>
      </c>
      <c r="O324" s="92"/>
      <c r="P324" s="238">
        <f>O324*H324</f>
        <v>0</v>
      </c>
      <c r="Q324" s="238">
        <v>0</v>
      </c>
      <c r="R324" s="238">
        <f>Q324*H324</f>
        <v>0</v>
      </c>
      <c r="S324" s="238">
        <v>0</v>
      </c>
      <c r="T324" s="23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40" t="s">
        <v>170</v>
      </c>
      <c r="AT324" s="240" t="s">
        <v>166</v>
      </c>
      <c r="AU324" s="240" t="s">
        <v>83</v>
      </c>
      <c r="AY324" s="18" t="s">
        <v>164</v>
      </c>
      <c r="BE324" s="241">
        <f>IF(N324="základní",J324,0)</f>
        <v>0</v>
      </c>
      <c r="BF324" s="241">
        <f>IF(N324="snížená",J324,0)</f>
        <v>0</v>
      </c>
      <c r="BG324" s="241">
        <f>IF(N324="zákl. přenesená",J324,0)</f>
        <v>0</v>
      </c>
      <c r="BH324" s="241">
        <f>IF(N324="sníž. přenesená",J324,0)</f>
        <v>0</v>
      </c>
      <c r="BI324" s="241">
        <f>IF(N324="nulová",J324,0)</f>
        <v>0</v>
      </c>
      <c r="BJ324" s="18" t="s">
        <v>81</v>
      </c>
      <c r="BK324" s="241">
        <f>ROUND(I324*H324,2)</f>
        <v>0</v>
      </c>
      <c r="BL324" s="18" t="s">
        <v>170</v>
      </c>
      <c r="BM324" s="240" t="s">
        <v>1076</v>
      </c>
    </row>
    <row r="325" s="14" customFormat="1">
      <c r="A325" s="14"/>
      <c r="B325" s="254"/>
      <c r="C325" s="255"/>
      <c r="D325" s="244" t="s">
        <v>172</v>
      </c>
      <c r="E325" s="256" t="s">
        <v>1</v>
      </c>
      <c r="F325" s="257" t="s">
        <v>1070</v>
      </c>
      <c r="G325" s="255"/>
      <c r="H325" s="256" t="s">
        <v>1</v>
      </c>
      <c r="I325" s="258"/>
      <c r="J325" s="255"/>
      <c r="K325" s="255"/>
      <c r="L325" s="259"/>
      <c r="M325" s="260"/>
      <c r="N325" s="261"/>
      <c r="O325" s="261"/>
      <c r="P325" s="261"/>
      <c r="Q325" s="261"/>
      <c r="R325" s="261"/>
      <c r="S325" s="261"/>
      <c r="T325" s="262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T325" s="263" t="s">
        <v>172</v>
      </c>
      <c r="AU325" s="263" t="s">
        <v>83</v>
      </c>
      <c r="AV325" s="14" t="s">
        <v>81</v>
      </c>
      <c r="AW325" s="14" t="s">
        <v>31</v>
      </c>
      <c r="AX325" s="14" t="s">
        <v>12</v>
      </c>
      <c r="AY325" s="263" t="s">
        <v>164</v>
      </c>
    </row>
    <row r="326" s="14" customFormat="1">
      <c r="A326" s="14"/>
      <c r="B326" s="254"/>
      <c r="C326" s="255"/>
      <c r="D326" s="244" t="s">
        <v>172</v>
      </c>
      <c r="E326" s="256" t="s">
        <v>1</v>
      </c>
      <c r="F326" s="257" t="s">
        <v>1071</v>
      </c>
      <c r="G326" s="255"/>
      <c r="H326" s="256" t="s">
        <v>1</v>
      </c>
      <c r="I326" s="258"/>
      <c r="J326" s="255"/>
      <c r="K326" s="255"/>
      <c r="L326" s="259"/>
      <c r="M326" s="260"/>
      <c r="N326" s="261"/>
      <c r="O326" s="261"/>
      <c r="P326" s="261"/>
      <c r="Q326" s="261"/>
      <c r="R326" s="261"/>
      <c r="S326" s="261"/>
      <c r="T326" s="26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3" t="s">
        <v>172</v>
      </c>
      <c r="AU326" s="263" t="s">
        <v>83</v>
      </c>
      <c r="AV326" s="14" t="s">
        <v>81</v>
      </c>
      <c r="AW326" s="14" t="s">
        <v>31</v>
      </c>
      <c r="AX326" s="14" t="s">
        <v>12</v>
      </c>
      <c r="AY326" s="263" t="s">
        <v>164</v>
      </c>
    </row>
    <row r="327" s="13" customFormat="1">
      <c r="A327" s="13"/>
      <c r="B327" s="242"/>
      <c r="C327" s="243"/>
      <c r="D327" s="244" t="s">
        <v>172</v>
      </c>
      <c r="E327" s="245" t="s">
        <v>1</v>
      </c>
      <c r="F327" s="246" t="s">
        <v>1072</v>
      </c>
      <c r="G327" s="243"/>
      <c r="H327" s="247">
        <v>8306.0920000000006</v>
      </c>
      <c r="I327" s="248"/>
      <c r="J327" s="243"/>
      <c r="K327" s="243"/>
      <c r="L327" s="249"/>
      <c r="M327" s="250"/>
      <c r="N327" s="251"/>
      <c r="O327" s="251"/>
      <c r="P327" s="251"/>
      <c r="Q327" s="251"/>
      <c r="R327" s="251"/>
      <c r="S327" s="251"/>
      <c r="T327" s="252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53" t="s">
        <v>172</v>
      </c>
      <c r="AU327" s="253" t="s">
        <v>83</v>
      </c>
      <c r="AV327" s="13" t="s">
        <v>83</v>
      </c>
      <c r="AW327" s="13" t="s">
        <v>31</v>
      </c>
      <c r="AX327" s="13" t="s">
        <v>12</v>
      </c>
      <c r="AY327" s="253" t="s">
        <v>164</v>
      </c>
    </row>
    <row r="328" s="15" customFormat="1">
      <c r="A328" s="15"/>
      <c r="B328" s="264"/>
      <c r="C328" s="265"/>
      <c r="D328" s="244" t="s">
        <v>172</v>
      </c>
      <c r="E328" s="266" t="s">
        <v>1</v>
      </c>
      <c r="F328" s="267" t="s">
        <v>180</v>
      </c>
      <c r="G328" s="265"/>
      <c r="H328" s="268">
        <v>8306.0920000000006</v>
      </c>
      <c r="I328" s="269"/>
      <c r="J328" s="265"/>
      <c r="K328" s="265"/>
      <c r="L328" s="270"/>
      <c r="M328" s="271"/>
      <c r="N328" s="272"/>
      <c r="O328" s="272"/>
      <c r="P328" s="272"/>
      <c r="Q328" s="272"/>
      <c r="R328" s="272"/>
      <c r="S328" s="272"/>
      <c r="T328" s="273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74" t="s">
        <v>172</v>
      </c>
      <c r="AU328" s="274" t="s">
        <v>83</v>
      </c>
      <c r="AV328" s="15" t="s">
        <v>170</v>
      </c>
      <c r="AW328" s="15" t="s">
        <v>31</v>
      </c>
      <c r="AX328" s="15" t="s">
        <v>81</v>
      </c>
      <c r="AY328" s="274" t="s">
        <v>164</v>
      </c>
    </row>
    <row r="329" s="2" customFormat="1" ht="24.15" customHeight="1">
      <c r="A329" s="39"/>
      <c r="B329" s="40"/>
      <c r="C329" s="228" t="s">
        <v>360</v>
      </c>
      <c r="D329" s="228" t="s">
        <v>166</v>
      </c>
      <c r="E329" s="229" t="s">
        <v>384</v>
      </c>
      <c r="F329" s="230" t="s">
        <v>385</v>
      </c>
      <c r="G329" s="231" t="s">
        <v>169</v>
      </c>
      <c r="H329" s="232">
        <v>344.20800000000003</v>
      </c>
      <c r="I329" s="233"/>
      <c r="J329" s="234">
        <f>ROUND(I329*H329,2)</f>
        <v>0</v>
      </c>
      <c r="K329" s="235"/>
      <c r="L329" s="45"/>
      <c r="M329" s="236" t="s">
        <v>1</v>
      </c>
      <c r="N329" s="237" t="s">
        <v>39</v>
      </c>
      <c r="O329" s="92"/>
      <c r="P329" s="238">
        <f>O329*H329</f>
        <v>0</v>
      </c>
      <c r="Q329" s="238">
        <v>0</v>
      </c>
      <c r="R329" s="238">
        <f>Q329*H329</f>
        <v>0</v>
      </c>
      <c r="S329" s="238">
        <v>0</v>
      </c>
      <c r="T329" s="239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40" t="s">
        <v>170</v>
      </c>
      <c r="AT329" s="240" t="s">
        <v>166</v>
      </c>
      <c r="AU329" s="240" t="s">
        <v>83</v>
      </c>
      <c r="AY329" s="18" t="s">
        <v>164</v>
      </c>
      <c r="BE329" s="241">
        <f>IF(N329="základní",J329,0)</f>
        <v>0</v>
      </c>
      <c r="BF329" s="241">
        <f>IF(N329="snížená",J329,0)</f>
        <v>0</v>
      </c>
      <c r="BG329" s="241">
        <f>IF(N329="zákl. přenesená",J329,0)</f>
        <v>0</v>
      </c>
      <c r="BH329" s="241">
        <f>IF(N329="sníž. přenesená",J329,0)</f>
        <v>0</v>
      </c>
      <c r="BI329" s="241">
        <f>IF(N329="nulová",J329,0)</f>
        <v>0</v>
      </c>
      <c r="BJ329" s="18" t="s">
        <v>81</v>
      </c>
      <c r="BK329" s="241">
        <f>ROUND(I329*H329,2)</f>
        <v>0</v>
      </c>
      <c r="BL329" s="18" t="s">
        <v>170</v>
      </c>
      <c r="BM329" s="240" t="s">
        <v>1077</v>
      </c>
    </row>
    <row r="330" s="14" customFormat="1">
      <c r="A330" s="14"/>
      <c r="B330" s="254"/>
      <c r="C330" s="255"/>
      <c r="D330" s="244" t="s">
        <v>172</v>
      </c>
      <c r="E330" s="256" t="s">
        <v>1</v>
      </c>
      <c r="F330" s="257" t="s">
        <v>1074</v>
      </c>
      <c r="G330" s="255"/>
      <c r="H330" s="256" t="s">
        <v>1</v>
      </c>
      <c r="I330" s="258"/>
      <c r="J330" s="255"/>
      <c r="K330" s="255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172</v>
      </c>
      <c r="AU330" s="263" t="s">
        <v>83</v>
      </c>
      <c r="AV330" s="14" t="s">
        <v>81</v>
      </c>
      <c r="AW330" s="14" t="s">
        <v>31</v>
      </c>
      <c r="AX330" s="14" t="s">
        <v>12</v>
      </c>
      <c r="AY330" s="263" t="s">
        <v>164</v>
      </c>
    </row>
    <row r="331" s="13" customFormat="1">
      <c r="A331" s="13"/>
      <c r="B331" s="242"/>
      <c r="C331" s="243"/>
      <c r="D331" s="244" t="s">
        <v>172</v>
      </c>
      <c r="E331" s="245" t="s">
        <v>1</v>
      </c>
      <c r="F331" s="246" t="s">
        <v>1075</v>
      </c>
      <c r="G331" s="243"/>
      <c r="H331" s="247">
        <v>344.20800000000003</v>
      </c>
      <c r="I331" s="248"/>
      <c r="J331" s="243"/>
      <c r="K331" s="243"/>
      <c r="L331" s="249"/>
      <c r="M331" s="250"/>
      <c r="N331" s="251"/>
      <c r="O331" s="251"/>
      <c r="P331" s="251"/>
      <c r="Q331" s="251"/>
      <c r="R331" s="251"/>
      <c r="S331" s="251"/>
      <c r="T331" s="252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53" t="s">
        <v>172</v>
      </c>
      <c r="AU331" s="253" t="s">
        <v>83</v>
      </c>
      <c r="AV331" s="13" t="s">
        <v>83</v>
      </c>
      <c r="AW331" s="13" t="s">
        <v>31</v>
      </c>
      <c r="AX331" s="13" t="s">
        <v>81</v>
      </c>
      <c r="AY331" s="253" t="s">
        <v>164</v>
      </c>
    </row>
    <row r="332" s="2" customFormat="1" ht="37.8" customHeight="1">
      <c r="A332" s="39"/>
      <c r="B332" s="40"/>
      <c r="C332" s="228" t="s">
        <v>265</v>
      </c>
      <c r="D332" s="228" t="s">
        <v>166</v>
      </c>
      <c r="E332" s="229" t="s">
        <v>405</v>
      </c>
      <c r="F332" s="230" t="s">
        <v>406</v>
      </c>
      <c r="G332" s="231" t="s">
        <v>269</v>
      </c>
      <c r="H332" s="232">
        <v>732.42897000000005</v>
      </c>
      <c r="I332" s="233"/>
      <c r="J332" s="234">
        <f>ROUND(I332*H332,2)</f>
        <v>0</v>
      </c>
      <c r="K332" s="235"/>
      <c r="L332" s="45"/>
      <c r="M332" s="236" t="s">
        <v>1</v>
      </c>
      <c r="N332" s="237" t="s">
        <v>39</v>
      </c>
      <c r="O332" s="92"/>
      <c r="P332" s="238">
        <f>O332*H332</f>
        <v>0</v>
      </c>
      <c r="Q332" s="238">
        <v>0</v>
      </c>
      <c r="R332" s="238">
        <f>Q332*H332</f>
        <v>0</v>
      </c>
      <c r="S332" s="238">
        <v>0</v>
      </c>
      <c r="T332" s="239">
        <f>S332*H332</f>
        <v>0</v>
      </c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R332" s="240" t="s">
        <v>170</v>
      </c>
      <c r="AT332" s="240" t="s">
        <v>166</v>
      </c>
      <c r="AU332" s="240" t="s">
        <v>83</v>
      </c>
      <c r="AY332" s="18" t="s">
        <v>164</v>
      </c>
      <c r="BE332" s="241">
        <f>IF(N332="základní",J332,0)</f>
        <v>0</v>
      </c>
      <c r="BF332" s="241">
        <f>IF(N332="snížená",J332,0)</f>
        <v>0</v>
      </c>
      <c r="BG332" s="241">
        <f>IF(N332="zákl. přenesená",J332,0)</f>
        <v>0</v>
      </c>
      <c r="BH332" s="241">
        <f>IF(N332="sníž. přenesená",J332,0)</f>
        <v>0</v>
      </c>
      <c r="BI332" s="241">
        <f>IF(N332="nulová",J332,0)</f>
        <v>0</v>
      </c>
      <c r="BJ332" s="18" t="s">
        <v>81</v>
      </c>
      <c r="BK332" s="241">
        <f>ROUND(I332*H332,2)</f>
        <v>0</v>
      </c>
      <c r="BL332" s="18" t="s">
        <v>170</v>
      </c>
      <c r="BM332" s="240" t="s">
        <v>1078</v>
      </c>
    </row>
    <row r="333" s="14" customFormat="1">
      <c r="A333" s="14"/>
      <c r="B333" s="254"/>
      <c r="C333" s="255"/>
      <c r="D333" s="244" t="s">
        <v>172</v>
      </c>
      <c r="E333" s="256" t="s">
        <v>1</v>
      </c>
      <c r="F333" s="257" t="s">
        <v>1079</v>
      </c>
      <c r="G333" s="255"/>
      <c r="H333" s="256" t="s">
        <v>1</v>
      </c>
      <c r="I333" s="258"/>
      <c r="J333" s="255"/>
      <c r="K333" s="255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172</v>
      </c>
      <c r="AU333" s="263" t="s">
        <v>83</v>
      </c>
      <c r="AV333" s="14" t="s">
        <v>81</v>
      </c>
      <c r="AW333" s="14" t="s">
        <v>31</v>
      </c>
      <c r="AX333" s="14" t="s">
        <v>12</v>
      </c>
      <c r="AY333" s="263" t="s">
        <v>164</v>
      </c>
    </row>
    <row r="334" s="14" customFormat="1">
      <c r="A334" s="14"/>
      <c r="B334" s="254"/>
      <c r="C334" s="255"/>
      <c r="D334" s="244" t="s">
        <v>172</v>
      </c>
      <c r="E334" s="256" t="s">
        <v>1</v>
      </c>
      <c r="F334" s="257" t="s">
        <v>408</v>
      </c>
      <c r="G334" s="255"/>
      <c r="H334" s="256" t="s">
        <v>1</v>
      </c>
      <c r="I334" s="258"/>
      <c r="J334" s="255"/>
      <c r="K334" s="255"/>
      <c r="L334" s="259"/>
      <c r="M334" s="260"/>
      <c r="N334" s="261"/>
      <c r="O334" s="261"/>
      <c r="P334" s="261"/>
      <c r="Q334" s="261"/>
      <c r="R334" s="261"/>
      <c r="S334" s="261"/>
      <c r="T334" s="26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63" t="s">
        <v>172</v>
      </c>
      <c r="AU334" s="263" t="s">
        <v>83</v>
      </c>
      <c r="AV334" s="14" t="s">
        <v>81</v>
      </c>
      <c r="AW334" s="14" t="s">
        <v>31</v>
      </c>
      <c r="AX334" s="14" t="s">
        <v>12</v>
      </c>
      <c r="AY334" s="263" t="s">
        <v>164</v>
      </c>
    </row>
    <row r="335" s="14" customFormat="1">
      <c r="A335" s="14"/>
      <c r="B335" s="254"/>
      <c r="C335" s="255"/>
      <c r="D335" s="244" t="s">
        <v>172</v>
      </c>
      <c r="E335" s="256" t="s">
        <v>1</v>
      </c>
      <c r="F335" s="257" t="s">
        <v>1080</v>
      </c>
      <c r="G335" s="255"/>
      <c r="H335" s="256" t="s">
        <v>1</v>
      </c>
      <c r="I335" s="258"/>
      <c r="J335" s="255"/>
      <c r="K335" s="255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172</v>
      </c>
      <c r="AU335" s="263" t="s">
        <v>83</v>
      </c>
      <c r="AV335" s="14" t="s">
        <v>81</v>
      </c>
      <c r="AW335" s="14" t="s">
        <v>31</v>
      </c>
      <c r="AX335" s="14" t="s">
        <v>12</v>
      </c>
      <c r="AY335" s="263" t="s">
        <v>164</v>
      </c>
    </row>
    <row r="336" s="13" customFormat="1">
      <c r="A336" s="13"/>
      <c r="B336" s="242"/>
      <c r="C336" s="243"/>
      <c r="D336" s="244" t="s">
        <v>172</v>
      </c>
      <c r="E336" s="245" t="s">
        <v>1</v>
      </c>
      <c r="F336" s="246" t="s">
        <v>1081</v>
      </c>
      <c r="G336" s="243"/>
      <c r="H336" s="247">
        <v>1389.24449</v>
      </c>
      <c r="I336" s="248"/>
      <c r="J336" s="243"/>
      <c r="K336" s="243"/>
      <c r="L336" s="249"/>
      <c r="M336" s="250"/>
      <c r="N336" s="251"/>
      <c r="O336" s="251"/>
      <c r="P336" s="251"/>
      <c r="Q336" s="251"/>
      <c r="R336" s="251"/>
      <c r="S336" s="251"/>
      <c r="T336" s="25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53" t="s">
        <v>172</v>
      </c>
      <c r="AU336" s="253" t="s">
        <v>83</v>
      </c>
      <c r="AV336" s="13" t="s">
        <v>83</v>
      </c>
      <c r="AW336" s="13" t="s">
        <v>31</v>
      </c>
      <c r="AX336" s="13" t="s">
        <v>12</v>
      </c>
      <c r="AY336" s="253" t="s">
        <v>164</v>
      </c>
    </row>
    <row r="337" s="14" customFormat="1">
      <c r="A337" s="14"/>
      <c r="B337" s="254"/>
      <c r="C337" s="255"/>
      <c r="D337" s="244" t="s">
        <v>172</v>
      </c>
      <c r="E337" s="256" t="s">
        <v>1</v>
      </c>
      <c r="F337" s="257" t="s">
        <v>309</v>
      </c>
      <c r="G337" s="255"/>
      <c r="H337" s="256" t="s">
        <v>1</v>
      </c>
      <c r="I337" s="258"/>
      <c r="J337" s="255"/>
      <c r="K337" s="255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172</v>
      </c>
      <c r="AU337" s="263" t="s">
        <v>83</v>
      </c>
      <c r="AV337" s="14" t="s">
        <v>81</v>
      </c>
      <c r="AW337" s="14" t="s">
        <v>31</v>
      </c>
      <c r="AX337" s="14" t="s">
        <v>12</v>
      </c>
      <c r="AY337" s="263" t="s">
        <v>164</v>
      </c>
    </row>
    <row r="338" s="14" customFormat="1">
      <c r="A338" s="14"/>
      <c r="B338" s="254"/>
      <c r="C338" s="255"/>
      <c r="D338" s="244" t="s">
        <v>172</v>
      </c>
      <c r="E338" s="256" t="s">
        <v>1</v>
      </c>
      <c r="F338" s="257" t="s">
        <v>1043</v>
      </c>
      <c r="G338" s="255"/>
      <c r="H338" s="256" t="s">
        <v>1</v>
      </c>
      <c r="I338" s="258"/>
      <c r="J338" s="255"/>
      <c r="K338" s="255"/>
      <c r="L338" s="259"/>
      <c r="M338" s="260"/>
      <c r="N338" s="261"/>
      <c r="O338" s="261"/>
      <c r="P338" s="261"/>
      <c r="Q338" s="261"/>
      <c r="R338" s="261"/>
      <c r="S338" s="261"/>
      <c r="T338" s="262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63" t="s">
        <v>172</v>
      </c>
      <c r="AU338" s="263" t="s">
        <v>83</v>
      </c>
      <c r="AV338" s="14" t="s">
        <v>81</v>
      </c>
      <c r="AW338" s="14" t="s">
        <v>31</v>
      </c>
      <c r="AX338" s="14" t="s">
        <v>12</v>
      </c>
      <c r="AY338" s="263" t="s">
        <v>164</v>
      </c>
    </row>
    <row r="339" s="13" customFormat="1">
      <c r="A339" s="13"/>
      <c r="B339" s="242"/>
      <c r="C339" s="243"/>
      <c r="D339" s="244" t="s">
        <v>172</v>
      </c>
      <c r="E339" s="245" t="s">
        <v>1</v>
      </c>
      <c r="F339" s="246" t="s">
        <v>1082</v>
      </c>
      <c r="G339" s="243"/>
      <c r="H339" s="247">
        <v>37.61216237</v>
      </c>
      <c r="I339" s="248"/>
      <c r="J339" s="243"/>
      <c r="K339" s="243"/>
      <c r="L339" s="249"/>
      <c r="M339" s="250"/>
      <c r="N339" s="251"/>
      <c r="O339" s="251"/>
      <c r="P339" s="251"/>
      <c r="Q339" s="251"/>
      <c r="R339" s="251"/>
      <c r="S339" s="251"/>
      <c r="T339" s="252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53" t="s">
        <v>172</v>
      </c>
      <c r="AU339" s="253" t="s">
        <v>83</v>
      </c>
      <c r="AV339" s="13" t="s">
        <v>83</v>
      </c>
      <c r="AW339" s="13" t="s">
        <v>31</v>
      </c>
      <c r="AX339" s="13" t="s">
        <v>12</v>
      </c>
      <c r="AY339" s="253" t="s">
        <v>164</v>
      </c>
    </row>
    <row r="340" s="14" customFormat="1">
      <c r="A340" s="14"/>
      <c r="B340" s="254"/>
      <c r="C340" s="255"/>
      <c r="D340" s="244" t="s">
        <v>172</v>
      </c>
      <c r="E340" s="256" t="s">
        <v>1</v>
      </c>
      <c r="F340" s="257" t="s">
        <v>1045</v>
      </c>
      <c r="G340" s="255"/>
      <c r="H340" s="256" t="s">
        <v>1</v>
      </c>
      <c r="I340" s="258"/>
      <c r="J340" s="255"/>
      <c r="K340" s="255"/>
      <c r="L340" s="259"/>
      <c r="M340" s="260"/>
      <c r="N340" s="261"/>
      <c r="O340" s="261"/>
      <c r="P340" s="261"/>
      <c r="Q340" s="261"/>
      <c r="R340" s="261"/>
      <c r="S340" s="261"/>
      <c r="T340" s="262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63" t="s">
        <v>172</v>
      </c>
      <c r="AU340" s="263" t="s">
        <v>83</v>
      </c>
      <c r="AV340" s="14" t="s">
        <v>81</v>
      </c>
      <c r="AW340" s="14" t="s">
        <v>31</v>
      </c>
      <c r="AX340" s="14" t="s">
        <v>12</v>
      </c>
      <c r="AY340" s="263" t="s">
        <v>164</v>
      </c>
    </row>
    <row r="341" s="13" customFormat="1">
      <c r="A341" s="13"/>
      <c r="B341" s="242"/>
      <c r="C341" s="243"/>
      <c r="D341" s="244" t="s">
        <v>172</v>
      </c>
      <c r="E341" s="245" t="s">
        <v>1</v>
      </c>
      <c r="F341" s="246" t="s">
        <v>1083</v>
      </c>
      <c r="G341" s="243"/>
      <c r="H341" s="247">
        <v>22.567297419999999</v>
      </c>
      <c r="I341" s="248"/>
      <c r="J341" s="243"/>
      <c r="K341" s="243"/>
      <c r="L341" s="249"/>
      <c r="M341" s="250"/>
      <c r="N341" s="251"/>
      <c r="O341" s="251"/>
      <c r="P341" s="251"/>
      <c r="Q341" s="251"/>
      <c r="R341" s="251"/>
      <c r="S341" s="251"/>
      <c r="T341" s="252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3" t="s">
        <v>172</v>
      </c>
      <c r="AU341" s="253" t="s">
        <v>83</v>
      </c>
      <c r="AV341" s="13" t="s">
        <v>83</v>
      </c>
      <c r="AW341" s="13" t="s">
        <v>31</v>
      </c>
      <c r="AX341" s="13" t="s">
        <v>12</v>
      </c>
      <c r="AY341" s="253" t="s">
        <v>164</v>
      </c>
    </row>
    <row r="342" s="14" customFormat="1">
      <c r="A342" s="14"/>
      <c r="B342" s="254"/>
      <c r="C342" s="255"/>
      <c r="D342" s="244" t="s">
        <v>172</v>
      </c>
      <c r="E342" s="256" t="s">
        <v>1</v>
      </c>
      <c r="F342" s="257" t="s">
        <v>1084</v>
      </c>
      <c r="G342" s="255"/>
      <c r="H342" s="256" t="s">
        <v>1</v>
      </c>
      <c r="I342" s="258"/>
      <c r="J342" s="255"/>
      <c r="K342" s="255"/>
      <c r="L342" s="259"/>
      <c r="M342" s="260"/>
      <c r="N342" s="261"/>
      <c r="O342" s="261"/>
      <c r="P342" s="261"/>
      <c r="Q342" s="261"/>
      <c r="R342" s="261"/>
      <c r="S342" s="261"/>
      <c r="T342" s="262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T342" s="263" t="s">
        <v>172</v>
      </c>
      <c r="AU342" s="263" t="s">
        <v>83</v>
      </c>
      <c r="AV342" s="14" t="s">
        <v>81</v>
      </c>
      <c r="AW342" s="14" t="s">
        <v>31</v>
      </c>
      <c r="AX342" s="14" t="s">
        <v>12</v>
      </c>
      <c r="AY342" s="263" t="s">
        <v>164</v>
      </c>
    </row>
    <row r="343" s="13" customFormat="1">
      <c r="A343" s="13"/>
      <c r="B343" s="242"/>
      <c r="C343" s="243"/>
      <c r="D343" s="244" t="s">
        <v>172</v>
      </c>
      <c r="E343" s="245" t="s">
        <v>1</v>
      </c>
      <c r="F343" s="246" t="s">
        <v>1085</v>
      </c>
      <c r="G343" s="243"/>
      <c r="H343" s="247">
        <v>15.433987050000001</v>
      </c>
      <c r="I343" s="248"/>
      <c r="J343" s="243"/>
      <c r="K343" s="243"/>
      <c r="L343" s="249"/>
      <c r="M343" s="250"/>
      <c r="N343" s="251"/>
      <c r="O343" s="251"/>
      <c r="P343" s="251"/>
      <c r="Q343" s="251"/>
      <c r="R343" s="251"/>
      <c r="S343" s="251"/>
      <c r="T343" s="252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53" t="s">
        <v>172</v>
      </c>
      <c r="AU343" s="253" t="s">
        <v>83</v>
      </c>
      <c r="AV343" s="13" t="s">
        <v>83</v>
      </c>
      <c r="AW343" s="13" t="s">
        <v>31</v>
      </c>
      <c r="AX343" s="13" t="s">
        <v>12</v>
      </c>
      <c r="AY343" s="253" t="s">
        <v>164</v>
      </c>
    </row>
    <row r="344" s="15" customFormat="1">
      <c r="A344" s="15"/>
      <c r="B344" s="264"/>
      <c r="C344" s="265"/>
      <c r="D344" s="244" t="s">
        <v>172</v>
      </c>
      <c r="E344" s="266" t="s">
        <v>1</v>
      </c>
      <c r="F344" s="267" t="s">
        <v>180</v>
      </c>
      <c r="G344" s="265"/>
      <c r="H344" s="268">
        <v>1464.8579368400001</v>
      </c>
      <c r="I344" s="269"/>
      <c r="J344" s="265"/>
      <c r="K344" s="265"/>
      <c r="L344" s="270"/>
      <c r="M344" s="271"/>
      <c r="N344" s="272"/>
      <c r="O344" s="272"/>
      <c r="P344" s="272"/>
      <c r="Q344" s="272"/>
      <c r="R344" s="272"/>
      <c r="S344" s="272"/>
      <c r="T344" s="273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T344" s="274" t="s">
        <v>172</v>
      </c>
      <c r="AU344" s="274" t="s">
        <v>83</v>
      </c>
      <c r="AV344" s="15" t="s">
        <v>170</v>
      </c>
      <c r="AW344" s="15" t="s">
        <v>31</v>
      </c>
      <c r="AX344" s="15" t="s">
        <v>81</v>
      </c>
      <c r="AY344" s="274" t="s">
        <v>164</v>
      </c>
    </row>
    <row r="345" s="13" customFormat="1">
      <c r="A345" s="13"/>
      <c r="B345" s="242"/>
      <c r="C345" s="243"/>
      <c r="D345" s="244" t="s">
        <v>172</v>
      </c>
      <c r="E345" s="243"/>
      <c r="F345" s="246" t="s">
        <v>1086</v>
      </c>
      <c r="G345" s="243"/>
      <c r="H345" s="247">
        <v>732.42897000000005</v>
      </c>
      <c r="I345" s="248"/>
      <c r="J345" s="243"/>
      <c r="K345" s="243"/>
      <c r="L345" s="249"/>
      <c r="M345" s="250"/>
      <c r="N345" s="251"/>
      <c r="O345" s="251"/>
      <c r="P345" s="251"/>
      <c r="Q345" s="251"/>
      <c r="R345" s="251"/>
      <c r="S345" s="251"/>
      <c r="T345" s="252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53" t="s">
        <v>172</v>
      </c>
      <c r="AU345" s="253" t="s">
        <v>83</v>
      </c>
      <c r="AV345" s="13" t="s">
        <v>83</v>
      </c>
      <c r="AW345" s="13" t="s">
        <v>4</v>
      </c>
      <c r="AX345" s="13" t="s">
        <v>81</v>
      </c>
      <c r="AY345" s="253" t="s">
        <v>164</v>
      </c>
    </row>
    <row r="346" s="2" customFormat="1" ht="37.8" customHeight="1">
      <c r="A346" s="39"/>
      <c r="B346" s="40"/>
      <c r="C346" s="228" t="s">
        <v>7</v>
      </c>
      <c r="D346" s="228" t="s">
        <v>166</v>
      </c>
      <c r="E346" s="229" t="s">
        <v>422</v>
      </c>
      <c r="F346" s="230" t="s">
        <v>423</v>
      </c>
      <c r="G346" s="231" t="s">
        <v>269</v>
      </c>
      <c r="H346" s="232">
        <v>2929.7158800000002</v>
      </c>
      <c r="I346" s="233"/>
      <c r="J346" s="234">
        <f>ROUND(I346*H346,2)</f>
        <v>0</v>
      </c>
      <c r="K346" s="235"/>
      <c r="L346" s="45"/>
      <c r="M346" s="236" t="s">
        <v>1</v>
      </c>
      <c r="N346" s="237" t="s">
        <v>39</v>
      </c>
      <c r="O346" s="92"/>
      <c r="P346" s="238">
        <f>O346*H346</f>
        <v>0</v>
      </c>
      <c r="Q346" s="238">
        <v>0</v>
      </c>
      <c r="R346" s="238">
        <f>Q346*H346</f>
        <v>0</v>
      </c>
      <c r="S346" s="238">
        <v>0</v>
      </c>
      <c r="T346" s="239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40" t="s">
        <v>170</v>
      </c>
      <c r="AT346" s="240" t="s">
        <v>166</v>
      </c>
      <c r="AU346" s="240" t="s">
        <v>83</v>
      </c>
      <c r="AY346" s="18" t="s">
        <v>164</v>
      </c>
      <c r="BE346" s="241">
        <f>IF(N346="základní",J346,0)</f>
        <v>0</v>
      </c>
      <c r="BF346" s="241">
        <f>IF(N346="snížená",J346,0)</f>
        <v>0</v>
      </c>
      <c r="BG346" s="241">
        <f>IF(N346="zákl. přenesená",J346,0)</f>
        <v>0</v>
      </c>
      <c r="BH346" s="241">
        <f>IF(N346="sníž. přenesená",J346,0)</f>
        <v>0</v>
      </c>
      <c r="BI346" s="241">
        <f>IF(N346="nulová",J346,0)</f>
        <v>0</v>
      </c>
      <c r="BJ346" s="18" t="s">
        <v>81</v>
      </c>
      <c r="BK346" s="241">
        <f>ROUND(I346*H346,2)</f>
        <v>0</v>
      </c>
      <c r="BL346" s="18" t="s">
        <v>170</v>
      </c>
      <c r="BM346" s="240" t="s">
        <v>1087</v>
      </c>
    </row>
    <row r="347" s="14" customFormat="1">
      <c r="A347" s="14"/>
      <c r="B347" s="254"/>
      <c r="C347" s="255"/>
      <c r="D347" s="244" t="s">
        <v>172</v>
      </c>
      <c r="E347" s="256" t="s">
        <v>1</v>
      </c>
      <c r="F347" s="257" t="s">
        <v>1079</v>
      </c>
      <c r="G347" s="255"/>
      <c r="H347" s="256" t="s">
        <v>1</v>
      </c>
      <c r="I347" s="258"/>
      <c r="J347" s="255"/>
      <c r="K347" s="255"/>
      <c r="L347" s="259"/>
      <c r="M347" s="260"/>
      <c r="N347" s="261"/>
      <c r="O347" s="261"/>
      <c r="P347" s="261"/>
      <c r="Q347" s="261"/>
      <c r="R347" s="261"/>
      <c r="S347" s="261"/>
      <c r="T347" s="262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63" t="s">
        <v>172</v>
      </c>
      <c r="AU347" s="263" t="s">
        <v>83</v>
      </c>
      <c r="AV347" s="14" t="s">
        <v>81</v>
      </c>
      <c r="AW347" s="14" t="s">
        <v>31</v>
      </c>
      <c r="AX347" s="14" t="s">
        <v>12</v>
      </c>
      <c r="AY347" s="263" t="s">
        <v>164</v>
      </c>
    </row>
    <row r="348" s="14" customFormat="1">
      <c r="A348" s="14"/>
      <c r="B348" s="254"/>
      <c r="C348" s="255"/>
      <c r="D348" s="244" t="s">
        <v>172</v>
      </c>
      <c r="E348" s="256" t="s">
        <v>1</v>
      </c>
      <c r="F348" s="257" t="s">
        <v>408</v>
      </c>
      <c r="G348" s="255"/>
      <c r="H348" s="256" t="s">
        <v>1</v>
      </c>
      <c r="I348" s="258"/>
      <c r="J348" s="255"/>
      <c r="K348" s="255"/>
      <c r="L348" s="259"/>
      <c r="M348" s="260"/>
      <c r="N348" s="261"/>
      <c r="O348" s="261"/>
      <c r="P348" s="261"/>
      <c r="Q348" s="261"/>
      <c r="R348" s="261"/>
      <c r="S348" s="261"/>
      <c r="T348" s="262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63" t="s">
        <v>172</v>
      </c>
      <c r="AU348" s="263" t="s">
        <v>83</v>
      </c>
      <c r="AV348" s="14" t="s">
        <v>81</v>
      </c>
      <c r="AW348" s="14" t="s">
        <v>31</v>
      </c>
      <c r="AX348" s="14" t="s">
        <v>12</v>
      </c>
      <c r="AY348" s="263" t="s">
        <v>164</v>
      </c>
    </row>
    <row r="349" s="14" customFormat="1">
      <c r="A349" s="14"/>
      <c r="B349" s="254"/>
      <c r="C349" s="255"/>
      <c r="D349" s="244" t="s">
        <v>172</v>
      </c>
      <c r="E349" s="256" t="s">
        <v>1</v>
      </c>
      <c r="F349" s="257" t="s">
        <v>1080</v>
      </c>
      <c r="G349" s="255"/>
      <c r="H349" s="256" t="s">
        <v>1</v>
      </c>
      <c r="I349" s="258"/>
      <c r="J349" s="255"/>
      <c r="K349" s="255"/>
      <c r="L349" s="259"/>
      <c r="M349" s="260"/>
      <c r="N349" s="261"/>
      <c r="O349" s="261"/>
      <c r="P349" s="261"/>
      <c r="Q349" s="261"/>
      <c r="R349" s="261"/>
      <c r="S349" s="261"/>
      <c r="T349" s="262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63" t="s">
        <v>172</v>
      </c>
      <c r="AU349" s="263" t="s">
        <v>83</v>
      </c>
      <c r="AV349" s="14" t="s">
        <v>81</v>
      </c>
      <c r="AW349" s="14" t="s">
        <v>31</v>
      </c>
      <c r="AX349" s="14" t="s">
        <v>12</v>
      </c>
      <c r="AY349" s="263" t="s">
        <v>164</v>
      </c>
    </row>
    <row r="350" s="13" customFormat="1">
      <c r="A350" s="13"/>
      <c r="B350" s="242"/>
      <c r="C350" s="243"/>
      <c r="D350" s="244" t="s">
        <v>172</v>
      </c>
      <c r="E350" s="245" t="s">
        <v>1</v>
      </c>
      <c r="F350" s="246" t="s">
        <v>1081</v>
      </c>
      <c r="G350" s="243"/>
      <c r="H350" s="247">
        <v>1389.24449</v>
      </c>
      <c r="I350" s="248"/>
      <c r="J350" s="243"/>
      <c r="K350" s="243"/>
      <c r="L350" s="249"/>
      <c r="M350" s="250"/>
      <c r="N350" s="251"/>
      <c r="O350" s="251"/>
      <c r="P350" s="251"/>
      <c r="Q350" s="251"/>
      <c r="R350" s="251"/>
      <c r="S350" s="251"/>
      <c r="T350" s="252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53" t="s">
        <v>172</v>
      </c>
      <c r="AU350" s="253" t="s">
        <v>83</v>
      </c>
      <c r="AV350" s="13" t="s">
        <v>83</v>
      </c>
      <c r="AW350" s="13" t="s">
        <v>31</v>
      </c>
      <c r="AX350" s="13" t="s">
        <v>12</v>
      </c>
      <c r="AY350" s="253" t="s">
        <v>164</v>
      </c>
    </row>
    <row r="351" s="14" customFormat="1">
      <c r="A351" s="14"/>
      <c r="B351" s="254"/>
      <c r="C351" s="255"/>
      <c r="D351" s="244" t="s">
        <v>172</v>
      </c>
      <c r="E351" s="256" t="s">
        <v>1</v>
      </c>
      <c r="F351" s="257" t="s">
        <v>309</v>
      </c>
      <c r="G351" s="255"/>
      <c r="H351" s="256" t="s">
        <v>1</v>
      </c>
      <c r="I351" s="258"/>
      <c r="J351" s="255"/>
      <c r="K351" s="255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172</v>
      </c>
      <c r="AU351" s="263" t="s">
        <v>83</v>
      </c>
      <c r="AV351" s="14" t="s">
        <v>81</v>
      </c>
      <c r="AW351" s="14" t="s">
        <v>31</v>
      </c>
      <c r="AX351" s="14" t="s">
        <v>12</v>
      </c>
      <c r="AY351" s="263" t="s">
        <v>164</v>
      </c>
    </row>
    <row r="352" s="14" customFormat="1">
      <c r="A352" s="14"/>
      <c r="B352" s="254"/>
      <c r="C352" s="255"/>
      <c r="D352" s="244" t="s">
        <v>172</v>
      </c>
      <c r="E352" s="256" t="s">
        <v>1</v>
      </c>
      <c r="F352" s="257" t="s">
        <v>1043</v>
      </c>
      <c r="G352" s="255"/>
      <c r="H352" s="256" t="s">
        <v>1</v>
      </c>
      <c r="I352" s="258"/>
      <c r="J352" s="255"/>
      <c r="K352" s="255"/>
      <c r="L352" s="259"/>
      <c r="M352" s="260"/>
      <c r="N352" s="261"/>
      <c r="O352" s="261"/>
      <c r="P352" s="261"/>
      <c r="Q352" s="261"/>
      <c r="R352" s="261"/>
      <c r="S352" s="261"/>
      <c r="T352" s="262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T352" s="263" t="s">
        <v>172</v>
      </c>
      <c r="AU352" s="263" t="s">
        <v>83</v>
      </c>
      <c r="AV352" s="14" t="s">
        <v>81</v>
      </c>
      <c r="AW352" s="14" t="s">
        <v>31</v>
      </c>
      <c r="AX352" s="14" t="s">
        <v>12</v>
      </c>
      <c r="AY352" s="263" t="s">
        <v>164</v>
      </c>
    </row>
    <row r="353" s="13" customFormat="1">
      <c r="A353" s="13"/>
      <c r="B353" s="242"/>
      <c r="C353" s="243"/>
      <c r="D353" s="244" t="s">
        <v>172</v>
      </c>
      <c r="E353" s="245" t="s">
        <v>1</v>
      </c>
      <c r="F353" s="246" t="s">
        <v>1082</v>
      </c>
      <c r="G353" s="243"/>
      <c r="H353" s="247">
        <v>37.61216237</v>
      </c>
      <c r="I353" s="248"/>
      <c r="J353" s="243"/>
      <c r="K353" s="243"/>
      <c r="L353" s="249"/>
      <c r="M353" s="250"/>
      <c r="N353" s="251"/>
      <c r="O353" s="251"/>
      <c r="P353" s="251"/>
      <c r="Q353" s="251"/>
      <c r="R353" s="251"/>
      <c r="S353" s="251"/>
      <c r="T353" s="25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3" t="s">
        <v>172</v>
      </c>
      <c r="AU353" s="253" t="s">
        <v>83</v>
      </c>
      <c r="AV353" s="13" t="s">
        <v>83</v>
      </c>
      <c r="AW353" s="13" t="s">
        <v>31</v>
      </c>
      <c r="AX353" s="13" t="s">
        <v>12</v>
      </c>
      <c r="AY353" s="253" t="s">
        <v>164</v>
      </c>
    </row>
    <row r="354" s="14" customFormat="1">
      <c r="A354" s="14"/>
      <c r="B354" s="254"/>
      <c r="C354" s="255"/>
      <c r="D354" s="244" t="s">
        <v>172</v>
      </c>
      <c r="E354" s="256" t="s">
        <v>1</v>
      </c>
      <c r="F354" s="257" t="s">
        <v>1045</v>
      </c>
      <c r="G354" s="255"/>
      <c r="H354" s="256" t="s">
        <v>1</v>
      </c>
      <c r="I354" s="258"/>
      <c r="J354" s="255"/>
      <c r="K354" s="255"/>
      <c r="L354" s="259"/>
      <c r="M354" s="260"/>
      <c r="N354" s="261"/>
      <c r="O354" s="261"/>
      <c r="P354" s="261"/>
      <c r="Q354" s="261"/>
      <c r="R354" s="261"/>
      <c r="S354" s="261"/>
      <c r="T354" s="262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T354" s="263" t="s">
        <v>172</v>
      </c>
      <c r="AU354" s="263" t="s">
        <v>83</v>
      </c>
      <c r="AV354" s="14" t="s">
        <v>81</v>
      </c>
      <c r="AW354" s="14" t="s">
        <v>31</v>
      </c>
      <c r="AX354" s="14" t="s">
        <v>12</v>
      </c>
      <c r="AY354" s="263" t="s">
        <v>164</v>
      </c>
    </row>
    <row r="355" s="13" customFormat="1">
      <c r="A355" s="13"/>
      <c r="B355" s="242"/>
      <c r="C355" s="243"/>
      <c r="D355" s="244" t="s">
        <v>172</v>
      </c>
      <c r="E355" s="245" t="s">
        <v>1</v>
      </c>
      <c r="F355" s="246" t="s">
        <v>1083</v>
      </c>
      <c r="G355" s="243"/>
      <c r="H355" s="247">
        <v>22.567297419999999</v>
      </c>
      <c r="I355" s="248"/>
      <c r="J355" s="243"/>
      <c r="K355" s="243"/>
      <c r="L355" s="249"/>
      <c r="M355" s="250"/>
      <c r="N355" s="251"/>
      <c r="O355" s="251"/>
      <c r="P355" s="251"/>
      <c r="Q355" s="251"/>
      <c r="R355" s="251"/>
      <c r="S355" s="251"/>
      <c r="T355" s="252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53" t="s">
        <v>172</v>
      </c>
      <c r="AU355" s="253" t="s">
        <v>83</v>
      </c>
      <c r="AV355" s="13" t="s">
        <v>83</v>
      </c>
      <c r="AW355" s="13" t="s">
        <v>31</v>
      </c>
      <c r="AX355" s="13" t="s">
        <v>12</v>
      </c>
      <c r="AY355" s="253" t="s">
        <v>164</v>
      </c>
    </row>
    <row r="356" s="14" customFormat="1">
      <c r="A356" s="14"/>
      <c r="B356" s="254"/>
      <c r="C356" s="255"/>
      <c r="D356" s="244" t="s">
        <v>172</v>
      </c>
      <c r="E356" s="256" t="s">
        <v>1</v>
      </c>
      <c r="F356" s="257" t="s">
        <v>1084</v>
      </c>
      <c r="G356" s="255"/>
      <c r="H356" s="256" t="s">
        <v>1</v>
      </c>
      <c r="I356" s="258"/>
      <c r="J356" s="255"/>
      <c r="K356" s="255"/>
      <c r="L356" s="259"/>
      <c r="M356" s="260"/>
      <c r="N356" s="261"/>
      <c r="O356" s="261"/>
      <c r="P356" s="261"/>
      <c r="Q356" s="261"/>
      <c r="R356" s="261"/>
      <c r="S356" s="261"/>
      <c r="T356" s="26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3" t="s">
        <v>172</v>
      </c>
      <c r="AU356" s="263" t="s">
        <v>83</v>
      </c>
      <c r="AV356" s="14" t="s">
        <v>81</v>
      </c>
      <c r="AW356" s="14" t="s">
        <v>31</v>
      </c>
      <c r="AX356" s="14" t="s">
        <v>12</v>
      </c>
      <c r="AY356" s="263" t="s">
        <v>164</v>
      </c>
    </row>
    <row r="357" s="13" customFormat="1">
      <c r="A357" s="13"/>
      <c r="B357" s="242"/>
      <c r="C357" s="243"/>
      <c r="D357" s="244" t="s">
        <v>172</v>
      </c>
      <c r="E357" s="245" t="s">
        <v>1</v>
      </c>
      <c r="F357" s="246" t="s">
        <v>1085</v>
      </c>
      <c r="G357" s="243"/>
      <c r="H357" s="247">
        <v>15.433987050000001</v>
      </c>
      <c r="I357" s="248"/>
      <c r="J357" s="243"/>
      <c r="K357" s="243"/>
      <c r="L357" s="249"/>
      <c r="M357" s="250"/>
      <c r="N357" s="251"/>
      <c r="O357" s="251"/>
      <c r="P357" s="251"/>
      <c r="Q357" s="251"/>
      <c r="R357" s="251"/>
      <c r="S357" s="251"/>
      <c r="T357" s="252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53" t="s">
        <v>172</v>
      </c>
      <c r="AU357" s="253" t="s">
        <v>83</v>
      </c>
      <c r="AV357" s="13" t="s">
        <v>83</v>
      </c>
      <c r="AW357" s="13" t="s">
        <v>31</v>
      </c>
      <c r="AX357" s="13" t="s">
        <v>12</v>
      </c>
      <c r="AY357" s="253" t="s">
        <v>164</v>
      </c>
    </row>
    <row r="358" s="16" customFormat="1">
      <c r="A358" s="16"/>
      <c r="B358" s="275"/>
      <c r="C358" s="276"/>
      <c r="D358" s="244" t="s">
        <v>172</v>
      </c>
      <c r="E358" s="277" t="s">
        <v>1</v>
      </c>
      <c r="F358" s="278" t="s">
        <v>308</v>
      </c>
      <c r="G358" s="276"/>
      <c r="H358" s="279">
        <v>1464.8579368400001</v>
      </c>
      <c r="I358" s="280"/>
      <c r="J358" s="276"/>
      <c r="K358" s="276"/>
      <c r="L358" s="281"/>
      <c r="M358" s="282"/>
      <c r="N358" s="283"/>
      <c r="O358" s="283"/>
      <c r="P358" s="283"/>
      <c r="Q358" s="283"/>
      <c r="R358" s="283"/>
      <c r="S358" s="283"/>
      <c r="T358" s="284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T358" s="285" t="s">
        <v>172</v>
      </c>
      <c r="AU358" s="285" t="s">
        <v>83</v>
      </c>
      <c r="AV358" s="16" t="s">
        <v>181</v>
      </c>
      <c r="AW358" s="16" t="s">
        <v>31</v>
      </c>
      <c r="AX358" s="16" t="s">
        <v>12</v>
      </c>
      <c r="AY358" s="285" t="s">
        <v>164</v>
      </c>
    </row>
    <row r="359" s="13" customFormat="1">
      <c r="A359" s="13"/>
      <c r="B359" s="242"/>
      <c r="C359" s="243"/>
      <c r="D359" s="244" t="s">
        <v>172</v>
      </c>
      <c r="E359" s="245" t="s">
        <v>1</v>
      </c>
      <c r="F359" s="246" t="s">
        <v>1088</v>
      </c>
      <c r="G359" s="243"/>
      <c r="H359" s="247">
        <v>5859.4317600000004</v>
      </c>
      <c r="I359" s="248"/>
      <c r="J359" s="243"/>
      <c r="K359" s="243"/>
      <c r="L359" s="249"/>
      <c r="M359" s="250"/>
      <c r="N359" s="251"/>
      <c r="O359" s="251"/>
      <c r="P359" s="251"/>
      <c r="Q359" s="251"/>
      <c r="R359" s="251"/>
      <c r="S359" s="251"/>
      <c r="T359" s="252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T359" s="253" t="s">
        <v>172</v>
      </c>
      <c r="AU359" s="253" t="s">
        <v>83</v>
      </c>
      <c r="AV359" s="13" t="s">
        <v>83</v>
      </c>
      <c r="AW359" s="13" t="s">
        <v>31</v>
      </c>
      <c r="AX359" s="13" t="s">
        <v>81</v>
      </c>
      <c r="AY359" s="253" t="s">
        <v>164</v>
      </c>
    </row>
    <row r="360" s="13" customFormat="1">
      <c r="A360" s="13"/>
      <c r="B360" s="242"/>
      <c r="C360" s="243"/>
      <c r="D360" s="244" t="s">
        <v>172</v>
      </c>
      <c r="E360" s="243"/>
      <c r="F360" s="246" t="s">
        <v>1089</v>
      </c>
      <c r="G360" s="243"/>
      <c r="H360" s="247">
        <v>2929.7158800000002</v>
      </c>
      <c r="I360" s="248"/>
      <c r="J360" s="243"/>
      <c r="K360" s="243"/>
      <c r="L360" s="249"/>
      <c r="M360" s="250"/>
      <c r="N360" s="251"/>
      <c r="O360" s="251"/>
      <c r="P360" s="251"/>
      <c r="Q360" s="251"/>
      <c r="R360" s="251"/>
      <c r="S360" s="251"/>
      <c r="T360" s="252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3" t="s">
        <v>172</v>
      </c>
      <c r="AU360" s="253" t="s">
        <v>83</v>
      </c>
      <c r="AV360" s="13" t="s">
        <v>83</v>
      </c>
      <c r="AW360" s="13" t="s">
        <v>4</v>
      </c>
      <c r="AX360" s="13" t="s">
        <v>81</v>
      </c>
      <c r="AY360" s="253" t="s">
        <v>164</v>
      </c>
    </row>
    <row r="361" s="2" customFormat="1" ht="37.8" customHeight="1">
      <c r="A361" s="39"/>
      <c r="B361" s="40"/>
      <c r="C361" s="228" t="s">
        <v>379</v>
      </c>
      <c r="D361" s="228" t="s">
        <v>166</v>
      </c>
      <c r="E361" s="229" t="s">
        <v>428</v>
      </c>
      <c r="F361" s="230" t="s">
        <v>429</v>
      </c>
      <c r="G361" s="231" t="s">
        <v>269</v>
      </c>
      <c r="H361" s="232">
        <v>732.42897000000005</v>
      </c>
      <c r="I361" s="233"/>
      <c r="J361" s="234">
        <f>ROUND(I361*H361,2)</f>
        <v>0</v>
      </c>
      <c r="K361" s="235"/>
      <c r="L361" s="45"/>
      <c r="M361" s="236" t="s">
        <v>1</v>
      </c>
      <c r="N361" s="237" t="s">
        <v>39</v>
      </c>
      <c r="O361" s="92"/>
      <c r="P361" s="238">
        <f>O361*H361</f>
        <v>0</v>
      </c>
      <c r="Q361" s="238">
        <v>0</v>
      </c>
      <c r="R361" s="238">
        <f>Q361*H361</f>
        <v>0</v>
      </c>
      <c r="S361" s="238">
        <v>0</v>
      </c>
      <c r="T361" s="239">
        <f>S361*H361</f>
        <v>0</v>
      </c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R361" s="240" t="s">
        <v>170</v>
      </c>
      <c r="AT361" s="240" t="s">
        <v>166</v>
      </c>
      <c r="AU361" s="240" t="s">
        <v>83</v>
      </c>
      <c r="AY361" s="18" t="s">
        <v>164</v>
      </c>
      <c r="BE361" s="241">
        <f>IF(N361="základní",J361,0)</f>
        <v>0</v>
      </c>
      <c r="BF361" s="241">
        <f>IF(N361="snížená",J361,0)</f>
        <v>0</v>
      </c>
      <c r="BG361" s="241">
        <f>IF(N361="zákl. přenesená",J361,0)</f>
        <v>0</v>
      </c>
      <c r="BH361" s="241">
        <f>IF(N361="sníž. přenesená",J361,0)</f>
        <v>0</v>
      </c>
      <c r="BI361" s="241">
        <f>IF(N361="nulová",J361,0)</f>
        <v>0</v>
      </c>
      <c r="BJ361" s="18" t="s">
        <v>81</v>
      </c>
      <c r="BK361" s="241">
        <f>ROUND(I361*H361,2)</f>
        <v>0</v>
      </c>
      <c r="BL361" s="18" t="s">
        <v>170</v>
      </c>
      <c r="BM361" s="240" t="s">
        <v>1090</v>
      </c>
    </row>
    <row r="362" s="14" customFormat="1">
      <c r="A362" s="14"/>
      <c r="B362" s="254"/>
      <c r="C362" s="255"/>
      <c r="D362" s="244" t="s">
        <v>172</v>
      </c>
      <c r="E362" s="256" t="s">
        <v>1</v>
      </c>
      <c r="F362" s="257" t="s">
        <v>403</v>
      </c>
      <c r="G362" s="255"/>
      <c r="H362" s="256" t="s">
        <v>1</v>
      </c>
      <c r="I362" s="258"/>
      <c r="J362" s="255"/>
      <c r="K362" s="255"/>
      <c r="L362" s="259"/>
      <c r="M362" s="260"/>
      <c r="N362" s="261"/>
      <c r="O362" s="261"/>
      <c r="P362" s="261"/>
      <c r="Q362" s="261"/>
      <c r="R362" s="261"/>
      <c r="S362" s="261"/>
      <c r="T362" s="262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63" t="s">
        <v>172</v>
      </c>
      <c r="AU362" s="263" t="s">
        <v>83</v>
      </c>
      <c r="AV362" s="14" t="s">
        <v>81</v>
      </c>
      <c r="AW362" s="14" t="s">
        <v>31</v>
      </c>
      <c r="AX362" s="14" t="s">
        <v>12</v>
      </c>
      <c r="AY362" s="263" t="s">
        <v>164</v>
      </c>
    </row>
    <row r="363" s="14" customFormat="1">
      <c r="A363" s="14"/>
      <c r="B363" s="254"/>
      <c r="C363" s="255"/>
      <c r="D363" s="244" t="s">
        <v>172</v>
      </c>
      <c r="E363" s="256" t="s">
        <v>1</v>
      </c>
      <c r="F363" s="257" t="s">
        <v>408</v>
      </c>
      <c r="G363" s="255"/>
      <c r="H363" s="256" t="s">
        <v>1</v>
      </c>
      <c r="I363" s="258"/>
      <c r="J363" s="255"/>
      <c r="K363" s="255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172</v>
      </c>
      <c r="AU363" s="263" t="s">
        <v>83</v>
      </c>
      <c r="AV363" s="14" t="s">
        <v>81</v>
      </c>
      <c r="AW363" s="14" t="s">
        <v>31</v>
      </c>
      <c r="AX363" s="14" t="s">
        <v>12</v>
      </c>
      <c r="AY363" s="263" t="s">
        <v>164</v>
      </c>
    </row>
    <row r="364" s="14" customFormat="1">
      <c r="A364" s="14"/>
      <c r="B364" s="254"/>
      <c r="C364" s="255"/>
      <c r="D364" s="244" t="s">
        <v>172</v>
      </c>
      <c r="E364" s="256" t="s">
        <v>1</v>
      </c>
      <c r="F364" s="257" t="s">
        <v>1080</v>
      </c>
      <c r="G364" s="255"/>
      <c r="H364" s="256" t="s">
        <v>1</v>
      </c>
      <c r="I364" s="258"/>
      <c r="J364" s="255"/>
      <c r="K364" s="255"/>
      <c r="L364" s="259"/>
      <c r="M364" s="260"/>
      <c r="N364" s="261"/>
      <c r="O364" s="261"/>
      <c r="P364" s="261"/>
      <c r="Q364" s="261"/>
      <c r="R364" s="261"/>
      <c r="S364" s="261"/>
      <c r="T364" s="262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63" t="s">
        <v>172</v>
      </c>
      <c r="AU364" s="263" t="s">
        <v>83</v>
      </c>
      <c r="AV364" s="14" t="s">
        <v>81</v>
      </c>
      <c r="AW364" s="14" t="s">
        <v>31</v>
      </c>
      <c r="AX364" s="14" t="s">
        <v>12</v>
      </c>
      <c r="AY364" s="263" t="s">
        <v>164</v>
      </c>
    </row>
    <row r="365" s="13" customFormat="1">
      <c r="A365" s="13"/>
      <c r="B365" s="242"/>
      <c r="C365" s="243"/>
      <c r="D365" s="244" t="s">
        <v>172</v>
      </c>
      <c r="E365" s="245" t="s">
        <v>1</v>
      </c>
      <c r="F365" s="246" t="s">
        <v>1081</v>
      </c>
      <c r="G365" s="243"/>
      <c r="H365" s="247">
        <v>1389.24449</v>
      </c>
      <c r="I365" s="248"/>
      <c r="J365" s="243"/>
      <c r="K365" s="243"/>
      <c r="L365" s="249"/>
      <c r="M365" s="250"/>
      <c r="N365" s="251"/>
      <c r="O365" s="251"/>
      <c r="P365" s="251"/>
      <c r="Q365" s="251"/>
      <c r="R365" s="251"/>
      <c r="S365" s="251"/>
      <c r="T365" s="252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T365" s="253" t="s">
        <v>172</v>
      </c>
      <c r="AU365" s="253" t="s">
        <v>83</v>
      </c>
      <c r="AV365" s="13" t="s">
        <v>83</v>
      </c>
      <c r="AW365" s="13" t="s">
        <v>31</v>
      </c>
      <c r="AX365" s="13" t="s">
        <v>12</v>
      </c>
      <c r="AY365" s="253" t="s">
        <v>164</v>
      </c>
    </row>
    <row r="366" s="14" customFormat="1">
      <c r="A366" s="14"/>
      <c r="B366" s="254"/>
      <c r="C366" s="255"/>
      <c r="D366" s="244" t="s">
        <v>172</v>
      </c>
      <c r="E366" s="256" t="s">
        <v>1</v>
      </c>
      <c r="F366" s="257" t="s">
        <v>309</v>
      </c>
      <c r="G366" s="255"/>
      <c r="H366" s="256" t="s">
        <v>1</v>
      </c>
      <c r="I366" s="258"/>
      <c r="J366" s="255"/>
      <c r="K366" s="255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172</v>
      </c>
      <c r="AU366" s="263" t="s">
        <v>83</v>
      </c>
      <c r="AV366" s="14" t="s">
        <v>81</v>
      </c>
      <c r="AW366" s="14" t="s">
        <v>31</v>
      </c>
      <c r="AX366" s="14" t="s">
        <v>12</v>
      </c>
      <c r="AY366" s="263" t="s">
        <v>164</v>
      </c>
    </row>
    <row r="367" s="14" customFormat="1">
      <c r="A367" s="14"/>
      <c r="B367" s="254"/>
      <c r="C367" s="255"/>
      <c r="D367" s="244" t="s">
        <v>172</v>
      </c>
      <c r="E367" s="256" t="s">
        <v>1</v>
      </c>
      <c r="F367" s="257" t="s">
        <v>1043</v>
      </c>
      <c r="G367" s="255"/>
      <c r="H367" s="256" t="s">
        <v>1</v>
      </c>
      <c r="I367" s="258"/>
      <c r="J367" s="255"/>
      <c r="K367" s="255"/>
      <c r="L367" s="259"/>
      <c r="M367" s="260"/>
      <c r="N367" s="261"/>
      <c r="O367" s="261"/>
      <c r="P367" s="261"/>
      <c r="Q367" s="261"/>
      <c r="R367" s="261"/>
      <c r="S367" s="261"/>
      <c r="T367" s="262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63" t="s">
        <v>172</v>
      </c>
      <c r="AU367" s="263" t="s">
        <v>83</v>
      </c>
      <c r="AV367" s="14" t="s">
        <v>81</v>
      </c>
      <c r="AW367" s="14" t="s">
        <v>31</v>
      </c>
      <c r="AX367" s="14" t="s">
        <v>12</v>
      </c>
      <c r="AY367" s="263" t="s">
        <v>164</v>
      </c>
    </row>
    <row r="368" s="13" customFormat="1">
      <c r="A368" s="13"/>
      <c r="B368" s="242"/>
      <c r="C368" s="243"/>
      <c r="D368" s="244" t="s">
        <v>172</v>
      </c>
      <c r="E368" s="245" t="s">
        <v>1</v>
      </c>
      <c r="F368" s="246" t="s">
        <v>1082</v>
      </c>
      <c r="G368" s="243"/>
      <c r="H368" s="247">
        <v>37.61216237</v>
      </c>
      <c r="I368" s="248"/>
      <c r="J368" s="243"/>
      <c r="K368" s="243"/>
      <c r="L368" s="249"/>
      <c r="M368" s="250"/>
      <c r="N368" s="251"/>
      <c r="O368" s="251"/>
      <c r="P368" s="251"/>
      <c r="Q368" s="251"/>
      <c r="R368" s="251"/>
      <c r="S368" s="251"/>
      <c r="T368" s="252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T368" s="253" t="s">
        <v>172</v>
      </c>
      <c r="AU368" s="253" t="s">
        <v>83</v>
      </c>
      <c r="AV368" s="13" t="s">
        <v>83</v>
      </c>
      <c r="AW368" s="13" t="s">
        <v>31</v>
      </c>
      <c r="AX368" s="13" t="s">
        <v>12</v>
      </c>
      <c r="AY368" s="253" t="s">
        <v>164</v>
      </c>
    </row>
    <row r="369" s="14" customFormat="1">
      <c r="A369" s="14"/>
      <c r="B369" s="254"/>
      <c r="C369" s="255"/>
      <c r="D369" s="244" t="s">
        <v>172</v>
      </c>
      <c r="E369" s="256" t="s">
        <v>1</v>
      </c>
      <c r="F369" s="257" t="s">
        <v>1045</v>
      </c>
      <c r="G369" s="255"/>
      <c r="H369" s="256" t="s">
        <v>1</v>
      </c>
      <c r="I369" s="258"/>
      <c r="J369" s="255"/>
      <c r="K369" s="255"/>
      <c r="L369" s="259"/>
      <c r="M369" s="260"/>
      <c r="N369" s="261"/>
      <c r="O369" s="261"/>
      <c r="P369" s="261"/>
      <c r="Q369" s="261"/>
      <c r="R369" s="261"/>
      <c r="S369" s="261"/>
      <c r="T369" s="262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263" t="s">
        <v>172</v>
      </c>
      <c r="AU369" s="263" t="s">
        <v>83</v>
      </c>
      <c r="AV369" s="14" t="s">
        <v>81</v>
      </c>
      <c r="AW369" s="14" t="s">
        <v>31</v>
      </c>
      <c r="AX369" s="14" t="s">
        <v>12</v>
      </c>
      <c r="AY369" s="263" t="s">
        <v>164</v>
      </c>
    </row>
    <row r="370" s="13" customFormat="1">
      <c r="A370" s="13"/>
      <c r="B370" s="242"/>
      <c r="C370" s="243"/>
      <c r="D370" s="244" t="s">
        <v>172</v>
      </c>
      <c r="E370" s="245" t="s">
        <v>1</v>
      </c>
      <c r="F370" s="246" t="s">
        <v>1083</v>
      </c>
      <c r="G370" s="243"/>
      <c r="H370" s="247">
        <v>22.567297419999999</v>
      </c>
      <c r="I370" s="248"/>
      <c r="J370" s="243"/>
      <c r="K370" s="243"/>
      <c r="L370" s="249"/>
      <c r="M370" s="250"/>
      <c r="N370" s="251"/>
      <c r="O370" s="251"/>
      <c r="P370" s="251"/>
      <c r="Q370" s="251"/>
      <c r="R370" s="251"/>
      <c r="S370" s="251"/>
      <c r="T370" s="252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53" t="s">
        <v>172</v>
      </c>
      <c r="AU370" s="253" t="s">
        <v>83</v>
      </c>
      <c r="AV370" s="13" t="s">
        <v>83</v>
      </c>
      <c r="AW370" s="13" t="s">
        <v>31</v>
      </c>
      <c r="AX370" s="13" t="s">
        <v>12</v>
      </c>
      <c r="AY370" s="253" t="s">
        <v>164</v>
      </c>
    </row>
    <row r="371" s="14" customFormat="1">
      <c r="A371" s="14"/>
      <c r="B371" s="254"/>
      <c r="C371" s="255"/>
      <c r="D371" s="244" t="s">
        <v>172</v>
      </c>
      <c r="E371" s="256" t="s">
        <v>1</v>
      </c>
      <c r="F371" s="257" t="s">
        <v>1084</v>
      </c>
      <c r="G371" s="255"/>
      <c r="H371" s="256" t="s">
        <v>1</v>
      </c>
      <c r="I371" s="258"/>
      <c r="J371" s="255"/>
      <c r="K371" s="255"/>
      <c r="L371" s="259"/>
      <c r="M371" s="260"/>
      <c r="N371" s="261"/>
      <c r="O371" s="261"/>
      <c r="P371" s="261"/>
      <c r="Q371" s="261"/>
      <c r="R371" s="261"/>
      <c r="S371" s="261"/>
      <c r="T371" s="26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3" t="s">
        <v>172</v>
      </c>
      <c r="AU371" s="263" t="s">
        <v>83</v>
      </c>
      <c r="AV371" s="14" t="s">
        <v>81</v>
      </c>
      <c r="AW371" s="14" t="s">
        <v>31</v>
      </c>
      <c r="AX371" s="14" t="s">
        <v>12</v>
      </c>
      <c r="AY371" s="263" t="s">
        <v>164</v>
      </c>
    </row>
    <row r="372" s="13" customFormat="1">
      <c r="A372" s="13"/>
      <c r="B372" s="242"/>
      <c r="C372" s="243"/>
      <c r="D372" s="244" t="s">
        <v>172</v>
      </c>
      <c r="E372" s="245" t="s">
        <v>1</v>
      </c>
      <c r="F372" s="246" t="s">
        <v>1085</v>
      </c>
      <c r="G372" s="243"/>
      <c r="H372" s="247">
        <v>15.433987050000001</v>
      </c>
      <c r="I372" s="248"/>
      <c r="J372" s="243"/>
      <c r="K372" s="243"/>
      <c r="L372" s="249"/>
      <c r="M372" s="250"/>
      <c r="N372" s="251"/>
      <c r="O372" s="251"/>
      <c r="P372" s="251"/>
      <c r="Q372" s="251"/>
      <c r="R372" s="251"/>
      <c r="S372" s="251"/>
      <c r="T372" s="25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3" t="s">
        <v>172</v>
      </c>
      <c r="AU372" s="253" t="s">
        <v>83</v>
      </c>
      <c r="AV372" s="13" t="s">
        <v>83</v>
      </c>
      <c r="AW372" s="13" t="s">
        <v>31</v>
      </c>
      <c r="AX372" s="13" t="s">
        <v>12</v>
      </c>
      <c r="AY372" s="253" t="s">
        <v>164</v>
      </c>
    </row>
    <row r="373" s="15" customFormat="1">
      <c r="A373" s="15"/>
      <c r="B373" s="264"/>
      <c r="C373" s="265"/>
      <c r="D373" s="244" t="s">
        <v>172</v>
      </c>
      <c r="E373" s="266" t="s">
        <v>1</v>
      </c>
      <c r="F373" s="267" t="s">
        <v>180</v>
      </c>
      <c r="G373" s="265"/>
      <c r="H373" s="268">
        <v>1464.8579368400001</v>
      </c>
      <c r="I373" s="269"/>
      <c r="J373" s="265"/>
      <c r="K373" s="265"/>
      <c r="L373" s="270"/>
      <c r="M373" s="271"/>
      <c r="N373" s="272"/>
      <c r="O373" s="272"/>
      <c r="P373" s="272"/>
      <c r="Q373" s="272"/>
      <c r="R373" s="272"/>
      <c r="S373" s="272"/>
      <c r="T373" s="273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T373" s="274" t="s">
        <v>172</v>
      </c>
      <c r="AU373" s="274" t="s">
        <v>83</v>
      </c>
      <c r="AV373" s="15" t="s">
        <v>170</v>
      </c>
      <c r="AW373" s="15" t="s">
        <v>31</v>
      </c>
      <c r="AX373" s="15" t="s">
        <v>81</v>
      </c>
      <c r="AY373" s="274" t="s">
        <v>164</v>
      </c>
    </row>
    <row r="374" s="13" customFormat="1">
      <c r="A374" s="13"/>
      <c r="B374" s="242"/>
      <c r="C374" s="243"/>
      <c r="D374" s="244" t="s">
        <v>172</v>
      </c>
      <c r="E374" s="243"/>
      <c r="F374" s="246" t="s">
        <v>1086</v>
      </c>
      <c r="G374" s="243"/>
      <c r="H374" s="247">
        <v>732.42897000000005</v>
      </c>
      <c r="I374" s="248"/>
      <c r="J374" s="243"/>
      <c r="K374" s="243"/>
      <c r="L374" s="249"/>
      <c r="M374" s="250"/>
      <c r="N374" s="251"/>
      <c r="O374" s="251"/>
      <c r="P374" s="251"/>
      <c r="Q374" s="251"/>
      <c r="R374" s="251"/>
      <c r="S374" s="251"/>
      <c r="T374" s="252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53" t="s">
        <v>172</v>
      </c>
      <c r="AU374" s="253" t="s">
        <v>83</v>
      </c>
      <c r="AV374" s="13" t="s">
        <v>83</v>
      </c>
      <c r="AW374" s="13" t="s">
        <v>4</v>
      </c>
      <c r="AX374" s="13" t="s">
        <v>81</v>
      </c>
      <c r="AY374" s="253" t="s">
        <v>164</v>
      </c>
    </row>
    <row r="375" s="2" customFormat="1" ht="37.8" customHeight="1">
      <c r="A375" s="39"/>
      <c r="B375" s="40"/>
      <c r="C375" s="228" t="s">
        <v>383</v>
      </c>
      <c r="D375" s="228" t="s">
        <v>166</v>
      </c>
      <c r="E375" s="229" t="s">
        <v>432</v>
      </c>
      <c r="F375" s="230" t="s">
        <v>433</v>
      </c>
      <c r="G375" s="231" t="s">
        <v>269</v>
      </c>
      <c r="H375" s="232">
        <v>2929.7158800000002</v>
      </c>
      <c r="I375" s="233"/>
      <c r="J375" s="234">
        <f>ROUND(I375*H375,2)</f>
        <v>0</v>
      </c>
      <c r="K375" s="235"/>
      <c r="L375" s="45"/>
      <c r="M375" s="236" t="s">
        <v>1</v>
      </c>
      <c r="N375" s="237" t="s">
        <v>39</v>
      </c>
      <c r="O375" s="92"/>
      <c r="P375" s="238">
        <f>O375*H375</f>
        <v>0</v>
      </c>
      <c r="Q375" s="238">
        <v>0</v>
      </c>
      <c r="R375" s="238">
        <f>Q375*H375</f>
        <v>0</v>
      </c>
      <c r="S375" s="238">
        <v>0</v>
      </c>
      <c r="T375" s="239">
        <f>S375*H375</f>
        <v>0</v>
      </c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R375" s="240" t="s">
        <v>170</v>
      </c>
      <c r="AT375" s="240" t="s">
        <v>166</v>
      </c>
      <c r="AU375" s="240" t="s">
        <v>83</v>
      </c>
      <c r="AY375" s="18" t="s">
        <v>164</v>
      </c>
      <c r="BE375" s="241">
        <f>IF(N375="základní",J375,0)</f>
        <v>0</v>
      </c>
      <c r="BF375" s="241">
        <f>IF(N375="snížená",J375,0)</f>
        <v>0</v>
      </c>
      <c r="BG375" s="241">
        <f>IF(N375="zákl. přenesená",J375,0)</f>
        <v>0</v>
      </c>
      <c r="BH375" s="241">
        <f>IF(N375="sníž. přenesená",J375,0)</f>
        <v>0</v>
      </c>
      <c r="BI375" s="241">
        <f>IF(N375="nulová",J375,0)</f>
        <v>0</v>
      </c>
      <c r="BJ375" s="18" t="s">
        <v>81</v>
      </c>
      <c r="BK375" s="241">
        <f>ROUND(I375*H375,2)</f>
        <v>0</v>
      </c>
      <c r="BL375" s="18" t="s">
        <v>170</v>
      </c>
      <c r="BM375" s="240" t="s">
        <v>1091</v>
      </c>
    </row>
    <row r="376" s="14" customFormat="1">
      <c r="A376" s="14"/>
      <c r="B376" s="254"/>
      <c r="C376" s="255"/>
      <c r="D376" s="244" t="s">
        <v>172</v>
      </c>
      <c r="E376" s="256" t="s">
        <v>1</v>
      </c>
      <c r="F376" s="257" t="s">
        <v>403</v>
      </c>
      <c r="G376" s="255"/>
      <c r="H376" s="256" t="s">
        <v>1</v>
      </c>
      <c r="I376" s="258"/>
      <c r="J376" s="255"/>
      <c r="K376" s="255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172</v>
      </c>
      <c r="AU376" s="263" t="s">
        <v>83</v>
      </c>
      <c r="AV376" s="14" t="s">
        <v>81</v>
      </c>
      <c r="AW376" s="14" t="s">
        <v>31</v>
      </c>
      <c r="AX376" s="14" t="s">
        <v>12</v>
      </c>
      <c r="AY376" s="263" t="s">
        <v>164</v>
      </c>
    </row>
    <row r="377" s="14" customFormat="1">
      <c r="A377" s="14"/>
      <c r="B377" s="254"/>
      <c r="C377" s="255"/>
      <c r="D377" s="244" t="s">
        <v>172</v>
      </c>
      <c r="E377" s="256" t="s">
        <v>1</v>
      </c>
      <c r="F377" s="257" t="s">
        <v>408</v>
      </c>
      <c r="G377" s="255"/>
      <c r="H377" s="256" t="s">
        <v>1</v>
      </c>
      <c r="I377" s="258"/>
      <c r="J377" s="255"/>
      <c r="K377" s="255"/>
      <c r="L377" s="259"/>
      <c r="M377" s="260"/>
      <c r="N377" s="261"/>
      <c r="O377" s="261"/>
      <c r="P377" s="261"/>
      <c r="Q377" s="261"/>
      <c r="R377" s="261"/>
      <c r="S377" s="261"/>
      <c r="T377" s="26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63" t="s">
        <v>172</v>
      </c>
      <c r="AU377" s="263" t="s">
        <v>83</v>
      </c>
      <c r="AV377" s="14" t="s">
        <v>81</v>
      </c>
      <c r="AW377" s="14" t="s">
        <v>31</v>
      </c>
      <c r="AX377" s="14" t="s">
        <v>12</v>
      </c>
      <c r="AY377" s="263" t="s">
        <v>164</v>
      </c>
    </row>
    <row r="378" s="14" customFormat="1">
      <c r="A378" s="14"/>
      <c r="B378" s="254"/>
      <c r="C378" s="255"/>
      <c r="D378" s="244" t="s">
        <v>172</v>
      </c>
      <c r="E378" s="256" t="s">
        <v>1</v>
      </c>
      <c r="F378" s="257" t="s">
        <v>1080</v>
      </c>
      <c r="G378" s="255"/>
      <c r="H378" s="256" t="s">
        <v>1</v>
      </c>
      <c r="I378" s="258"/>
      <c r="J378" s="255"/>
      <c r="K378" s="255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172</v>
      </c>
      <c r="AU378" s="263" t="s">
        <v>83</v>
      </c>
      <c r="AV378" s="14" t="s">
        <v>81</v>
      </c>
      <c r="AW378" s="14" t="s">
        <v>31</v>
      </c>
      <c r="AX378" s="14" t="s">
        <v>12</v>
      </c>
      <c r="AY378" s="263" t="s">
        <v>164</v>
      </c>
    </row>
    <row r="379" s="13" customFormat="1">
      <c r="A379" s="13"/>
      <c r="B379" s="242"/>
      <c r="C379" s="243"/>
      <c r="D379" s="244" t="s">
        <v>172</v>
      </c>
      <c r="E379" s="245" t="s">
        <v>1</v>
      </c>
      <c r="F379" s="246" t="s">
        <v>1081</v>
      </c>
      <c r="G379" s="243"/>
      <c r="H379" s="247">
        <v>1389.24449</v>
      </c>
      <c r="I379" s="248"/>
      <c r="J379" s="243"/>
      <c r="K379" s="243"/>
      <c r="L379" s="249"/>
      <c r="M379" s="250"/>
      <c r="N379" s="251"/>
      <c r="O379" s="251"/>
      <c r="P379" s="251"/>
      <c r="Q379" s="251"/>
      <c r="R379" s="251"/>
      <c r="S379" s="251"/>
      <c r="T379" s="252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53" t="s">
        <v>172</v>
      </c>
      <c r="AU379" s="253" t="s">
        <v>83</v>
      </c>
      <c r="AV379" s="13" t="s">
        <v>83</v>
      </c>
      <c r="AW379" s="13" t="s">
        <v>31</v>
      </c>
      <c r="AX379" s="13" t="s">
        <v>12</v>
      </c>
      <c r="AY379" s="253" t="s">
        <v>164</v>
      </c>
    </row>
    <row r="380" s="14" customFormat="1">
      <c r="A380" s="14"/>
      <c r="B380" s="254"/>
      <c r="C380" s="255"/>
      <c r="D380" s="244" t="s">
        <v>172</v>
      </c>
      <c r="E380" s="256" t="s">
        <v>1</v>
      </c>
      <c r="F380" s="257" t="s">
        <v>309</v>
      </c>
      <c r="G380" s="255"/>
      <c r="H380" s="256" t="s">
        <v>1</v>
      </c>
      <c r="I380" s="258"/>
      <c r="J380" s="255"/>
      <c r="K380" s="255"/>
      <c r="L380" s="259"/>
      <c r="M380" s="260"/>
      <c r="N380" s="261"/>
      <c r="O380" s="261"/>
      <c r="P380" s="261"/>
      <c r="Q380" s="261"/>
      <c r="R380" s="261"/>
      <c r="S380" s="261"/>
      <c r="T380" s="262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T380" s="263" t="s">
        <v>172</v>
      </c>
      <c r="AU380" s="263" t="s">
        <v>83</v>
      </c>
      <c r="AV380" s="14" t="s">
        <v>81</v>
      </c>
      <c r="AW380" s="14" t="s">
        <v>31</v>
      </c>
      <c r="AX380" s="14" t="s">
        <v>12</v>
      </c>
      <c r="AY380" s="263" t="s">
        <v>164</v>
      </c>
    </row>
    <row r="381" s="14" customFormat="1">
      <c r="A381" s="14"/>
      <c r="B381" s="254"/>
      <c r="C381" s="255"/>
      <c r="D381" s="244" t="s">
        <v>172</v>
      </c>
      <c r="E381" s="256" t="s">
        <v>1</v>
      </c>
      <c r="F381" s="257" t="s">
        <v>1043</v>
      </c>
      <c r="G381" s="255"/>
      <c r="H381" s="256" t="s">
        <v>1</v>
      </c>
      <c r="I381" s="258"/>
      <c r="J381" s="255"/>
      <c r="K381" s="255"/>
      <c r="L381" s="259"/>
      <c r="M381" s="260"/>
      <c r="N381" s="261"/>
      <c r="O381" s="261"/>
      <c r="P381" s="261"/>
      <c r="Q381" s="261"/>
      <c r="R381" s="261"/>
      <c r="S381" s="261"/>
      <c r="T381" s="26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63" t="s">
        <v>172</v>
      </c>
      <c r="AU381" s="263" t="s">
        <v>83</v>
      </c>
      <c r="AV381" s="14" t="s">
        <v>81</v>
      </c>
      <c r="AW381" s="14" t="s">
        <v>31</v>
      </c>
      <c r="AX381" s="14" t="s">
        <v>12</v>
      </c>
      <c r="AY381" s="263" t="s">
        <v>164</v>
      </c>
    </row>
    <row r="382" s="13" customFormat="1">
      <c r="A382" s="13"/>
      <c r="B382" s="242"/>
      <c r="C382" s="243"/>
      <c r="D382" s="244" t="s">
        <v>172</v>
      </c>
      <c r="E382" s="245" t="s">
        <v>1</v>
      </c>
      <c r="F382" s="246" t="s">
        <v>1082</v>
      </c>
      <c r="G382" s="243"/>
      <c r="H382" s="247">
        <v>37.61216237</v>
      </c>
      <c r="I382" s="248"/>
      <c r="J382" s="243"/>
      <c r="K382" s="243"/>
      <c r="L382" s="249"/>
      <c r="M382" s="250"/>
      <c r="N382" s="251"/>
      <c r="O382" s="251"/>
      <c r="P382" s="251"/>
      <c r="Q382" s="251"/>
      <c r="R382" s="251"/>
      <c r="S382" s="251"/>
      <c r="T382" s="252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53" t="s">
        <v>172</v>
      </c>
      <c r="AU382" s="253" t="s">
        <v>83</v>
      </c>
      <c r="AV382" s="13" t="s">
        <v>83</v>
      </c>
      <c r="AW382" s="13" t="s">
        <v>31</v>
      </c>
      <c r="AX382" s="13" t="s">
        <v>12</v>
      </c>
      <c r="AY382" s="253" t="s">
        <v>164</v>
      </c>
    </row>
    <row r="383" s="14" customFormat="1">
      <c r="A383" s="14"/>
      <c r="B383" s="254"/>
      <c r="C383" s="255"/>
      <c r="D383" s="244" t="s">
        <v>172</v>
      </c>
      <c r="E383" s="256" t="s">
        <v>1</v>
      </c>
      <c r="F383" s="257" t="s">
        <v>1045</v>
      </c>
      <c r="G383" s="255"/>
      <c r="H383" s="256" t="s">
        <v>1</v>
      </c>
      <c r="I383" s="258"/>
      <c r="J383" s="255"/>
      <c r="K383" s="255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172</v>
      </c>
      <c r="AU383" s="263" t="s">
        <v>83</v>
      </c>
      <c r="AV383" s="14" t="s">
        <v>81</v>
      </c>
      <c r="AW383" s="14" t="s">
        <v>31</v>
      </c>
      <c r="AX383" s="14" t="s">
        <v>12</v>
      </c>
      <c r="AY383" s="263" t="s">
        <v>164</v>
      </c>
    </row>
    <row r="384" s="13" customFormat="1">
      <c r="A384" s="13"/>
      <c r="B384" s="242"/>
      <c r="C384" s="243"/>
      <c r="D384" s="244" t="s">
        <v>172</v>
      </c>
      <c r="E384" s="245" t="s">
        <v>1</v>
      </c>
      <c r="F384" s="246" t="s">
        <v>1083</v>
      </c>
      <c r="G384" s="243"/>
      <c r="H384" s="247">
        <v>22.567297419999999</v>
      </c>
      <c r="I384" s="248"/>
      <c r="J384" s="243"/>
      <c r="K384" s="243"/>
      <c r="L384" s="249"/>
      <c r="M384" s="250"/>
      <c r="N384" s="251"/>
      <c r="O384" s="251"/>
      <c r="P384" s="251"/>
      <c r="Q384" s="251"/>
      <c r="R384" s="251"/>
      <c r="S384" s="251"/>
      <c r="T384" s="252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T384" s="253" t="s">
        <v>172</v>
      </c>
      <c r="AU384" s="253" t="s">
        <v>83</v>
      </c>
      <c r="AV384" s="13" t="s">
        <v>83</v>
      </c>
      <c r="AW384" s="13" t="s">
        <v>31</v>
      </c>
      <c r="AX384" s="13" t="s">
        <v>12</v>
      </c>
      <c r="AY384" s="253" t="s">
        <v>164</v>
      </c>
    </row>
    <row r="385" s="14" customFormat="1">
      <c r="A385" s="14"/>
      <c r="B385" s="254"/>
      <c r="C385" s="255"/>
      <c r="D385" s="244" t="s">
        <v>172</v>
      </c>
      <c r="E385" s="256" t="s">
        <v>1</v>
      </c>
      <c r="F385" s="257" t="s">
        <v>1084</v>
      </c>
      <c r="G385" s="255"/>
      <c r="H385" s="256" t="s">
        <v>1</v>
      </c>
      <c r="I385" s="258"/>
      <c r="J385" s="255"/>
      <c r="K385" s="255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172</v>
      </c>
      <c r="AU385" s="263" t="s">
        <v>83</v>
      </c>
      <c r="AV385" s="14" t="s">
        <v>81</v>
      </c>
      <c r="AW385" s="14" t="s">
        <v>31</v>
      </c>
      <c r="AX385" s="14" t="s">
        <v>12</v>
      </c>
      <c r="AY385" s="263" t="s">
        <v>164</v>
      </c>
    </row>
    <row r="386" s="13" customFormat="1">
      <c r="A386" s="13"/>
      <c r="B386" s="242"/>
      <c r="C386" s="243"/>
      <c r="D386" s="244" t="s">
        <v>172</v>
      </c>
      <c r="E386" s="245" t="s">
        <v>1</v>
      </c>
      <c r="F386" s="246" t="s">
        <v>1085</v>
      </c>
      <c r="G386" s="243"/>
      <c r="H386" s="247">
        <v>15.433987050000001</v>
      </c>
      <c r="I386" s="248"/>
      <c r="J386" s="243"/>
      <c r="K386" s="243"/>
      <c r="L386" s="249"/>
      <c r="M386" s="250"/>
      <c r="N386" s="251"/>
      <c r="O386" s="251"/>
      <c r="P386" s="251"/>
      <c r="Q386" s="251"/>
      <c r="R386" s="251"/>
      <c r="S386" s="251"/>
      <c r="T386" s="252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3" t="s">
        <v>172</v>
      </c>
      <c r="AU386" s="253" t="s">
        <v>83</v>
      </c>
      <c r="AV386" s="13" t="s">
        <v>83</v>
      </c>
      <c r="AW386" s="13" t="s">
        <v>31</v>
      </c>
      <c r="AX386" s="13" t="s">
        <v>12</v>
      </c>
      <c r="AY386" s="253" t="s">
        <v>164</v>
      </c>
    </row>
    <row r="387" s="16" customFormat="1">
      <c r="A387" s="16"/>
      <c r="B387" s="275"/>
      <c r="C387" s="276"/>
      <c r="D387" s="244" t="s">
        <v>172</v>
      </c>
      <c r="E387" s="277" t="s">
        <v>1</v>
      </c>
      <c r="F387" s="278" t="s">
        <v>308</v>
      </c>
      <c r="G387" s="276"/>
      <c r="H387" s="279">
        <v>1464.8579368400001</v>
      </c>
      <c r="I387" s="280"/>
      <c r="J387" s="276"/>
      <c r="K387" s="276"/>
      <c r="L387" s="281"/>
      <c r="M387" s="282"/>
      <c r="N387" s="283"/>
      <c r="O387" s="283"/>
      <c r="P387" s="283"/>
      <c r="Q387" s="283"/>
      <c r="R387" s="283"/>
      <c r="S387" s="283"/>
      <c r="T387" s="284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T387" s="285" t="s">
        <v>172</v>
      </c>
      <c r="AU387" s="285" t="s">
        <v>83</v>
      </c>
      <c r="AV387" s="16" t="s">
        <v>181</v>
      </c>
      <c r="AW387" s="16" t="s">
        <v>31</v>
      </c>
      <c r="AX387" s="16" t="s">
        <v>12</v>
      </c>
      <c r="AY387" s="285" t="s">
        <v>164</v>
      </c>
    </row>
    <row r="388" s="13" customFormat="1">
      <c r="A388" s="13"/>
      <c r="B388" s="242"/>
      <c r="C388" s="243"/>
      <c r="D388" s="244" t="s">
        <v>172</v>
      </c>
      <c r="E388" s="245" t="s">
        <v>1</v>
      </c>
      <c r="F388" s="246" t="s">
        <v>1088</v>
      </c>
      <c r="G388" s="243"/>
      <c r="H388" s="247">
        <v>5859.4317600000004</v>
      </c>
      <c r="I388" s="248"/>
      <c r="J388" s="243"/>
      <c r="K388" s="243"/>
      <c r="L388" s="249"/>
      <c r="M388" s="250"/>
      <c r="N388" s="251"/>
      <c r="O388" s="251"/>
      <c r="P388" s="251"/>
      <c r="Q388" s="251"/>
      <c r="R388" s="251"/>
      <c r="S388" s="251"/>
      <c r="T388" s="252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53" t="s">
        <v>172</v>
      </c>
      <c r="AU388" s="253" t="s">
        <v>83</v>
      </c>
      <c r="AV388" s="13" t="s">
        <v>83</v>
      </c>
      <c r="AW388" s="13" t="s">
        <v>31</v>
      </c>
      <c r="AX388" s="13" t="s">
        <v>81</v>
      </c>
      <c r="AY388" s="253" t="s">
        <v>164</v>
      </c>
    </row>
    <row r="389" s="13" customFormat="1">
      <c r="A389" s="13"/>
      <c r="B389" s="242"/>
      <c r="C389" s="243"/>
      <c r="D389" s="244" t="s">
        <v>172</v>
      </c>
      <c r="E389" s="243"/>
      <c r="F389" s="246" t="s">
        <v>1089</v>
      </c>
      <c r="G389" s="243"/>
      <c r="H389" s="247">
        <v>2929.7158800000002</v>
      </c>
      <c r="I389" s="248"/>
      <c r="J389" s="243"/>
      <c r="K389" s="243"/>
      <c r="L389" s="249"/>
      <c r="M389" s="250"/>
      <c r="N389" s="251"/>
      <c r="O389" s="251"/>
      <c r="P389" s="251"/>
      <c r="Q389" s="251"/>
      <c r="R389" s="251"/>
      <c r="S389" s="251"/>
      <c r="T389" s="252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T389" s="253" t="s">
        <v>172</v>
      </c>
      <c r="AU389" s="253" t="s">
        <v>83</v>
      </c>
      <c r="AV389" s="13" t="s">
        <v>83</v>
      </c>
      <c r="AW389" s="13" t="s">
        <v>4</v>
      </c>
      <c r="AX389" s="13" t="s">
        <v>81</v>
      </c>
      <c r="AY389" s="253" t="s">
        <v>164</v>
      </c>
    </row>
    <row r="390" s="2" customFormat="1" ht="24.15" customHeight="1">
      <c r="A390" s="39"/>
      <c r="B390" s="40"/>
      <c r="C390" s="228" t="s">
        <v>387</v>
      </c>
      <c r="D390" s="228" t="s">
        <v>166</v>
      </c>
      <c r="E390" s="229" t="s">
        <v>444</v>
      </c>
      <c r="F390" s="230" t="s">
        <v>445</v>
      </c>
      <c r="G390" s="231" t="s">
        <v>446</v>
      </c>
      <c r="H390" s="232">
        <v>2343.772704</v>
      </c>
      <c r="I390" s="233"/>
      <c r="J390" s="234">
        <f>ROUND(I390*H390,2)</f>
        <v>0</v>
      </c>
      <c r="K390" s="235"/>
      <c r="L390" s="45"/>
      <c r="M390" s="236" t="s">
        <v>1</v>
      </c>
      <c r="N390" s="237" t="s">
        <v>39</v>
      </c>
      <c r="O390" s="92"/>
      <c r="P390" s="238">
        <f>O390*H390</f>
        <v>0</v>
      </c>
      <c r="Q390" s="238">
        <v>0</v>
      </c>
      <c r="R390" s="238">
        <f>Q390*H390</f>
        <v>0</v>
      </c>
      <c r="S390" s="238">
        <v>0</v>
      </c>
      <c r="T390" s="239">
        <f>S390*H390</f>
        <v>0</v>
      </c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R390" s="240" t="s">
        <v>170</v>
      </c>
      <c r="AT390" s="240" t="s">
        <v>166</v>
      </c>
      <c r="AU390" s="240" t="s">
        <v>83</v>
      </c>
      <c r="AY390" s="18" t="s">
        <v>164</v>
      </c>
      <c r="BE390" s="241">
        <f>IF(N390="základní",J390,0)</f>
        <v>0</v>
      </c>
      <c r="BF390" s="241">
        <f>IF(N390="snížená",J390,0)</f>
        <v>0</v>
      </c>
      <c r="BG390" s="241">
        <f>IF(N390="zákl. přenesená",J390,0)</f>
        <v>0</v>
      </c>
      <c r="BH390" s="241">
        <f>IF(N390="sníž. přenesená",J390,0)</f>
        <v>0</v>
      </c>
      <c r="BI390" s="241">
        <f>IF(N390="nulová",J390,0)</f>
        <v>0</v>
      </c>
      <c r="BJ390" s="18" t="s">
        <v>81</v>
      </c>
      <c r="BK390" s="241">
        <f>ROUND(I390*H390,2)</f>
        <v>0</v>
      </c>
      <c r="BL390" s="18" t="s">
        <v>170</v>
      </c>
      <c r="BM390" s="240" t="s">
        <v>1092</v>
      </c>
    </row>
    <row r="391" s="14" customFormat="1">
      <c r="A391" s="14"/>
      <c r="B391" s="254"/>
      <c r="C391" s="255"/>
      <c r="D391" s="244" t="s">
        <v>172</v>
      </c>
      <c r="E391" s="256" t="s">
        <v>1</v>
      </c>
      <c r="F391" s="257" t="s">
        <v>408</v>
      </c>
      <c r="G391" s="255"/>
      <c r="H391" s="256" t="s">
        <v>1</v>
      </c>
      <c r="I391" s="258"/>
      <c r="J391" s="255"/>
      <c r="K391" s="255"/>
      <c r="L391" s="259"/>
      <c r="M391" s="260"/>
      <c r="N391" s="261"/>
      <c r="O391" s="261"/>
      <c r="P391" s="261"/>
      <c r="Q391" s="261"/>
      <c r="R391" s="261"/>
      <c r="S391" s="261"/>
      <c r="T391" s="26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63" t="s">
        <v>172</v>
      </c>
      <c r="AU391" s="263" t="s">
        <v>83</v>
      </c>
      <c r="AV391" s="14" t="s">
        <v>81</v>
      </c>
      <c r="AW391" s="14" t="s">
        <v>31</v>
      </c>
      <c r="AX391" s="14" t="s">
        <v>12</v>
      </c>
      <c r="AY391" s="263" t="s">
        <v>164</v>
      </c>
    </row>
    <row r="392" s="14" customFormat="1">
      <c r="A392" s="14"/>
      <c r="B392" s="254"/>
      <c r="C392" s="255"/>
      <c r="D392" s="244" t="s">
        <v>172</v>
      </c>
      <c r="E392" s="256" t="s">
        <v>1</v>
      </c>
      <c r="F392" s="257" t="s">
        <v>1080</v>
      </c>
      <c r="G392" s="255"/>
      <c r="H392" s="256" t="s">
        <v>1</v>
      </c>
      <c r="I392" s="258"/>
      <c r="J392" s="255"/>
      <c r="K392" s="255"/>
      <c r="L392" s="259"/>
      <c r="M392" s="260"/>
      <c r="N392" s="261"/>
      <c r="O392" s="261"/>
      <c r="P392" s="261"/>
      <c r="Q392" s="261"/>
      <c r="R392" s="261"/>
      <c r="S392" s="261"/>
      <c r="T392" s="262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T392" s="263" t="s">
        <v>172</v>
      </c>
      <c r="AU392" s="263" t="s">
        <v>83</v>
      </c>
      <c r="AV392" s="14" t="s">
        <v>81</v>
      </c>
      <c r="AW392" s="14" t="s">
        <v>31</v>
      </c>
      <c r="AX392" s="14" t="s">
        <v>12</v>
      </c>
      <c r="AY392" s="263" t="s">
        <v>164</v>
      </c>
    </row>
    <row r="393" s="13" customFormat="1">
      <c r="A393" s="13"/>
      <c r="B393" s="242"/>
      <c r="C393" s="243"/>
      <c r="D393" s="244" t="s">
        <v>172</v>
      </c>
      <c r="E393" s="245" t="s">
        <v>1</v>
      </c>
      <c r="F393" s="246" t="s">
        <v>1081</v>
      </c>
      <c r="G393" s="243"/>
      <c r="H393" s="247">
        <v>1389.24449</v>
      </c>
      <c r="I393" s="248"/>
      <c r="J393" s="243"/>
      <c r="K393" s="243"/>
      <c r="L393" s="249"/>
      <c r="M393" s="250"/>
      <c r="N393" s="251"/>
      <c r="O393" s="251"/>
      <c r="P393" s="251"/>
      <c r="Q393" s="251"/>
      <c r="R393" s="251"/>
      <c r="S393" s="251"/>
      <c r="T393" s="252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T393" s="253" t="s">
        <v>172</v>
      </c>
      <c r="AU393" s="253" t="s">
        <v>83</v>
      </c>
      <c r="AV393" s="13" t="s">
        <v>83</v>
      </c>
      <c r="AW393" s="13" t="s">
        <v>31</v>
      </c>
      <c r="AX393" s="13" t="s">
        <v>12</v>
      </c>
      <c r="AY393" s="253" t="s">
        <v>164</v>
      </c>
    </row>
    <row r="394" s="14" customFormat="1">
      <c r="A394" s="14"/>
      <c r="B394" s="254"/>
      <c r="C394" s="255"/>
      <c r="D394" s="244" t="s">
        <v>172</v>
      </c>
      <c r="E394" s="256" t="s">
        <v>1</v>
      </c>
      <c r="F394" s="257" t="s">
        <v>309</v>
      </c>
      <c r="G394" s="255"/>
      <c r="H394" s="256" t="s">
        <v>1</v>
      </c>
      <c r="I394" s="258"/>
      <c r="J394" s="255"/>
      <c r="K394" s="255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172</v>
      </c>
      <c r="AU394" s="263" t="s">
        <v>83</v>
      </c>
      <c r="AV394" s="14" t="s">
        <v>81</v>
      </c>
      <c r="AW394" s="14" t="s">
        <v>31</v>
      </c>
      <c r="AX394" s="14" t="s">
        <v>12</v>
      </c>
      <c r="AY394" s="263" t="s">
        <v>164</v>
      </c>
    </row>
    <row r="395" s="14" customFormat="1">
      <c r="A395" s="14"/>
      <c r="B395" s="254"/>
      <c r="C395" s="255"/>
      <c r="D395" s="244" t="s">
        <v>172</v>
      </c>
      <c r="E395" s="256" t="s">
        <v>1</v>
      </c>
      <c r="F395" s="257" t="s">
        <v>1043</v>
      </c>
      <c r="G395" s="255"/>
      <c r="H395" s="256" t="s">
        <v>1</v>
      </c>
      <c r="I395" s="258"/>
      <c r="J395" s="255"/>
      <c r="K395" s="255"/>
      <c r="L395" s="259"/>
      <c r="M395" s="260"/>
      <c r="N395" s="261"/>
      <c r="O395" s="261"/>
      <c r="P395" s="261"/>
      <c r="Q395" s="261"/>
      <c r="R395" s="261"/>
      <c r="S395" s="261"/>
      <c r="T395" s="262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63" t="s">
        <v>172</v>
      </c>
      <c r="AU395" s="263" t="s">
        <v>83</v>
      </c>
      <c r="AV395" s="14" t="s">
        <v>81</v>
      </c>
      <c r="AW395" s="14" t="s">
        <v>31</v>
      </c>
      <c r="AX395" s="14" t="s">
        <v>12</v>
      </c>
      <c r="AY395" s="263" t="s">
        <v>164</v>
      </c>
    </row>
    <row r="396" s="13" customFormat="1">
      <c r="A396" s="13"/>
      <c r="B396" s="242"/>
      <c r="C396" s="243"/>
      <c r="D396" s="244" t="s">
        <v>172</v>
      </c>
      <c r="E396" s="245" t="s">
        <v>1</v>
      </c>
      <c r="F396" s="246" t="s">
        <v>1082</v>
      </c>
      <c r="G396" s="243"/>
      <c r="H396" s="247">
        <v>37.61216237</v>
      </c>
      <c r="I396" s="248"/>
      <c r="J396" s="243"/>
      <c r="K396" s="243"/>
      <c r="L396" s="249"/>
      <c r="M396" s="250"/>
      <c r="N396" s="251"/>
      <c r="O396" s="251"/>
      <c r="P396" s="251"/>
      <c r="Q396" s="251"/>
      <c r="R396" s="251"/>
      <c r="S396" s="251"/>
      <c r="T396" s="252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3" t="s">
        <v>172</v>
      </c>
      <c r="AU396" s="253" t="s">
        <v>83</v>
      </c>
      <c r="AV396" s="13" t="s">
        <v>83</v>
      </c>
      <c r="AW396" s="13" t="s">
        <v>31</v>
      </c>
      <c r="AX396" s="13" t="s">
        <v>12</v>
      </c>
      <c r="AY396" s="253" t="s">
        <v>164</v>
      </c>
    </row>
    <row r="397" s="14" customFormat="1">
      <c r="A397" s="14"/>
      <c r="B397" s="254"/>
      <c r="C397" s="255"/>
      <c r="D397" s="244" t="s">
        <v>172</v>
      </c>
      <c r="E397" s="256" t="s">
        <v>1</v>
      </c>
      <c r="F397" s="257" t="s">
        <v>1045</v>
      </c>
      <c r="G397" s="255"/>
      <c r="H397" s="256" t="s">
        <v>1</v>
      </c>
      <c r="I397" s="258"/>
      <c r="J397" s="255"/>
      <c r="K397" s="255"/>
      <c r="L397" s="259"/>
      <c r="M397" s="260"/>
      <c r="N397" s="261"/>
      <c r="O397" s="261"/>
      <c r="P397" s="261"/>
      <c r="Q397" s="261"/>
      <c r="R397" s="261"/>
      <c r="S397" s="261"/>
      <c r="T397" s="262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263" t="s">
        <v>172</v>
      </c>
      <c r="AU397" s="263" t="s">
        <v>83</v>
      </c>
      <c r="AV397" s="14" t="s">
        <v>81</v>
      </c>
      <c r="AW397" s="14" t="s">
        <v>31</v>
      </c>
      <c r="AX397" s="14" t="s">
        <v>12</v>
      </c>
      <c r="AY397" s="263" t="s">
        <v>164</v>
      </c>
    </row>
    <row r="398" s="13" customFormat="1">
      <c r="A398" s="13"/>
      <c r="B398" s="242"/>
      <c r="C398" s="243"/>
      <c r="D398" s="244" t="s">
        <v>172</v>
      </c>
      <c r="E398" s="245" t="s">
        <v>1</v>
      </c>
      <c r="F398" s="246" t="s">
        <v>1083</v>
      </c>
      <c r="G398" s="243"/>
      <c r="H398" s="247">
        <v>22.567297419999999</v>
      </c>
      <c r="I398" s="248"/>
      <c r="J398" s="243"/>
      <c r="K398" s="243"/>
      <c r="L398" s="249"/>
      <c r="M398" s="250"/>
      <c r="N398" s="251"/>
      <c r="O398" s="251"/>
      <c r="P398" s="251"/>
      <c r="Q398" s="251"/>
      <c r="R398" s="251"/>
      <c r="S398" s="251"/>
      <c r="T398" s="252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T398" s="253" t="s">
        <v>172</v>
      </c>
      <c r="AU398" s="253" t="s">
        <v>83</v>
      </c>
      <c r="AV398" s="13" t="s">
        <v>83</v>
      </c>
      <c r="AW398" s="13" t="s">
        <v>31</v>
      </c>
      <c r="AX398" s="13" t="s">
        <v>12</v>
      </c>
      <c r="AY398" s="253" t="s">
        <v>164</v>
      </c>
    </row>
    <row r="399" s="14" customFormat="1">
      <c r="A399" s="14"/>
      <c r="B399" s="254"/>
      <c r="C399" s="255"/>
      <c r="D399" s="244" t="s">
        <v>172</v>
      </c>
      <c r="E399" s="256" t="s">
        <v>1</v>
      </c>
      <c r="F399" s="257" t="s">
        <v>1084</v>
      </c>
      <c r="G399" s="255"/>
      <c r="H399" s="256" t="s">
        <v>1</v>
      </c>
      <c r="I399" s="258"/>
      <c r="J399" s="255"/>
      <c r="K399" s="255"/>
      <c r="L399" s="259"/>
      <c r="M399" s="260"/>
      <c r="N399" s="261"/>
      <c r="O399" s="261"/>
      <c r="P399" s="261"/>
      <c r="Q399" s="261"/>
      <c r="R399" s="261"/>
      <c r="S399" s="261"/>
      <c r="T399" s="262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63" t="s">
        <v>172</v>
      </c>
      <c r="AU399" s="263" t="s">
        <v>83</v>
      </c>
      <c r="AV399" s="14" t="s">
        <v>81</v>
      </c>
      <c r="AW399" s="14" t="s">
        <v>31</v>
      </c>
      <c r="AX399" s="14" t="s">
        <v>12</v>
      </c>
      <c r="AY399" s="263" t="s">
        <v>164</v>
      </c>
    </row>
    <row r="400" s="13" customFormat="1">
      <c r="A400" s="13"/>
      <c r="B400" s="242"/>
      <c r="C400" s="243"/>
      <c r="D400" s="244" t="s">
        <v>172</v>
      </c>
      <c r="E400" s="245" t="s">
        <v>1</v>
      </c>
      <c r="F400" s="246" t="s">
        <v>1085</v>
      </c>
      <c r="G400" s="243"/>
      <c r="H400" s="247">
        <v>15.433987050000001</v>
      </c>
      <c r="I400" s="248"/>
      <c r="J400" s="243"/>
      <c r="K400" s="243"/>
      <c r="L400" s="249"/>
      <c r="M400" s="250"/>
      <c r="N400" s="251"/>
      <c r="O400" s="251"/>
      <c r="P400" s="251"/>
      <c r="Q400" s="251"/>
      <c r="R400" s="251"/>
      <c r="S400" s="251"/>
      <c r="T400" s="252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53" t="s">
        <v>172</v>
      </c>
      <c r="AU400" s="253" t="s">
        <v>83</v>
      </c>
      <c r="AV400" s="13" t="s">
        <v>83</v>
      </c>
      <c r="AW400" s="13" t="s">
        <v>31</v>
      </c>
      <c r="AX400" s="13" t="s">
        <v>12</v>
      </c>
      <c r="AY400" s="253" t="s">
        <v>164</v>
      </c>
    </row>
    <row r="401" s="15" customFormat="1">
      <c r="A401" s="15"/>
      <c r="B401" s="264"/>
      <c r="C401" s="265"/>
      <c r="D401" s="244" t="s">
        <v>172</v>
      </c>
      <c r="E401" s="266" t="s">
        <v>1</v>
      </c>
      <c r="F401" s="267" t="s">
        <v>180</v>
      </c>
      <c r="G401" s="265"/>
      <c r="H401" s="268">
        <v>1464.8579368400001</v>
      </c>
      <c r="I401" s="269"/>
      <c r="J401" s="265"/>
      <c r="K401" s="265"/>
      <c r="L401" s="270"/>
      <c r="M401" s="271"/>
      <c r="N401" s="272"/>
      <c r="O401" s="272"/>
      <c r="P401" s="272"/>
      <c r="Q401" s="272"/>
      <c r="R401" s="272"/>
      <c r="S401" s="272"/>
      <c r="T401" s="273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274" t="s">
        <v>172</v>
      </c>
      <c r="AU401" s="274" t="s">
        <v>83</v>
      </c>
      <c r="AV401" s="15" t="s">
        <v>170</v>
      </c>
      <c r="AW401" s="15" t="s">
        <v>31</v>
      </c>
      <c r="AX401" s="15" t="s">
        <v>81</v>
      </c>
      <c r="AY401" s="274" t="s">
        <v>164</v>
      </c>
    </row>
    <row r="402" s="13" customFormat="1">
      <c r="A402" s="13"/>
      <c r="B402" s="242"/>
      <c r="C402" s="243"/>
      <c r="D402" s="244" t="s">
        <v>172</v>
      </c>
      <c r="E402" s="243"/>
      <c r="F402" s="246" t="s">
        <v>1093</v>
      </c>
      <c r="G402" s="243"/>
      <c r="H402" s="247">
        <v>2343.772704</v>
      </c>
      <c r="I402" s="248"/>
      <c r="J402" s="243"/>
      <c r="K402" s="243"/>
      <c r="L402" s="249"/>
      <c r="M402" s="250"/>
      <c r="N402" s="251"/>
      <c r="O402" s="251"/>
      <c r="P402" s="251"/>
      <c r="Q402" s="251"/>
      <c r="R402" s="251"/>
      <c r="S402" s="251"/>
      <c r="T402" s="252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T402" s="253" t="s">
        <v>172</v>
      </c>
      <c r="AU402" s="253" t="s">
        <v>83</v>
      </c>
      <c r="AV402" s="13" t="s">
        <v>83</v>
      </c>
      <c r="AW402" s="13" t="s">
        <v>4</v>
      </c>
      <c r="AX402" s="13" t="s">
        <v>81</v>
      </c>
      <c r="AY402" s="253" t="s">
        <v>164</v>
      </c>
    </row>
    <row r="403" s="2" customFormat="1" ht="24.15" customHeight="1">
      <c r="A403" s="39"/>
      <c r="B403" s="40"/>
      <c r="C403" s="228" t="s">
        <v>391</v>
      </c>
      <c r="D403" s="228" t="s">
        <v>166</v>
      </c>
      <c r="E403" s="229" t="s">
        <v>450</v>
      </c>
      <c r="F403" s="230" t="s">
        <v>451</v>
      </c>
      <c r="G403" s="231" t="s">
        <v>269</v>
      </c>
      <c r="H403" s="232">
        <v>2659.9702200000002</v>
      </c>
      <c r="I403" s="233"/>
      <c r="J403" s="234">
        <f>ROUND(I403*H403,2)</f>
        <v>0</v>
      </c>
      <c r="K403" s="235"/>
      <c r="L403" s="45"/>
      <c r="M403" s="236" t="s">
        <v>1</v>
      </c>
      <c r="N403" s="237" t="s">
        <v>39</v>
      </c>
      <c r="O403" s="92"/>
      <c r="P403" s="238">
        <f>O403*H403</f>
        <v>0</v>
      </c>
      <c r="Q403" s="238">
        <v>0</v>
      </c>
      <c r="R403" s="238">
        <f>Q403*H403</f>
        <v>0</v>
      </c>
      <c r="S403" s="238">
        <v>0</v>
      </c>
      <c r="T403" s="239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40" t="s">
        <v>170</v>
      </c>
      <c r="AT403" s="240" t="s">
        <v>166</v>
      </c>
      <c r="AU403" s="240" t="s">
        <v>83</v>
      </c>
      <c r="AY403" s="18" t="s">
        <v>164</v>
      </c>
      <c r="BE403" s="241">
        <f>IF(N403="základní",J403,0)</f>
        <v>0</v>
      </c>
      <c r="BF403" s="241">
        <f>IF(N403="snížená",J403,0)</f>
        <v>0</v>
      </c>
      <c r="BG403" s="241">
        <f>IF(N403="zákl. přenesená",J403,0)</f>
        <v>0</v>
      </c>
      <c r="BH403" s="241">
        <f>IF(N403="sníž. přenesená",J403,0)</f>
        <v>0</v>
      </c>
      <c r="BI403" s="241">
        <f>IF(N403="nulová",J403,0)</f>
        <v>0</v>
      </c>
      <c r="BJ403" s="18" t="s">
        <v>81</v>
      </c>
      <c r="BK403" s="241">
        <f>ROUND(I403*H403,2)</f>
        <v>0</v>
      </c>
      <c r="BL403" s="18" t="s">
        <v>170</v>
      </c>
      <c r="BM403" s="240" t="s">
        <v>1094</v>
      </c>
    </row>
    <row r="404" s="14" customFormat="1">
      <c r="A404" s="14"/>
      <c r="B404" s="254"/>
      <c r="C404" s="255"/>
      <c r="D404" s="244" t="s">
        <v>172</v>
      </c>
      <c r="E404" s="256" t="s">
        <v>1</v>
      </c>
      <c r="F404" s="257" t="s">
        <v>396</v>
      </c>
      <c r="G404" s="255"/>
      <c r="H404" s="256" t="s">
        <v>1</v>
      </c>
      <c r="I404" s="258"/>
      <c r="J404" s="255"/>
      <c r="K404" s="255"/>
      <c r="L404" s="259"/>
      <c r="M404" s="260"/>
      <c r="N404" s="261"/>
      <c r="O404" s="261"/>
      <c r="P404" s="261"/>
      <c r="Q404" s="261"/>
      <c r="R404" s="261"/>
      <c r="S404" s="261"/>
      <c r="T404" s="262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63" t="s">
        <v>172</v>
      </c>
      <c r="AU404" s="263" t="s">
        <v>83</v>
      </c>
      <c r="AV404" s="14" t="s">
        <v>81</v>
      </c>
      <c r="AW404" s="14" t="s">
        <v>31</v>
      </c>
      <c r="AX404" s="14" t="s">
        <v>12</v>
      </c>
      <c r="AY404" s="263" t="s">
        <v>164</v>
      </c>
    </row>
    <row r="405" s="13" customFormat="1">
      <c r="A405" s="13"/>
      <c r="B405" s="242"/>
      <c r="C405" s="243"/>
      <c r="D405" s="244" t="s">
        <v>172</v>
      </c>
      <c r="E405" s="245" t="s">
        <v>1</v>
      </c>
      <c r="F405" s="246" t="s">
        <v>1095</v>
      </c>
      <c r="G405" s="243"/>
      <c r="H405" s="247">
        <v>2659.9702200000002</v>
      </c>
      <c r="I405" s="248"/>
      <c r="J405" s="243"/>
      <c r="K405" s="243"/>
      <c r="L405" s="249"/>
      <c r="M405" s="250"/>
      <c r="N405" s="251"/>
      <c r="O405" s="251"/>
      <c r="P405" s="251"/>
      <c r="Q405" s="251"/>
      <c r="R405" s="251"/>
      <c r="S405" s="251"/>
      <c r="T405" s="252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3" t="s">
        <v>172</v>
      </c>
      <c r="AU405" s="253" t="s">
        <v>83</v>
      </c>
      <c r="AV405" s="13" t="s">
        <v>83</v>
      </c>
      <c r="AW405" s="13" t="s">
        <v>31</v>
      </c>
      <c r="AX405" s="13" t="s">
        <v>12</v>
      </c>
      <c r="AY405" s="253" t="s">
        <v>164</v>
      </c>
    </row>
    <row r="406" s="15" customFormat="1">
      <c r="A406" s="15"/>
      <c r="B406" s="264"/>
      <c r="C406" s="265"/>
      <c r="D406" s="244" t="s">
        <v>172</v>
      </c>
      <c r="E406" s="266" t="s">
        <v>1</v>
      </c>
      <c r="F406" s="267" t="s">
        <v>180</v>
      </c>
      <c r="G406" s="265"/>
      <c r="H406" s="268">
        <v>2659.9702200000002</v>
      </c>
      <c r="I406" s="269"/>
      <c r="J406" s="265"/>
      <c r="K406" s="265"/>
      <c r="L406" s="270"/>
      <c r="M406" s="271"/>
      <c r="N406" s="272"/>
      <c r="O406" s="272"/>
      <c r="P406" s="272"/>
      <c r="Q406" s="272"/>
      <c r="R406" s="272"/>
      <c r="S406" s="272"/>
      <c r="T406" s="273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T406" s="274" t="s">
        <v>172</v>
      </c>
      <c r="AU406" s="274" t="s">
        <v>83</v>
      </c>
      <c r="AV406" s="15" t="s">
        <v>170</v>
      </c>
      <c r="AW406" s="15" t="s">
        <v>31</v>
      </c>
      <c r="AX406" s="15" t="s">
        <v>81</v>
      </c>
      <c r="AY406" s="274" t="s">
        <v>164</v>
      </c>
    </row>
    <row r="407" s="2" customFormat="1" ht="24.15" customHeight="1">
      <c r="A407" s="39"/>
      <c r="B407" s="40"/>
      <c r="C407" s="228" t="s">
        <v>399</v>
      </c>
      <c r="D407" s="228" t="s">
        <v>166</v>
      </c>
      <c r="E407" s="229" t="s">
        <v>454</v>
      </c>
      <c r="F407" s="230" t="s">
        <v>455</v>
      </c>
      <c r="G407" s="231" t="s">
        <v>269</v>
      </c>
      <c r="H407" s="232">
        <v>1071.9113600000001</v>
      </c>
      <c r="I407" s="233"/>
      <c r="J407" s="234">
        <f>ROUND(I407*H407,2)</f>
        <v>0</v>
      </c>
      <c r="K407" s="235"/>
      <c r="L407" s="45"/>
      <c r="M407" s="236" t="s">
        <v>1</v>
      </c>
      <c r="N407" s="237" t="s">
        <v>39</v>
      </c>
      <c r="O407" s="92"/>
      <c r="P407" s="238">
        <f>O407*H407</f>
        <v>0</v>
      </c>
      <c r="Q407" s="238">
        <v>0</v>
      </c>
      <c r="R407" s="238">
        <f>Q407*H407</f>
        <v>0</v>
      </c>
      <c r="S407" s="238">
        <v>0</v>
      </c>
      <c r="T407" s="239">
        <f>S407*H407</f>
        <v>0</v>
      </c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R407" s="240" t="s">
        <v>170</v>
      </c>
      <c r="AT407" s="240" t="s">
        <v>166</v>
      </c>
      <c r="AU407" s="240" t="s">
        <v>83</v>
      </c>
      <c r="AY407" s="18" t="s">
        <v>164</v>
      </c>
      <c r="BE407" s="241">
        <f>IF(N407="základní",J407,0)</f>
        <v>0</v>
      </c>
      <c r="BF407" s="241">
        <f>IF(N407="snížená",J407,0)</f>
        <v>0</v>
      </c>
      <c r="BG407" s="241">
        <f>IF(N407="zákl. přenesená",J407,0)</f>
        <v>0</v>
      </c>
      <c r="BH407" s="241">
        <f>IF(N407="sníž. přenesená",J407,0)</f>
        <v>0</v>
      </c>
      <c r="BI407" s="241">
        <f>IF(N407="nulová",J407,0)</f>
        <v>0</v>
      </c>
      <c r="BJ407" s="18" t="s">
        <v>81</v>
      </c>
      <c r="BK407" s="241">
        <f>ROUND(I407*H407,2)</f>
        <v>0</v>
      </c>
      <c r="BL407" s="18" t="s">
        <v>170</v>
      </c>
      <c r="BM407" s="240" t="s">
        <v>1096</v>
      </c>
    </row>
    <row r="408" s="14" customFormat="1">
      <c r="A408" s="14"/>
      <c r="B408" s="254"/>
      <c r="C408" s="255"/>
      <c r="D408" s="244" t="s">
        <v>172</v>
      </c>
      <c r="E408" s="256" t="s">
        <v>1</v>
      </c>
      <c r="F408" s="257" t="s">
        <v>1097</v>
      </c>
      <c r="G408" s="255"/>
      <c r="H408" s="256" t="s">
        <v>1</v>
      </c>
      <c r="I408" s="258"/>
      <c r="J408" s="255"/>
      <c r="K408" s="255"/>
      <c r="L408" s="259"/>
      <c r="M408" s="260"/>
      <c r="N408" s="261"/>
      <c r="O408" s="261"/>
      <c r="P408" s="261"/>
      <c r="Q408" s="261"/>
      <c r="R408" s="261"/>
      <c r="S408" s="261"/>
      <c r="T408" s="262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63" t="s">
        <v>172</v>
      </c>
      <c r="AU408" s="263" t="s">
        <v>83</v>
      </c>
      <c r="AV408" s="14" t="s">
        <v>81</v>
      </c>
      <c r="AW408" s="14" t="s">
        <v>31</v>
      </c>
      <c r="AX408" s="14" t="s">
        <v>12</v>
      </c>
      <c r="AY408" s="263" t="s">
        <v>164</v>
      </c>
    </row>
    <row r="409" s="13" customFormat="1">
      <c r="A409" s="13"/>
      <c r="B409" s="242"/>
      <c r="C409" s="243"/>
      <c r="D409" s="244" t="s">
        <v>172</v>
      </c>
      <c r="E409" s="245" t="s">
        <v>1</v>
      </c>
      <c r="F409" s="246" t="s">
        <v>1098</v>
      </c>
      <c r="G409" s="243"/>
      <c r="H409" s="247">
        <v>1148.2380000000001</v>
      </c>
      <c r="I409" s="248"/>
      <c r="J409" s="243"/>
      <c r="K409" s="243"/>
      <c r="L409" s="249"/>
      <c r="M409" s="250"/>
      <c r="N409" s="251"/>
      <c r="O409" s="251"/>
      <c r="P409" s="251"/>
      <c r="Q409" s="251"/>
      <c r="R409" s="251"/>
      <c r="S409" s="251"/>
      <c r="T409" s="252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3" t="s">
        <v>172</v>
      </c>
      <c r="AU409" s="253" t="s">
        <v>83</v>
      </c>
      <c r="AV409" s="13" t="s">
        <v>83</v>
      </c>
      <c r="AW409" s="13" t="s">
        <v>31</v>
      </c>
      <c r="AX409" s="13" t="s">
        <v>12</v>
      </c>
      <c r="AY409" s="253" t="s">
        <v>164</v>
      </c>
    </row>
    <row r="410" s="16" customFormat="1">
      <c r="A410" s="16"/>
      <c r="B410" s="275"/>
      <c r="C410" s="276"/>
      <c r="D410" s="244" t="s">
        <v>172</v>
      </c>
      <c r="E410" s="277" t="s">
        <v>1</v>
      </c>
      <c r="F410" s="278" t="s">
        <v>308</v>
      </c>
      <c r="G410" s="276"/>
      <c r="H410" s="279">
        <v>1148.2380000000001</v>
      </c>
      <c r="I410" s="280"/>
      <c r="J410" s="276"/>
      <c r="K410" s="276"/>
      <c r="L410" s="281"/>
      <c r="M410" s="282"/>
      <c r="N410" s="283"/>
      <c r="O410" s="283"/>
      <c r="P410" s="283"/>
      <c r="Q410" s="283"/>
      <c r="R410" s="283"/>
      <c r="S410" s="283"/>
      <c r="T410" s="284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T410" s="285" t="s">
        <v>172</v>
      </c>
      <c r="AU410" s="285" t="s">
        <v>83</v>
      </c>
      <c r="AV410" s="16" t="s">
        <v>181</v>
      </c>
      <c r="AW410" s="16" t="s">
        <v>31</v>
      </c>
      <c r="AX410" s="16" t="s">
        <v>12</v>
      </c>
      <c r="AY410" s="285" t="s">
        <v>164</v>
      </c>
    </row>
    <row r="411" s="14" customFormat="1">
      <c r="A411" s="14"/>
      <c r="B411" s="254"/>
      <c r="C411" s="255"/>
      <c r="D411" s="244" t="s">
        <v>172</v>
      </c>
      <c r="E411" s="256" t="s">
        <v>1</v>
      </c>
      <c r="F411" s="257" t="s">
        <v>1099</v>
      </c>
      <c r="G411" s="255"/>
      <c r="H411" s="256" t="s">
        <v>1</v>
      </c>
      <c r="I411" s="258"/>
      <c r="J411" s="255"/>
      <c r="K411" s="255"/>
      <c r="L411" s="259"/>
      <c r="M411" s="260"/>
      <c r="N411" s="261"/>
      <c r="O411" s="261"/>
      <c r="P411" s="261"/>
      <c r="Q411" s="261"/>
      <c r="R411" s="261"/>
      <c r="S411" s="261"/>
      <c r="T411" s="262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T411" s="263" t="s">
        <v>172</v>
      </c>
      <c r="AU411" s="263" t="s">
        <v>83</v>
      </c>
      <c r="AV411" s="14" t="s">
        <v>81</v>
      </c>
      <c r="AW411" s="14" t="s">
        <v>31</v>
      </c>
      <c r="AX411" s="14" t="s">
        <v>12</v>
      </c>
      <c r="AY411" s="263" t="s">
        <v>164</v>
      </c>
    </row>
    <row r="412" s="14" customFormat="1">
      <c r="A412" s="14"/>
      <c r="B412" s="254"/>
      <c r="C412" s="255"/>
      <c r="D412" s="244" t="s">
        <v>172</v>
      </c>
      <c r="E412" s="256" t="s">
        <v>1</v>
      </c>
      <c r="F412" s="257" t="s">
        <v>1100</v>
      </c>
      <c r="G412" s="255"/>
      <c r="H412" s="256" t="s">
        <v>1</v>
      </c>
      <c r="I412" s="258"/>
      <c r="J412" s="255"/>
      <c r="K412" s="255"/>
      <c r="L412" s="259"/>
      <c r="M412" s="260"/>
      <c r="N412" s="261"/>
      <c r="O412" s="261"/>
      <c r="P412" s="261"/>
      <c r="Q412" s="261"/>
      <c r="R412" s="261"/>
      <c r="S412" s="261"/>
      <c r="T412" s="262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63" t="s">
        <v>172</v>
      </c>
      <c r="AU412" s="263" t="s">
        <v>83</v>
      </c>
      <c r="AV412" s="14" t="s">
        <v>81</v>
      </c>
      <c r="AW412" s="14" t="s">
        <v>31</v>
      </c>
      <c r="AX412" s="14" t="s">
        <v>12</v>
      </c>
      <c r="AY412" s="263" t="s">
        <v>164</v>
      </c>
    </row>
    <row r="413" s="13" customFormat="1">
      <c r="A413" s="13"/>
      <c r="B413" s="242"/>
      <c r="C413" s="243"/>
      <c r="D413" s="244" t="s">
        <v>172</v>
      </c>
      <c r="E413" s="245" t="s">
        <v>1</v>
      </c>
      <c r="F413" s="246" t="s">
        <v>1101</v>
      </c>
      <c r="G413" s="243"/>
      <c r="H413" s="247">
        <v>-8.4239999999999995</v>
      </c>
      <c r="I413" s="248"/>
      <c r="J413" s="243"/>
      <c r="K413" s="243"/>
      <c r="L413" s="249"/>
      <c r="M413" s="250"/>
      <c r="N413" s="251"/>
      <c r="O413" s="251"/>
      <c r="P413" s="251"/>
      <c r="Q413" s="251"/>
      <c r="R413" s="251"/>
      <c r="S413" s="251"/>
      <c r="T413" s="252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53" t="s">
        <v>172</v>
      </c>
      <c r="AU413" s="253" t="s">
        <v>83</v>
      </c>
      <c r="AV413" s="13" t="s">
        <v>83</v>
      </c>
      <c r="AW413" s="13" t="s">
        <v>31</v>
      </c>
      <c r="AX413" s="13" t="s">
        <v>12</v>
      </c>
      <c r="AY413" s="253" t="s">
        <v>164</v>
      </c>
    </row>
    <row r="414" s="14" customFormat="1">
      <c r="A414" s="14"/>
      <c r="B414" s="254"/>
      <c r="C414" s="255"/>
      <c r="D414" s="244" t="s">
        <v>172</v>
      </c>
      <c r="E414" s="256" t="s">
        <v>1</v>
      </c>
      <c r="F414" s="257" t="s">
        <v>1102</v>
      </c>
      <c r="G414" s="255"/>
      <c r="H414" s="256" t="s">
        <v>1</v>
      </c>
      <c r="I414" s="258"/>
      <c r="J414" s="255"/>
      <c r="K414" s="255"/>
      <c r="L414" s="259"/>
      <c r="M414" s="260"/>
      <c r="N414" s="261"/>
      <c r="O414" s="261"/>
      <c r="P414" s="261"/>
      <c r="Q414" s="261"/>
      <c r="R414" s="261"/>
      <c r="S414" s="261"/>
      <c r="T414" s="262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63" t="s">
        <v>172</v>
      </c>
      <c r="AU414" s="263" t="s">
        <v>83</v>
      </c>
      <c r="AV414" s="14" t="s">
        <v>81</v>
      </c>
      <c r="AW414" s="14" t="s">
        <v>31</v>
      </c>
      <c r="AX414" s="14" t="s">
        <v>12</v>
      </c>
      <c r="AY414" s="263" t="s">
        <v>164</v>
      </c>
    </row>
    <row r="415" s="13" customFormat="1">
      <c r="A415" s="13"/>
      <c r="B415" s="242"/>
      <c r="C415" s="243"/>
      <c r="D415" s="244" t="s">
        <v>172</v>
      </c>
      <c r="E415" s="245" t="s">
        <v>1</v>
      </c>
      <c r="F415" s="246" t="s">
        <v>1103</v>
      </c>
      <c r="G415" s="243"/>
      <c r="H415" s="247">
        <v>-1.6848000000000001</v>
      </c>
      <c r="I415" s="248"/>
      <c r="J415" s="243"/>
      <c r="K415" s="243"/>
      <c r="L415" s="249"/>
      <c r="M415" s="250"/>
      <c r="N415" s="251"/>
      <c r="O415" s="251"/>
      <c r="P415" s="251"/>
      <c r="Q415" s="251"/>
      <c r="R415" s="251"/>
      <c r="S415" s="251"/>
      <c r="T415" s="252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53" t="s">
        <v>172</v>
      </c>
      <c r="AU415" s="253" t="s">
        <v>83</v>
      </c>
      <c r="AV415" s="13" t="s">
        <v>83</v>
      </c>
      <c r="AW415" s="13" t="s">
        <v>31</v>
      </c>
      <c r="AX415" s="13" t="s">
        <v>12</v>
      </c>
      <c r="AY415" s="253" t="s">
        <v>164</v>
      </c>
    </row>
    <row r="416" s="14" customFormat="1">
      <c r="A416" s="14"/>
      <c r="B416" s="254"/>
      <c r="C416" s="255"/>
      <c r="D416" s="244" t="s">
        <v>172</v>
      </c>
      <c r="E416" s="256" t="s">
        <v>1</v>
      </c>
      <c r="F416" s="257" t="s">
        <v>1104</v>
      </c>
      <c r="G416" s="255"/>
      <c r="H416" s="256" t="s">
        <v>1</v>
      </c>
      <c r="I416" s="258"/>
      <c r="J416" s="255"/>
      <c r="K416" s="255"/>
      <c r="L416" s="259"/>
      <c r="M416" s="260"/>
      <c r="N416" s="261"/>
      <c r="O416" s="261"/>
      <c r="P416" s="261"/>
      <c r="Q416" s="261"/>
      <c r="R416" s="261"/>
      <c r="S416" s="261"/>
      <c r="T416" s="262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T416" s="263" t="s">
        <v>172</v>
      </c>
      <c r="AU416" s="263" t="s">
        <v>83</v>
      </c>
      <c r="AV416" s="14" t="s">
        <v>81</v>
      </c>
      <c r="AW416" s="14" t="s">
        <v>31</v>
      </c>
      <c r="AX416" s="14" t="s">
        <v>12</v>
      </c>
      <c r="AY416" s="263" t="s">
        <v>164</v>
      </c>
    </row>
    <row r="417" s="13" customFormat="1">
      <c r="A417" s="13"/>
      <c r="B417" s="242"/>
      <c r="C417" s="243"/>
      <c r="D417" s="244" t="s">
        <v>172</v>
      </c>
      <c r="E417" s="245" t="s">
        <v>1</v>
      </c>
      <c r="F417" s="246" t="s">
        <v>1103</v>
      </c>
      <c r="G417" s="243"/>
      <c r="H417" s="247">
        <v>-1.6848000000000001</v>
      </c>
      <c r="I417" s="248"/>
      <c r="J417" s="243"/>
      <c r="K417" s="243"/>
      <c r="L417" s="249"/>
      <c r="M417" s="250"/>
      <c r="N417" s="251"/>
      <c r="O417" s="251"/>
      <c r="P417" s="251"/>
      <c r="Q417" s="251"/>
      <c r="R417" s="251"/>
      <c r="S417" s="251"/>
      <c r="T417" s="252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53" t="s">
        <v>172</v>
      </c>
      <c r="AU417" s="253" t="s">
        <v>83</v>
      </c>
      <c r="AV417" s="13" t="s">
        <v>83</v>
      </c>
      <c r="AW417" s="13" t="s">
        <v>31</v>
      </c>
      <c r="AX417" s="13" t="s">
        <v>12</v>
      </c>
      <c r="AY417" s="253" t="s">
        <v>164</v>
      </c>
    </row>
    <row r="418" s="14" customFormat="1">
      <c r="A418" s="14"/>
      <c r="B418" s="254"/>
      <c r="C418" s="255"/>
      <c r="D418" s="244" t="s">
        <v>172</v>
      </c>
      <c r="E418" s="256" t="s">
        <v>1</v>
      </c>
      <c r="F418" s="257" t="s">
        <v>1105</v>
      </c>
      <c r="G418" s="255"/>
      <c r="H418" s="256" t="s">
        <v>1</v>
      </c>
      <c r="I418" s="258"/>
      <c r="J418" s="255"/>
      <c r="K418" s="255"/>
      <c r="L418" s="259"/>
      <c r="M418" s="260"/>
      <c r="N418" s="261"/>
      <c r="O418" s="261"/>
      <c r="P418" s="261"/>
      <c r="Q418" s="261"/>
      <c r="R418" s="261"/>
      <c r="S418" s="261"/>
      <c r="T418" s="262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T418" s="263" t="s">
        <v>172</v>
      </c>
      <c r="AU418" s="263" t="s">
        <v>83</v>
      </c>
      <c r="AV418" s="14" t="s">
        <v>81</v>
      </c>
      <c r="AW418" s="14" t="s">
        <v>31</v>
      </c>
      <c r="AX418" s="14" t="s">
        <v>12</v>
      </c>
      <c r="AY418" s="263" t="s">
        <v>164</v>
      </c>
    </row>
    <row r="419" s="13" customFormat="1">
      <c r="A419" s="13"/>
      <c r="B419" s="242"/>
      <c r="C419" s="243"/>
      <c r="D419" s="244" t="s">
        <v>172</v>
      </c>
      <c r="E419" s="245" t="s">
        <v>1</v>
      </c>
      <c r="F419" s="246" t="s">
        <v>1106</v>
      </c>
      <c r="G419" s="243"/>
      <c r="H419" s="247">
        <v>-0.46800000000000003</v>
      </c>
      <c r="I419" s="248"/>
      <c r="J419" s="243"/>
      <c r="K419" s="243"/>
      <c r="L419" s="249"/>
      <c r="M419" s="250"/>
      <c r="N419" s="251"/>
      <c r="O419" s="251"/>
      <c r="P419" s="251"/>
      <c r="Q419" s="251"/>
      <c r="R419" s="251"/>
      <c r="S419" s="251"/>
      <c r="T419" s="25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53" t="s">
        <v>172</v>
      </c>
      <c r="AU419" s="253" t="s">
        <v>83</v>
      </c>
      <c r="AV419" s="13" t="s">
        <v>83</v>
      </c>
      <c r="AW419" s="13" t="s">
        <v>31</v>
      </c>
      <c r="AX419" s="13" t="s">
        <v>12</v>
      </c>
      <c r="AY419" s="253" t="s">
        <v>164</v>
      </c>
    </row>
    <row r="420" s="16" customFormat="1">
      <c r="A420" s="16"/>
      <c r="B420" s="275"/>
      <c r="C420" s="276"/>
      <c r="D420" s="244" t="s">
        <v>172</v>
      </c>
      <c r="E420" s="277" t="s">
        <v>1</v>
      </c>
      <c r="F420" s="278" t="s">
        <v>308</v>
      </c>
      <c r="G420" s="276"/>
      <c r="H420" s="279">
        <v>-12.261599999999998</v>
      </c>
      <c r="I420" s="280"/>
      <c r="J420" s="276"/>
      <c r="K420" s="276"/>
      <c r="L420" s="281"/>
      <c r="M420" s="282"/>
      <c r="N420" s="283"/>
      <c r="O420" s="283"/>
      <c r="P420" s="283"/>
      <c r="Q420" s="283"/>
      <c r="R420" s="283"/>
      <c r="S420" s="283"/>
      <c r="T420" s="284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T420" s="285" t="s">
        <v>172</v>
      </c>
      <c r="AU420" s="285" t="s">
        <v>83</v>
      </c>
      <c r="AV420" s="16" t="s">
        <v>181</v>
      </c>
      <c r="AW420" s="16" t="s">
        <v>31</v>
      </c>
      <c r="AX420" s="16" t="s">
        <v>12</v>
      </c>
      <c r="AY420" s="285" t="s">
        <v>164</v>
      </c>
    </row>
    <row r="421" s="14" customFormat="1">
      <c r="A421" s="14"/>
      <c r="B421" s="254"/>
      <c r="C421" s="255"/>
      <c r="D421" s="244" t="s">
        <v>172</v>
      </c>
      <c r="E421" s="256" t="s">
        <v>1</v>
      </c>
      <c r="F421" s="257" t="s">
        <v>1107</v>
      </c>
      <c r="G421" s="255"/>
      <c r="H421" s="256" t="s">
        <v>1</v>
      </c>
      <c r="I421" s="258"/>
      <c r="J421" s="255"/>
      <c r="K421" s="255"/>
      <c r="L421" s="259"/>
      <c r="M421" s="260"/>
      <c r="N421" s="261"/>
      <c r="O421" s="261"/>
      <c r="P421" s="261"/>
      <c r="Q421" s="261"/>
      <c r="R421" s="261"/>
      <c r="S421" s="261"/>
      <c r="T421" s="262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63" t="s">
        <v>172</v>
      </c>
      <c r="AU421" s="263" t="s">
        <v>83</v>
      </c>
      <c r="AV421" s="14" t="s">
        <v>81</v>
      </c>
      <c r="AW421" s="14" t="s">
        <v>31</v>
      </c>
      <c r="AX421" s="14" t="s">
        <v>12</v>
      </c>
      <c r="AY421" s="263" t="s">
        <v>164</v>
      </c>
    </row>
    <row r="422" s="13" customFormat="1">
      <c r="A422" s="13"/>
      <c r="B422" s="242"/>
      <c r="C422" s="243"/>
      <c r="D422" s="244" t="s">
        <v>172</v>
      </c>
      <c r="E422" s="245" t="s">
        <v>1</v>
      </c>
      <c r="F422" s="246" t="s">
        <v>1108</v>
      </c>
      <c r="G422" s="243"/>
      <c r="H422" s="247">
        <v>-129.68279999999999</v>
      </c>
      <c r="I422" s="248"/>
      <c r="J422" s="243"/>
      <c r="K422" s="243"/>
      <c r="L422" s="249"/>
      <c r="M422" s="250"/>
      <c r="N422" s="251"/>
      <c r="O422" s="251"/>
      <c r="P422" s="251"/>
      <c r="Q422" s="251"/>
      <c r="R422" s="251"/>
      <c r="S422" s="251"/>
      <c r="T422" s="252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3" t="s">
        <v>172</v>
      </c>
      <c r="AU422" s="253" t="s">
        <v>83</v>
      </c>
      <c r="AV422" s="13" t="s">
        <v>83</v>
      </c>
      <c r="AW422" s="13" t="s">
        <v>31</v>
      </c>
      <c r="AX422" s="13" t="s">
        <v>12</v>
      </c>
      <c r="AY422" s="253" t="s">
        <v>164</v>
      </c>
    </row>
    <row r="423" s="13" customFormat="1">
      <c r="A423" s="13"/>
      <c r="B423" s="242"/>
      <c r="C423" s="243"/>
      <c r="D423" s="244" t="s">
        <v>172</v>
      </c>
      <c r="E423" s="245" t="s">
        <v>1</v>
      </c>
      <c r="F423" s="246" t="s">
        <v>1109</v>
      </c>
      <c r="G423" s="243"/>
      <c r="H423" s="247">
        <v>81.051749999999998</v>
      </c>
      <c r="I423" s="248"/>
      <c r="J423" s="243"/>
      <c r="K423" s="243"/>
      <c r="L423" s="249"/>
      <c r="M423" s="250"/>
      <c r="N423" s="251"/>
      <c r="O423" s="251"/>
      <c r="P423" s="251"/>
      <c r="Q423" s="251"/>
      <c r="R423" s="251"/>
      <c r="S423" s="251"/>
      <c r="T423" s="252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53" t="s">
        <v>172</v>
      </c>
      <c r="AU423" s="253" t="s">
        <v>83</v>
      </c>
      <c r="AV423" s="13" t="s">
        <v>83</v>
      </c>
      <c r="AW423" s="13" t="s">
        <v>31</v>
      </c>
      <c r="AX423" s="13" t="s">
        <v>12</v>
      </c>
      <c r="AY423" s="253" t="s">
        <v>164</v>
      </c>
    </row>
    <row r="424" s="16" customFormat="1">
      <c r="A424" s="16"/>
      <c r="B424" s="275"/>
      <c r="C424" s="276"/>
      <c r="D424" s="244" t="s">
        <v>172</v>
      </c>
      <c r="E424" s="277" t="s">
        <v>1</v>
      </c>
      <c r="F424" s="278" t="s">
        <v>308</v>
      </c>
      <c r="G424" s="276"/>
      <c r="H424" s="279">
        <v>-48.631049999999988</v>
      </c>
      <c r="I424" s="280"/>
      <c r="J424" s="276"/>
      <c r="K424" s="276"/>
      <c r="L424" s="281"/>
      <c r="M424" s="282"/>
      <c r="N424" s="283"/>
      <c r="O424" s="283"/>
      <c r="P424" s="283"/>
      <c r="Q424" s="283"/>
      <c r="R424" s="283"/>
      <c r="S424" s="283"/>
      <c r="T424" s="284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T424" s="285" t="s">
        <v>172</v>
      </c>
      <c r="AU424" s="285" t="s">
        <v>83</v>
      </c>
      <c r="AV424" s="16" t="s">
        <v>181</v>
      </c>
      <c r="AW424" s="16" t="s">
        <v>31</v>
      </c>
      <c r="AX424" s="16" t="s">
        <v>12</v>
      </c>
      <c r="AY424" s="285" t="s">
        <v>164</v>
      </c>
    </row>
    <row r="425" s="14" customFormat="1">
      <c r="A425" s="14"/>
      <c r="B425" s="254"/>
      <c r="C425" s="255"/>
      <c r="D425" s="244" t="s">
        <v>172</v>
      </c>
      <c r="E425" s="256" t="s">
        <v>1</v>
      </c>
      <c r="F425" s="257" t="s">
        <v>1110</v>
      </c>
      <c r="G425" s="255"/>
      <c r="H425" s="256" t="s">
        <v>1</v>
      </c>
      <c r="I425" s="258"/>
      <c r="J425" s="255"/>
      <c r="K425" s="255"/>
      <c r="L425" s="259"/>
      <c r="M425" s="260"/>
      <c r="N425" s="261"/>
      <c r="O425" s="261"/>
      <c r="P425" s="261"/>
      <c r="Q425" s="261"/>
      <c r="R425" s="261"/>
      <c r="S425" s="261"/>
      <c r="T425" s="262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63" t="s">
        <v>172</v>
      </c>
      <c r="AU425" s="263" t="s">
        <v>83</v>
      </c>
      <c r="AV425" s="14" t="s">
        <v>81</v>
      </c>
      <c r="AW425" s="14" t="s">
        <v>31</v>
      </c>
      <c r="AX425" s="14" t="s">
        <v>12</v>
      </c>
      <c r="AY425" s="263" t="s">
        <v>164</v>
      </c>
    </row>
    <row r="426" s="13" customFormat="1">
      <c r="A426" s="13"/>
      <c r="B426" s="242"/>
      <c r="C426" s="243"/>
      <c r="D426" s="244" t="s">
        <v>172</v>
      </c>
      <c r="E426" s="245" t="s">
        <v>1</v>
      </c>
      <c r="F426" s="246" t="s">
        <v>1111</v>
      </c>
      <c r="G426" s="243"/>
      <c r="H426" s="247">
        <v>-15.433987050000001</v>
      </c>
      <c r="I426" s="248"/>
      <c r="J426" s="243"/>
      <c r="K426" s="243"/>
      <c r="L426" s="249"/>
      <c r="M426" s="250"/>
      <c r="N426" s="251"/>
      <c r="O426" s="251"/>
      <c r="P426" s="251"/>
      <c r="Q426" s="251"/>
      <c r="R426" s="251"/>
      <c r="S426" s="251"/>
      <c r="T426" s="252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53" t="s">
        <v>172</v>
      </c>
      <c r="AU426" s="253" t="s">
        <v>83</v>
      </c>
      <c r="AV426" s="13" t="s">
        <v>83</v>
      </c>
      <c r="AW426" s="13" t="s">
        <v>31</v>
      </c>
      <c r="AX426" s="13" t="s">
        <v>12</v>
      </c>
      <c r="AY426" s="253" t="s">
        <v>164</v>
      </c>
    </row>
    <row r="427" s="16" customFormat="1">
      <c r="A427" s="16"/>
      <c r="B427" s="275"/>
      <c r="C427" s="276"/>
      <c r="D427" s="244" t="s">
        <v>172</v>
      </c>
      <c r="E427" s="277" t="s">
        <v>1</v>
      </c>
      <c r="F427" s="278" t="s">
        <v>308</v>
      </c>
      <c r="G427" s="276"/>
      <c r="H427" s="279">
        <v>-15.433987050000001</v>
      </c>
      <c r="I427" s="280"/>
      <c r="J427" s="276"/>
      <c r="K427" s="276"/>
      <c r="L427" s="281"/>
      <c r="M427" s="282"/>
      <c r="N427" s="283"/>
      <c r="O427" s="283"/>
      <c r="P427" s="283"/>
      <c r="Q427" s="283"/>
      <c r="R427" s="283"/>
      <c r="S427" s="283"/>
      <c r="T427" s="284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T427" s="285" t="s">
        <v>172</v>
      </c>
      <c r="AU427" s="285" t="s">
        <v>83</v>
      </c>
      <c r="AV427" s="16" t="s">
        <v>181</v>
      </c>
      <c r="AW427" s="16" t="s">
        <v>31</v>
      </c>
      <c r="AX427" s="16" t="s">
        <v>12</v>
      </c>
      <c r="AY427" s="285" t="s">
        <v>164</v>
      </c>
    </row>
    <row r="428" s="15" customFormat="1">
      <c r="A428" s="15"/>
      <c r="B428" s="264"/>
      <c r="C428" s="265"/>
      <c r="D428" s="244" t="s">
        <v>172</v>
      </c>
      <c r="E428" s="266" t="s">
        <v>1</v>
      </c>
      <c r="F428" s="267" t="s">
        <v>180</v>
      </c>
      <c r="G428" s="265"/>
      <c r="H428" s="268">
        <v>1071.91136295</v>
      </c>
      <c r="I428" s="269"/>
      <c r="J428" s="265"/>
      <c r="K428" s="265"/>
      <c r="L428" s="270"/>
      <c r="M428" s="271"/>
      <c r="N428" s="272"/>
      <c r="O428" s="272"/>
      <c r="P428" s="272"/>
      <c r="Q428" s="272"/>
      <c r="R428" s="272"/>
      <c r="S428" s="272"/>
      <c r="T428" s="273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T428" s="274" t="s">
        <v>172</v>
      </c>
      <c r="AU428" s="274" t="s">
        <v>83</v>
      </c>
      <c r="AV428" s="15" t="s">
        <v>170</v>
      </c>
      <c r="AW428" s="15" t="s">
        <v>31</v>
      </c>
      <c r="AX428" s="15" t="s">
        <v>81</v>
      </c>
      <c r="AY428" s="274" t="s">
        <v>164</v>
      </c>
    </row>
    <row r="429" s="2" customFormat="1" ht="16.5" customHeight="1">
      <c r="A429" s="39"/>
      <c r="B429" s="40"/>
      <c r="C429" s="286" t="s">
        <v>404</v>
      </c>
      <c r="D429" s="286" t="s">
        <v>488</v>
      </c>
      <c r="E429" s="287" t="s">
        <v>489</v>
      </c>
      <c r="F429" s="288" t="s">
        <v>490</v>
      </c>
      <c r="G429" s="289" t="s">
        <v>446</v>
      </c>
      <c r="H429" s="290">
        <v>1715.058176</v>
      </c>
      <c r="I429" s="291"/>
      <c r="J429" s="292">
        <f>ROUND(I429*H429,2)</f>
        <v>0</v>
      </c>
      <c r="K429" s="293"/>
      <c r="L429" s="294"/>
      <c r="M429" s="295" t="s">
        <v>1</v>
      </c>
      <c r="N429" s="296" t="s">
        <v>39</v>
      </c>
      <c r="O429" s="92"/>
      <c r="P429" s="238">
        <f>O429*H429</f>
        <v>0</v>
      </c>
      <c r="Q429" s="238">
        <v>1</v>
      </c>
      <c r="R429" s="238">
        <f>Q429*H429</f>
        <v>1715.058176</v>
      </c>
      <c r="S429" s="238">
        <v>0</v>
      </c>
      <c r="T429" s="239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40" t="s">
        <v>222</v>
      </c>
      <c r="AT429" s="240" t="s">
        <v>488</v>
      </c>
      <c r="AU429" s="240" t="s">
        <v>83</v>
      </c>
      <c r="AY429" s="18" t="s">
        <v>164</v>
      </c>
      <c r="BE429" s="241">
        <f>IF(N429="základní",J429,0)</f>
        <v>0</v>
      </c>
      <c r="BF429" s="241">
        <f>IF(N429="snížená",J429,0)</f>
        <v>0</v>
      </c>
      <c r="BG429" s="241">
        <f>IF(N429="zákl. přenesená",J429,0)</f>
        <v>0</v>
      </c>
      <c r="BH429" s="241">
        <f>IF(N429="sníž. přenesená",J429,0)</f>
        <v>0</v>
      </c>
      <c r="BI429" s="241">
        <f>IF(N429="nulová",J429,0)</f>
        <v>0</v>
      </c>
      <c r="BJ429" s="18" t="s">
        <v>81</v>
      </c>
      <c r="BK429" s="241">
        <f>ROUND(I429*H429,2)</f>
        <v>0</v>
      </c>
      <c r="BL429" s="18" t="s">
        <v>170</v>
      </c>
      <c r="BM429" s="240" t="s">
        <v>1112</v>
      </c>
    </row>
    <row r="430" s="14" customFormat="1">
      <c r="A430" s="14"/>
      <c r="B430" s="254"/>
      <c r="C430" s="255"/>
      <c r="D430" s="244" t="s">
        <v>172</v>
      </c>
      <c r="E430" s="256" t="s">
        <v>1</v>
      </c>
      <c r="F430" s="257" t="s">
        <v>1097</v>
      </c>
      <c r="G430" s="255"/>
      <c r="H430" s="256" t="s">
        <v>1</v>
      </c>
      <c r="I430" s="258"/>
      <c r="J430" s="255"/>
      <c r="K430" s="255"/>
      <c r="L430" s="259"/>
      <c r="M430" s="260"/>
      <c r="N430" s="261"/>
      <c r="O430" s="261"/>
      <c r="P430" s="261"/>
      <c r="Q430" s="261"/>
      <c r="R430" s="261"/>
      <c r="S430" s="261"/>
      <c r="T430" s="262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63" t="s">
        <v>172</v>
      </c>
      <c r="AU430" s="263" t="s">
        <v>83</v>
      </c>
      <c r="AV430" s="14" t="s">
        <v>81</v>
      </c>
      <c r="AW430" s="14" t="s">
        <v>31</v>
      </c>
      <c r="AX430" s="14" t="s">
        <v>12</v>
      </c>
      <c r="AY430" s="263" t="s">
        <v>164</v>
      </c>
    </row>
    <row r="431" s="13" customFormat="1">
      <c r="A431" s="13"/>
      <c r="B431" s="242"/>
      <c r="C431" s="243"/>
      <c r="D431" s="244" t="s">
        <v>172</v>
      </c>
      <c r="E431" s="245" t="s">
        <v>1</v>
      </c>
      <c r="F431" s="246" t="s">
        <v>1098</v>
      </c>
      <c r="G431" s="243"/>
      <c r="H431" s="247">
        <v>1148.2380000000001</v>
      </c>
      <c r="I431" s="248"/>
      <c r="J431" s="243"/>
      <c r="K431" s="243"/>
      <c r="L431" s="249"/>
      <c r="M431" s="250"/>
      <c r="N431" s="251"/>
      <c r="O431" s="251"/>
      <c r="P431" s="251"/>
      <c r="Q431" s="251"/>
      <c r="R431" s="251"/>
      <c r="S431" s="251"/>
      <c r="T431" s="252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53" t="s">
        <v>172</v>
      </c>
      <c r="AU431" s="253" t="s">
        <v>83</v>
      </c>
      <c r="AV431" s="13" t="s">
        <v>83</v>
      </c>
      <c r="AW431" s="13" t="s">
        <v>31</v>
      </c>
      <c r="AX431" s="13" t="s">
        <v>12</v>
      </c>
      <c r="AY431" s="253" t="s">
        <v>164</v>
      </c>
    </row>
    <row r="432" s="16" customFormat="1">
      <c r="A432" s="16"/>
      <c r="B432" s="275"/>
      <c r="C432" s="276"/>
      <c r="D432" s="244" t="s">
        <v>172</v>
      </c>
      <c r="E432" s="277" t="s">
        <v>1</v>
      </c>
      <c r="F432" s="278" t="s">
        <v>308</v>
      </c>
      <c r="G432" s="276"/>
      <c r="H432" s="279">
        <v>1148.2380000000001</v>
      </c>
      <c r="I432" s="280"/>
      <c r="J432" s="276"/>
      <c r="K432" s="276"/>
      <c r="L432" s="281"/>
      <c r="M432" s="282"/>
      <c r="N432" s="283"/>
      <c r="O432" s="283"/>
      <c r="P432" s="283"/>
      <c r="Q432" s="283"/>
      <c r="R432" s="283"/>
      <c r="S432" s="283"/>
      <c r="T432" s="284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T432" s="285" t="s">
        <v>172</v>
      </c>
      <c r="AU432" s="285" t="s">
        <v>83</v>
      </c>
      <c r="AV432" s="16" t="s">
        <v>181</v>
      </c>
      <c r="AW432" s="16" t="s">
        <v>31</v>
      </c>
      <c r="AX432" s="16" t="s">
        <v>12</v>
      </c>
      <c r="AY432" s="285" t="s">
        <v>164</v>
      </c>
    </row>
    <row r="433" s="14" customFormat="1">
      <c r="A433" s="14"/>
      <c r="B433" s="254"/>
      <c r="C433" s="255"/>
      <c r="D433" s="244" t="s">
        <v>172</v>
      </c>
      <c r="E433" s="256" t="s">
        <v>1</v>
      </c>
      <c r="F433" s="257" t="s">
        <v>1099</v>
      </c>
      <c r="G433" s="255"/>
      <c r="H433" s="256" t="s">
        <v>1</v>
      </c>
      <c r="I433" s="258"/>
      <c r="J433" s="255"/>
      <c r="K433" s="255"/>
      <c r="L433" s="259"/>
      <c r="M433" s="260"/>
      <c r="N433" s="261"/>
      <c r="O433" s="261"/>
      <c r="P433" s="261"/>
      <c r="Q433" s="261"/>
      <c r="R433" s="261"/>
      <c r="S433" s="261"/>
      <c r="T433" s="262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63" t="s">
        <v>172</v>
      </c>
      <c r="AU433" s="263" t="s">
        <v>83</v>
      </c>
      <c r="AV433" s="14" t="s">
        <v>81</v>
      </c>
      <c r="AW433" s="14" t="s">
        <v>31</v>
      </c>
      <c r="AX433" s="14" t="s">
        <v>12</v>
      </c>
      <c r="AY433" s="263" t="s">
        <v>164</v>
      </c>
    </row>
    <row r="434" s="14" customFormat="1">
      <c r="A434" s="14"/>
      <c r="B434" s="254"/>
      <c r="C434" s="255"/>
      <c r="D434" s="244" t="s">
        <v>172</v>
      </c>
      <c r="E434" s="256" t="s">
        <v>1</v>
      </c>
      <c r="F434" s="257" t="s">
        <v>1100</v>
      </c>
      <c r="G434" s="255"/>
      <c r="H434" s="256" t="s">
        <v>1</v>
      </c>
      <c r="I434" s="258"/>
      <c r="J434" s="255"/>
      <c r="K434" s="255"/>
      <c r="L434" s="259"/>
      <c r="M434" s="260"/>
      <c r="N434" s="261"/>
      <c r="O434" s="261"/>
      <c r="P434" s="261"/>
      <c r="Q434" s="261"/>
      <c r="R434" s="261"/>
      <c r="S434" s="261"/>
      <c r="T434" s="262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63" t="s">
        <v>172</v>
      </c>
      <c r="AU434" s="263" t="s">
        <v>83</v>
      </c>
      <c r="AV434" s="14" t="s">
        <v>81</v>
      </c>
      <c r="AW434" s="14" t="s">
        <v>31</v>
      </c>
      <c r="AX434" s="14" t="s">
        <v>12</v>
      </c>
      <c r="AY434" s="263" t="s">
        <v>164</v>
      </c>
    </row>
    <row r="435" s="13" customFormat="1">
      <c r="A435" s="13"/>
      <c r="B435" s="242"/>
      <c r="C435" s="243"/>
      <c r="D435" s="244" t="s">
        <v>172</v>
      </c>
      <c r="E435" s="245" t="s">
        <v>1</v>
      </c>
      <c r="F435" s="246" t="s">
        <v>1101</v>
      </c>
      <c r="G435" s="243"/>
      <c r="H435" s="247">
        <v>-8.4239999999999995</v>
      </c>
      <c r="I435" s="248"/>
      <c r="J435" s="243"/>
      <c r="K435" s="243"/>
      <c r="L435" s="249"/>
      <c r="M435" s="250"/>
      <c r="N435" s="251"/>
      <c r="O435" s="251"/>
      <c r="P435" s="251"/>
      <c r="Q435" s="251"/>
      <c r="R435" s="251"/>
      <c r="S435" s="251"/>
      <c r="T435" s="252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53" t="s">
        <v>172</v>
      </c>
      <c r="AU435" s="253" t="s">
        <v>83</v>
      </c>
      <c r="AV435" s="13" t="s">
        <v>83</v>
      </c>
      <c r="AW435" s="13" t="s">
        <v>31</v>
      </c>
      <c r="AX435" s="13" t="s">
        <v>12</v>
      </c>
      <c r="AY435" s="253" t="s">
        <v>164</v>
      </c>
    </row>
    <row r="436" s="14" customFormat="1">
      <c r="A436" s="14"/>
      <c r="B436" s="254"/>
      <c r="C436" s="255"/>
      <c r="D436" s="244" t="s">
        <v>172</v>
      </c>
      <c r="E436" s="256" t="s">
        <v>1</v>
      </c>
      <c r="F436" s="257" t="s">
        <v>1102</v>
      </c>
      <c r="G436" s="255"/>
      <c r="H436" s="256" t="s">
        <v>1</v>
      </c>
      <c r="I436" s="258"/>
      <c r="J436" s="255"/>
      <c r="K436" s="255"/>
      <c r="L436" s="259"/>
      <c r="M436" s="260"/>
      <c r="N436" s="261"/>
      <c r="O436" s="261"/>
      <c r="P436" s="261"/>
      <c r="Q436" s="261"/>
      <c r="R436" s="261"/>
      <c r="S436" s="261"/>
      <c r="T436" s="262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63" t="s">
        <v>172</v>
      </c>
      <c r="AU436" s="263" t="s">
        <v>83</v>
      </c>
      <c r="AV436" s="14" t="s">
        <v>81</v>
      </c>
      <c r="AW436" s="14" t="s">
        <v>31</v>
      </c>
      <c r="AX436" s="14" t="s">
        <v>12</v>
      </c>
      <c r="AY436" s="263" t="s">
        <v>164</v>
      </c>
    </row>
    <row r="437" s="13" customFormat="1">
      <c r="A437" s="13"/>
      <c r="B437" s="242"/>
      <c r="C437" s="243"/>
      <c r="D437" s="244" t="s">
        <v>172</v>
      </c>
      <c r="E437" s="245" t="s">
        <v>1</v>
      </c>
      <c r="F437" s="246" t="s">
        <v>1103</v>
      </c>
      <c r="G437" s="243"/>
      <c r="H437" s="247">
        <v>-1.6848000000000001</v>
      </c>
      <c r="I437" s="248"/>
      <c r="J437" s="243"/>
      <c r="K437" s="243"/>
      <c r="L437" s="249"/>
      <c r="M437" s="250"/>
      <c r="N437" s="251"/>
      <c r="O437" s="251"/>
      <c r="P437" s="251"/>
      <c r="Q437" s="251"/>
      <c r="R437" s="251"/>
      <c r="S437" s="251"/>
      <c r="T437" s="252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53" t="s">
        <v>172</v>
      </c>
      <c r="AU437" s="253" t="s">
        <v>83</v>
      </c>
      <c r="AV437" s="13" t="s">
        <v>83</v>
      </c>
      <c r="AW437" s="13" t="s">
        <v>31</v>
      </c>
      <c r="AX437" s="13" t="s">
        <v>12</v>
      </c>
      <c r="AY437" s="253" t="s">
        <v>164</v>
      </c>
    </row>
    <row r="438" s="14" customFormat="1">
      <c r="A438" s="14"/>
      <c r="B438" s="254"/>
      <c r="C438" s="255"/>
      <c r="D438" s="244" t="s">
        <v>172</v>
      </c>
      <c r="E438" s="256" t="s">
        <v>1</v>
      </c>
      <c r="F438" s="257" t="s">
        <v>1104</v>
      </c>
      <c r="G438" s="255"/>
      <c r="H438" s="256" t="s">
        <v>1</v>
      </c>
      <c r="I438" s="258"/>
      <c r="J438" s="255"/>
      <c r="K438" s="255"/>
      <c r="L438" s="259"/>
      <c r="M438" s="260"/>
      <c r="N438" s="261"/>
      <c r="O438" s="261"/>
      <c r="P438" s="261"/>
      <c r="Q438" s="261"/>
      <c r="R438" s="261"/>
      <c r="S438" s="261"/>
      <c r="T438" s="262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63" t="s">
        <v>172</v>
      </c>
      <c r="AU438" s="263" t="s">
        <v>83</v>
      </c>
      <c r="AV438" s="14" t="s">
        <v>81</v>
      </c>
      <c r="AW438" s="14" t="s">
        <v>31</v>
      </c>
      <c r="AX438" s="14" t="s">
        <v>12</v>
      </c>
      <c r="AY438" s="263" t="s">
        <v>164</v>
      </c>
    </row>
    <row r="439" s="13" customFormat="1">
      <c r="A439" s="13"/>
      <c r="B439" s="242"/>
      <c r="C439" s="243"/>
      <c r="D439" s="244" t="s">
        <v>172</v>
      </c>
      <c r="E439" s="245" t="s">
        <v>1</v>
      </c>
      <c r="F439" s="246" t="s">
        <v>1103</v>
      </c>
      <c r="G439" s="243"/>
      <c r="H439" s="247">
        <v>-1.6848000000000001</v>
      </c>
      <c r="I439" s="248"/>
      <c r="J439" s="243"/>
      <c r="K439" s="243"/>
      <c r="L439" s="249"/>
      <c r="M439" s="250"/>
      <c r="N439" s="251"/>
      <c r="O439" s="251"/>
      <c r="P439" s="251"/>
      <c r="Q439" s="251"/>
      <c r="R439" s="251"/>
      <c r="S439" s="251"/>
      <c r="T439" s="25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3" t="s">
        <v>172</v>
      </c>
      <c r="AU439" s="253" t="s">
        <v>83</v>
      </c>
      <c r="AV439" s="13" t="s">
        <v>83</v>
      </c>
      <c r="AW439" s="13" t="s">
        <v>31</v>
      </c>
      <c r="AX439" s="13" t="s">
        <v>12</v>
      </c>
      <c r="AY439" s="253" t="s">
        <v>164</v>
      </c>
    </row>
    <row r="440" s="14" customFormat="1">
      <c r="A440" s="14"/>
      <c r="B440" s="254"/>
      <c r="C440" s="255"/>
      <c r="D440" s="244" t="s">
        <v>172</v>
      </c>
      <c r="E440" s="256" t="s">
        <v>1</v>
      </c>
      <c r="F440" s="257" t="s">
        <v>1105</v>
      </c>
      <c r="G440" s="255"/>
      <c r="H440" s="256" t="s">
        <v>1</v>
      </c>
      <c r="I440" s="258"/>
      <c r="J440" s="255"/>
      <c r="K440" s="255"/>
      <c r="L440" s="259"/>
      <c r="M440" s="260"/>
      <c r="N440" s="261"/>
      <c r="O440" s="261"/>
      <c r="P440" s="261"/>
      <c r="Q440" s="261"/>
      <c r="R440" s="261"/>
      <c r="S440" s="261"/>
      <c r="T440" s="262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63" t="s">
        <v>172</v>
      </c>
      <c r="AU440" s="263" t="s">
        <v>83</v>
      </c>
      <c r="AV440" s="14" t="s">
        <v>81</v>
      </c>
      <c r="AW440" s="14" t="s">
        <v>31</v>
      </c>
      <c r="AX440" s="14" t="s">
        <v>12</v>
      </c>
      <c r="AY440" s="263" t="s">
        <v>164</v>
      </c>
    </row>
    <row r="441" s="13" customFormat="1">
      <c r="A441" s="13"/>
      <c r="B441" s="242"/>
      <c r="C441" s="243"/>
      <c r="D441" s="244" t="s">
        <v>172</v>
      </c>
      <c r="E441" s="245" t="s">
        <v>1</v>
      </c>
      <c r="F441" s="246" t="s">
        <v>1106</v>
      </c>
      <c r="G441" s="243"/>
      <c r="H441" s="247">
        <v>-0.46800000000000003</v>
      </c>
      <c r="I441" s="248"/>
      <c r="J441" s="243"/>
      <c r="K441" s="243"/>
      <c r="L441" s="249"/>
      <c r="M441" s="250"/>
      <c r="N441" s="251"/>
      <c r="O441" s="251"/>
      <c r="P441" s="251"/>
      <c r="Q441" s="251"/>
      <c r="R441" s="251"/>
      <c r="S441" s="251"/>
      <c r="T441" s="252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53" t="s">
        <v>172</v>
      </c>
      <c r="AU441" s="253" t="s">
        <v>83</v>
      </c>
      <c r="AV441" s="13" t="s">
        <v>83</v>
      </c>
      <c r="AW441" s="13" t="s">
        <v>31</v>
      </c>
      <c r="AX441" s="13" t="s">
        <v>12</v>
      </c>
      <c r="AY441" s="253" t="s">
        <v>164</v>
      </c>
    </row>
    <row r="442" s="16" customFormat="1">
      <c r="A442" s="16"/>
      <c r="B442" s="275"/>
      <c r="C442" s="276"/>
      <c r="D442" s="244" t="s">
        <v>172</v>
      </c>
      <c r="E442" s="277" t="s">
        <v>1</v>
      </c>
      <c r="F442" s="278" t="s">
        <v>308</v>
      </c>
      <c r="G442" s="276"/>
      <c r="H442" s="279">
        <v>-12.261599999999998</v>
      </c>
      <c r="I442" s="280"/>
      <c r="J442" s="276"/>
      <c r="K442" s="276"/>
      <c r="L442" s="281"/>
      <c r="M442" s="282"/>
      <c r="N442" s="283"/>
      <c r="O442" s="283"/>
      <c r="P442" s="283"/>
      <c r="Q442" s="283"/>
      <c r="R442" s="283"/>
      <c r="S442" s="283"/>
      <c r="T442" s="284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T442" s="285" t="s">
        <v>172</v>
      </c>
      <c r="AU442" s="285" t="s">
        <v>83</v>
      </c>
      <c r="AV442" s="16" t="s">
        <v>181</v>
      </c>
      <c r="AW442" s="16" t="s">
        <v>31</v>
      </c>
      <c r="AX442" s="16" t="s">
        <v>12</v>
      </c>
      <c r="AY442" s="285" t="s">
        <v>164</v>
      </c>
    </row>
    <row r="443" s="14" customFormat="1">
      <c r="A443" s="14"/>
      <c r="B443" s="254"/>
      <c r="C443" s="255"/>
      <c r="D443" s="244" t="s">
        <v>172</v>
      </c>
      <c r="E443" s="256" t="s">
        <v>1</v>
      </c>
      <c r="F443" s="257" t="s">
        <v>1107</v>
      </c>
      <c r="G443" s="255"/>
      <c r="H443" s="256" t="s">
        <v>1</v>
      </c>
      <c r="I443" s="258"/>
      <c r="J443" s="255"/>
      <c r="K443" s="255"/>
      <c r="L443" s="259"/>
      <c r="M443" s="260"/>
      <c r="N443" s="261"/>
      <c r="O443" s="261"/>
      <c r="P443" s="261"/>
      <c r="Q443" s="261"/>
      <c r="R443" s="261"/>
      <c r="S443" s="261"/>
      <c r="T443" s="262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63" t="s">
        <v>172</v>
      </c>
      <c r="AU443" s="263" t="s">
        <v>83</v>
      </c>
      <c r="AV443" s="14" t="s">
        <v>81</v>
      </c>
      <c r="AW443" s="14" t="s">
        <v>31</v>
      </c>
      <c r="AX443" s="14" t="s">
        <v>12</v>
      </c>
      <c r="AY443" s="263" t="s">
        <v>164</v>
      </c>
    </row>
    <row r="444" s="13" customFormat="1">
      <c r="A444" s="13"/>
      <c r="B444" s="242"/>
      <c r="C444" s="243"/>
      <c r="D444" s="244" t="s">
        <v>172</v>
      </c>
      <c r="E444" s="245" t="s">
        <v>1</v>
      </c>
      <c r="F444" s="246" t="s">
        <v>1108</v>
      </c>
      <c r="G444" s="243"/>
      <c r="H444" s="247">
        <v>-129.68279999999999</v>
      </c>
      <c r="I444" s="248"/>
      <c r="J444" s="243"/>
      <c r="K444" s="243"/>
      <c r="L444" s="249"/>
      <c r="M444" s="250"/>
      <c r="N444" s="251"/>
      <c r="O444" s="251"/>
      <c r="P444" s="251"/>
      <c r="Q444" s="251"/>
      <c r="R444" s="251"/>
      <c r="S444" s="251"/>
      <c r="T444" s="252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53" t="s">
        <v>172</v>
      </c>
      <c r="AU444" s="253" t="s">
        <v>83</v>
      </c>
      <c r="AV444" s="13" t="s">
        <v>83</v>
      </c>
      <c r="AW444" s="13" t="s">
        <v>31</v>
      </c>
      <c r="AX444" s="13" t="s">
        <v>12</v>
      </c>
      <c r="AY444" s="253" t="s">
        <v>164</v>
      </c>
    </row>
    <row r="445" s="13" customFormat="1">
      <c r="A445" s="13"/>
      <c r="B445" s="242"/>
      <c r="C445" s="243"/>
      <c r="D445" s="244" t="s">
        <v>172</v>
      </c>
      <c r="E445" s="245" t="s">
        <v>1</v>
      </c>
      <c r="F445" s="246" t="s">
        <v>1109</v>
      </c>
      <c r="G445" s="243"/>
      <c r="H445" s="247">
        <v>81.051749999999998</v>
      </c>
      <c r="I445" s="248"/>
      <c r="J445" s="243"/>
      <c r="K445" s="243"/>
      <c r="L445" s="249"/>
      <c r="M445" s="250"/>
      <c r="N445" s="251"/>
      <c r="O445" s="251"/>
      <c r="P445" s="251"/>
      <c r="Q445" s="251"/>
      <c r="R445" s="251"/>
      <c r="S445" s="251"/>
      <c r="T445" s="252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53" t="s">
        <v>172</v>
      </c>
      <c r="AU445" s="253" t="s">
        <v>83</v>
      </c>
      <c r="AV445" s="13" t="s">
        <v>83</v>
      </c>
      <c r="AW445" s="13" t="s">
        <v>31</v>
      </c>
      <c r="AX445" s="13" t="s">
        <v>12</v>
      </c>
      <c r="AY445" s="253" t="s">
        <v>164</v>
      </c>
    </row>
    <row r="446" s="16" customFormat="1">
      <c r="A446" s="16"/>
      <c r="B446" s="275"/>
      <c r="C446" s="276"/>
      <c r="D446" s="244" t="s">
        <v>172</v>
      </c>
      <c r="E446" s="277" t="s">
        <v>1</v>
      </c>
      <c r="F446" s="278" t="s">
        <v>308</v>
      </c>
      <c r="G446" s="276"/>
      <c r="H446" s="279">
        <v>-48.631049999999988</v>
      </c>
      <c r="I446" s="280"/>
      <c r="J446" s="276"/>
      <c r="K446" s="276"/>
      <c r="L446" s="281"/>
      <c r="M446" s="282"/>
      <c r="N446" s="283"/>
      <c r="O446" s="283"/>
      <c r="P446" s="283"/>
      <c r="Q446" s="283"/>
      <c r="R446" s="283"/>
      <c r="S446" s="283"/>
      <c r="T446" s="284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T446" s="285" t="s">
        <v>172</v>
      </c>
      <c r="AU446" s="285" t="s">
        <v>83</v>
      </c>
      <c r="AV446" s="16" t="s">
        <v>181</v>
      </c>
      <c r="AW446" s="16" t="s">
        <v>31</v>
      </c>
      <c r="AX446" s="16" t="s">
        <v>12</v>
      </c>
      <c r="AY446" s="285" t="s">
        <v>164</v>
      </c>
    </row>
    <row r="447" s="14" customFormat="1">
      <c r="A447" s="14"/>
      <c r="B447" s="254"/>
      <c r="C447" s="255"/>
      <c r="D447" s="244" t="s">
        <v>172</v>
      </c>
      <c r="E447" s="256" t="s">
        <v>1</v>
      </c>
      <c r="F447" s="257" t="s">
        <v>1110</v>
      </c>
      <c r="G447" s="255"/>
      <c r="H447" s="256" t="s">
        <v>1</v>
      </c>
      <c r="I447" s="258"/>
      <c r="J447" s="255"/>
      <c r="K447" s="255"/>
      <c r="L447" s="259"/>
      <c r="M447" s="260"/>
      <c r="N447" s="261"/>
      <c r="O447" s="261"/>
      <c r="P447" s="261"/>
      <c r="Q447" s="261"/>
      <c r="R447" s="261"/>
      <c r="S447" s="261"/>
      <c r="T447" s="262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63" t="s">
        <v>172</v>
      </c>
      <c r="AU447" s="263" t="s">
        <v>83</v>
      </c>
      <c r="AV447" s="14" t="s">
        <v>81</v>
      </c>
      <c r="AW447" s="14" t="s">
        <v>31</v>
      </c>
      <c r="AX447" s="14" t="s">
        <v>12</v>
      </c>
      <c r="AY447" s="263" t="s">
        <v>164</v>
      </c>
    </row>
    <row r="448" s="13" customFormat="1">
      <c r="A448" s="13"/>
      <c r="B448" s="242"/>
      <c r="C448" s="243"/>
      <c r="D448" s="244" t="s">
        <v>172</v>
      </c>
      <c r="E448" s="245" t="s">
        <v>1</v>
      </c>
      <c r="F448" s="246" t="s">
        <v>1111</v>
      </c>
      <c r="G448" s="243"/>
      <c r="H448" s="247">
        <v>-15.433987050000001</v>
      </c>
      <c r="I448" s="248"/>
      <c r="J448" s="243"/>
      <c r="K448" s="243"/>
      <c r="L448" s="249"/>
      <c r="M448" s="250"/>
      <c r="N448" s="251"/>
      <c r="O448" s="251"/>
      <c r="P448" s="251"/>
      <c r="Q448" s="251"/>
      <c r="R448" s="251"/>
      <c r="S448" s="251"/>
      <c r="T448" s="252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3" t="s">
        <v>172</v>
      </c>
      <c r="AU448" s="253" t="s">
        <v>83</v>
      </c>
      <c r="AV448" s="13" t="s">
        <v>83</v>
      </c>
      <c r="AW448" s="13" t="s">
        <v>31</v>
      </c>
      <c r="AX448" s="13" t="s">
        <v>12</v>
      </c>
      <c r="AY448" s="253" t="s">
        <v>164</v>
      </c>
    </row>
    <row r="449" s="16" customFormat="1">
      <c r="A449" s="16"/>
      <c r="B449" s="275"/>
      <c r="C449" s="276"/>
      <c r="D449" s="244" t="s">
        <v>172</v>
      </c>
      <c r="E449" s="277" t="s">
        <v>1</v>
      </c>
      <c r="F449" s="278" t="s">
        <v>308</v>
      </c>
      <c r="G449" s="276"/>
      <c r="H449" s="279">
        <v>-15.433987050000001</v>
      </c>
      <c r="I449" s="280"/>
      <c r="J449" s="276"/>
      <c r="K449" s="276"/>
      <c r="L449" s="281"/>
      <c r="M449" s="282"/>
      <c r="N449" s="283"/>
      <c r="O449" s="283"/>
      <c r="P449" s="283"/>
      <c r="Q449" s="283"/>
      <c r="R449" s="283"/>
      <c r="S449" s="283"/>
      <c r="T449" s="284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T449" s="285" t="s">
        <v>172</v>
      </c>
      <c r="AU449" s="285" t="s">
        <v>83</v>
      </c>
      <c r="AV449" s="16" t="s">
        <v>181</v>
      </c>
      <c r="AW449" s="16" t="s">
        <v>31</v>
      </c>
      <c r="AX449" s="16" t="s">
        <v>12</v>
      </c>
      <c r="AY449" s="285" t="s">
        <v>164</v>
      </c>
    </row>
    <row r="450" s="15" customFormat="1">
      <c r="A450" s="15"/>
      <c r="B450" s="264"/>
      <c r="C450" s="265"/>
      <c r="D450" s="244" t="s">
        <v>172</v>
      </c>
      <c r="E450" s="266" t="s">
        <v>1</v>
      </c>
      <c r="F450" s="267" t="s">
        <v>180</v>
      </c>
      <c r="G450" s="265"/>
      <c r="H450" s="268">
        <v>1071.91136295</v>
      </c>
      <c r="I450" s="269"/>
      <c r="J450" s="265"/>
      <c r="K450" s="265"/>
      <c r="L450" s="270"/>
      <c r="M450" s="271"/>
      <c r="N450" s="272"/>
      <c r="O450" s="272"/>
      <c r="P450" s="272"/>
      <c r="Q450" s="272"/>
      <c r="R450" s="272"/>
      <c r="S450" s="272"/>
      <c r="T450" s="273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T450" s="274" t="s">
        <v>172</v>
      </c>
      <c r="AU450" s="274" t="s">
        <v>83</v>
      </c>
      <c r="AV450" s="15" t="s">
        <v>170</v>
      </c>
      <c r="AW450" s="15" t="s">
        <v>31</v>
      </c>
      <c r="AX450" s="15" t="s">
        <v>81</v>
      </c>
      <c r="AY450" s="274" t="s">
        <v>164</v>
      </c>
    </row>
    <row r="451" s="13" customFormat="1">
      <c r="A451" s="13"/>
      <c r="B451" s="242"/>
      <c r="C451" s="243"/>
      <c r="D451" s="244" t="s">
        <v>172</v>
      </c>
      <c r="E451" s="243"/>
      <c r="F451" s="246" t="s">
        <v>1113</v>
      </c>
      <c r="G451" s="243"/>
      <c r="H451" s="247">
        <v>1715.058176</v>
      </c>
      <c r="I451" s="248"/>
      <c r="J451" s="243"/>
      <c r="K451" s="243"/>
      <c r="L451" s="249"/>
      <c r="M451" s="250"/>
      <c r="N451" s="251"/>
      <c r="O451" s="251"/>
      <c r="P451" s="251"/>
      <c r="Q451" s="251"/>
      <c r="R451" s="251"/>
      <c r="S451" s="251"/>
      <c r="T451" s="252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53" t="s">
        <v>172</v>
      </c>
      <c r="AU451" s="253" t="s">
        <v>83</v>
      </c>
      <c r="AV451" s="13" t="s">
        <v>83</v>
      </c>
      <c r="AW451" s="13" t="s">
        <v>4</v>
      </c>
      <c r="AX451" s="13" t="s">
        <v>81</v>
      </c>
      <c r="AY451" s="253" t="s">
        <v>164</v>
      </c>
    </row>
    <row r="452" s="2" customFormat="1" ht="33" customHeight="1">
      <c r="A452" s="39"/>
      <c r="B452" s="40"/>
      <c r="C452" s="228" t="s">
        <v>421</v>
      </c>
      <c r="D452" s="228" t="s">
        <v>166</v>
      </c>
      <c r="E452" s="229" t="s">
        <v>1114</v>
      </c>
      <c r="F452" s="230" t="s">
        <v>1115</v>
      </c>
      <c r="G452" s="231" t="s">
        <v>169</v>
      </c>
      <c r="H452" s="232">
        <v>5025.8999999999996</v>
      </c>
      <c r="I452" s="233"/>
      <c r="J452" s="234">
        <f>ROUND(I452*H452,2)</f>
        <v>0</v>
      </c>
      <c r="K452" s="235"/>
      <c r="L452" s="45"/>
      <c r="M452" s="236" t="s">
        <v>1</v>
      </c>
      <c r="N452" s="237" t="s">
        <v>39</v>
      </c>
      <c r="O452" s="92"/>
      <c r="P452" s="238">
        <f>O452*H452</f>
        <v>0</v>
      </c>
      <c r="Q452" s="238">
        <v>0</v>
      </c>
      <c r="R452" s="238">
        <f>Q452*H452</f>
        <v>0</v>
      </c>
      <c r="S452" s="238">
        <v>0</v>
      </c>
      <c r="T452" s="239">
        <f>S452*H452</f>
        <v>0</v>
      </c>
      <c r="U452" s="39"/>
      <c r="V452" s="39"/>
      <c r="W452" s="39"/>
      <c r="X452" s="39"/>
      <c r="Y452" s="39"/>
      <c r="Z452" s="39"/>
      <c r="AA452" s="39"/>
      <c r="AB452" s="39"/>
      <c r="AC452" s="39"/>
      <c r="AD452" s="39"/>
      <c r="AE452" s="39"/>
      <c r="AR452" s="240" t="s">
        <v>170</v>
      </c>
      <c r="AT452" s="240" t="s">
        <v>166</v>
      </c>
      <c r="AU452" s="240" t="s">
        <v>83</v>
      </c>
      <c r="AY452" s="18" t="s">
        <v>164</v>
      </c>
      <c r="BE452" s="241">
        <f>IF(N452="základní",J452,0)</f>
        <v>0</v>
      </c>
      <c r="BF452" s="241">
        <f>IF(N452="snížená",J452,0)</f>
        <v>0</v>
      </c>
      <c r="BG452" s="241">
        <f>IF(N452="zákl. přenesená",J452,0)</f>
        <v>0</v>
      </c>
      <c r="BH452" s="241">
        <f>IF(N452="sníž. přenesená",J452,0)</f>
        <v>0</v>
      </c>
      <c r="BI452" s="241">
        <f>IF(N452="nulová",J452,0)</f>
        <v>0</v>
      </c>
      <c r="BJ452" s="18" t="s">
        <v>81</v>
      </c>
      <c r="BK452" s="241">
        <f>ROUND(I452*H452,2)</f>
        <v>0</v>
      </c>
      <c r="BL452" s="18" t="s">
        <v>170</v>
      </c>
      <c r="BM452" s="240" t="s">
        <v>1116</v>
      </c>
    </row>
    <row r="453" s="14" customFormat="1">
      <c r="A453" s="14"/>
      <c r="B453" s="254"/>
      <c r="C453" s="255"/>
      <c r="D453" s="244" t="s">
        <v>172</v>
      </c>
      <c r="E453" s="256" t="s">
        <v>1</v>
      </c>
      <c r="F453" s="257" t="s">
        <v>1025</v>
      </c>
      <c r="G453" s="255"/>
      <c r="H453" s="256" t="s">
        <v>1</v>
      </c>
      <c r="I453" s="258"/>
      <c r="J453" s="255"/>
      <c r="K453" s="255"/>
      <c r="L453" s="259"/>
      <c r="M453" s="260"/>
      <c r="N453" s="261"/>
      <c r="O453" s="261"/>
      <c r="P453" s="261"/>
      <c r="Q453" s="261"/>
      <c r="R453" s="261"/>
      <c r="S453" s="261"/>
      <c r="T453" s="26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3" t="s">
        <v>172</v>
      </c>
      <c r="AU453" s="263" t="s">
        <v>83</v>
      </c>
      <c r="AV453" s="14" t="s">
        <v>81</v>
      </c>
      <c r="AW453" s="14" t="s">
        <v>31</v>
      </c>
      <c r="AX453" s="14" t="s">
        <v>12</v>
      </c>
      <c r="AY453" s="263" t="s">
        <v>164</v>
      </c>
    </row>
    <row r="454" s="13" customFormat="1">
      <c r="A454" s="13"/>
      <c r="B454" s="242"/>
      <c r="C454" s="243"/>
      <c r="D454" s="244" t="s">
        <v>172</v>
      </c>
      <c r="E454" s="245" t="s">
        <v>1</v>
      </c>
      <c r="F454" s="246" t="s">
        <v>1026</v>
      </c>
      <c r="G454" s="243"/>
      <c r="H454" s="247">
        <v>2745.9000000000001</v>
      </c>
      <c r="I454" s="248"/>
      <c r="J454" s="243"/>
      <c r="K454" s="243"/>
      <c r="L454" s="249"/>
      <c r="M454" s="250"/>
      <c r="N454" s="251"/>
      <c r="O454" s="251"/>
      <c r="P454" s="251"/>
      <c r="Q454" s="251"/>
      <c r="R454" s="251"/>
      <c r="S454" s="251"/>
      <c r="T454" s="252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53" t="s">
        <v>172</v>
      </c>
      <c r="AU454" s="253" t="s">
        <v>83</v>
      </c>
      <c r="AV454" s="13" t="s">
        <v>83</v>
      </c>
      <c r="AW454" s="13" t="s">
        <v>31</v>
      </c>
      <c r="AX454" s="13" t="s">
        <v>12</v>
      </c>
      <c r="AY454" s="253" t="s">
        <v>164</v>
      </c>
    </row>
    <row r="455" s="14" customFormat="1">
      <c r="A455" s="14"/>
      <c r="B455" s="254"/>
      <c r="C455" s="255"/>
      <c r="D455" s="244" t="s">
        <v>172</v>
      </c>
      <c r="E455" s="256" t="s">
        <v>1</v>
      </c>
      <c r="F455" s="257" t="s">
        <v>1027</v>
      </c>
      <c r="G455" s="255"/>
      <c r="H455" s="256" t="s">
        <v>1</v>
      </c>
      <c r="I455" s="258"/>
      <c r="J455" s="255"/>
      <c r="K455" s="255"/>
      <c r="L455" s="259"/>
      <c r="M455" s="260"/>
      <c r="N455" s="261"/>
      <c r="O455" s="261"/>
      <c r="P455" s="261"/>
      <c r="Q455" s="261"/>
      <c r="R455" s="261"/>
      <c r="S455" s="261"/>
      <c r="T455" s="262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263" t="s">
        <v>172</v>
      </c>
      <c r="AU455" s="263" t="s">
        <v>83</v>
      </c>
      <c r="AV455" s="14" t="s">
        <v>81</v>
      </c>
      <c r="AW455" s="14" t="s">
        <v>31</v>
      </c>
      <c r="AX455" s="14" t="s">
        <v>12</v>
      </c>
      <c r="AY455" s="263" t="s">
        <v>164</v>
      </c>
    </row>
    <row r="456" s="13" customFormat="1">
      <c r="A456" s="13"/>
      <c r="B456" s="242"/>
      <c r="C456" s="243"/>
      <c r="D456" s="244" t="s">
        <v>172</v>
      </c>
      <c r="E456" s="245" t="s">
        <v>1</v>
      </c>
      <c r="F456" s="246" t="s">
        <v>1028</v>
      </c>
      <c r="G456" s="243"/>
      <c r="H456" s="247">
        <v>2280</v>
      </c>
      <c r="I456" s="248"/>
      <c r="J456" s="243"/>
      <c r="K456" s="243"/>
      <c r="L456" s="249"/>
      <c r="M456" s="250"/>
      <c r="N456" s="251"/>
      <c r="O456" s="251"/>
      <c r="P456" s="251"/>
      <c r="Q456" s="251"/>
      <c r="R456" s="251"/>
      <c r="S456" s="251"/>
      <c r="T456" s="252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53" t="s">
        <v>172</v>
      </c>
      <c r="AU456" s="253" t="s">
        <v>83</v>
      </c>
      <c r="AV456" s="13" t="s">
        <v>83</v>
      </c>
      <c r="AW456" s="13" t="s">
        <v>31</v>
      </c>
      <c r="AX456" s="13" t="s">
        <v>12</v>
      </c>
      <c r="AY456" s="253" t="s">
        <v>164</v>
      </c>
    </row>
    <row r="457" s="15" customFormat="1">
      <c r="A457" s="15"/>
      <c r="B457" s="264"/>
      <c r="C457" s="265"/>
      <c r="D457" s="244" t="s">
        <v>172</v>
      </c>
      <c r="E457" s="266" t="s">
        <v>1</v>
      </c>
      <c r="F457" s="267" t="s">
        <v>180</v>
      </c>
      <c r="G457" s="265"/>
      <c r="H457" s="268">
        <v>5025.8999999999996</v>
      </c>
      <c r="I457" s="269"/>
      <c r="J457" s="265"/>
      <c r="K457" s="265"/>
      <c r="L457" s="270"/>
      <c r="M457" s="271"/>
      <c r="N457" s="272"/>
      <c r="O457" s="272"/>
      <c r="P457" s="272"/>
      <c r="Q457" s="272"/>
      <c r="R457" s="272"/>
      <c r="S457" s="272"/>
      <c r="T457" s="273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T457" s="274" t="s">
        <v>172</v>
      </c>
      <c r="AU457" s="274" t="s">
        <v>83</v>
      </c>
      <c r="AV457" s="15" t="s">
        <v>170</v>
      </c>
      <c r="AW457" s="15" t="s">
        <v>31</v>
      </c>
      <c r="AX457" s="15" t="s">
        <v>81</v>
      </c>
      <c r="AY457" s="274" t="s">
        <v>164</v>
      </c>
    </row>
    <row r="458" s="12" customFormat="1" ht="22.8" customHeight="1">
      <c r="A458" s="12"/>
      <c r="B458" s="212"/>
      <c r="C458" s="213"/>
      <c r="D458" s="214" t="s">
        <v>73</v>
      </c>
      <c r="E458" s="226" t="s">
        <v>83</v>
      </c>
      <c r="F458" s="226" t="s">
        <v>493</v>
      </c>
      <c r="G458" s="213"/>
      <c r="H458" s="213"/>
      <c r="I458" s="216"/>
      <c r="J458" s="227">
        <f>BK458</f>
        <v>0</v>
      </c>
      <c r="K458" s="213"/>
      <c r="L458" s="218"/>
      <c r="M458" s="219"/>
      <c r="N458" s="220"/>
      <c r="O458" s="220"/>
      <c r="P458" s="221">
        <f>SUM(P459:P486)</f>
        <v>0</v>
      </c>
      <c r="Q458" s="220"/>
      <c r="R458" s="221">
        <f>SUM(R459:R486)</f>
        <v>42.479986859999997</v>
      </c>
      <c r="S458" s="220"/>
      <c r="T458" s="222">
        <f>SUM(T459:T486)</f>
        <v>0</v>
      </c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R458" s="223" t="s">
        <v>81</v>
      </c>
      <c r="AT458" s="224" t="s">
        <v>73</v>
      </c>
      <c r="AU458" s="224" t="s">
        <v>81</v>
      </c>
      <c r="AY458" s="223" t="s">
        <v>164</v>
      </c>
      <c r="BK458" s="225">
        <f>SUM(BK459:BK486)</f>
        <v>0</v>
      </c>
    </row>
    <row r="459" s="2" customFormat="1" ht="21.75" customHeight="1">
      <c r="A459" s="39"/>
      <c r="B459" s="40"/>
      <c r="C459" s="228" t="s">
        <v>427</v>
      </c>
      <c r="D459" s="228" t="s">
        <v>166</v>
      </c>
      <c r="E459" s="229" t="s">
        <v>495</v>
      </c>
      <c r="F459" s="230" t="s">
        <v>496</v>
      </c>
      <c r="G459" s="231" t="s">
        <v>269</v>
      </c>
      <c r="H459" s="232">
        <v>22.084199999999999</v>
      </c>
      <c r="I459" s="233"/>
      <c r="J459" s="234">
        <f>ROUND(I459*H459,2)</f>
        <v>0</v>
      </c>
      <c r="K459" s="235"/>
      <c r="L459" s="45"/>
      <c r="M459" s="236" t="s">
        <v>1</v>
      </c>
      <c r="N459" s="237" t="s">
        <v>39</v>
      </c>
      <c r="O459" s="92"/>
      <c r="P459" s="238">
        <f>O459*H459</f>
        <v>0</v>
      </c>
      <c r="Q459" s="238">
        <v>1.9199999999999999</v>
      </c>
      <c r="R459" s="238">
        <f>Q459*H459</f>
        <v>42.401663999999997</v>
      </c>
      <c r="S459" s="238">
        <v>0</v>
      </c>
      <c r="T459" s="239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40" t="s">
        <v>170</v>
      </c>
      <c r="AT459" s="240" t="s">
        <v>166</v>
      </c>
      <c r="AU459" s="240" t="s">
        <v>83</v>
      </c>
      <c r="AY459" s="18" t="s">
        <v>164</v>
      </c>
      <c r="BE459" s="241">
        <f>IF(N459="základní",J459,0)</f>
        <v>0</v>
      </c>
      <c r="BF459" s="241">
        <f>IF(N459="snížená",J459,0)</f>
        <v>0</v>
      </c>
      <c r="BG459" s="241">
        <f>IF(N459="zákl. přenesená",J459,0)</f>
        <v>0</v>
      </c>
      <c r="BH459" s="241">
        <f>IF(N459="sníž. přenesená",J459,0)</f>
        <v>0</v>
      </c>
      <c r="BI459" s="241">
        <f>IF(N459="nulová",J459,0)</f>
        <v>0</v>
      </c>
      <c r="BJ459" s="18" t="s">
        <v>81</v>
      </c>
      <c r="BK459" s="241">
        <f>ROUND(I459*H459,2)</f>
        <v>0</v>
      </c>
      <c r="BL459" s="18" t="s">
        <v>170</v>
      </c>
      <c r="BM459" s="240" t="s">
        <v>1117</v>
      </c>
    </row>
    <row r="460" s="14" customFormat="1">
      <c r="A460" s="14"/>
      <c r="B460" s="254"/>
      <c r="C460" s="255"/>
      <c r="D460" s="244" t="s">
        <v>172</v>
      </c>
      <c r="E460" s="256" t="s">
        <v>1</v>
      </c>
      <c r="F460" s="257" t="s">
        <v>1118</v>
      </c>
      <c r="G460" s="255"/>
      <c r="H460" s="256" t="s">
        <v>1</v>
      </c>
      <c r="I460" s="258"/>
      <c r="J460" s="255"/>
      <c r="K460" s="255"/>
      <c r="L460" s="259"/>
      <c r="M460" s="260"/>
      <c r="N460" s="261"/>
      <c r="O460" s="261"/>
      <c r="P460" s="261"/>
      <c r="Q460" s="261"/>
      <c r="R460" s="261"/>
      <c r="S460" s="261"/>
      <c r="T460" s="262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63" t="s">
        <v>172</v>
      </c>
      <c r="AU460" s="263" t="s">
        <v>83</v>
      </c>
      <c r="AV460" s="14" t="s">
        <v>81</v>
      </c>
      <c r="AW460" s="14" t="s">
        <v>31</v>
      </c>
      <c r="AX460" s="14" t="s">
        <v>12</v>
      </c>
      <c r="AY460" s="263" t="s">
        <v>164</v>
      </c>
    </row>
    <row r="461" s="13" customFormat="1">
      <c r="A461" s="13"/>
      <c r="B461" s="242"/>
      <c r="C461" s="243"/>
      <c r="D461" s="244" t="s">
        <v>172</v>
      </c>
      <c r="E461" s="245" t="s">
        <v>1</v>
      </c>
      <c r="F461" s="246" t="s">
        <v>1119</v>
      </c>
      <c r="G461" s="243"/>
      <c r="H461" s="247">
        <v>17.404199999999999</v>
      </c>
      <c r="I461" s="248"/>
      <c r="J461" s="243"/>
      <c r="K461" s="243"/>
      <c r="L461" s="249"/>
      <c r="M461" s="250"/>
      <c r="N461" s="251"/>
      <c r="O461" s="251"/>
      <c r="P461" s="251"/>
      <c r="Q461" s="251"/>
      <c r="R461" s="251"/>
      <c r="S461" s="251"/>
      <c r="T461" s="252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T461" s="253" t="s">
        <v>172</v>
      </c>
      <c r="AU461" s="253" t="s">
        <v>83</v>
      </c>
      <c r="AV461" s="13" t="s">
        <v>83</v>
      </c>
      <c r="AW461" s="13" t="s">
        <v>31</v>
      </c>
      <c r="AX461" s="13" t="s">
        <v>12</v>
      </c>
      <c r="AY461" s="253" t="s">
        <v>164</v>
      </c>
    </row>
    <row r="462" s="13" customFormat="1">
      <c r="A462" s="13"/>
      <c r="B462" s="242"/>
      <c r="C462" s="243"/>
      <c r="D462" s="244" t="s">
        <v>172</v>
      </c>
      <c r="E462" s="245" t="s">
        <v>1</v>
      </c>
      <c r="F462" s="246" t="s">
        <v>1120</v>
      </c>
      <c r="G462" s="243"/>
      <c r="H462" s="247">
        <v>4.9500000000000002</v>
      </c>
      <c r="I462" s="248"/>
      <c r="J462" s="243"/>
      <c r="K462" s="243"/>
      <c r="L462" s="249"/>
      <c r="M462" s="250"/>
      <c r="N462" s="251"/>
      <c r="O462" s="251"/>
      <c r="P462" s="251"/>
      <c r="Q462" s="251"/>
      <c r="R462" s="251"/>
      <c r="S462" s="251"/>
      <c r="T462" s="252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53" t="s">
        <v>172</v>
      </c>
      <c r="AU462" s="253" t="s">
        <v>83</v>
      </c>
      <c r="AV462" s="13" t="s">
        <v>83</v>
      </c>
      <c r="AW462" s="13" t="s">
        <v>31</v>
      </c>
      <c r="AX462" s="13" t="s">
        <v>12</v>
      </c>
      <c r="AY462" s="253" t="s">
        <v>164</v>
      </c>
    </row>
    <row r="463" s="14" customFormat="1">
      <c r="A463" s="14"/>
      <c r="B463" s="254"/>
      <c r="C463" s="255"/>
      <c r="D463" s="244" t="s">
        <v>172</v>
      </c>
      <c r="E463" s="256" t="s">
        <v>1</v>
      </c>
      <c r="F463" s="257" t="s">
        <v>1121</v>
      </c>
      <c r="G463" s="255"/>
      <c r="H463" s="256" t="s">
        <v>1</v>
      </c>
      <c r="I463" s="258"/>
      <c r="J463" s="255"/>
      <c r="K463" s="255"/>
      <c r="L463" s="259"/>
      <c r="M463" s="260"/>
      <c r="N463" s="261"/>
      <c r="O463" s="261"/>
      <c r="P463" s="261"/>
      <c r="Q463" s="261"/>
      <c r="R463" s="261"/>
      <c r="S463" s="261"/>
      <c r="T463" s="262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63" t="s">
        <v>172</v>
      </c>
      <c r="AU463" s="263" t="s">
        <v>83</v>
      </c>
      <c r="AV463" s="14" t="s">
        <v>81</v>
      </c>
      <c r="AW463" s="14" t="s">
        <v>31</v>
      </c>
      <c r="AX463" s="14" t="s">
        <v>12</v>
      </c>
      <c r="AY463" s="263" t="s">
        <v>164</v>
      </c>
    </row>
    <row r="464" s="13" customFormat="1">
      <c r="A464" s="13"/>
      <c r="B464" s="242"/>
      <c r="C464" s="243"/>
      <c r="D464" s="244" t="s">
        <v>172</v>
      </c>
      <c r="E464" s="245" t="s">
        <v>1</v>
      </c>
      <c r="F464" s="246" t="s">
        <v>1122</v>
      </c>
      <c r="G464" s="243"/>
      <c r="H464" s="247">
        <v>-0.27000000000000002</v>
      </c>
      <c r="I464" s="248"/>
      <c r="J464" s="243"/>
      <c r="K464" s="243"/>
      <c r="L464" s="249"/>
      <c r="M464" s="250"/>
      <c r="N464" s="251"/>
      <c r="O464" s="251"/>
      <c r="P464" s="251"/>
      <c r="Q464" s="251"/>
      <c r="R464" s="251"/>
      <c r="S464" s="251"/>
      <c r="T464" s="252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53" t="s">
        <v>172</v>
      </c>
      <c r="AU464" s="253" t="s">
        <v>83</v>
      </c>
      <c r="AV464" s="13" t="s">
        <v>83</v>
      </c>
      <c r="AW464" s="13" t="s">
        <v>31</v>
      </c>
      <c r="AX464" s="13" t="s">
        <v>12</v>
      </c>
      <c r="AY464" s="253" t="s">
        <v>164</v>
      </c>
    </row>
    <row r="465" s="15" customFormat="1">
      <c r="A465" s="15"/>
      <c r="B465" s="264"/>
      <c r="C465" s="265"/>
      <c r="D465" s="244" t="s">
        <v>172</v>
      </c>
      <c r="E465" s="266" t="s">
        <v>1</v>
      </c>
      <c r="F465" s="267" t="s">
        <v>180</v>
      </c>
      <c r="G465" s="265"/>
      <c r="H465" s="268">
        <v>22.084199999999999</v>
      </c>
      <c r="I465" s="269"/>
      <c r="J465" s="265"/>
      <c r="K465" s="265"/>
      <c r="L465" s="270"/>
      <c r="M465" s="271"/>
      <c r="N465" s="272"/>
      <c r="O465" s="272"/>
      <c r="P465" s="272"/>
      <c r="Q465" s="272"/>
      <c r="R465" s="272"/>
      <c r="S465" s="272"/>
      <c r="T465" s="273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T465" s="274" t="s">
        <v>172</v>
      </c>
      <c r="AU465" s="274" t="s">
        <v>83</v>
      </c>
      <c r="AV465" s="15" t="s">
        <v>170</v>
      </c>
      <c r="AW465" s="15" t="s">
        <v>31</v>
      </c>
      <c r="AX465" s="15" t="s">
        <v>81</v>
      </c>
      <c r="AY465" s="274" t="s">
        <v>164</v>
      </c>
    </row>
    <row r="466" s="2" customFormat="1" ht="24.15" customHeight="1">
      <c r="A466" s="39"/>
      <c r="B466" s="40"/>
      <c r="C466" s="228" t="s">
        <v>431</v>
      </c>
      <c r="D466" s="228" t="s">
        <v>166</v>
      </c>
      <c r="E466" s="229" t="s">
        <v>508</v>
      </c>
      <c r="F466" s="230" t="s">
        <v>509</v>
      </c>
      <c r="G466" s="231" t="s">
        <v>240</v>
      </c>
      <c r="H466" s="232">
        <v>139.19</v>
      </c>
      <c r="I466" s="233"/>
      <c r="J466" s="234">
        <f>ROUND(I466*H466,2)</f>
        <v>0</v>
      </c>
      <c r="K466" s="235"/>
      <c r="L466" s="45"/>
      <c r="M466" s="236" t="s">
        <v>1</v>
      </c>
      <c r="N466" s="237" t="s">
        <v>39</v>
      </c>
      <c r="O466" s="92"/>
      <c r="P466" s="238">
        <f>O466*H466</f>
        <v>0</v>
      </c>
      <c r="Q466" s="238">
        <v>0.00033</v>
      </c>
      <c r="R466" s="238">
        <f>Q466*H466</f>
        <v>0.0459327</v>
      </c>
      <c r="S466" s="238">
        <v>0</v>
      </c>
      <c r="T466" s="239">
        <f>S466*H466</f>
        <v>0</v>
      </c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R466" s="240" t="s">
        <v>170</v>
      </c>
      <c r="AT466" s="240" t="s">
        <v>166</v>
      </c>
      <c r="AU466" s="240" t="s">
        <v>83</v>
      </c>
      <c r="AY466" s="18" t="s">
        <v>164</v>
      </c>
      <c r="BE466" s="241">
        <f>IF(N466="základní",J466,0)</f>
        <v>0</v>
      </c>
      <c r="BF466" s="241">
        <f>IF(N466="snížená",J466,0)</f>
        <v>0</v>
      </c>
      <c r="BG466" s="241">
        <f>IF(N466="zákl. přenesená",J466,0)</f>
        <v>0</v>
      </c>
      <c r="BH466" s="241">
        <f>IF(N466="sníž. přenesená",J466,0)</f>
        <v>0</v>
      </c>
      <c r="BI466" s="241">
        <f>IF(N466="nulová",J466,0)</f>
        <v>0</v>
      </c>
      <c r="BJ466" s="18" t="s">
        <v>81</v>
      </c>
      <c r="BK466" s="241">
        <f>ROUND(I466*H466,2)</f>
        <v>0</v>
      </c>
      <c r="BL466" s="18" t="s">
        <v>170</v>
      </c>
      <c r="BM466" s="240" t="s">
        <v>1123</v>
      </c>
    </row>
    <row r="467" s="14" customFormat="1">
      <c r="A467" s="14"/>
      <c r="B467" s="254"/>
      <c r="C467" s="255"/>
      <c r="D467" s="244" t="s">
        <v>172</v>
      </c>
      <c r="E467" s="256" t="s">
        <v>1</v>
      </c>
      <c r="F467" s="257" t="s">
        <v>1118</v>
      </c>
      <c r="G467" s="255"/>
      <c r="H467" s="256" t="s">
        <v>1</v>
      </c>
      <c r="I467" s="258"/>
      <c r="J467" s="255"/>
      <c r="K467" s="255"/>
      <c r="L467" s="259"/>
      <c r="M467" s="260"/>
      <c r="N467" s="261"/>
      <c r="O467" s="261"/>
      <c r="P467" s="261"/>
      <c r="Q467" s="261"/>
      <c r="R467" s="261"/>
      <c r="S467" s="261"/>
      <c r="T467" s="262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63" t="s">
        <v>172</v>
      </c>
      <c r="AU467" s="263" t="s">
        <v>83</v>
      </c>
      <c r="AV467" s="14" t="s">
        <v>81</v>
      </c>
      <c r="AW467" s="14" t="s">
        <v>31</v>
      </c>
      <c r="AX467" s="14" t="s">
        <v>12</v>
      </c>
      <c r="AY467" s="263" t="s">
        <v>164</v>
      </c>
    </row>
    <row r="468" s="13" customFormat="1">
      <c r="A468" s="13"/>
      <c r="B468" s="242"/>
      <c r="C468" s="243"/>
      <c r="D468" s="244" t="s">
        <v>172</v>
      </c>
      <c r="E468" s="245" t="s">
        <v>1</v>
      </c>
      <c r="F468" s="246" t="s">
        <v>1124</v>
      </c>
      <c r="G468" s="243"/>
      <c r="H468" s="247">
        <v>140.69</v>
      </c>
      <c r="I468" s="248"/>
      <c r="J468" s="243"/>
      <c r="K468" s="243"/>
      <c r="L468" s="249"/>
      <c r="M468" s="250"/>
      <c r="N468" s="251"/>
      <c r="O468" s="251"/>
      <c r="P468" s="251"/>
      <c r="Q468" s="251"/>
      <c r="R468" s="251"/>
      <c r="S468" s="251"/>
      <c r="T468" s="252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53" t="s">
        <v>172</v>
      </c>
      <c r="AU468" s="253" t="s">
        <v>83</v>
      </c>
      <c r="AV468" s="13" t="s">
        <v>83</v>
      </c>
      <c r="AW468" s="13" t="s">
        <v>31</v>
      </c>
      <c r="AX468" s="13" t="s">
        <v>12</v>
      </c>
      <c r="AY468" s="253" t="s">
        <v>164</v>
      </c>
    </row>
    <row r="469" s="14" customFormat="1">
      <c r="A469" s="14"/>
      <c r="B469" s="254"/>
      <c r="C469" s="255"/>
      <c r="D469" s="244" t="s">
        <v>172</v>
      </c>
      <c r="E469" s="256" t="s">
        <v>1</v>
      </c>
      <c r="F469" s="257" t="s">
        <v>1121</v>
      </c>
      <c r="G469" s="255"/>
      <c r="H469" s="256" t="s">
        <v>1</v>
      </c>
      <c r="I469" s="258"/>
      <c r="J469" s="255"/>
      <c r="K469" s="255"/>
      <c r="L469" s="259"/>
      <c r="M469" s="260"/>
      <c r="N469" s="261"/>
      <c r="O469" s="261"/>
      <c r="P469" s="261"/>
      <c r="Q469" s="261"/>
      <c r="R469" s="261"/>
      <c r="S469" s="261"/>
      <c r="T469" s="262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63" t="s">
        <v>172</v>
      </c>
      <c r="AU469" s="263" t="s">
        <v>83</v>
      </c>
      <c r="AV469" s="14" t="s">
        <v>81</v>
      </c>
      <c r="AW469" s="14" t="s">
        <v>31</v>
      </c>
      <c r="AX469" s="14" t="s">
        <v>12</v>
      </c>
      <c r="AY469" s="263" t="s">
        <v>164</v>
      </c>
    </row>
    <row r="470" s="13" customFormat="1">
      <c r="A470" s="13"/>
      <c r="B470" s="242"/>
      <c r="C470" s="243"/>
      <c r="D470" s="244" t="s">
        <v>172</v>
      </c>
      <c r="E470" s="245" t="s">
        <v>1</v>
      </c>
      <c r="F470" s="246" t="s">
        <v>1125</v>
      </c>
      <c r="G470" s="243"/>
      <c r="H470" s="247">
        <v>-1.5</v>
      </c>
      <c r="I470" s="248"/>
      <c r="J470" s="243"/>
      <c r="K470" s="243"/>
      <c r="L470" s="249"/>
      <c r="M470" s="250"/>
      <c r="N470" s="251"/>
      <c r="O470" s="251"/>
      <c r="P470" s="251"/>
      <c r="Q470" s="251"/>
      <c r="R470" s="251"/>
      <c r="S470" s="251"/>
      <c r="T470" s="252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T470" s="253" t="s">
        <v>172</v>
      </c>
      <c r="AU470" s="253" t="s">
        <v>83</v>
      </c>
      <c r="AV470" s="13" t="s">
        <v>83</v>
      </c>
      <c r="AW470" s="13" t="s">
        <v>31</v>
      </c>
      <c r="AX470" s="13" t="s">
        <v>12</v>
      </c>
      <c r="AY470" s="253" t="s">
        <v>164</v>
      </c>
    </row>
    <row r="471" s="15" customFormat="1">
      <c r="A471" s="15"/>
      <c r="B471" s="264"/>
      <c r="C471" s="265"/>
      <c r="D471" s="244" t="s">
        <v>172</v>
      </c>
      <c r="E471" s="266" t="s">
        <v>1</v>
      </c>
      <c r="F471" s="267" t="s">
        <v>180</v>
      </c>
      <c r="G471" s="265"/>
      <c r="H471" s="268">
        <v>139.19</v>
      </c>
      <c r="I471" s="269"/>
      <c r="J471" s="265"/>
      <c r="K471" s="265"/>
      <c r="L471" s="270"/>
      <c r="M471" s="271"/>
      <c r="N471" s="272"/>
      <c r="O471" s="272"/>
      <c r="P471" s="272"/>
      <c r="Q471" s="272"/>
      <c r="R471" s="272"/>
      <c r="S471" s="272"/>
      <c r="T471" s="273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T471" s="274" t="s">
        <v>172</v>
      </c>
      <c r="AU471" s="274" t="s">
        <v>83</v>
      </c>
      <c r="AV471" s="15" t="s">
        <v>170</v>
      </c>
      <c r="AW471" s="15" t="s">
        <v>31</v>
      </c>
      <c r="AX471" s="15" t="s">
        <v>81</v>
      </c>
      <c r="AY471" s="274" t="s">
        <v>164</v>
      </c>
    </row>
    <row r="472" s="2" customFormat="1" ht="24.15" customHeight="1">
      <c r="A472" s="39"/>
      <c r="B472" s="40"/>
      <c r="C472" s="228" t="s">
        <v>435</v>
      </c>
      <c r="D472" s="228" t="s">
        <v>166</v>
      </c>
      <c r="E472" s="229" t="s">
        <v>518</v>
      </c>
      <c r="F472" s="230" t="s">
        <v>519</v>
      </c>
      <c r="G472" s="231" t="s">
        <v>169</v>
      </c>
      <c r="H472" s="232">
        <v>147.22800000000001</v>
      </c>
      <c r="I472" s="233"/>
      <c r="J472" s="234">
        <f>ROUND(I472*H472,2)</f>
        <v>0</v>
      </c>
      <c r="K472" s="235"/>
      <c r="L472" s="45"/>
      <c r="M472" s="236" t="s">
        <v>1</v>
      </c>
      <c r="N472" s="237" t="s">
        <v>39</v>
      </c>
      <c r="O472" s="92"/>
      <c r="P472" s="238">
        <f>O472*H472</f>
        <v>0</v>
      </c>
      <c r="Q472" s="238">
        <v>0.00010000000000000001</v>
      </c>
      <c r="R472" s="238">
        <f>Q472*H472</f>
        <v>0.014722800000000001</v>
      </c>
      <c r="S472" s="238">
        <v>0</v>
      </c>
      <c r="T472" s="239">
        <f>S472*H472</f>
        <v>0</v>
      </c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R472" s="240" t="s">
        <v>170</v>
      </c>
      <c r="AT472" s="240" t="s">
        <v>166</v>
      </c>
      <c r="AU472" s="240" t="s">
        <v>83</v>
      </c>
      <c r="AY472" s="18" t="s">
        <v>164</v>
      </c>
      <c r="BE472" s="241">
        <f>IF(N472="základní",J472,0)</f>
        <v>0</v>
      </c>
      <c r="BF472" s="241">
        <f>IF(N472="snížená",J472,0)</f>
        <v>0</v>
      </c>
      <c r="BG472" s="241">
        <f>IF(N472="zákl. přenesená",J472,0)</f>
        <v>0</v>
      </c>
      <c r="BH472" s="241">
        <f>IF(N472="sníž. přenesená",J472,0)</f>
        <v>0</v>
      </c>
      <c r="BI472" s="241">
        <f>IF(N472="nulová",J472,0)</f>
        <v>0</v>
      </c>
      <c r="BJ472" s="18" t="s">
        <v>81</v>
      </c>
      <c r="BK472" s="241">
        <f>ROUND(I472*H472,2)</f>
        <v>0</v>
      </c>
      <c r="BL472" s="18" t="s">
        <v>170</v>
      </c>
      <c r="BM472" s="240" t="s">
        <v>1126</v>
      </c>
    </row>
    <row r="473" s="14" customFormat="1">
      <c r="A473" s="14"/>
      <c r="B473" s="254"/>
      <c r="C473" s="255"/>
      <c r="D473" s="244" t="s">
        <v>172</v>
      </c>
      <c r="E473" s="256" t="s">
        <v>1</v>
      </c>
      <c r="F473" s="257" t="s">
        <v>1118</v>
      </c>
      <c r="G473" s="255"/>
      <c r="H473" s="256" t="s">
        <v>1</v>
      </c>
      <c r="I473" s="258"/>
      <c r="J473" s="255"/>
      <c r="K473" s="255"/>
      <c r="L473" s="259"/>
      <c r="M473" s="260"/>
      <c r="N473" s="261"/>
      <c r="O473" s="261"/>
      <c r="P473" s="261"/>
      <c r="Q473" s="261"/>
      <c r="R473" s="261"/>
      <c r="S473" s="261"/>
      <c r="T473" s="262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T473" s="263" t="s">
        <v>172</v>
      </c>
      <c r="AU473" s="263" t="s">
        <v>83</v>
      </c>
      <c r="AV473" s="14" t="s">
        <v>81</v>
      </c>
      <c r="AW473" s="14" t="s">
        <v>31</v>
      </c>
      <c r="AX473" s="14" t="s">
        <v>12</v>
      </c>
      <c r="AY473" s="263" t="s">
        <v>164</v>
      </c>
    </row>
    <row r="474" s="13" customFormat="1">
      <c r="A474" s="13"/>
      <c r="B474" s="242"/>
      <c r="C474" s="243"/>
      <c r="D474" s="244" t="s">
        <v>172</v>
      </c>
      <c r="E474" s="245" t="s">
        <v>1</v>
      </c>
      <c r="F474" s="246" t="s">
        <v>1127</v>
      </c>
      <c r="G474" s="243"/>
      <c r="H474" s="247">
        <v>116.02800000000001</v>
      </c>
      <c r="I474" s="248"/>
      <c r="J474" s="243"/>
      <c r="K474" s="243"/>
      <c r="L474" s="249"/>
      <c r="M474" s="250"/>
      <c r="N474" s="251"/>
      <c r="O474" s="251"/>
      <c r="P474" s="251"/>
      <c r="Q474" s="251"/>
      <c r="R474" s="251"/>
      <c r="S474" s="251"/>
      <c r="T474" s="252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53" t="s">
        <v>172</v>
      </c>
      <c r="AU474" s="253" t="s">
        <v>83</v>
      </c>
      <c r="AV474" s="13" t="s">
        <v>83</v>
      </c>
      <c r="AW474" s="13" t="s">
        <v>31</v>
      </c>
      <c r="AX474" s="13" t="s">
        <v>12</v>
      </c>
      <c r="AY474" s="253" t="s">
        <v>164</v>
      </c>
    </row>
    <row r="475" s="13" customFormat="1">
      <c r="A475" s="13"/>
      <c r="B475" s="242"/>
      <c r="C475" s="243"/>
      <c r="D475" s="244" t="s">
        <v>172</v>
      </c>
      <c r="E475" s="245" t="s">
        <v>1</v>
      </c>
      <c r="F475" s="246" t="s">
        <v>1128</v>
      </c>
      <c r="G475" s="243"/>
      <c r="H475" s="247">
        <v>33</v>
      </c>
      <c r="I475" s="248"/>
      <c r="J475" s="243"/>
      <c r="K475" s="243"/>
      <c r="L475" s="249"/>
      <c r="M475" s="250"/>
      <c r="N475" s="251"/>
      <c r="O475" s="251"/>
      <c r="P475" s="251"/>
      <c r="Q475" s="251"/>
      <c r="R475" s="251"/>
      <c r="S475" s="251"/>
      <c r="T475" s="252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T475" s="253" t="s">
        <v>172</v>
      </c>
      <c r="AU475" s="253" t="s">
        <v>83</v>
      </c>
      <c r="AV475" s="13" t="s">
        <v>83</v>
      </c>
      <c r="AW475" s="13" t="s">
        <v>31</v>
      </c>
      <c r="AX475" s="13" t="s">
        <v>12</v>
      </c>
      <c r="AY475" s="253" t="s">
        <v>164</v>
      </c>
    </row>
    <row r="476" s="14" customFormat="1">
      <c r="A476" s="14"/>
      <c r="B476" s="254"/>
      <c r="C476" s="255"/>
      <c r="D476" s="244" t="s">
        <v>172</v>
      </c>
      <c r="E476" s="256" t="s">
        <v>1</v>
      </c>
      <c r="F476" s="257" t="s">
        <v>1121</v>
      </c>
      <c r="G476" s="255"/>
      <c r="H476" s="256" t="s">
        <v>1</v>
      </c>
      <c r="I476" s="258"/>
      <c r="J476" s="255"/>
      <c r="K476" s="255"/>
      <c r="L476" s="259"/>
      <c r="M476" s="260"/>
      <c r="N476" s="261"/>
      <c r="O476" s="261"/>
      <c r="P476" s="261"/>
      <c r="Q476" s="261"/>
      <c r="R476" s="261"/>
      <c r="S476" s="261"/>
      <c r="T476" s="262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63" t="s">
        <v>172</v>
      </c>
      <c r="AU476" s="263" t="s">
        <v>83</v>
      </c>
      <c r="AV476" s="14" t="s">
        <v>81</v>
      </c>
      <c r="AW476" s="14" t="s">
        <v>31</v>
      </c>
      <c r="AX476" s="14" t="s">
        <v>12</v>
      </c>
      <c r="AY476" s="263" t="s">
        <v>164</v>
      </c>
    </row>
    <row r="477" s="13" customFormat="1">
      <c r="A477" s="13"/>
      <c r="B477" s="242"/>
      <c r="C477" s="243"/>
      <c r="D477" s="244" t="s">
        <v>172</v>
      </c>
      <c r="E477" s="245" t="s">
        <v>1</v>
      </c>
      <c r="F477" s="246" t="s">
        <v>1129</v>
      </c>
      <c r="G477" s="243"/>
      <c r="H477" s="247">
        <v>-1.8</v>
      </c>
      <c r="I477" s="248"/>
      <c r="J477" s="243"/>
      <c r="K477" s="243"/>
      <c r="L477" s="249"/>
      <c r="M477" s="250"/>
      <c r="N477" s="251"/>
      <c r="O477" s="251"/>
      <c r="P477" s="251"/>
      <c r="Q477" s="251"/>
      <c r="R477" s="251"/>
      <c r="S477" s="251"/>
      <c r="T477" s="252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T477" s="253" t="s">
        <v>172</v>
      </c>
      <c r="AU477" s="253" t="s">
        <v>83</v>
      </c>
      <c r="AV477" s="13" t="s">
        <v>83</v>
      </c>
      <c r="AW477" s="13" t="s">
        <v>31</v>
      </c>
      <c r="AX477" s="13" t="s">
        <v>12</v>
      </c>
      <c r="AY477" s="253" t="s">
        <v>164</v>
      </c>
    </row>
    <row r="478" s="15" customFormat="1">
      <c r="A478" s="15"/>
      <c r="B478" s="264"/>
      <c r="C478" s="265"/>
      <c r="D478" s="244" t="s">
        <v>172</v>
      </c>
      <c r="E478" s="266" t="s">
        <v>1</v>
      </c>
      <c r="F478" s="267" t="s">
        <v>180</v>
      </c>
      <c r="G478" s="265"/>
      <c r="H478" s="268">
        <v>147.22800000000001</v>
      </c>
      <c r="I478" s="269"/>
      <c r="J478" s="265"/>
      <c r="K478" s="265"/>
      <c r="L478" s="270"/>
      <c r="M478" s="271"/>
      <c r="N478" s="272"/>
      <c r="O478" s="272"/>
      <c r="P478" s="272"/>
      <c r="Q478" s="272"/>
      <c r="R478" s="272"/>
      <c r="S478" s="272"/>
      <c r="T478" s="273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T478" s="274" t="s">
        <v>172</v>
      </c>
      <c r="AU478" s="274" t="s">
        <v>83</v>
      </c>
      <c r="AV478" s="15" t="s">
        <v>170</v>
      </c>
      <c r="AW478" s="15" t="s">
        <v>31</v>
      </c>
      <c r="AX478" s="15" t="s">
        <v>81</v>
      </c>
      <c r="AY478" s="274" t="s">
        <v>164</v>
      </c>
    </row>
    <row r="479" s="2" customFormat="1" ht="24.15" customHeight="1">
      <c r="A479" s="39"/>
      <c r="B479" s="40"/>
      <c r="C479" s="286" t="s">
        <v>439</v>
      </c>
      <c r="D479" s="286" t="s">
        <v>488</v>
      </c>
      <c r="E479" s="287" t="s">
        <v>528</v>
      </c>
      <c r="F479" s="288" t="s">
        <v>529</v>
      </c>
      <c r="G479" s="289" t="s">
        <v>169</v>
      </c>
      <c r="H479" s="290">
        <v>176.67359999999999</v>
      </c>
      <c r="I479" s="291"/>
      <c r="J479" s="292">
        <f>ROUND(I479*H479,2)</f>
        <v>0</v>
      </c>
      <c r="K479" s="293"/>
      <c r="L479" s="294"/>
      <c r="M479" s="295" t="s">
        <v>1</v>
      </c>
      <c r="N479" s="296" t="s">
        <v>39</v>
      </c>
      <c r="O479" s="92"/>
      <c r="P479" s="238">
        <f>O479*H479</f>
        <v>0</v>
      </c>
      <c r="Q479" s="238">
        <v>0.00010000000000000001</v>
      </c>
      <c r="R479" s="238">
        <f>Q479*H479</f>
        <v>0.01766736</v>
      </c>
      <c r="S479" s="238">
        <v>0</v>
      </c>
      <c r="T479" s="239">
        <f>S479*H479</f>
        <v>0</v>
      </c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R479" s="240" t="s">
        <v>222</v>
      </c>
      <c r="AT479" s="240" t="s">
        <v>488</v>
      </c>
      <c r="AU479" s="240" t="s">
        <v>83</v>
      </c>
      <c r="AY479" s="18" t="s">
        <v>164</v>
      </c>
      <c r="BE479" s="241">
        <f>IF(N479="základní",J479,0)</f>
        <v>0</v>
      </c>
      <c r="BF479" s="241">
        <f>IF(N479="snížená",J479,0)</f>
        <v>0</v>
      </c>
      <c r="BG479" s="241">
        <f>IF(N479="zákl. přenesená",J479,0)</f>
        <v>0</v>
      </c>
      <c r="BH479" s="241">
        <f>IF(N479="sníž. přenesená",J479,0)</f>
        <v>0</v>
      </c>
      <c r="BI479" s="241">
        <f>IF(N479="nulová",J479,0)</f>
        <v>0</v>
      </c>
      <c r="BJ479" s="18" t="s">
        <v>81</v>
      </c>
      <c r="BK479" s="241">
        <f>ROUND(I479*H479,2)</f>
        <v>0</v>
      </c>
      <c r="BL479" s="18" t="s">
        <v>170</v>
      </c>
      <c r="BM479" s="240" t="s">
        <v>1130</v>
      </c>
    </row>
    <row r="480" s="14" customFormat="1">
      <c r="A480" s="14"/>
      <c r="B480" s="254"/>
      <c r="C480" s="255"/>
      <c r="D480" s="244" t="s">
        <v>172</v>
      </c>
      <c r="E480" s="256" t="s">
        <v>1</v>
      </c>
      <c r="F480" s="257" t="s">
        <v>1118</v>
      </c>
      <c r="G480" s="255"/>
      <c r="H480" s="256" t="s">
        <v>1</v>
      </c>
      <c r="I480" s="258"/>
      <c r="J480" s="255"/>
      <c r="K480" s="255"/>
      <c r="L480" s="259"/>
      <c r="M480" s="260"/>
      <c r="N480" s="261"/>
      <c r="O480" s="261"/>
      <c r="P480" s="261"/>
      <c r="Q480" s="261"/>
      <c r="R480" s="261"/>
      <c r="S480" s="261"/>
      <c r="T480" s="262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63" t="s">
        <v>172</v>
      </c>
      <c r="AU480" s="263" t="s">
        <v>83</v>
      </c>
      <c r="AV480" s="14" t="s">
        <v>81</v>
      </c>
      <c r="AW480" s="14" t="s">
        <v>31</v>
      </c>
      <c r="AX480" s="14" t="s">
        <v>12</v>
      </c>
      <c r="AY480" s="263" t="s">
        <v>164</v>
      </c>
    </row>
    <row r="481" s="13" customFormat="1">
      <c r="A481" s="13"/>
      <c r="B481" s="242"/>
      <c r="C481" s="243"/>
      <c r="D481" s="244" t="s">
        <v>172</v>
      </c>
      <c r="E481" s="245" t="s">
        <v>1</v>
      </c>
      <c r="F481" s="246" t="s">
        <v>1127</v>
      </c>
      <c r="G481" s="243"/>
      <c r="H481" s="247">
        <v>116.02800000000001</v>
      </c>
      <c r="I481" s="248"/>
      <c r="J481" s="243"/>
      <c r="K481" s="243"/>
      <c r="L481" s="249"/>
      <c r="M481" s="250"/>
      <c r="N481" s="251"/>
      <c r="O481" s="251"/>
      <c r="P481" s="251"/>
      <c r="Q481" s="251"/>
      <c r="R481" s="251"/>
      <c r="S481" s="251"/>
      <c r="T481" s="252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53" t="s">
        <v>172</v>
      </c>
      <c r="AU481" s="253" t="s">
        <v>83</v>
      </c>
      <c r="AV481" s="13" t="s">
        <v>83</v>
      </c>
      <c r="AW481" s="13" t="s">
        <v>31</v>
      </c>
      <c r="AX481" s="13" t="s">
        <v>12</v>
      </c>
      <c r="AY481" s="253" t="s">
        <v>164</v>
      </c>
    </row>
    <row r="482" s="13" customFormat="1">
      <c r="A482" s="13"/>
      <c r="B482" s="242"/>
      <c r="C482" s="243"/>
      <c r="D482" s="244" t="s">
        <v>172</v>
      </c>
      <c r="E482" s="245" t="s">
        <v>1</v>
      </c>
      <c r="F482" s="246" t="s">
        <v>1128</v>
      </c>
      <c r="G482" s="243"/>
      <c r="H482" s="247">
        <v>33</v>
      </c>
      <c r="I482" s="248"/>
      <c r="J482" s="243"/>
      <c r="K482" s="243"/>
      <c r="L482" s="249"/>
      <c r="M482" s="250"/>
      <c r="N482" s="251"/>
      <c r="O482" s="251"/>
      <c r="P482" s="251"/>
      <c r="Q482" s="251"/>
      <c r="R482" s="251"/>
      <c r="S482" s="251"/>
      <c r="T482" s="252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T482" s="253" t="s">
        <v>172</v>
      </c>
      <c r="AU482" s="253" t="s">
        <v>83</v>
      </c>
      <c r="AV482" s="13" t="s">
        <v>83</v>
      </c>
      <c r="AW482" s="13" t="s">
        <v>31</v>
      </c>
      <c r="AX482" s="13" t="s">
        <v>12</v>
      </c>
      <c r="AY482" s="253" t="s">
        <v>164</v>
      </c>
    </row>
    <row r="483" s="14" customFormat="1">
      <c r="A483" s="14"/>
      <c r="B483" s="254"/>
      <c r="C483" s="255"/>
      <c r="D483" s="244" t="s">
        <v>172</v>
      </c>
      <c r="E483" s="256" t="s">
        <v>1</v>
      </c>
      <c r="F483" s="257" t="s">
        <v>1121</v>
      </c>
      <c r="G483" s="255"/>
      <c r="H483" s="256" t="s">
        <v>1</v>
      </c>
      <c r="I483" s="258"/>
      <c r="J483" s="255"/>
      <c r="K483" s="255"/>
      <c r="L483" s="259"/>
      <c r="M483" s="260"/>
      <c r="N483" s="261"/>
      <c r="O483" s="261"/>
      <c r="P483" s="261"/>
      <c r="Q483" s="261"/>
      <c r="R483" s="261"/>
      <c r="S483" s="261"/>
      <c r="T483" s="262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63" t="s">
        <v>172</v>
      </c>
      <c r="AU483" s="263" t="s">
        <v>83</v>
      </c>
      <c r="AV483" s="14" t="s">
        <v>81</v>
      </c>
      <c r="AW483" s="14" t="s">
        <v>31</v>
      </c>
      <c r="AX483" s="14" t="s">
        <v>12</v>
      </c>
      <c r="AY483" s="263" t="s">
        <v>164</v>
      </c>
    </row>
    <row r="484" s="13" customFormat="1">
      <c r="A484" s="13"/>
      <c r="B484" s="242"/>
      <c r="C484" s="243"/>
      <c r="D484" s="244" t="s">
        <v>172</v>
      </c>
      <c r="E484" s="245" t="s">
        <v>1</v>
      </c>
      <c r="F484" s="246" t="s">
        <v>1129</v>
      </c>
      <c r="G484" s="243"/>
      <c r="H484" s="247">
        <v>-1.8</v>
      </c>
      <c r="I484" s="248"/>
      <c r="J484" s="243"/>
      <c r="K484" s="243"/>
      <c r="L484" s="249"/>
      <c r="M484" s="250"/>
      <c r="N484" s="251"/>
      <c r="O484" s="251"/>
      <c r="P484" s="251"/>
      <c r="Q484" s="251"/>
      <c r="R484" s="251"/>
      <c r="S484" s="251"/>
      <c r="T484" s="252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53" t="s">
        <v>172</v>
      </c>
      <c r="AU484" s="253" t="s">
        <v>83</v>
      </c>
      <c r="AV484" s="13" t="s">
        <v>83</v>
      </c>
      <c r="AW484" s="13" t="s">
        <v>31</v>
      </c>
      <c r="AX484" s="13" t="s">
        <v>12</v>
      </c>
      <c r="AY484" s="253" t="s">
        <v>164</v>
      </c>
    </row>
    <row r="485" s="15" customFormat="1">
      <c r="A485" s="15"/>
      <c r="B485" s="264"/>
      <c r="C485" s="265"/>
      <c r="D485" s="244" t="s">
        <v>172</v>
      </c>
      <c r="E485" s="266" t="s">
        <v>1</v>
      </c>
      <c r="F485" s="267" t="s">
        <v>180</v>
      </c>
      <c r="G485" s="265"/>
      <c r="H485" s="268">
        <v>147.22800000000001</v>
      </c>
      <c r="I485" s="269"/>
      <c r="J485" s="265"/>
      <c r="K485" s="265"/>
      <c r="L485" s="270"/>
      <c r="M485" s="271"/>
      <c r="N485" s="272"/>
      <c r="O485" s="272"/>
      <c r="P485" s="272"/>
      <c r="Q485" s="272"/>
      <c r="R485" s="272"/>
      <c r="S485" s="272"/>
      <c r="T485" s="273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T485" s="274" t="s">
        <v>172</v>
      </c>
      <c r="AU485" s="274" t="s">
        <v>83</v>
      </c>
      <c r="AV485" s="15" t="s">
        <v>170</v>
      </c>
      <c r="AW485" s="15" t="s">
        <v>31</v>
      </c>
      <c r="AX485" s="15" t="s">
        <v>81</v>
      </c>
      <c r="AY485" s="274" t="s">
        <v>164</v>
      </c>
    </row>
    <row r="486" s="13" customFormat="1">
      <c r="A486" s="13"/>
      <c r="B486" s="242"/>
      <c r="C486" s="243"/>
      <c r="D486" s="244" t="s">
        <v>172</v>
      </c>
      <c r="E486" s="243"/>
      <c r="F486" s="246" t="s">
        <v>1131</v>
      </c>
      <c r="G486" s="243"/>
      <c r="H486" s="247">
        <v>176.67359999999999</v>
      </c>
      <c r="I486" s="248"/>
      <c r="J486" s="243"/>
      <c r="K486" s="243"/>
      <c r="L486" s="249"/>
      <c r="M486" s="250"/>
      <c r="N486" s="251"/>
      <c r="O486" s="251"/>
      <c r="P486" s="251"/>
      <c r="Q486" s="251"/>
      <c r="R486" s="251"/>
      <c r="S486" s="251"/>
      <c r="T486" s="252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53" t="s">
        <v>172</v>
      </c>
      <c r="AU486" s="253" t="s">
        <v>83</v>
      </c>
      <c r="AV486" s="13" t="s">
        <v>83</v>
      </c>
      <c r="AW486" s="13" t="s">
        <v>4</v>
      </c>
      <c r="AX486" s="13" t="s">
        <v>81</v>
      </c>
      <c r="AY486" s="253" t="s">
        <v>164</v>
      </c>
    </row>
    <row r="487" s="12" customFormat="1" ht="22.8" customHeight="1">
      <c r="A487" s="12"/>
      <c r="B487" s="212"/>
      <c r="C487" s="213"/>
      <c r="D487" s="214" t="s">
        <v>73</v>
      </c>
      <c r="E487" s="226" t="s">
        <v>170</v>
      </c>
      <c r="F487" s="226" t="s">
        <v>532</v>
      </c>
      <c r="G487" s="213"/>
      <c r="H487" s="213"/>
      <c r="I487" s="216"/>
      <c r="J487" s="227">
        <f>BK487</f>
        <v>0</v>
      </c>
      <c r="K487" s="213"/>
      <c r="L487" s="218"/>
      <c r="M487" s="219"/>
      <c r="N487" s="220"/>
      <c r="O487" s="220"/>
      <c r="P487" s="221">
        <f>SUM(P488:P589)</f>
        <v>0</v>
      </c>
      <c r="Q487" s="220"/>
      <c r="R487" s="221">
        <f>SUM(R488:R589)</f>
        <v>573.34258944444503</v>
      </c>
      <c r="S487" s="220"/>
      <c r="T487" s="222">
        <f>SUM(T488:T589)</f>
        <v>0</v>
      </c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R487" s="223" t="s">
        <v>81</v>
      </c>
      <c r="AT487" s="224" t="s">
        <v>73</v>
      </c>
      <c r="AU487" s="224" t="s">
        <v>81</v>
      </c>
      <c r="AY487" s="223" t="s">
        <v>164</v>
      </c>
      <c r="BK487" s="225">
        <f>SUM(BK488:BK589)</f>
        <v>0</v>
      </c>
    </row>
    <row r="488" s="2" customFormat="1" ht="16.5" customHeight="1">
      <c r="A488" s="39"/>
      <c r="B488" s="40"/>
      <c r="C488" s="228" t="s">
        <v>443</v>
      </c>
      <c r="D488" s="228" t="s">
        <v>166</v>
      </c>
      <c r="E488" s="229" t="s">
        <v>534</v>
      </c>
      <c r="F488" s="230" t="s">
        <v>535</v>
      </c>
      <c r="G488" s="231" t="s">
        <v>269</v>
      </c>
      <c r="H488" s="232">
        <v>288.88650000000001</v>
      </c>
      <c r="I488" s="233"/>
      <c r="J488" s="234">
        <f>ROUND(I488*H488,2)</f>
        <v>0</v>
      </c>
      <c r="K488" s="235"/>
      <c r="L488" s="45"/>
      <c r="M488" s="236" t="s">
        <v>1</v>
      </c>
      <c r="N488" s="237" t="s">
        <v>39</v>
      </c>
      <c r="O488" s="92"/>
      <c r="P488" s="238">
        <f>O488*H488</f>
        <v>0</v>
      </c>
      <c r="Q488" s="238">
        <v>1.8907700000000001</v>
      </c>
      <c r="R488" s="238">
        <f>Q488*H488</f>
        <v>546.217927605</v>
      </c>
      <c r="S488" s="238">
        <v>0</v>
      </c>
      <c r="T488" s="239">
        <f>S488*H488</f>
        <v>0</v>
      </c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R488" s="240" t="s">
        <v>170</v>
      </c>
      <c r="AT488" s="240" t="s">
        <v>166</v>
      </c>
      <c r="AU488" s="240" t="s">
        <v>83</v>
      </c>
      <c r="AY488" s="18" t="s">
        <v>164</v>
      </c>
      <c r="BE488" s="241">
        <f>IF(N488="základní",J488,0)</f>
        <v>0</v>
      </c>
      <c r="BF488" s="241">
        <f>IF(N488="snížená",J488,0)</f>
        <v>0</v>
      </c>
      <c r="BG488" s="241">
        <f>IF(N488="zákl. přenesená",J488,0)</f>
        <v>0</v>
      </c>
      <c r="BH488" s="241">
        <f>IF(N488="sníž. přenesená",J488,0)</f>
        <v>0</v>
      </c>
      <c r="BI488" s="241">
        <f>IF(N488="nulová",J488,0)</f>
        <v>0</v>
      </c>
      <c r="BJ488" s="18" t="s">
        <v>81</v>
      </c>
      <c r="BK488" s="241">
        <f>ROUND(I488*H488,2)</f>
        <v>0</v>
      </c>
      <c r="BL488" s="18" t="s">
        <v>170</v>
      </c>
      <c r="BM488" s="240" t="s">
        <v>1132</v>
      </c>
    </row>
    <row r="489" s="14" customFormat="1">
      <c r="A489" s="14"/>
      <c r="B489" s="254"/>
      <c r="C489" s="255"/>
      <c r="D489" s="244" t="s">
        <v>172</v>
      </c>
      <c r="E489" s="256" t="s">
        <v>1</v>
      </c>
      <c r="F489" s="257" t="s">
        <v>1097</v>
      </c>
      <c r="G489" s="255"/>
      <c r="H489" s="256" t="s">
        <v>1</v>
      </c>
      <c r="I489" s="258"/>
      <c r="J489" s="255"/>
      <c r="K489" s="255"/>
      <c r="L489" s="259"/>
      <c r="M489" s="260"/>
      <c r="N489" s="261"/>
      <c r="O489" s="261"/>
      <c r="P489" s="261"/>
      <c r="Q489" s="261"/>
      <c r="R489" s="261"/>
      <c r="S489" s="261"/>
      <c r="T489" s="262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63" t="s">
        <v>172</v>
      </c>
      <c r="AU489" s="263" t="s">
        <v>83</v>
      </c>
      <c r="AV489" s="14" t="s">
        <v>81</v>
      </c>
      <c r="AW489" s="14" t="s">
        <v>31</v>
      </c>
      <c r="AX489" s="14" t="s">
        <v>12</v>
      </c>
      <c r="AY489" s="263" t="s">
        <v>164</v>
      </c>
    </row>
    <row r="490" s="13" customFormat="1">
      <c r="A490" s="13"/>
      <c r="B490" s="242"/>
      <c r="C490" s="243"/>
      <c r="D490" s="244" t="s">
        <v>172</v>
      </c>
      <c r="E490" s="245" t="s">
        <v>1</v>
      </c>
      <c r="F490" s="246" t="s">
        <v>1133</v>
      </c>
      <c r="G490" s="243"/>
      <c r="H490" s="247">
        <v>2453.5</v>
      </c>
      <c r="I490" s="248"/>
      <c r="J490" s="243"/>
      <c r="K490" s="243"/>
      <c r="L490" s="249"/>
      <c r="M490" s="250"/>
      <c r="N490" s="251"/>
      <c r="O490" s="251"/>
      <c r="P490" s="251"/>
      <c r="Q490" s="251"/>
      <c r="R490" s="251"/>
      <c r="S490" s="251"/>
      <c r="T490" s="252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53" t="s">
        <v>172</v>
      </c>
      <c r="AU490" s="253" t="s">
        <v>83</v>
      </c>
      <c r="AV490" s="13" t="s">
        <v>83</v>
      </c>
      <c r="AW490" s="13" t="s">
        <v>31</v>
      </c>
      <c r="AX490" s="13" t="s">
        <v>12</v>
      </c>
      <c r="AY490" s="253" t="s">
        <v>164</v>
      </c>
    </row>
    <row r="491" s="14" customFormat="1">
      <c r="A491" s="14"/>
      <c r="B491" s="254"/>
      <c r="C491" s="255"/>
      <c r="D491" s="244" t="s">
        <v>172</v>
      </c>
      <c r="E491" s="256" t="s">
        <v>1</v>
      </c>
      <c r="F491" s="257" t="s">
        <v>1099</v>
      </c>
      <c r="G491" s="255"/>
      <c r="H491" s="256" t="s">
        <v>1</v>
      </c>
      <c r="I491" s="258"/>
      <c r="J491" s="255"/>
      <c r="K491" s="255"/>
      <c r="L491" s="259"/>
      <c r="M491" s="260"/>
      <c r="N491" s="261"/>
      <c r="O491" s="261"/>
      <c r="P491" s="261"/>
      <c r="Q491" s="261"/>
      <c r="R491" s="261"/>
      <c r="S491" s="261"/>
      <c r="T491" s="262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T491" s="263" t="s">
        <v>172</v>
      </c>
      <c r="AU491" s="263" t="s">
        <v>83</v>
      </c>
      <c r="AV491" s="14" t="s">
        <v>81</v>
      </c>
      <c r="AW491" s="14" t="s">
        <v>31</v>
      </c>
      <c r="AX491" s="14" t="s">
        <v>12</v>
      </c>
      <c r="AY491" s="263" t="s">
        <v>164</v>
      </c>
    </row>
    <row r="492" s="14" customFormat="1">
      <c r="A492" s="14"/>
      <c r="B492" s="254"/>
      <c r="C492" s="255"/>
      <c r="D492" s="244" t="s">
        <v>172</v>
      </c>
      <c r="E492" s="256" t="s">
        <v>1</v>
      </c>
      <c r="F492" s="257" t="s">
        <v>1100</v>
      </c>
      <c r="G492" s="255"/>
      <c r="H492" s="256" t="s">
        <v>1</v>
      </c>
      <c r="I492" s="258"/>
      <c r="J492" s="255"/>
      <c r="K492" s="255"/>
      <c r="L492" s="259"/>
      <c r="M492" s="260"/>
      <c r="N492" s="261"/>
      <c r="O492" s="261"/>
      <c r="P492" s="261"/>
      <c r="Q492" s="261"/>
      <c r="R492" s="261"/>
      <c r="S492" s="261"/>
      <c r="T492" s="262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63" t="s">
        <v>172</v>
      </c>
      <c r="AU492" s="263" t="s">
        <v>83</v>
      </c>
      <c r="AV492" s="14" t="s">
        <v>81</v>
      </c>
      <c r="AW492" s="14" t="s">
        <v>31</v>
      </c>
      <c r="AX492" s="14" t="s">
        <v>12</v>
      </c>
      <c r="AY492" s="263" t="s">
        <v>164</v>
      </c>
    </row>
    <row r="493" s="13" customFormat="1">
      <c r="A493" s="13"/>
      <c r="B493" s="242"/>
      <c r="C493" s="243"/>
      <c r="D493" s="244" t="s">
        <v>172</v>
      </c>
      <c r="E493" s="245" t="s">
        <v>1</v>
      </c>
      <c r="F493" s="246" t="s">
        <v>1134</v>
      </c>
      <c r="G493" s="243"/>
      <c r="H493" s="247">
        <v>-18</v>
      </c>
      <c r="I493" s="248"/>
      <c r="J493" s="243"/>
      <c r="K493" s="243"/>
      <c r="L493" s="249"/>
      <c r="M493" s="250"/>
      <c r="N493" s="251"/>
      <c r="O493" s="251"/>
      <c r="P493" s="251"/>
      <c r="Q493" s="251"/>
      <c r="R493" s="251"/>
      <c r="S493" s="251"/>
      <c r="T493" s="252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T493" s="253" t="s">
        <v>172</v>
      </c>
      <c r="AU493" s="253" t="s">
        <v>83</v>
      </c>
      <c r="AV493" s="13" t="s">
        <v>83</v>
      </c>
      <c r="AW493" s="13" t="s">
        <v>31</v>
      </c>
      <c r="AX493" s="13" t="s">
        <v>12</v>
      </c>
      <c r="AY493" s="253" t="s">
        <v>164</v>
      </c>
    </row>
    <row r="494" s="14" customFormat="1">
      <c r="A494" s="14"/>
      <c r="B494" s="254"/>
      <c r="C494" s="255"/>
      <c r="D494" s="244" t="s">
        <v>172</v>
      </c>
      <c r="E494" s="256" t="s">
        <v>1</v>
      </c>
      <c r="F494" s="257" t="s">
        <v>1102</v>
      </c>
      <c r="G494" s="255"/>
      <c r="H494" s="256" t="s">
        <v>1</v>
      </c>
      <c r="I494" s="258"/>
      <c r="J494" s="255"/>
      <c r="K494" s="255"/>
      <c r="L494" s="259"/>
      <c r="M494" s="260"/>
      <c r="N494" s="261"/>
      <c r="O494" s="261"/>
      <c r="P494" s="261"/>
      <c r="Q494" s="261"/>
      <c r="R494" s="261"/>
      <c r="S494" s="261"/>
      <c r="T494" s="262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63" t="s">
        <v>172</v>
      </c>
      <c r="AU494" s="263" t="s">
        <v>83</v>
      </c>
      <c r="AV494" s="14" t="s">
        <v>81</v>
      </c>
      <c r="AW494" s="14" t="s">
        <v>31</v>
      </c>
      <c r="AX494" s="14" t="s">
        <v>12</v>
      </c>
      <c r="AY494" s="263" t="s">
        <v>164</v>
      </c>
    </row>
    <row r="495" s="13" customFormat="1">
      <c r="A495" s="13"/>
      <c r="B495" s="242"/>
      <c r="C495" s="243"/>
      <c r="D495" s="244" t="s">
        <v>172</v>
      </c>
      <c r="E495" s="245" t="s">
        <v>1</v>
      </c>
      <c r="F495" s="246" t="s">
        <v>1135</v>
      </c>
      <c r="G495" s="243"/>
      <c r="H495" s="247">
        <v>-3.6000000000000001</v>
      </c>
      <c r="I495" s="248"/>
      <c r="J495" s="243"/>
      <c r="K495" s="243"/>
      <c r="L495" s="249"/>
      <c r="M495" s="250"/>
      <c r="N495" s="251"/>
      <c r="O495" s="251"/>
      <c r="P495" s="251"/>
      <c r="Q495" s="251"/>
      <c r="R495" s="251"/>
      <c r="S495" s="251"/>
      <c r="T495" s="252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53" t="s">
        <v>172</v>
      </c>
      <c r="AU495" s="253" t="s">
        <v>83</v>
      </c>
      <c r="AV495" s="13" t="s">
        <v>83</v>
      </c>
      <c r="AW495" s="13" t="s">
        <v>31</v>
      </c>
      <c r="AX495" s="13" t="s">
        <v>12</v>
      </c>
      <c r="AY495" s="253" t="s">
        <v>164</v>
      </c>
    </row>
    <row r="496" s="14" customFormat="1">
      <c r="A496" s="14"/>
      <c r="B496" s="254"/>
      <c r="C496" s="255"/>
      <c r="D496" s="244" t="s">
        <v>172</v>
      </c>
      <c r="E496" s="256" t="s">
        <v>1</v>
      </c>
      <c r="F496" s="257" t="s">
        <v>1104</v>
      </c>
      <c r="G496" s="255"/>
      <c r="H496" s="256" t="s">
        <v>1</v>
      </c>
      <c r="I496" s="258"/>
      <c r="J496" s="255"/>
      <c r="K496" s="255"/>
      <c r="L496" s="259"/>
      <c r="M496" s="260"/>
      <c r="N496" s="261"/>
      <c r="O496" s="261"/>
      <c r="P496" s="261"/>
      <c r="Q496" s="261"/>
      <c r="R496" s="261"/>
      <c r="S496" s="261"/>
      <c r="T496" s="262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63" t="s">
        <v>172</v>
      </c>
      <c r="AU496" s="263" t="s">
        <v>83</v>
      </c>
      <c r="AV496" s="14" t="s">
        <v>81</v>
      </c>
      <c r="AW496" s="14" t="s">
        <v>31</v>
      </c>
      <c r="AX496" s="14" t="s">
        <v>12</v>
      </c>
      <c r="AY496" s="263" t="s">
        <v>164</v>
      </c>
    </row>
    <row r="497" s="13" customFormat="1">
      <c r="A497" s="13"/>
      <c r="B497" s="242"/>
      <c r="C497" s="243"/>
      <c r="D497" s="244" t="s">
        <v>172</v>
      </c>
      <c r="E497" s="245" t="s">
        <v>1</v>
      </c>
      <c r="F497" s="246" t="s">
        <v>1135</v>
      </c>
      <c r="G497" s="243"/>
      <c r="H497" s="247">
        <v>-3.6000000000000001</v>
      </c>
      <c r="I497" s="248"/>
      <c r="J497" s="243"/>
      <c r="K497" s="243"/>
      <c r="L497" s="249"/>
      <c r="M497" s="250"/>
      <c r="N497" s="251"/>
      <c r="O497" s="251"/>
      <c r="P497" s="251"/>
      <c r="Q497" s="251"/>
      <c r="R497" s="251"/>
      <c r="S497" s="251"/>
      <c r="T497" s="252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T497" s="253" t="s">
        <v>172</v>
      </c>
      <c r="AU497" s="253" t="s">
        <v>83</v>
      </c>
      <c r="AV497" s="13" t="s">
        <v>83</v>
      </c>
      <c r="AW497" s="13" t="s">
        <v>31</v>
      </c>
      <c r="AX497" s="13" t="s">
        <v>12</v>
      </c>
      <c r="AY497" s="253" t="s">
        <v>164</v>
      </c>
    </row>
    <row r="498" s="14" customFormat="1">
      <c r="A498" s="14"/>
      <c r="B498" s="254"/>
      <c r="C498" s="255"/>
      <c r="D498" s="244" t="s">
        <v>172</v>
      </c>
      <c r="E498" s="256" t="s">
        <v>1</v>
      </c>
      <c r="F498" s="257" t="s">
        <v>1105</v>
      </c>
      <c r="G498" s="255"/>
      <c r="H498" s="256" t="s">
        <v>1</v>
      </c>
      <c r="I498" s="258"/>
      <c r="J498" s="255"/>
      <c r="K498" s="255"/>
      <c r="L498" s="259"/>
      <c r="M498" s="260"/>
      <c r="N498" s="261"/>
      <c r="O498" s="261"/>
      <c r="P498" s="261"/>
      <c r="Q498" s="261"/>
      <c r="R498" s="261"/>
      <c r="S498" s="261"/>
      <c r="T498" s="262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63" t="s">
        <v>172</v>
      </c>
      <c r="AU498" s="263" t="s">
        <v>83</v>
      </c>
      <c r="AV498" s="14" t="s">
        <v>81</v>
      </c>
      <c r="AW498" s="14" t="s">
        <v>31</v>
      </c>
      <c r="AX498" s="14" t="s">
        <v>12</v>
      </c>
      <c r="AY498" s="263" t="s">
        <v>164</v>
      </c>
    </row>
    <row r="499" s="13" customFormat="1">
      <c r="A499" s="13"/>
      <c r="B499" s="242"/>
      <c r="C499" s="243"/>
      <c r="D499" s="244" t="s">
        <v>172</v>
      </c>
      <c r="E499" s="245" t="s">
        <v>1</v>
      </c>
      <c r="F499" s="246" t="s">
        <v>1136</v>
      </c>
      <c r="G499" s="243"/>
      <c r="H499" s="247">
        <v>-1</v>
      </c>
      <c r="I499" s="248"/>
      <c r="J499" s="243"/>
      <c r="K499" s="243"/>
      <c r="L499" s="249"/>
      <c r="M499" s="250"/>
      <c r="N499" s="251"/>
      <c r="O499" s="251"/>
      <c r="P499" s="251"/>
      <c r="Q499" s="251"/>
      <c r="R499" s="251"/>
      <c r="S499" s="251"/>
      <c r="T499" s="252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T499" s="253" t="s">
        <v>172</v>
      </c>
      <c r="AU499" s="253" t="s">
        <v>83</v>
      </c>
      <c r="AV499" s="13" t="s">
        <v>83</v>
      </c>
      <c r="AW499" s="13" t="s">
        <v>31</v>
      </c>
      <c r="AX499" s="13" t="s">
        <v>12</v>
      </c>
      <c r="AY499" s="253" t="s">
        <v>164</v>
      </c>
    </row>
    <row r="500" s="16" customFormat="1">
      <c r="A500" s="16"/>
      <c r="B500" s="275"/>
      <c r="C500" s="276"/>
      <c r="D500" s="244" t="s">
        <v>172</v>
      </c>
      <c r="E500" s="277" t="s">
        <v>1</v>
      </c>
      <c r="F500" s="278" t="s">
        <v>308</v>
      </c>
      <c r="G500" s="276"/>
      <c r="H500" s="279">
        <v>2427.3000000000002</v>
      </c>
      <c r="I500" s="280"/>
      <c r="J500" s="276"/>
      <c r="K500" s="276"/>
      <c r="L500" s="281"/>
      <c r="M500" s="282"/>
      <c r="N500" s="283"/>
      <c r="O500" s="283"/>
      <c r="P500" s="283"/>
      <c r="Q500" s="283"/>
      <c r="R500" s="283"/>
      <c r="S500" s="283"/>
      <c r="T500" s="284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T500" s="285" t="s">
        <v>172</v>
      </c>
      <c r="AU500" s="285" t="s">
        <v>83</v>
      </c>
      <c r="AV500" s="16" t="s">
        <v>181</v>
      </c>
      <c r="AW500" s="16" t="s">
        <v>31</v>
      </c>
      <c r="AX500" s="16" t="s">
        <v>12</v>
      </c>
      <c r="AY500" s="285" t="s">
        <v>164</v>
      </c>
    </row>
    <row r="501" s="14" customFormat="1">
      <c r="A501" s="14"/>
      <c r="B501" s="254"/>
      <c r="C501" s="255"/>
      <c r="D501" s="244" t="s">
        <v>172</v>
      </c>
      <c r="E501" s="256" t="s">
        <v>1</v>
      </c>
      <c r="F501" s="257" t="s">
        <v>1137</v>
      </c>
      <c r="G501" s="255"/>
      <c r="H501" s="256" t="s">
        <v>1</v>
      </c>
      <c r="I501" s="258"/>
      <c r="J501" s="255"/>
      <c r="K501" s="255"/>
      <c r="L501" s="259"/>
      <c r="M501" s="260"/>
      <c r="N501" s="261"/>
      <c r="O501" s="261"/>
      <c r="P501" s="261"/>
      <c r="Q501" s="261"/>
      <c r="R501" s="261"/>
      <c r="S501" s="261"/>
      <c r="T501" s="262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63" t="s">
        <v>172</v>
      </c>
      <c r="AU501" s="263" t="s">
        <v>83</v>
      </c>
      <c r="AV501" s="14" t="s">
        <v>81</v>
      </c>
      <c r="AW501" s="14" t="s">
        <v>31</v>
      </c>
      <c r="AX501" s="14" t="s">
        <v>12</v>
      </c>
      <c r="AY501" s="263" t="s">
        <v>164</v>
      </c>
    </row>
    <row r="502" s="14" customFormat="1">
      <c r="A502" s="14"/>
      <c r="B502" s="254"/>
      <c r="C502" s="255"/>
      <c r="D502" s="244" t="s">
        <v>172</v>
      </c>
      <c r="E502" s="256" t="s">
        <v>1</v>
      </c>
      <c r="F502" s="257" t="s">
        <v>1107</v>
      </c>
      <c r="G502" s="255"/>
      <c r="H502" s="256" t="s">
        <v>1</v>
      </c>
      <c r="I502" s="258"/>
      <c r="J502" s="255"/>
      <c r="K502" s="255"/>
      <c r="L502" s="259"/>
      <c r="M502" s="260"/>
      <c r="N502" s="261"/>
      <c r="O502" s="261"/>
      <c r="P502" s="261"/>
      <c r="Q502" s="261"/>
      <c r="R502" s="261"/>
      <c r="S502" s="261"/>
      <c r="T502" s="262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T502" s="263" t="s">
        <v>172</v>
      </c>
      <c r="AU502" s="263" t="s">
        <v>83</v>
      </c>
      <c r="AV502" s="14" t="s">
        <v>81</v>
      </c>
      <c r="AW502" s="14" t="s">
        <v>31</v>
      </c>
      <c r="AX502" s="14" t="s">
        <v>12</v>
      </c>
      <c r="AY502" s="263" t="s">
        <v>164</v>
      </c>
    </row>
    <row r="503" s="13" customFormat="1">
      <c r="A503" s="13"/>
      <c r="B503" s="242"/>
      <c r="C503" s="243"/>
      <c r="D503" s="244" t="s">
        <v>172</v>
      </c>
      <c r="E503" s="245" t="s">
        <v>1</v>
      </c>
      <c r="F503" s="246" t="s">
        <v>1138</v>
      </c>
      <c r="G503" s="243"/>
      <c r="H503" s="247">
        <v>258.024</v>
      </c>
      <c r="I503" s="248"/>
      <c r="J503" s="243"/>
      <c r="K503" s="243"/>
      <c r="L503" s="249"/>
      <c r="M503" s="250"/>
      <c r="N503" s="251"/>
      <c r="O503" s="251"/>
      <c r="P503" s="251"/>
      <c r="Q503" s="251"/>
      <c r="R503" s="251"/>
      <c r="S503" s="251"/>
      <c r="T503" s="252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T503" s="253" t="s">
        <v>172</v>
      </c>
      <c r="AU503" s="253" t="s">
        <v>83</v>
      </c>
      <c r="AV503" s="13" t="s">
        <v>83</v>
      </c>
      <c r="AW503" s="13" t="s">
        <v>31</v>
      </c>
      <c r="AX503" s="13" t="s">
        <v>12</v>
      </c>
      <c r="AY503" s="253" t="s">
        <v>164</v>
      </c>
    </row>
    <row r="504" s="13" customFormat="1">
      <c r="A504" s="13"/>
      <c r="B504" s="242"/>
      <c r="C504" s="243"/>
      <c r="D504" s="244" t="s">
        <v>172</v>
      </c>
      <c r="E504" s="245" t="s">
        <v>1</v>
      </c>
      <c r="F504" s="246" t="s">
        <v>1139</v>
      </c>
      <c r="G504" s="243"/>
      <c r="H504" s="247">
        <v>20.782499999999999</v>
      </c>
      <c r="I504" s="248"/>
      <c r="J504" s="243"/>
      <c r="K504" s="243"/>
      <c r="L504" s="249"/>
      <c r="M504" s="250"/>
      <c r="N504" s="251"/>
      <c r="O504" s="251"/>
      <c r="P504" s="251"/>
      <c r="Q504" s="251"/>
      <c r="R504" s="251"/>
      <c r="S504" s="251"/>
      <c r="T504" s="252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53" t="s">
        <v>172</v>
      </c>
      <c r="AU504" s="253" t="s">
        <v>83</v>
      </c>
      <c r="AV504" s="13" t="s">
        <v>83</v>
      </c>
      <c r="AW504" s="13" t="s">
        <v>31</v>
      </c>
      <c r="AX504" s="13" t="s">
        <v>12</v>
      </c>
      <c r="AY504" s="253" t="s">
        <v>164</v>
      </c>
    </row>
    <row r="505" s="16" customFormat="1">
      <c r="A505" s="16"/>
      <c r="B505" s="275"/>
      <c r="C505" s="276"/>
      <c r="D505" s="244" t="s">
        <v>172</v>
      </c>
      <c r="E505" s="277" t="s">
        <v>1</v>
      </c>
      <c r="F505" s="278" t="s">
        <v>308</v>
      </c>
      <c r="G505" s="276"/>
      <c r="H505" s="279">
        <v>278.80650000000003</v>
      </c>
      <c r="I505" s="280"/>
      <c r="J505" s="276"/>
      <c r="K505" s="276"/>
      <c r="L505" s="281"/>
      <c r="M505" s="282"/>
      <c r="N505" s="283"/>
      <c r="O505" s="283"/>
      <c r="P505" s="283"/>
      <c r="Q505" s="283"/>
      <c r="R505" s="283"/>
      <c r="S505" s="283"/>
      <c r="T505" s="284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T505" s="285" t="s">
        <v>172</v>
      </c>
      <c r="AU505" s="285" t="s">
        <v>83</v>
      </c>
      <c r="AV505" s="16" t="s">
        <v>181</v>
      </c>
      <c r="AW505" s="16" t="s">
        <v>31</v>
      </c>
      <c r="AX505" s="16" t="s">
        <v>12</v>
      </c>
      <c r="AY505" s="285" t="s">
        <v>164</v>
      </c>
    </row>
    <row r="506" s="14" customFormat="1">
      <c r="A506" s="14"/>
      <c r="B506" s="254"/>
      <c r="C506" s="255"/>
      <c r="D506" s="244" t="s">
        <v>172</v>
      </c>
      <c r="E506" s="256" t="s">
        <v>1</v>
      </c>
      <c r="F506" s="257" t="s">
        <v>548</v>
      </c>
      <c r="G506" s="255"/>
      <c r="H506" s="256" t="s">
        <v>1</v>
      </c>
      <c r="I506" s="258"/>
      <c r="J506" s="255"/>
      <c r="K506" s="255"/>
      <c r="L506" s="259"/>
      <c r="M506" s="260"/>
      <c r="N506" s="261"/>
      <c r="O506" s="261"/>
      <c r="P506" s="261"/>
      <c r="Q506" s="261"/>
      <c r="R506" s="261"/>
      <c r="S506" s="261"/>
      <c r="T506" s="262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63" t="s">
        <v>172</v>
      </c>
      <c r="AU506" s="263" t="s">
        <v>83</v>
      </c>
      <c r="AV506" s="14" t="s">
        <v>81</v>
      </c>
      <c r="AW506" s="14" t="s">
        <v>31</v>
      </c>
      <c r="AX506" s="14" t="s">
        <v>12</v>
      </c>
      <c r="AY506" s="263" t="s">
        <v>164</v>
      </c>
    </row>
    <row r="507" s="14" customFormat="1">
      <c r="A507" s="14"/>
      <c r="B507" s="254"/>
      <c r="C507" s="255"/>
      <c r="D507" s="244" t="s">
        <v>172</v>
      </c>
      <c r="E507" s="256" t="s">
        <v>1</v>
      </c>
      <c r="F507" s="257" t="s">
        <v>1043</v>
      </c>
      <c r="G507" s="255"/>
      <c r="H507" s="256" t="s">
        <v>1</v>
      </c>
      <c r="I507" s="258"/>
      <c r="J507" s="255"/>
      <c r="K507" s="255"/>
      <c r="L507" s="259"/>
      <c r="M507" s="260"/>
      <c r="N507" s="261"/>
      <c r="O507" s="261"/>
      <c r="P507" s="261"/>
      <c r="Q507" s="261"/>
      <c r="R507" s="261"/>
      <c r="S507" s="261"/>
      <c r="T507" s="262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T507" s="263" t="s">
        <v>172</v>
      </c>
      <c r="AU507" s="263" t="s">
        <v>83</v>
      </c>
      <c r="AV507" s="14" t="s">
        <v>81</v>
      </c>
      <c r="AW507" s="14" t="s">
        <v>31</v>
      </c>
      <c r="AX507" s="14" t="s">
        <v>12</v>
      </c>
      <c r="AY507" s="263" t="s">
        <v>164</v>
      </c>
    </row>
    <row r="508" s="13" customFormat="1">
      <c r="A508" s="13"/>
      <c r="B508" s="242"/>
      <c r="C508" s="243"/>
      <c r="D508" s="244" t="s">
        <v>172</v>
      </c>
      <c r="E508" s="245" t="s">
        <v>1</v>
      </c>
      <c r="F508" s="246" t="s">
        <v>1140</v>
      </c>
      <c r="G508" s="243"/>
      <c r="H508" s="247">
        <v>6.4800000000000004</v>
      </c>
      <c r="I508" s="248"/>
      <c r="J508" s="243"/>
      <c r="K508" s="243"/>
      <c r="L508" s="249"/>
      <c r="M508" s="250"/>
      <c r="N508" s="251"/>
      <c r="O508" s="251"/>
      <c r="P508" s="251"/>
      <c r="Q508" s="251"/>
      <c r="R508" s="251"/>
      <c r="S508" s="251"/>
      <c r="T508" s="252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T508" s="253" t="s">
        <v>172</v>
      </c>
      <c r="AU508" s="253" t="s">
        <v>83</v>
      </c>
      <c r="AV508" s="13" t="s">
        <v>83</v>
      </c>
      <c r="AW508" s="13" t="s">
        <v>31</v>
      </c>
      <c r="AX508" s="13" t="s">
        <v>12</v>
      </c>
      <c r="AY508" s="253" t="s">
        <v>164</v>
      </c>
    </row>
    <row r="509" s="14" customFormat="1">
      <c r="A509" s="14"/>
      <c r="B509" s="254"/>
      <c r="C509" s="255"/>
      <c r="D509" s="244" t="s">
        <v>172</v>
      </c>
      <c r="E509" s="256" t="s">
        <v>1</v>
      </c>
      <c r="F509" s="257" t="s">
        <v>1141</v>
      </c>
      <c r="G509" s="255"/>
      <c r="H509" s="256" t="s">
        <v>1</v>
      </c>
      <c r="I509" s="258"/>
      <c r="J509" s="255"/>
      <c r="K509" s="255"/>
      <c r="L509" s="259"/>
      <c r="M509" s="260"/>
      <c r="N509" s="261"/>
      <c r="O509" s="261"/>
      <c r="P509" s="261"/>
      <c r="Q509" s="261"/>
      <c r="R509" s="261"/>
      <c r="S509" s="261"/>
      <c r="T509" s="262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63" t="s">
        <v>172</v>
      </c>
      <c r="AU509" s="263" t="s">
        <v>83</v>
      </c>
      <c r="AV509" s="14" t="s">
        <v>81</v>
      </c>
      <c r="AW509" s="14" t="s">
        <v>31</v>
      </c>
      <c r="AX509" s="14" t="s">
        <v>12</v>
      </c>
      <c r="AY509" s="263" t="s">
        <v>164</v>
      </c>
    </row>
    <row r="510" s="13" customFormat="1">
      <c r="A510" s="13"/>
      <c r="B510" s="242"/>
      <c r="C510" s="243"/>
      <c r="D510" s="244" t="s">
        <v>172</v>
      </c>
      <c r="E510" s="245" t="s">
        <v>1</v>
      </c>
      <c r="F510" s="246" t="s">
        <v>1142</v>
      </c>
      <c r="G510" s="243"/>
      <c r="H510" s="247">
        <v>3.6000000000000001</v>
      </c>
      <c r="I510" s="248"/>
      <c r="J510" s="243"/>
      <c r="K510" s="243"/>
      <c r="L510" s="249"/>
      <c r="M510" s="250"/>
      <c r="N510" s="251"/>
      <c r="O510" s="251"/>
      <c r="P510" s="251"/>
      <c r="Q510" s="251"/>
      <c r="R510" s="251"/>
      <c r="S510" s="251"/>
      <c r="T510" s="252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T510" s="253" t="s">
        <v>172</v>
      </c>
      <c r="AU510" s="253" t="s">
        <v>83</v>
      </c>
      <c r="AV510" s="13" t="s">
        <v>83</v>
      </c>
      <c r="AW510" s="13" t="s">
        <v>31</v>
      </c>
      <c r="AX510" s="13" t="s">
        <v>12</v>
      </c>
      <c r="AY510" s="253" t="s">
        <v>164</v>
      </c>
    </row>
    <row r="511" s="16" customFormat="1">
      <c r="A511" s="16"/>
      <c r="B511" s="275"/>
      <c r="C511" s="276"/>
      <c r="D511" s="244" t="s">
        <v>172</v>
      </c>
      <c r="E511" s="277" t="s">
        <v>1</v>
      </c>
      <c r="F511" s="278" t="s">
        <v>308</v>
      </c>
      <c r="G511" s="276"/>
      <c r="H511" s="279">
        <v>10.08</v>
      </c>
      <c r="I511" s="280"/>
      <c r="J511" s="276"/>
      <c r="K511" s="276"/>
      <c r="L511" s="281"/>
      <c r="M511" s="282"/>
      <c r="N511" s="283"/>
      <c r="O511" s="283"/>
      <c r="P511" s="283"/>
      <c r="Q511" s="283"/>
      <c r="R511" s="283"/>
      <c r="S511" s="283"/>
      <c r="T511" s="284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T511" s="285" t="s">
        <v>172</v>
      </c>
      <c r="AU511" s="285" t="s">
        <v>83</v>
      </c>
      <c r="AV511" s="16" t="s">
        <v>181</v>
      </c>
      <c r="AW511" s="16" t="s">
        <v>31</v>
      </c>
      <c r="AX511" s="16" t="s">
        <v>12</v>
      </c>
      <c r="AY511" s="285" t="s">
        <v>164</v>
      </c>
    </row>
    <row r="512" s="13" customFormat="1">
      <c r="A512" s="13"/>
      <c r="B512" s="242"/>
      <c r="C512" s="243"/>
      <c r="D512" s="244" t="s">
        <v>172</v>
      </c>
      <c r="E512" s="245" t="s">
        <v>1</v>
      </c>
      <c r="F512" s="246" t="s">
        <v>1143</v>
      </c>
      <c r="G512" s="243"/>
      <c r="H512" s="247">
        <v>288.88650000000001</v>
      </c>
      <c r="I512" s="248"/>
      <c r="J512" s="243"/>
      <c r="K512" s="243"/>
      <c r="L512" s="249"/>
      <c r="M512" s="250"/>
      <c r="N512" s="251"/>
      <c r="O512" s="251"/>
      <c r="P512" s="251"/>
      <c r="Q512" s="251"/>
      <c r="R512" s="251"/>
      <c r="S512" s="251"/>
      <c r="T512" s="252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T512" s="253" t="s">
        <v>172</v>
      </c>
      <c r="AU512" s="253" t="s">
        <v>83</v>
      </c>
      <c r="AV512" s="13" t="s">
        <v>83</v>
      </c>
      <c r="AW512" s="13" t="s">
        <v>31</v>
      </c>
      <c r="AX512" s="13" t="s">
        <v>81</v>
      </c>
      <c r="AY512" s="253" t="s">
        <v>164</v>
      </c>
    </row>
    <row r="513" s="2" customFormat="1" ht="24.15" customHeight="1">
      <c r="A513" s="39"/>
      <c r="B513" s="40"/>
      <c r="C513" s="228" t="s">
        <v>449</v>
      </c>
      <c r="D513" s="228" t="s">
        <v>166</v>
      </c>
      <c r="E513" s="229" t="s">
        <v>554</v>
      </c>
      <c r="F513" s="230" t="s">
        <v>1144</v>
      </c>
      <c r="G513" s="231" t="s">
        <v>556</v>
      </c>
      <c r="H513" s="232">
        <v>13</v>
      </c>
      <c r="I513" s="233"/>
      <c r="J513" s="234">
        <f>ROUND(I513*H513,2)</f>
        <v>0</v>
      </c>
      <c r="K513" s="235"/>
      <c r="L513" s="45"/>
      <c r="M513" s="236" t="s">
        <v>1</v>
      </c>
      <c r="N513" s="237" t="s">
        <v>39</v>
      </c>
      <c r="O513" s="92"/>
      <c r="P513" s="238">
        <f>O513*H513</f>
        <v>0</v>
      </c>
      <c r="Q513" s="238">
        <v>0.087419999999999998</v>
      </c>
      <c r="R513" s="238">
        <f>Q513*H513</f>
        <v>1.13646</v>
      </c>
      <c r="S513" s="238">
        <v>0</v>
      </c>
      <c r="T513" s="239">
        <f>S513*H513</f>
        <v>0</v>
      </c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R513" s="240" t="s">
        <v>170</v>
      </c>
      <c r="AT513" s="240" t="s">
        <v>166</v>
      </c>
      <c r="AU513" s="240" t="s">
        <v>83</v>
      </c>
      <c r="AY513" s="18" t="s">
        <v>164</v>
      </c>
      <c r="BE513" s="241">
        <f>IF(N513="základní",J513,0)</f>
        <v>0</v>
      </c>
      <c r="BF513" s="241">
        <f>IF(N513="snížená",J513,0)</f>
        <v>0</v>
      </c>
      <c r="BG513" s="241">
        <f>IF(N513="zákl. přenesená",J513,0)</f>
        <v>0</v>
      </c>
      <c r="BH513" s="241">
        <f>IF(N513="sníž. přenesená",J513,0)</f>
        <v>0</v>
      </c>
      <c r="BI513" s="241">
        <f>IF(N513="nulová",J513,0)</f>
        <v>0</v>
      </c>
      <c r="BJ513" s="18" t="s">
        <v>81</v>
      </c>
      <c r="BK513" s="241">
        <f>ROUND(I513*H513,2)</f>
        <v>0</v>
      </c>
      <c r="BL513" s="18" t="s">
        <v>170</v>
      </c>
      <c r="BM513" s="240" t="s">
        <v>1145</v>
      </c>
    </row>
    <row r="514" s="13" customFormat="1">
      <c r="A514" s="13"/>
      <c r="B514" s="242"/>
      <c r="C514" s="243"/>
      <c r="D514" s="244" t="s">
        <v>172</v>
      </c>
      <c r="E514" s="245" t="s">
        <v>1</v>
      </c>
      <c r="F514" s="246" t="s">
        <v>1146</v>
      </c>
      <c r="G514" s="243"/>
      <c r="H514" s="247">
        <v>13</v>
      </c>
      <c r="I514" s="248"/>
      <c r="J514" s="243"/>
      <c r="K514" s="243"/>
      <c r="L514" s="249"/>
      <c r="M514" s="250"/>
      <c r="N514" s="251"/>
      <c r="O514" s="251"/>
      <c r="P514" s="251"/>
      <c r="Q514" s="251"/>
      <c r="R514" s="251"/>
      <c r="S514" s="251"/>
      <c r="T514" s="252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53" t="s">
        <v>172</v>
      </c>
      <c r="AU514" s="253" t="s">
        <v>83</v>
      </c>
      <c r="AV514" s="13" t="s">
        <v>83</v>
      </c>
      <c r="AW514" s="13" t="s">
        <v>31</v>
      </c>
      <c r="AX514" s="13" t="s">
        <v>81</v>
      </c>
      <c r="AY514" s="253" t="s">
        <v>164</v>
      </c>
    </row>
    <row r="515" s="2" customFormat="1" ht="16.5" customHeight="1">
      <c r="A515" s="39"/>
      <c r="B515" s="40"/>
      <c r="C515" s="286" t="s">
        <v>453</v>
      </c>
      <c r="D515" s="286" t="s">
        <v>488</v>
      </c>
      <c r="E515" s="287" t="s">
        <v>560</v>
      </c>
      <c r="F515" s="288" t="s">
        <v>561</v>
      </c>
      <c r="G515" s="289" t="s">
        <v>556</v>
      </c>
      <c r="H515" s="290">
        <v>1</v>
      </c>
      <c r="I515" s="291"/>
      <c r="J515" s="292">
        <f>ROUND(I515*H515,2)</f>
        <v>0</v>
      </c>
      <c r="K515" s="293"/>
      <c r="L515" s="294"/>
      <c r="M515" s="295" t="s">
        <v>1</v>
      </c>
      <c r="N515" s="296" t="s">
        <v>39</v>
      </c>
      <c r="O515" s="92"/>
      <c r="P515" s="238">
        <f>O515*H515</f>
        <v>0</v>
      </c>
      <c r="Q515" s="238">
        <v>0.028000000000000001</v>
      </c>
      <c r="R515" s="238">
        <f>Q515*H515</f>
        <v>0.028000000000000001</v>
      </c>
      <c r="S515" s="238">
        <v>0</v>
      </c>
      <c r="T515" s="239">
        <f>S515*H515</f>
        <v>0</v>
      </c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R515" s="240" t="s">
        <v>222</v>
      </c>
      <c r="AT515" s="240" t="s">
        <v>488</v>
      </c>
      <c r="AU515" s="240" t="s">
        <v>83</v>
      </c>
      <c r="AY515" s="18" t="s">
        <v>164</v>
      </c>
      <c r="BE515" s="241">
        <f>IF(N515="základní",J515,0)</f>
        <v>0</v>
      </c>
      <c r="BF515" s="241">
        <f>IF(N515="snížená",J515,0)</f>
        <v>0</v>
      </c>
      <c r="BG515" s="241">
        <f>IF(N515="zákl. přenesená",J515,0)</f>
        <v>0</v>
      </c>
      <c r="BH515" s="241">
        <f>IF(N515="sníž. přenesená",J515,0)</f>
        <v>0</v>
      </c>
      <c r="BI515" s="241">
        <f>IF(N515="nulová",J515,0)</f>
        <v>0</v>
      </c>
      <c r="BJ515" s="18" t="s">
        <v>81</v>
      </c>
      <c r="BK515" s="241">
        <f>ROUND(I515*H515,2)</f>
        <v>0</v>
      </c>
      <c r="BL515" s="18" t="s">
        <v>170</v>
      </c>
      <c r="BM515" s="240" t="s">
        <v>1147</v>
      </c>
    </row>
    <row r="516" s="2" customFormat="1">
      <c r="A516" s="39"/>
      <c r="B516" s="40"/>
      <c r="C516" s="41"/>
      <c r="D516" s="244" t="s">
        <v>563</v>
      </c>
      <c r="E516" s="41"/>
      <c r="F516" s="297" t="s">
        <v>564</v>
      </c>
      <c r="G516" s="41"/>
      <c r="H516" s="41"/>
      <c r="I516" s="298"/>
      <c r="J516" s="41"/>
      <c r="K516" s="41"/>
      <c r="L516" s="45"/>
      <c r="M516" s="299"/>
      <c r="N516" s="300"/>
      <c r="O516" s="92"/>
      <c r="P516" s="92"/>
      <c r="Q516" s="92"/>
      <c r="R516" s="92"/>
      <c r="S516" s="92"/>
      <c r="T516" s="93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T516" s="18" t="s">
        <v>563</v>
      </c>
      <c r="AU516" s="18" t="s">
        <v>83</v>
      </c>
    </row>
    <row r="517" s="13" customFormat="1">
      <c r="A517" s="13"/>
      <c r="B517" s="242"/>
      <c r="C517" s="243"/>
      <c r="D517" s="244" t="s">
        <v>172</v>
      </c>
      <c r="E517" s="245" t="s">
        <v>1</v>
      </c>
      <c r="F517" s="246" t="s">
        <v>81</v>
      </c>
      <c r="G517" s="243"/>
      <c r="H517" s="247">
        <v>1</v>
      </c>
      <c r="I517" s="248"/>
      <c r="J517" s="243"/>
      <c r="K517" s="243"/>
      <c r="L517" s="249"/>
      <c r="M517" s="250"/>
      <c r="N517" s="251"/>
      <c r="O517" s="251"/>
      <c r="P517" s="251"/>
      <c r="Q517" s="251"/>
      <c r="R517" s="251"/>
      <c r="S517" s="251"/>
      <c r="T517" s="252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53" t="s">
        <v>172</v>
      </c>
      <c r="AU517" s="253" t="s">
        <v>83</v>
      </c>
      <c r="AV517" s="13" t="s">
        <v>83</v>
      </c>
      <c r="AW517" s="13" t="s">
        <v>31</v>
      </c>
      <c r="AX517" s="13" t="s">
        <v>81</v>
      </c>
      <c r="AY517" s="253" t="s">
        <v>164</v>
      </c>
    </row>
    <row r="518" s="2" customFormat="1" ht="16.5" customHeight="1">
      <c r="A518" s="39"/>
      <c r="B518" s="40"/>
      <c r="C518" s="286" t="s">
        <v>487</v>
      </c>
      <c r="D518" s="286" t="s">
        <v>488</v>
      </c>
      <c r="E518" s="287" t="s">
        <v>566</v>
      </c>
      <c r="F518" s="288" t="s">
        <v>567</v>
      </c>
      <c r="G518" s="289" t="s">
        <v>556</v>
      </c>
      <c r="H518" s="290">
        <v>3</v>
      </c>
      <c r="I518" s="291"/>
      <c r="J518" s="292">
        <f>ROUND(I518*H518,2)</f>
        <v>0</v>
      </c>
      <c r="K518" s="293"/>
      <c r="L518" s="294"/>
      <c r="M518" s="295" t="s">
        <v>1</v>
      </c>
      <c r="N518" s="296" t="s">
        <v>39</v>
      </c>
      <c r="O518" s="92"/>
      <c r="P518" s="238">
        <f>O518*H518</f>
        <v>0</v>
      </c>
      <c r="Q518" s="238">
        <v>0.040000000000000001</v>
      </c>
      <c r="R518" s="238">
        <f>Q518*H518</f>
        <v>0.12</v>
      </c>
      <c r="S518" s="238">
        <v>0</v>
      </c>
      <c r="T518" s="239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40" t="s">
        <v>222</v>
      </c>
      <c r="AT518" s="240" t="s">
        <v>488</v>
      </c>
      <c r="AU518" s="240" t="s">
        <v>83</v>
      </c>
      <c r="AY518" s="18" t="s">
        <v>164</v>
      </c>
      <c r="BE518" s="241">
        <f>IF(N518="základní",J518,0)</f>
        <v>0</v>
      </c>
      <c r="BF518" s="241">
        <f>IF(N518="snížená",J518,0)</f>
        <v>0</v>
      </c>
      <c r="BG518" s="241">
        <f>IF(N518="zákl. přenesená",J518,0)</f>
        <v>0</v>
      </c>
      <c r="BH518" s="241">
        <f>IF(N518="sníž. přenesená",J518,0)</f>
        <v>0</v>
      </c>
      <c r="BI518" s="241">
        <f>IF(N518="nulová",J518,0)</f>
        <v>0</v>
      </c>
      <c r="BJ518" s="18" t="s">
        <v>81</v>
      </c>
      <c r="BK518" s="241">
        <f>ROUND(I518*H518,2)</f>
        <v>0</v>
      </c>
      <c r="BL518" s="18" t="s">
        <v>170</v>
      </c>
      <c r="BM518" s="240" t="s">
        <v>1148</v>
      </c>
    </row>
    <row r="519" s="2" customFormat="1">
      <c r="A519" s="39"/>
      <c r="B519" s="40"/>
      <c r="C519" s="41"/>
      <c r="D519" s="244" t="s">
        <v>563</v>
      </c>
      <c r="E519" s="41"/>
      <c r="F519" s="297" t="s">
        <v>569</v>
      </c>
      <c r="G519" s="41"/>
      <c r="H519" s="41"/>
      <c r="I519" s="298"/>
      <c r="J519" s="41"/>
      <c r="K519" s="41"/>
      <c r="L519" s="45"/>
      <c r="M519" s="299"/>
      <c r="N519" s="300"/>
      <c r="O519" s="92"/>
      <c r="P519" s="92"/>
      <c r="Q519" s="92"/>
      <c r="R519" s="92"/>
      <c r="S519" s="92"/>
      <c r="T519" s="93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T519" s="18" t="s">
        <v>563</v>
      </c>
      <c r="AU519" s="18" t="s">
        <v>83</v>
      </c>
    </row>
    <row r="520" s="13" customFormat="1">
      <c r="A520" s="13"/>
      <c r="B520" s="242"/>
      <c r="C520" s="243"/>
      <c r="D520" s="244" t="s">
        <v>172</v>
      </c>
      <c r="E520" s="245" t="s">
        <v>1</v>
      </c>
      <c r="F520" s="246" t="s">
        <v>181</v>
      </c>
      <c r="G520" s="243"/>
      <c r="H520" s="247">
        <v>3</v>
      </c>
      <c r="I520" s="248"/>
      <c r="J520" s="243"/>
      <c r="K520" s="243"/>
      <c r="L520" s="249"/>
      <c r="M520" s="250"/>
      <c r="N520" s="251"/>
      <c r="O520" s="251"/>
      <c r="P520" s="251"/>
      <c r="Q520" s="251"/>
      <c r="R520" s="251"/>
      <c r="S520" s="251"/>
      <c r="T520" s="252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53" t="s">
        <v>172</v>
      </c>
      <c r="AU520" s="253" t="s">
        <v>83</v>
      </c>
      <c r="AV520" s="13" t="s">
        <v>83</v>
      </c>
      <c r="AW520" s="13" t="s">
        <v>31</v>
      </c>
      <c r="AX520" s="13" t="s">
        <v>81</v>
      </c>
      <c r="AY520" s="253" t="s">
        <v>164</v>
      </c>
    </row>
    <row r="521" s="2" customFormat="1" ht="16.5" customHeight="1">
      <c r="A521" s="39"/>
      <c r="B521" s="40"/>
      <c r="C521" s="286" t="s">
        <v>494</v>
      </c>
      <c r="D521" s="286" t="s">
        <v>488</v>
      </c>
      <c r="E521" s="287" t="s">
        <v>570</v>
      </c>
      <c r="F521" s="288" t="s">
        <v>571</v>
      </c>
      <c r="G521" s="289" t="s">
        <v>556</v>
      </c>
      <c r="H521" s="290">
        <v>4</v>
      </c>
      <c r="I521" s="291"/>
      <c r="J521" s="292">
        <f>ROUND(I521*H521,2)</f>
        <v>0</v>
      </c>
      <c r="K521" s="293"/>
      <c r="L521" s="294"/>
      <c r="M521" s="295" t="s">
        <v>1</v>
      </c>
      <c r="N521" s="296" t="s">
        <v>39</v>
      </c>
      <c r="O521" s="92"/>
      <c r="P521" s="238">
        <f>O521*H521</f>
        <v>0</v>
      </c>
      <c r="Q521" s="238">
        <v>0.050999999999999997</v>
      </c>
      <c r="R521" s="238">
        <f>Q521*H521</f>
        <v>0.20399999999999999</v>
      </c>
      <c r="S521" s="238">
        <v>0</v>
      </c>
      <c r="T521" s="239">
        <f>S521*H521</f>
        <v>0</v>
      </c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R521" s="240" t="s">
        <v>222</v>
      </c>
      <c r="AT521" s="240" t="s">
        <v>488</v>
      </c>
      <c r="AU521" s="240" t="s">
        <v>83</v>
      </c>
      <c r="AY521" s="18" t="s">
        <v>164</v>
      </c>
      <c r="BE521" s="241">
        <f>IF(N521="základní",J521,0)</f>
        <v>0</v>
      </c>
      <c r="BF521" s="241">
        <f>IF(N521="snížená",J521,0)</f>
        <v>0</v>
      </c>
      <c r="BG521" s="241">
        <f>IF(N521="zákl. přenesená",J521,0)</f>
        <v>0</v>
      </c>
      <c r="BH521" s="241">
        <f>IF(N521="sníž. přenesená",J521,0)</f>
        <v>0</v>
      </c>
      <c r="BI521" s="241">
        <f>IF(N521="nulová",J521,0)</f>
        <v>0</v>
      </c>
      <c r="BJ521" s="18" t="s">
        <v>81</v>
      </c>
      <c r="BK521" s="241">
        <f>ROUND(I521*H521,2)</f>
        <v>0</v>
      </c>
      <c r="BL521" s="18" t="s">
        <v>170</v>
      </c>
      <c r="BM521" s="240" t="s">
        <v>1149</v>
      </c>
    </row>
    <row r="522" s="2" customFormat="1">
      <c r="A522" s="39"/>
      <c r="B522" s="40"/>
      <c r="C522" s="41"/>
      <c r="D522" s="244" t="s">
        <v>563</v>
      </c>
      <c r="E522" s="41"/>
      <c r="F522" s="297" t="s">
        <v>573</v>
      </c>
      <c r="G522" s="41"/>
      <c r="H522" s="41"/>
      <c r="I522" s="298"/>
      <c r="J522" s="41"/>
      <c r="K522" s="41"/>
      <c r="L522" s="45"/>
      <c r="M522" s="299"/>
      <c r="N522" s="300"/>
      <c r="O522" s="92"/>
      <c r="P522" s="92"/>
      <c r="Q522" s="92"/>
      <c r="R522" s="92"/>
      <c r="S522" s="92"/>
      <c r="T522" s="93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T522" s="18" t="s">
        <v>563</v>
      </c>
      <c r="AU522" s="18" t="s">
        <v>83</v>
      </c>
    </row>
    <row r="523" s="13" customFormat="1">
      <c r="A523" s="13"/>
      <c r="B523" s="242"/>
      <c r="C523" s="243"/>
      <c r="D523" s="244" t="s">
        <v>172</v>
      </c>
      <c r="E523" s="245" t="s">
        <v>1</v>
      </c>
      <c r="F523" s="246" t="s">
        <v>170</v>
      </c>
      <c r="G523" s="243"/>
      <c r="H523" s="247">
        <v>4</v>
      </c>
      <c r="I523" s="248"/>
      <c r="J523" s="243"/>
      <c r="K523" s="243"/>
      <c r="L523" s="249"/>
      <c r="M523" s="250"/>
      <c r="N523" s="251"/>
      <c r="O523" s="251"/>
      <c r="P523" s="251"/>
      <c r="Q523" s="251"/>
      <c r="R523" s="251"/>
      <c r="S523" s="251"/>
      <c r="T523" s="252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T523" s="253" t="s">
        <v>172</v>
      </c>
      <c r="AU523" s="253" t="s">
        <v>83</v>
      </c>
      <c r="AV523" s="13" t="s">
        <v>83</v>
      </c>
      <c r="AW523" s="13" t="s">
        <v>31</v>
      </c>
      <c r="AX523" s="13" t="s">
        <v>81</v>
      </c>
      <c r="AY523" s="253" t="s">
        <v>164</v>
      </c>
    </row>
    <row r="524" s="2" customFormat="1" ht="21.75" customHeight="1">
      <c r="A524" s="39"/>
      <c r="B524" s="40"/>
      <c r="C524" s="286" t="s">
        <v>507</v>
      </c>
      <c r="D524" s="286" t="s">
        <v>488</v>
      </c>
      <c r="E524" s="287" t="s">
        <v>575</v>
      </c>
      <c r="F524" s="288" t="s">
        <v>576</v>
      </c>
      <c r="G524" s="289" t="s">
        <v>556</v>
      </c>
      <c r="H524" s="290">
        <v>5</v>
      </c>
      <c r="I524" s="291"/>
      <c r="J524" s="292">
        <f>ROUND(I524*H524,2)</f>
        <v>0</v>
      </c>
      <c r="K524" s="293"/>
      <c r="L524" s="294"/>
      <c r="M524" s="295" t="s">
        <v>1</v>
      </c>
      <c r="N524" s="296" t="s">
        <v>39</v>
      </c>
      <c r="O524" s="92"/>
      <c r="P524" s="238">
        <f>O524*H524</f>
        <v>0</v>
      </c>
      <c r="Q524" s="238">
        <v>0.068000000000000005</v>
      </c>
      <c r="R524" s="238">
        <f>Q524*H524</f>
        <v>0.34000000000000002</v>
      </c>
      <c r="S524" s="238">
        <v>0</v>
      </c>
      <c r="T524" s="239">
        <f>S524*H524</f>
        <v>0</v>
      </c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R524" s="240" t="s">
        <v>222</v>
      </c>
      <c r="AT524" s="240" t="s">
        <v>488</v>
      </c>
      <c r="AU524" s="240" t="s">
        <v>83</v>
      </c>
      <c r="AY524" s="18" t="s">
        <v>164</v>
      </c>
      <c r="BE524" s="241">
        <f>IF(N524="základní",J524,0)</f>
        <v>0</v>
      </c>
      <c r="BF524" s="241">
        <f>IF(N524="snížená",J524,0)</f>
        <v>0</v>
      </c>
      <c r="BG524" s="241">
        <f>IF(N524="zákl. přenesená",J524,0)</f>
        <v>0</v>
      </c>
      <c r="BH524" s="241">
        <f>IF(N524="sníž. přenesená",J524,0)</f>
        <v>0</v>
      </c>
      <c r="BI524" s="241">
        <f>IF(N524="nulová",J524,0)</f>
        <v>0</v>
      </c>
      <c r="BJ524" s="18" t="s">
        <v>81</v>
      </c>
      <c r="BK524" s="241">
        <f>ROUND(I524*H524,2)</f>
        <v>0</v>
      </c>
      <c r="BL524" s="18" t="s">
        <v>170</v>
      </c>
      <c r="BM524" s="240" t="s">
        <v>1150</v>
      </c>
    </row>
    <row r="525" s="2" customFormat="1">
      <c r="A525" s="39"/>
      <c r="B525" s="40"/>
      <c r="C525" s="41"/>
      <c r="D525" s="244" t="s">
        <v>563</v>
      </c>
      <c r="E525" s="41"/>
      <c r="F525" s="297" t="s">
        <v>578</v>
      </c>
      <c r="G525" s="41"/>
      <c r="H525" s="41"/>
      <c r="I525" s="298"/>
      <c r="J525" s="41"/>
      <c r="K525" s="41"/>
      <c r="L525" s="45"/>
      <c r="M525" s="299"/>
      <c r="N525" s="300"/>
      <c r="O525" s="92"/>
      <c r="P525" s="92"/>
      <c r="Q525" s="92"/>
      <c r="R525" s="92"/>
      <c r="S525" s="92"/>
      <c r="T525" s="93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T525" s="18" t="s">
        <v>563</v>
      </c>
      <c r="AU525" s="18" t="s">
        <v>83</v>
      </c>
    </row>
    <row r="526" s="13" customFormat="1">
      <c r="A526" s="13"/>
      <c r="B526" s="242"/>
      <c r="C526" s="243"/>
      <c r="D526" s="244" t="s">
        <v>172</v>
      </c>
      <c r="E526" s="245" t="s">
        <v>1</v>
      </c>
      <c r="F526" s="246" t="s">
        <v>194</v>
      </c>
      <c r="G526" s="243"/>
      <c r="H526" s="247">
        <v>5</v>
      </c>
      <c r="I526" s="248"/>
      <c r="J526" s="243"/>
      <c r="K526" s="243"/>
      <c r="L526" s="249"/>
      <c r="M526" s="250"/>
      <c r="N526" s="251"/>
      <c r="O526" s="251"/>
      <c r="P526" s="251"/>
      <c r="Q526" s="251"/>
      <c r="R526" s="251"/>
      <c r="S526" s="251"/>
      <c r="T526" s="252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53" t="s">
        <v>172</v>
      </c>
      <c r="AU526" s="253" t="s">
        <v>83</v>
      </c>
      <c r="AV526" s="13" t="s">
        <v>83</v>
      </c>
      <c r="AW526" s="13" t="s">
        <v>31</v>
      </c>
      <c r="AX526" s="13" t="s">
        <v>81</v>
      </c>
      <c r="AY526" s="253" t="s">
        <v>164</v>
      </c>
    </row>
    <row r="527" s="2" customFormat="1" ht="24.15" customHeight="1">
      <c r="A527" s="39"/>
      <c r="B527" s="40"/>
      <c r="C527" s="228" t="s">
        <v>517</v>
      </c>
      <c r="D527" s="228" t="s">
        <v>166</v>
      </c>
      <c r="E527" s="229" t="s">
        <v>580</v>
      </c>
      <c r="F527" s="230" t="s">
        <v>1151</v>
      </c>
      <c r="G527" s="231" t="s">
        <v>556</v>
      </c>
      <c r="H527" s="232">
        <v>8</v>
      </c>
      <c r="I527" s="233"/>
      <c r="J527" s="234">
        <f>ROUND(I527*H527,2)</f>
        <v>0</v>
      </c>
      <c r="K527" s="235"/>
      <c r="L527" s="45"/>
      <c r="M527" s="236" t="s">
        <v>1</v>
      </c>
      <c r="N527" s="237" t="s">
        <v>39</v>
      </c>
      <c r="O527" s="92"/>
      <c r="P527" s="238">
        <f>O527*H527</f>
        <v>0</v>
      </c>
      <c r="Q527" s="238">
        <v>0.087419999999999998</v>
      </c>
      <c r="R527" s="238">
        <f>Q527*H527</f>
        <v>0.69935999999999998</v>
      </c>
      <c r="S527" s="238">
        <v>0</v>
      </c>
      <c r="T527" s="239">
        <f>S527*H527</f>
        <v>0</v>
      </c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R527" s="240" t="s">
        <v>170</v>
      </c>
      <c r="AT527" s="240" t="s">
        <v>166</v>
      </c>
      <c r="AU527" s="240" t="s">
        <v>83</v>
      </c>
      <c r="AY527" s="18" t="s">
        <v>164</v>
      </c>
      <c r="BE527" s="241">
        <f>IF(N527="základní",J527,0)</f>
        <v>0</v>
      </c>
      <c r="BF527" s="241">
        <f>IF(N527="snížená",J527,0)</f>
        <v>0</v>
      </c>
      <c r="BG527" s="241">
        <f>IF(N527="zákl. přenesená",J527,0)</f>
        <v>0</v>
      </c>
      <c r="BH527" s="241">
        <f>IF(N527="sníž. přenesená",J527,0)</f>
        <v>0</v>
      </c>
      <c r="BI527" s="241">
        <f>IF(N527="nulová",J527,0)</f>
        <v>0</v>
      </c>
      <c r="BJ527" s="18" t="s">
        <v>81</v>
      </c>
      <c r="BK527" s="241">
        <f>ROUND(I527*H527,2)</f>
        <v>0</v>
      </c>
      <c r="BL527" s="18" t="s">
        <v>170</v>
      </c>
      <c r="BM527" s="240" t="s">
        <v>1152</v>
      </c>
    </row>
    <row r="528" s="13" customFormat="1">
      <c r="A528" s="13"/>
      <c r="B528" s="242"/>
      <c r="C528" s="243"/>
      <c r="D528" s="244" t="s">
        <v>172</v>
      </c>
      <c r="E528" s="245" t="s">
        <v>1</v>
      </c>
      <c r="F528" s="246" t="s">
        <v>222</v>
      </c>
      <c r="G528" s="243"/>
      <c r="H528" s="247">
        <v>8</v>
      </c>
      <c r="I528" s="248"/>
      <c r="J528" s="243"/>
      <c r="K528" s="243"/>
      <c r="L528" s="249"/>
      <c r="M528" s="250"/>
      <c r="N528" s="251"/>
      <c r="O528" s="251"/>
      <c r="P528" s="251"/>
      <c r="Q528" s="251"/>
      <c r="R528" s="251"/>
      <c r="S528" s="251"/>
      <c r="T528" s="252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53" t="s">
        <v>172</v>
      </c>
      <c r="AU528" s="253" t="s">
        <v>83</v>
      </c>
      <c r="AV528" s="13" t="s">
        <v>83</v>
      </c>
      <c r="AW528" s="13" t="s">
        <v>31</v>
      </c>
      <c r="AX528" s="13" t="s">
        <v>81</v>
      </c>
      <c r="AY528" s="253" t="s">
        <v>164</v>
      </c>
    </row>
    <row r="529" s="2" customFormat="1" ht="21.75" customHeight="1">
      <c r="A529" s="39"/>
      <c r="B529" s="40"/>
      <c r="C529" s="286" t="s">
        <v>527</v>
      </c>
      <c r="D529" s="286" t="s">
        <v>488</v>
      </c>
      <c r="E529" s="287" t="s">
        <v>584</v>
      </c>
      <c r="F529" s="288" t="s">
        <v>585</v>
      </c>
      <c r="G529" s="289" t="s">
        <v>556</v>
      </c>
      <c r="H529" s="290">
        <v>8</v>
      </c>
      <c r="I529" s="291"/>
      <c r="J529" s="292">
        <f>ROUND(I529*H529,2)</f>
        <v>0</v>
      </c>
      <c r="K529" s="293"/>
      <c r="L529" s="294"/>
      <c r="M529" s="295" t="s">
        <v>1</v>
      </c>
      <c r="N529" s="296" t="s">
        <v>39</v>
      </c>
      <c r="O529" s="92"/>
      <c r="P529" s="238">
        <f>O529*H529</f>
        <v>0</v>
      </c>
      <c r="Q529" s="238">
        <v>0.081000000000000003</v>
      </c>
      <c r="R529" s="238">
        <f>Q529*H529</f>
        <v>0.64800000000000002</v>
      </c>
      <c r="S529" s="238">
        <v>0</v>
      </c>
      <c r="T529" s="239">
        <f>S529*H529</f>
        <v>0</v>
      </c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R529" s="240" t="s">
        <v>222</v>
      </c>
      <c r="AT529" s="240" t="s">
        <v>488</v>
      </c>
      <c r="AU529" s="240" t="s">
        <v>83</v>
      </c>
      <c r="AY529" s="18" t="s">
        <v>164</v>
      </c>
      <c r="BE529" s="241">
        <f>IF(N529="základní",J529,0)</f>
        <v>0</v>
      </c>
      <c r="BF529" s="241">
        <f>IF(N529="snížená",J529,0)</f>
        <v>0</v>
      </c>
      <c r="BG529" s="241">
        <f>IF(N529="zákl. přenesená",J529,0)</f>
        <v>0</v>
      </c>
      <c r="BH529" s="241">
        <f>IF(N529="sníž. přenesená",J529,0)</f>
        <v>0</v>
      </c>
      <c r="BI529" s="241">
        <f>IF(N529="nulová",J529,0)</f>
        <v>0</v>
      </c>
      <c r="BJ529" s="18" t="s">
        <v>81</v>
      </c>
      <c r="BK529" s="241">
        <f>ROUND(I529*H529,2)</f>
        <v>0</v>
      </c>
      <c r="BL529" s="18" t="s">
        <v>170</v>
      </c>
      <c r="BM529" s="240" t="s">
        <v>1153</v>
      </c>
    </row>
    <row r="530" s="2" customFormat="1">
      <c r="A530" s="39"/>
      <c r="B530" s="40"/>
      <c r="C530" s="41"/>
      <c r="D530" s="244" t="s">
        <v>563</v>
      </c>
      <c r="E530" s="41"/>
      <c r="F530" s="297" t="s">
        <v>587</v>
      </c>
      <c r="G530" s="41"/>
      <c r="H530" s="41"/>
      <c r="I530" s="298"/>
      <c r="J530" s="41"/>
      <c r="K530" s="41"/>
      <c r="L530" s="45"/>
      <c r="M530" s="299"/>
      <c r="N530" s="300"/>
      <c r="O530" s="92"/>
      <c r="P530" s="92"/>
      <c r="Q530" s="92"/>
      <c r="R530" s="92"/>
      <c r="S530" s="92"/>
      <c r="T530" s="93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T530" s="18" t="s">
        <v>563</v>
      </c>
      <c r="AU530" s="18" t="s">
        <v>83</v>
      </c>
    </row>
    <row r="531" s="13" customFormat="1">
      <c r="A531" s="13"/>
      <c r="B531" s="242"/>
      <c r="C531" s="243"/>
      <c r="D531" s="244" t="s">
        <v>172</v>
      </c>
      <c r="E531" s="245" t="s">
        <v>1</v>
      </c>
      <c r="F531" s="246" t="s">
        <v>222</v>
      </c>
      <c r="G531" s="243"/>
      <c r="H531" s="247">
        <v>8</v>
      </c>
      <c r="I531" s="248"/>
      <c r="J531" s="243"/>
      <c r="K531" s="243"/>
      <c r="L531" s="249"/>
      <c r="M531" s="250"/>
      <c r="N531" s="251"/>
      <c r="O531" s="251"/>
      <c r="P531" s="251"/>
      <c r="Q531" s="251"/>
      <c r="R531" s="251"/>
      <c r="S531" s="251"/>
      <c r="T531" s="252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53" t="s">
        <v>172</v>
      </c>
      <c r="AU531" s="253" t="s">
        <v>83</v>
      </c>
      <c r="AV531" s="13" t="s">
        <v>83</v>
      </c>
      <c r="AW531" s="13" t="s">
        <v>31</v>
      </c>
      <c r="AX531" s="13" t="s">
        <v>81</v>
      </c>
      <c r="AY531" s="253" t="s">
        <v>164</v>
      </c>
    </row>
    <row r="532" s="2" customFormat="1" ht="33" customHeight="1">
      <c r="A532" s="39"/>
      <c r="B532" s="40"/>
      <c r="C532" s="228" t="s">
        <v>533</v>
      </c>
      <c r="D532" s="228" t="s">
        <v>166</v>
      </c>
      <c r="E532" s="229" t="s">
        <v>589</v>
      </c>
      <c r="F532" s="230" t="s">
        <v>590</v>
      </c>
      <c r="G532" s="231" t="s">
        <v>269</v>
      </c>
      <c r="H532" s="232">
        <v>5.468</v>
      </c>
      <c r="I532" s="233"/>
      <c r="J532" s="234">
        <f>ROUND(I532*H532,2)</f>
        <v>0</v>
      </c>
      <c r="K532" s="235"/>
      <c r="L532" s="45"/>
      <c r="M532" s="236" t="s">
        <v>1</v>
      </c>
      <c r="N532" s="237" t="s">
        <v>39</v>
      </c>
      <c r="O532" s="92"/>
      <c r="P532" s="238">
        <f>O532*H532</f>
        <v>0</v>
      </c>
      <c r="Q532" s="238">
        <v>2.3010199999999998</v>
      </c>
      <c r="R532" s="238">
        <f>Q532*H532</f>
        <v>12.58197736</v>
      </c>
      <c r="S532" s="238">
        <v>0</v>
      </c>
      <c r="T532" s="239">
        <f>S532*H532</f>
        <v>0</v>
      </c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R532" s="240" t="s">
        <v>170</v>
      </c>
      <c r="AT532" s="240" t="s">
        <v>166</v>
      </c>
      <c r="AU532" s="240" t="s">
        <v>83</v>
      </c>
      <c r="AY532" s="18" t="s">
        <v>164</v>
      </c>
      <c r="BE532" s="241">
        <f>IF(N532="základní",J532,0)</f>
        <v>0</v>
      </c>
      <c r="BF532" s="241">
        <f>IF(N532="snížená",J532,0)</f>
        <v>0</v>
      </c>
      <c r="BG532" s="241">
        <f>IF(N532="zákl. přenesená",J532,0)</f>
        <v>0</v>
      </c>
      <c r="BH532" s="241">
        <f>IF(N532="sníž. přenesená",J532,0)</f>
        <v>0</v>
      </c>
      <c r="BI532" s="241">
        <f>IF(N532="nulová",J532,0)</f>
        <v>0</v>
      </c>
      <c r="BJ532" s="18" t="s">
        <v>81</v>
      </c>
      <c r="BK532" s="241">
        <f>ROUND(I532*H532,2)</f>
        <v>0</v>
      </c>
      <c r="BL532" s="18" t="s">
        <v>170</v>
      </c>
      <c r="BM532" s="240" t="s">
        <v>1154</v>
      </c>
    </row>
    <row r="533" s="14" customFormat="1">
      <c r="A533" s="14"/>
      <c r="B533" s="254"/>
      <c r="C533" s="255"/>
      <c r="D533" s="244" t="s">
        <v>172</v>
      </c>
      <c r="E533" s="256" t="s">
        <v>1</v>
      </c>
      <c r="F533" s="257" t="s">
        <v>594</v>
      </c>
      <c r="G533" s="255"/>
      <c r="H533" s="256" t="s">
        <v>1</v>
      </c>
      <c r="I533" s="258"/>
      <c r="J533" s="255"/>
      <c r="K533" s="255"/>
      <c r="L533" s="259"/>
      <c r="M533" s="260"/>
      <c r="N533" s="261"/>
      <c r="O533" s="261"/>
      <c r="P533" s="261"/>
      <c r="Q533" s="261"/>
      <c r="R533" s="261"/>
      <c r="S533" s="261"/>
      <c r="T533" s="262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T533" s="263" t="s">
        <v>172</v>
      </c>
      <c r="AU533" s="263" t="s">
        <v>83</v>
      </c>
      <c r="AV533" s="14" t="s">
        <v>81</v>
      </c>
      <c r="AW533" s="14" t="s">
        <v>31</v>
      </c>
      <c r="AX533" s="14" t="s">
        <v>12</v>
      </c>
      <c r="AY533" s="263" t="s">
        <v>164</v>
      </c>
    </row>
    <row r="534" s="13" customFormat="1">
      <c r="A534" s="13"/>
      <c r="B534" s="242"/>
      <c r="C534" s="243"/>
      <c r="D534" s="244" t="s">
        <v>172</v>
      </c>
      <c r="E534" s="245" t="s">
        <v>1</v>
      </c>
      <c r="F534" s="246" t="s">
        <v>1155</v>
      </c>
      <c r="G534" s="243"/>
      <c r="H534" s="247">
        <v>3.468</v>
      </c>
      <c r="I534" s="248"/>
      <c r="J534" s="243"/>
      <c r="K534" s="243"/>
      <c r="L534" s="249"/>
      <c r="M534" s="250"/>
      <c r="N534" s="251"/>
      <c r="O534" s="251"/>
      <c r="P534" s="251"/>
      <c r="Q534" s="251"/>
      <c r="R534" s="251"/>
      <c r="S534" s="251"/>
      <c r="T534" s="252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53" t="s">
        <v>172</v>
      </c>
      <c r="AU534" s="253" t="s">
        <v>83</v>
      </c>
      <c r="AV534" s="13" t="s">
        <v>83</v>
      </c>
      <c r="AW534" s="13" t="s">
        <v>31</v>
      </c>
      <c r="AX534" s="13" t="s">
        <v>12</v>
      </c>
      <c r="AY534" s="253" t="s">
        <v>164</v>
      </c>
    </row>
    <row r="535" s="14" customFormat="1">
      <c r="A535" s="14"/>
      <c r="B535" s="254"/>
      <c r="C535" s="255"/>
      <c r="D535" s="244" t="s">
        <v>172</v>
      </c>
      <c r="E535" s="256" t="s">
        <v>1</v>
      </c>
      <c r="F535" s="257" t="s">
        <v>596</v>
      </c>
      <c r="G535" s="255"/>
      <c r="H535" s="256" t="s">
        <v>1</v>
      </c>
      <c r="I535" s="258"/>
      <c r="J535" s="255"/>
      <c r="K535" s="255"/>
      <c r="L535" s="259"/>
      <c r="M535" s="260"/>
      <c r="N535" s="261"/>
      <c r="O535" s="261"/>
      <c r="P535" s="261"/>
      <c r="Q535" s="261"/>
      <c r="R535" s="261"/>
      <c r="S535" s="261"/>
      <c r="T535" s="262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63" t="s">
        <v>172</v>
      </c>
      <c r="AU535" s="263" t="s">
        <v>83</v>
      </c>
      <c r="AV535" s="14" t="s">
        <v>81</v>
      </c>
      <c r="AW535" s="14" t="s">
        <v>31</v>
      </c>
      <c r="AX535" s="14" t="s">
        <v>12</v>
      </c>
      <c r="AY535" s="263" t="s">
        <v>164</v>
      </c>
    </row>
    <row r="536" s="13" customFormat="1">
      <c r="A536" s="13"/>
      <c r="B536" s="242"/>
      <c r="C536" s="243"/>
      <c r="D536" s="244" t="s">
        <v>172</v>
      </c>
      <c r="E536" s="245" t="s">
        <v>1</v>
      </c>
      <c r="F536" s="246" t="s">
        <v>1156</v>
      </c>
      <c r="G536" s="243"/>
      <c r="H536" s="247">
        <v>2</v>
      </c>
      <c r="I536" s="248"/>
      <c r="J536" s="243"/>
      <c r="K536" s="243"/>
      <c r="L536" s="249"/>
      <c r="M536" s="250"/>
      <c r="N536" s="251"/>
      <c r="O536" s="251"/>
      <c r="P536" s="251"/>
      <c r="Q536" s="251"/>
      <c r="R536" s="251"/>
      <c r="S536" s="251"/>
      <c r="T536" s="252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53" t="s">
        <v>172</v>
      </c>
      <c r="AU536" s="253" t="s">
        <v>83</v>
      </c>
      <c r="AV536" s="13" t="s">
        <v>83</v>
      </c>
      <c r="AW536" s="13" t="s">
        <v>31</v>
      </c>
      <c r="AX536" s="13" t="s">
        <v>12</v>
      </c>
      <c r="AY536" s="253" t="s">
        <v>164</v>
      </c>
    </row>
    <row r="537" s="15" customFormat="1">
      <c r="A537" s="15"/>
      <c r="B537" s="264"/>
      <c r="C537" s="265"/>
      <c r="D537" s="244" t="s">
        <v>172</v>
      </c>
      <c r="E537" s="266" t="s">
        <v>1</v>
      </c>
      <c r="F537" s="267" t="s">
        <v>180</v>
      </c>
      <c r="G537" s="265"/>
      <c r="H537" s="268">
        <v>5.468</v>
      </c>
      <c r="I537" s="269"/>
      <c r="J537" s="265"/>
      <c r="K537" s="265"/>
      <c r="L537" s="270"/>
      <c r="M537" s="271"/>
      <c r="N537" s="272"/>
      <c r="O537" s="272"/>
      <c r="P537" s="272"/>
      <c r="Q537" s="272"/>
      <c r="R537" s="272"/>
      <c r="S537" s="272"/>
      <c r="T537" s="273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T537" s="274" t="s">
        <v>172</v>
      </c>
      <c r="AU537" s="274" t="s">
        <v>83</v>
      </c>
      <c r="AV537" s="15" t="s">
        <v>170</v>
      </c>
      <c r="AW537" s="15" t="s">
        <v>31</v>
      </c>
      <c r="AX537" s="15" t="s">
        <v>81</v>
      </c>
      <c r="AY537" s="274" t="s">
        <v>164</v>
      </c>
    </row>
    <row r="538" s="2" customFormat="1" ht="33" customHeight="1">
      <c r="A538" s="39"/>
      <c r="B538" s="40"/>
      <c r="C538" s="228" t="s">
        <v>553</v>
      </c>
      <c r="D538" s="228" t="s">
        <v>166</v>
      </c>
      <c r="E538" s="229" t="s">
        <v>1157</v>
      </c>
      <c r="F538" s="230" t="s">
        <v>1158</v>
      </c>
      <c r="G538" s="231" t="s">
        <v>269</v>
      </c>
      <c r="H538" s="232">
        <v>0.97199999999999998</v>
      </c>
      <c r="I538" s="233"/>
      <c r="J538" s="234">
        <f>ROUND(I538*H538,2)</f>
        <v>0</v>
      </c>
      <c r="K538" s="235"/>
      <c r="L538" s="45"/>
      <c r="M538" s="236" t="s">
        <v>1</v>
      </c>
      <c r="N538" s="237" t="s">
        <v>39</v>
      </c>
      <c r="O538" s="92"/>
      <c r="P538" s="238">
        <f>O538*H538</f>
        <v>0</v>
      </c>
      <c r="Q538" s="238">
        <v>2.3010199999999998</v>
      </c>
      <c r="R538" s="238">
        <f>Q538*H538</f>
        <v>2.2365914399999998</v>
      </c>
      <c r="S538" s="238">
        <v>0</v>
      </c>
      <c r="T538" s="239">
        <f>S538*H538</f>
        <v>0</v>
      </c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R538" s="240" t="s">
        <v>170</v>
      </c>
      <c r="AT538" s="240" t="s">
        <v>166</v>
      </c>
      <c r="AU538" s="240" t="s">
        <v>83</v>
      </c>
      <c r="AY538" s="18" t="s">
        <v>164</v>
      </c>
      <c r="BE538" s="241">
        <f>IF(N538="základní",J538,0)</f>
        <v>0</v>
      </c>
      <c r="BF538" s="241">
        <f>IF(N538="snížená",J538,0)</f>
        <v>0</v>
      </c>
      <c r="BG538" s="241">
        <f>IF(N538="zákl. přenesená",J538,0)</f>
        <v>0</v>
      </c>
      <c r="BH538" s="241">
        <f>IF(N538="sníž. přenesená",J538,0)</f>
        <v>0</v>
      </c>
      <c r="BI538" s="241">
        <f>IF(N538="nulová",J538,0)</f>
        <v>0</v>
      </c>
      <c r="BJ538" s="18" t="s">
        <v>81</v>
      </c>
      <c r="BK538" s="241">
        <f>ROUND(I538*H538,2)</f>
        <v>0</v>
      </c>
      <c r="BL538" s="18" t="s">
        <v>170</v>
      </c>
      <c r="BM538" s="240" t="s">
        <v>1159</v>
      </c>
    </row>
    <row r="539" s="14" customFormat="1">
      <c r="A539" s="14"/>
      <c r="B539" s="254"/>
      <c r="C539" s="255"/>
      <c r="D539" s="244" t="s">
        <v>172</v>
      </c>
      <c r="E539" s="256" t="s">
        <v>1</v>
      </c>
      <c r="F539" s="257" t="s">
        <v>1100</v>
      </c>
      <c r="G539" s="255"/>
      <c r="H539" s="256" t="s">
        <v>1</v>
      </c>
      <c r="I539" s="258"/>
      <c r="J539" s="255"/>
      <c r="K539" s="255"/>
      <c r="L539" s="259"/>
      <c r="M539" s="260"/>
      <c r="N539" s="261"/>
      <c r="O539" s="261"/>
      <c r="P539" s="261"/>
      <c r="Q539" s="261"/>
      <c r="R539" s="261"/>
      <c r="S539" s="261"/>
      <c r="T539" s="262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63" t="s">
        <v>172</v>
      </c>
      <c r="AU539" s="263" t="s">
        <v>83</v>
      </c>
      <c r="AV539" s="14" t="s">
        <v>81</v>
      </c>
      <c r="AW539" s="14" t="s">
        <v>31</v>
      </c>
      <c r="AX539" s="14" t="s">
        <v>12</v>
      </c>
      <c r="AY539" s="263" t="s">
        <v>164</v>
      </c>
    </row>
    <row r="540" s="13" customFormat="1">
      <c r="A540" s="13"/>
      <c r="B540" s="242"/>
      <c r="C540" s="243"/>
      <c r="D540" s="244" t="s">
        <v>172</v>
      </c>
      <c r="E540" s="245" t="s">
        <v>1</v>
      </c>
      <c r="F540" s="246" t="s">
        <v>1160</v>
      </c>
      <c r="G540" s="243"/>
      <c r="H540" s="247">
        <v>0.432</v>
      </c>
      <c r="I540" s="248"/>
      <c r="J540" s="243"/>
      <c r="K540" s="243"/>
      <c r="L540" s="249"/>
      <c r="M540" s="250"/>
      <c r="N540" s="251"/>
      <c r="O540" s="251"/>
      <c r="P540" s="251"/>
      <c r="Q540" s="251"/>
      <c r="R540" s="251"/>
      <c r="S540" s="251"/>
      <c r="T540" s="252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T540" s="253" t="s">
        <v>172</v>
      </c>
      <c r="AU540" s="253" t="s">
        <v>83</v>
      </c>
      <c r="AV540" s="13" t="s">
        <v>83</v>
      </c>
      <c r="AW540" s="13" t="s">
        <v>31</v>
      </c>
      <c r="AX540" s="13" t="s">
        <v>12</v>
      </c>
      <c r="AY540" s="253" t="s">
        <v>164</v>
      </c>
    </row>
    <row r="541" s="14" customFormat="1">
      <c r="A541" s="14"/>
      <c r="B541" s="254"/>
      <c r="C541" s="255"/>
      <c r="D541" s="244" t="s">
        <v>172</v>
      </c>
      <c r="E541" s="256" t="s">
        <v>1</v>
      </c>
      <c r="F541" s="257" t="s">
        <v>1104</v>
      </c>
      <c r="G541" s="255"/>
      <c r="H541" s="256" t="s">
        <v>1</v>
      </c>
      <c r="I541" s="258"/>
      <c r="J541" s="255"/>
      <c r="K541" s="255"/>
      <c r="L541" s="259"/>
      <c r="M541" s="260"/>
      <c r="N541" s="261"/>
      <c r="O541" s="261"/>
      <c r="P541" s="261"/>
      <c r="Q541" s="261"/>
      <c r="R541" s="261"/>
      <c r="S541" s="261"/>
      <c r="T541" s="262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63" t="s">
        <v>172</v>
      </c>
      <c r="AU541" s="263" t="s">
        <v>83</v>
      </c>
      <c r="AV541" s="14" t="s">
        <v>81</v>
      </c>
      <c r="AW541" s="14" t="s">
        <v>31</v>
      </c>
      <c r="AX541" s="14" t="s">
        <v>12</v>
      </c>
      <c r="AY541" s="263" t="s">
        <v>164</v>
      </c>
    </row>
    <row r="542" s="13" customFormat="1">
      <c r="A542" s="13"/>
      <c r="B542" s="242"/>
      <c r="C542" s="243"/>
      <c r="D542" s="244" t="s">
        <v>172</v>
      </c>
      <c r="E542" s="245" t="s">
        <v>1</v>
      </c>
      <c r="F542" s="246" t="s">
        <v>1161</v>
      </c>
      <c r="G542" s="243"/>
      <c r="H542" s="247">
        <v>0.071999999999999995</v>
      </c>
      <c r="I542" s="248"/>
      <c r="J542" s="243"/>
      <c r="K542" s="243"/>
      <c r="L542" s="249"/>
      <c r="M542" s="250"/>
      <c r="N542" s="251"/>
      <c r="O542" s="251"/>
      <c r="P542" s="251"/>
      <c r="Q542" s="251"/>
      <c r="R542" s="251"/>
      <c r="S542" s="251"/>
      <c r="T542" s="252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T542" s="253" t="s">
        <v>172</v>
      </c>
      <c r="AU542" s="253" t="s">
        <v>83</v>
      </c>
      <c r="AV542" s="13" t="s">
        <v>83</v>
      </c>
      <c r="AW542" s="13" t="s">
        <v>31</v>
      </c>
      <c r="AX542" s="13" t="s">
        <v>12</v>
      </c>
      <c r="AY542" s="253" t="s">
        <v>164</v>
      </c>
    </row>
    <row r="543" s="14" customFormat="1">
      <c r="A543" s="14"/>
      <c r="B543" s="254"/>
      <c r="C543" s="255"/>
      <c r="D543" s="244" t="s">
        <v>172</v>
      </c>
      <c r="E543" s="256" t="s">
        <v>1</v>
      </c>
      <c r="F543" s="257" t="s">
        <v>1102</v>
      </c>
      <c r="G543" s="255"/>
      <c r="H543" s="256" t="s">
        <v>1</v>
      </c>
      <c r="I543" s="258"/>
      <c r="J543" s="255"/>
      <c r="K543" s="255"/>
      <c r="L543" s="259"/>
      <c r="M543" s="260"/>
      <c r="N543" s="261"/>
      <c r="O543" s="261"/>
      <c r="P543" s="261"/>
      <c r="Q543" s="261"/>
      <c r="R543" s="261"/>
      <c r="S543" s="261"/>
      <c r="T543" s="262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T543" s="263" t="s">
        <v>172</v>
      </c>
      <c r="AU543" s="263" t="s">
        <v>83</v>
      </c>
      <c r="AV543" s="14" t="s">
        <v>81</v>
      </c>
      <c r="AW543" s="14" t="s">
        <v>31</v>
      </c>
      <c r="AX543" s="14" t="s">
        <v>12</v>
      </c>
      <c r="AY543" s="263" t="s">
        <v>164</v>
      </c>
    </row>
    <row r="544" s="13" customFormat="1">
      <c r="A544" s="13"/>
      <c r="B544" s="242"/>
      <c r="C544" s="243"/>
      <c r="D544" s="244" t="s">
        <v>172</v>
      </c>
      <c r="E544" s="245" t="s">
        <v>1</v>
      </c>
      <c r="F544" s="246" t="s">
        <v>1162</v>
      </c>
      <c r="G544" s="243"/>
      <c r="H544" s="247">
        <v>0.35999999999999999</v>
      </c>
      <c r="I544" s="248"/>
      <c r="J544" s="243"/>
      <c r="K544" s="243"/>
      <c r="L544" s="249"/>
      <c r="M544" s="250"/>
      <c r="N544" s="251"/>
      <c r="O544" s="251"/>
      <c r="P544" s="251"/>
      <c r="Q544" s="251"/>
      <c r="R544" s="251"/>
      <c r="S544" s="251"/>
      <c r="T544" s="252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T544" s="253" t="s">
        <v>172</v>
      </c>
      <c r="AU544" s="253" t="s">
        <v>83</v>
      </c>
      <c r="AV544" s="13" t="s">
        <v>83</v>
      </c>
      <c r="AW544" s="13" t="s">
        <v>31</v>
      </c>
      <c r="AX544" s="13" t="s">
        <v>12</v>
      </c>
      <c r="AY544" s="253" t="s">
        <v>164</v>
      </c>
    </row>
    <row r="545" s="14" customFormat="1">
      <c r="A545" s="14"/>
      <c r="B545" s="254"/>
      <c r="C545" s="255"/>
      <c r="D545" s="244" t="s">
        <v>172</v>
      </c>
      <c r="E545" s="256" t="s">
        <v>1</v>
      </c>
      <c r="F545" s="257" t="s">
        <v>1105</v>
      </c>
      <c r="G545" s="255"/>
      <c r="H545" s="256" t="s">
        <v>1</v>
      </c>
      <c r="I545" s="258"/>
      <c r="J545" s="255"/>
      <c r="K545" s="255"/>
      <c r="L545" s="259"/>
      <c r="M545" s="260"/>
      <c r="N545" s="261"/>
      <c r="O545" s="261"/>
      <c r="P545" s="261"/>
      <c r="Q545" s="261"/>
      <c r="R545" s="261"/>
      <c r="S545" s="261"/>
      <c r="T545" s="262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63" t="s">
        <v>172</v>
      </c>
      <c r="AU545" s="263" t="s">
        <v>83</v>
      </c>
      <c r="AV545" s="14" t="s">
        <v>81</v>
      </c>
      <c r="AW545" s="14" t="s">
        <v>31</v>
      </c>
      <c r="AX545" s="14" t="s">
        <v>12</v>
      </c>
      <c r="AY545" s="263" t="s">
        <v>164</v>
      </c>
    </row>
    <row r="546" s="13" customFormat="1">
      <c r="A546" s="13"/>
      <c r="B546" s="242"/>
      <c r="C546" s="243"/>
      <c r="D546" s="244" t="s">
        <v>172</v>
      </c>
      <c r="E546" s="245" t="s">
        <v>1</v>
      </c>
      <c r="F546" s="246" t="s">
        <v>1163</v>
      </c>
      <c r="G546" s="243"/>
      <c r="H546" s="247">
        <v>0.108</v>
      </c>
      <c r="I546" s="248"/>
      <c r="J546" s="243"/>
      <c r="K546" s="243"/>
      <c r="L546" s="249"/>
      <c r="M546" s="250"/>
      <c r="N546" s="251"/>
      <c r="O546" s="251"/>
      <c r="P546" s="251"/>
      <c r="Q546" s="251"/>
      <c r="R546" s="251"/>
      <c r="S546" s="251"/>
      <c r="T546" s="252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53" t="s">
        <v>172</v>
      </c>
      <c r="AU546" s="253" t="s">
        <v>83</v>
      </c>
      <c r="AV546" s="13" t="s">
        <v>83</v>
      </c>
      <c r="AW546" s="13" t="s">
        <v>31</v>
      </c>
      <c r="AX546" s="13" t="s">
        <v>12</v>
      </c>
      <c r="AY546" s="253" t="s">
        <v>164</v>
      </c>
    </row>
    <row r="547" s="15" customFormat="1">
      <c r="A547" s="15"/>
      <c r="B547" s="264"/>
      <c r="C547" s="265"/>
      <c r="D547" s="244" t="s">
        <v>172</v>
      </c>
      <c r="E547" s="266" t="s">
        <v>1</v>
      </c>
      <c r="F547" s="267" t="s">
        <v>180</v>
      </c>
      <c r="G547" s="265"/>
      <c r="H547" s="268">
        <v>0.97199999999999998</v>
      </c>
      <c r="I547" s="269"/>
      <c r="J547" s="265"/>
      <c r="K547" s="265"/>
      <c r="L547" s="270"/>
      <c r="M547" s="271"/>
      <c r="N547" s="272"/>
      <c r="O547" s="272"/>
      <c r="P547" s="272"/>
      <c r="Q547" s="272"/>
      <c r="R547" s="272"/>
      <c r="S547" s="272"/>
      <c r="T547" s="273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T547" s="274" t="s">
        <v>172</v>
      </c>
      <c r="AU547" s="274" t="s">
        <v>83</v>
      </c>
      <c r="AV547" s="15" t="s">
        <v>170</v>
      </c>
      <c r="AW547" s="15" t="s">
        <v>31</v>
      </c>
      <c r="AX547" s="15" t="s">
        <v>81</v>
      </c>
      <c r="AY547" s="274" t="s">
        <v>164</v>
      </c>
    </row>
    <row r="548" s="2" customFormat="1" ht="33" customHeight="1">
      <c r="A548" s="39"/>
      <c r="B548" s="40"/>
      <c r="C548" s="228" t="s">
        <v>559</v>
      </c>
      <c r="D548" s="228" t="s">
        <v>166</v>
      </c>
      <c r="E548" s="229" t="s">
        <v>1164</v>
      </c>
      <c r="F548" s="230" t="s">
        <v>1165</v>
      </c>
      <c r="G548" s="231" t="s">
        <v>269</v>
      </c>
      <c r="H548" s="232">
        <v>3.85148475</v>
      </c>
      <c r="I548" s="233"/>
      <c r="J548" s="234">
        <f>ROUND(I548*H548,2)</f>
        <v>0</v>
      </c>
      <c r="K548" s="235"/>
      <c r="L548" s="45"/>
      <c r="M548" s="236" t="s">
        <v>1</v>
      </c>
      <c r="N548" s="237" t="s">
        <v>39</v>
      </c>
      <c r="O548" s="92"/>
      <c r="P548" s="238">
        <f>O548*H548</f>
        <v>0</v>
      </c>
      <c r="Q548" s="238">
        <v>2.3010199999999998</v>
      </c>
      <c r="R548" s="238">
        <f>Q548*H548</f>
        <v>8.8623434394449987</v>
      </c>
      <c r="S548" s="238">
        <v>0</v>
      </c>
      <c r="T548" s="239">
        <f>S548*H548</f>
        <v>0</v>
      </c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R548" s="240" t="s">
        <v>170</v>
      </c>
      <c r="AT548" s="240" t="s">
        <v>166</v>
      </c>
      <c r="AU548" s="240" t="s">
        <v>83</v>
      </c>
      <c r="AY548" s="18" t="s">
        <v>164</v>
      </c>
      <c r="BE548" s="241">
        <f>IF(N548="základní",J548,0)</f>
        <v>0</v>
      </c>
      <c r="BF548" s="241">
        <f>IF(N548="snížená",J548,0)</f>
        <v>0</v>
      </c>
      <c r="BG548" s="241">
        <f>IF(N548="zákl. přenesená",J548,0)</f>
        <v>0</v>
      </c>
      <c r="BH548" s="241">
        <f>IF(N548="sníž. přenesená",J548,0)</f>
        <v>0</v>
      </c>
      <c r="BI548" s="241">
        <f>IF(N548="nulová",J548,0)</f>
        <v>0</v>
      </c>
      <c r="BJ548" s="18" t="s">
        <v>81</v>
      </c>
      <c r="BK548" s="241">
        <f>ROUND(I548*H548,2)</f>
        <v>0</v>
      </c>
      <c r="BL548" s="18" t="s">
        <v>170</v>
      </c>
      <c r="BM548" s="240" t="s">
        <v>1166</v>
      </c>
    </row>
    <row r="549" s="14" customFormat="1">
      <c r="A549" s="14"/>
      <c r="B549" s="254"/>
      <c r="C549" s="255"/>
      <c r="D549" s="244" t="s">
        <v>172</v>
      </c>
      <c r="E549" s="256" t="s">
        <v>1</v>
      </c>
      <c r="F549" s="257" t="s">
        <v>1100</v>
      </c>
      <c r="G549" s="255"/>
      <c r="H549" s="256" t="s">
        <v>1</v>
      </c>
      <c r="I549" s="258"/>
      <c r="J549" s="255"/>
      <c r="K549" s="255"/>
      <c r="L549" s="259"/>
      <c r="M549" s="260"/>
      <c r="N549" s="261"/>
      <c r="O549" s="261"/>
      <c r="P549" s="261"/>
      <c r="Q549" s="261"/>
      <c r="R549" s="261"/>
      <c r="S549" s="261"/>
      <c r="T549" s="262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T549" s="263" t="s">
        <v>172</v>
      </c>
      <c r="AU549" s="263" t="s">
        <v>83</v>
      </c>
      <c r="AV549" s="14" t="s">
        <v>81</v>
      </c>
      <c r="AW549" s="14" t="s">
        <v>31</v>
      </c>
      <c r="AX549" s="14" t="s">
        <v>12</v>
      </c>
      <c r="AY549" s="263" t="s">
        <v>164</v>
      </c>
    </row>
    <row r="550" s="13" customFormat="1">
      <c r="A550" s="13"/>
      <c r="B550" s="242"/>
      <c r="C550" s="243"/>
      <c r="D550" s="244" t="s">
        <v>172</v>
      </c>
      <c r="E550" s="245" t="s">
        <v>1</v>
      </c>
      <c r="F550" s="246" t="s">
        <v>1167</v>
      </c>
      <c r="G550" s="243"/>
      <c r="H550" s="247">
        <v>2.3060160000000001</v>
      </c>
      <c r="I550" s="248"/>
      <c r="J550" s="243"/>
      <c r="K550" s="243"/>
      <c r="L550" s="249"/>
      <c r="M550" s="250"/>
      <c r="N550" s="251"/>
      <c r="O550" s="251"/>
      <c r="P550" s="251"/>
      <c r="Q550" s="251"/>
      <c r="R550" s="251"/>
      <c r="S550" s="251"/>
      <c r="T550" s="252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T550" s="253" t="s">
        <v>172</v>
      </c>
      <c r="AU550" s="253" t="s">
        <v>83</v>
      </c>
      <c r="AV550" s="13" t="s">
        <v>83</v>
      </c>
      <c r="AW550" s="13" t="s">
        <v>31</v>
      </c>
      <c r="AX550" s="13" t="s">
        <v>12</v>
      </c>
      <c r="AY550" s="253" t="s">
        <v>164</v>
      </c>
    </row>
    <row r="551" s="14" customFormat="1">
      <c r="A551" s="14"/>
      <c r="B551" s="254"/>
      <c r="C551" s="255"/>
      <c r="D551" s="244" t="s">
        <v>172</v>
      </c>
      <c r="E551" s="256" t="s">
        <v>1</v>
      </c>
      <c r="F551" s="257" t="s">
        <v>1104</v>
      </c>
      <c r="G551" s="255"/>
      <c r="H551" s="256" t="s">
        <v>1</v>
      </c>
      <c r="I551" s="258"/>
      <c r="J551" s="255"/>
      <c r="K551" s="255"/>
      <c r="L551" s="259"/>
      <c r="M551" s="260"/>
      <c r="N551" s="261"/>
      <c r="O551" s="261"/>
      <c r="P551" s="261"/>
      <c r="Q551" s="261"/>
      <c r="R551" s="261"/>
      <c r="S551" s="261"/>
      <c r="T551" s="262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63" t="s">
        <v>172</v>
      </c>
      <c r="AU551" s="263" t="s">
        <v>83</v>
      </c>
      <c r="AV551" s="14" t="s">
        <v>81</v>
      </c>
      <c r="AW551" s="14" t="s">
        <v>31</v>
      </c>
      <c r="AX551" s="14" t="s">
        <v>12</v>
      </c>
      <c r="AY551" s="263" t="s">
        <v>164</v>
      </c>
    </row>
    <row r="552" s="13" customFormat="1">
      <c r="A552" s="13"/>
      <c r="B552" s="242"/>
      <c r="C552" s="243"/>
      <c r="D552" s="244" t="s">
        <v>172</v>
      </c>
      <c r="E552" s="245" t="s">
        <v>1</v>
      </c>
      <c r="F552" s="246" t="s">
        <v>1168</v>
      </c>
      <c r="G552" s="243"/>
      <c r="H552" s="247">
        <v>0.6181875</v>
      </c>
      <c r="I552" s="248"/>
      <c r="J552" s="243"/>
      <c r="K552" s="243"/>
      <c r="L552" s="249"/>
      <c r="M552" s="250"/>
      <c r="N552" s="251"/>
      <c r="O552" s="251"/>
      <c r="P552" s="251"/>
      <c r="Q552" s="251"/>
      <c r="R552" s="251"/>
      <c r="S552" s="251"/>
      <c r="T552" s="252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T552" s="253" t="s">
        <v>172</v>
      </c>
      <c r="AU552" s="253" t="s">
        <v>83</v>
      </c>
      <c r="AV552" s="13" t="s">
        <v>83</v>
      </c>
      <c r="AW552" s="13" t="s">
        <v>31</v>
      </c>
      <c r="AX552" s="13" t="s">
        <v>12</v>
      </c>
      <c r="AY552" s="253" t="s">
        <v>164</v>
      </c>
    </row>
    <row r="553" s="14" customFormat="1">
      <c r="A553" s="14"/>
      <c r="B553" s="254"/>
      <c r="C553" s="255"/>
      <c r="D553" s="244" t="s">
        <v>172</v>
      </c>
      <c r="E553" s="256" t="s">
        <v>1</v>
      </c>
      <c r="F553" s="257" t="s">
        <v>1102</v>
      </c>
      <c r="G553" s="255"/>
      <c r="H553" s="256" t="s">
        <v>1</v>
      </c>
      <c r="I553" s="258"/>
      <c r="J553" s="255"/>
      <c r="K553" s="255"/>
      <c r="L553" s="259"/>
      <c r="M553" s="260"/>
      <c r="N553" s="261"/>
      <c r="O553" s="261"/>
      <c r="P553" s="261"/>
      <c r="Q553" s="261"/>
      <c r="R553" s="261"/>
      <c r="S553" s="261"/>
      <c r="T553" s="262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T553" s="263" t="s">
        <v>172</v>
      </c>
      <c r="AU553" s="263" t="s">
        <v>83</v>
      </c>
      <c r="AV553" s="14" t="s">
        <v>81</v>
      </c>
      <c r="AW553" s="14" t="s">
        <v>31</v>
      </c>
      <c r="AX553" s="14" t="s">
        <v>12</v>
      </c>
      <c r="AY553" s="263" t="s">
        <v>164</v>
      </c>
    </row>
    <row r="554" s="13" customFormat="1">
      <c r="A554" s="13"/>
      <c r="B554" s="242"/>
      <c r="C554" s="243"/>
      <c r="D554" s="244" t="s">
        <v>172</v>
      </c>
      <c r="E554" s="245" t="s">
        <v>1</v>
      </c>
      <c r="F554" s="246" t="s">
        <v>1168</v>
      </c>
      <c r="G554" s="243"/>
      <c r="H554" s="247">
        <v>0.6181875</v>
      </c>
      <c r="I554" s="248"/>
      <c r="J554" s="243"/>
      <c r="K554" s="243"/>
      <c r="L554" s="249"/>
      <c r="M554" s="250"/>
      <c r="N554" s="251"/>
      <c r="O554" s="251"/>
      <c r="P554" s="251"/>
      <c r="Q554" s="251"/>
      <c r="R554" s="251"/>
      <c r="S554" s="251"/>
      <c r="T554" s="252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53" t="s">
        <v>172</v>
      </c>
      <c r="AU554" s="253" t="s">
        <v>83</v>
      </c>
      <c r="AV554" s="13" t="s">
        <v>83</v>
      </c>
      <c r="AW554" s="13" t="s">
        <v>31</v>
      </c>
      <c r="AX554" s="13" t="s">
        <v>12</v>
      </c>
      <c r="AY554" s="253" t="s">
        <v>164</v>
      </c>
    </row>
    <row r="555" s="14" customFormat="1">
      <c r="A555" s="14"/>
      <c r="B555" s="254"/>
      <c r="C555" s="255"/>
      <c r="D555" s="244" t="s">
        <v>172</v>
      </c>
      <c r="E555" s="256" t="s">
        <v>1</v>
      </c>
      <c r="F555" s="257" t="s">
        <v>1105</v>
      </c>
      <c r="G555" s="255"/>
      <c r="H555" s="256" t="s">
        <v>1</v>
      </c>
      <c r="I555" s="258"/>
      <c r="J555" s="255"/>
      <c r="K555" s="255"/>
      <c r="L555" s="259"/>
      <c r="M555" s="260"/>
      <c r="N555" s="261"/>
      <c r="O555" s="261"/>
      <c r="P555" s="261"/>
      <c r="Q555" s="261"/>
      <c r="R555" s="261"/>
      <c r="S555" s="261"/>
      <c r="T555" s="262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63" t="s">
        <v>172</v>
      </c>
      <c r="AU555" s="263" t="s">
        <v>83</v>
      </c>
      <c r="AV555" s="14" t="s">
        <v>81</v>
      </c>
      <c r="AW555" s="14" t="s">
        <v>31</v>
      </c>
      <c r="AX555" s="14" t="s">
        <v>12</v>
      </c>
      <c r="AY555" s="263" t="s">
        <v>164</v>
      </c>
    </row>
    <row r="556" s="13" customFormat="1">
      <c r="A556" s="13"/>
      <c r="B556" s="242"/>
      <c r="C556" s="243"/>
      <c r="D556" s="244" t="s">
        <v>172</v>
      </c>
      <c r="E556" s="245" t="s">
        <v>1</v>
      </c>
      <c r="F556" s="246" t="s">
        <v>1169</v>
      </c>
      <c r="G556" s="243"/>
      <c r="H556" s="247">
        <v>0.30909375</v>
      </c>
      <c r="I556" s="248"/>
      <c r="J556" s="243"/>
      <c r="K556" s="243"/>
      <c r="L556" s="249"/>
      <c r="M556" s="250"/>
      <c r="N556" s="251"/>
      <c r="O556" s="251"/>
      <c r="P556" s="251"/>
      <c r="Q556" s="251"/>
      <c r="R556" s="251"/>
      <c r="S556" s="251"/>
      <c r="T556" s="252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T556" s="253" t="s">
        <v>172</v>
      </c>
      <c r="AU556" s="253" t="s">
        <v>83</v>
      </c>
      <c r="AV556" s="13" t="s">
        <v>83</v>
      </c>
      <c r="AW556" s="13" t="s">
        <v>31</v>
      </c>
      <c r="AX556" s="13" t="s">
        <v>12</v>
      </c>
      <c r="AY556" s="253" t="s">
        <v>164</v>
      </c>
    </row>
    <row r="557" s="15" customFormat="1">
      <c r="A557" s="15"/>
      <c r="B557" s="264"/>
      <c r="C557" s="265"/>
      <c r="D557" s="244" t="s">
        <v>172</v>
      </c>
      <c r="E557" s="266" t="s">
        <v>1</v>
      </c>
      <c r="F557" s="267" t="s">
        <v>180</v>
      </c>
      <c r="G557" s="265"/>
      <c r="H557" s="268">
        <v>3.85148475</v>
      </c>
      <c r="I557" s="269"/>
      <c r="J557" s="265"/>
      <c r="K557" s="265"/>
      <c r="L557" s="270"/>
      <c r="M557" s="271"/>
      <c r="N557" s="272"/>
      <c r="O557" s="272"/>
      <c r="P557" s="272"/>
      <c r="Q557" s="272"/>
      <c r="R557" s="272"/>
      <c r="S557" s="272"/>
      <c r="T557" s="273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T557" s="274" t="s">
        <v>172</v>
      </c>
      <c r="AU557" s="274" t="s">
        <v>83</v>
      </c>
      <c r="AV557" s="15" t="s">
        <v>170</v>
      </c>
      <c r="AW557" s="15" t="s">
        <v>31</v>
      </c>
      <c r="AX557" s="15" t="s">
        <v>81</v>
      </c>
      <c r="AY557" s="274" t="s">
        <v>164</v>
      </c>
    </row>
    <row r="558" s="2" customFormat="1" ht="33" customHeight="1">
      <c r="A558" s="39"/>
      <c r="B558" s="40"/>
      <c r="C558" s="228" t="s">
        <v>565</v>
      </c>
      <c r="D558" s="228" t="s">
        <v>166</v>
      </c>
      <c r="E558" s="229" t="s">
        <v>599</v>
      </c>
      <c r="F558" s="230" t="s">
        <v>600</v>
      </c>
      <c r="G558" s="231" t="s">
        <v>169</v>
      </c>
      <c r="H558" s="232">
        <v>12.16</v>
      </c>
      <c r="I558" s="233"/>
      <c r="J558" s="234">
        <f>ROUND(I558*H558,2)</f>
        <v>0</v>
      </c>
      <c r="K558" s="235"/>
      <c r="L558" s="45"/>
      <c r="M558" s="236" t="s">
        <v>1</v>
      </c>
      <c r="N558" s="237" t="s">
        <v>39</v>
      </c>
      <c r="O558" s="92"/>
      <c r="P558" s="238">
        <f>O558*H558</f>
        <v>0</v>
      </c>
      <c r="Q558" s="238">
        <v>0.0078799999999999999</v>
      </c>
      <c r="R558" s="238">
        <f>Q558*H558</f>
        <v>0.095820799999999998</v>
      </c>
      <c r="S558" s="238">
        <v>0</v>
      </c>
      <c r="T558" s="239">
        <f>S558*H558</f>
        <v>0</v>
      </c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R558" s="240" t="s">
        <v>170</v>
      </c>
      <c r="AT558" s="240" t="s">
        <v>166</v>
      </c>
      <c r="AU558" s="240" t="s">
        <v>83</v>
      </c>
      <c r="AY558" s="18" t="s">
        <v>164</v>
      </c>
      <c r="BE558" s="241">
        <f>IF(N558="základní",J558,0)</f>
        <v>0</v>
      </c>
      <c r="BF558" s="241">
        <f>IF(N558="snížená",J558,0)</f>
        <v>0</v>
      </c>
      <c r="BG558" s="241">
        <f>IF(N558="zákl. přenesená",J558,0)</f>
        <v>0</v>
      </c>
      <c r="BH558" s="241">
        <f>IF(N558="sníž. přenesená",J558,0)</f>
        <v>0</v>
      </c>
      <c r="BI558" s="241">
        <f>IF(N558="nulová",J558,0)</f>
        <v>0</v>
      </c>
      <c r="BJ558" s="18" t="s">
        <v>81</v>
      </c>
      <c r="BK558" s="241">
        <f>ROUND(I558*H558,2)</f>
        <v>0</v>
      </c>
      <c r="BL558" s="18" t="s">
        <v>170</v>
      </c>
      <c r="BM558" s="240" t="s">
        <v>1170</v>
      </c>
    </row>
    <row r="559" s="14" customFormat="1">
      <c r="A559" s="14"/>
      <c r="B559" s="254"/>
      <c r="C559" s="255"/>
      <c r="D559" s="244" t="s">
        <v>172</v>
      </c>
      <c r="E559" s="256" t="s">
        <v>1</v>
      </c>
      <c r="F559" s="257" t="s">
        <v>594</v>
      </c>
      <c r="G559" s="255"/>
      <c r="H559" s="256" t="s">
        <v>1</v>
      </c>
      <c r="I559" s="258"/>
      <c r="J559" s="255"/>
      <c r="K559" s="255"/>
      <c r="L559" s="259"/>
      <c r="M559" s="260"/>
      <c r="N559" s="261"/>
      <c r="O559" s="261"/>
      <c r="P559" s="261"/>
      <c r="Q559" s="261"/>
      <c r="R559" s="261"/>
      <c r="S559" s="261"/>
      <c r="T559" s="262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T559" s="263" t="s">
        <v>172</v>
      </c>
      <c r="AU559" s="263" t="s">
        <v>83</v>
      </c>
      <c r="AV559" s="14" t="s">
        <v>81</v>
      </c>
      <c r="AW559" s="14" t="s">
        <v>31</v>
      </c>
      <c r="AX559" s="14" t="s">
        <v>12</v>
      </c>
      <c r="AY559" s="263" t="s">
        <v>164</v>
      </c>
    </row>
    <row r="560" s="13" customFormat="1">
      <c r="A560" s="13"/>
      <c r="B560" s="242"/>
      <c r="C560" s="243"/>
      <c r="D560" s="244" t="s">
        <v>172</v>
      </c>
      <c r="E560" s="245" t="s">
        <v>1</v>
      </c>
      <c r="F560" s="246" t="s">
        <v>1171</v>
      </c>
      <c r="G560" s="243"/>
      <c r="H560" s="247">
        <v>8.1600000000000001</v>
      </c>
      <c r="I560" s="248"/>
      <c r="J560" s="243"/>
      <c r="K560" s="243"/>
      <c r="L560" s="249"/>
      <c r="M560" s="250"/>
      <c r="N560" s="251"/>
      <c r="O560" s="251"/>
      <c r="P560" s="251"/>
      <c r="Q560" s="251"/>
      <c r="R560" s="251"/>
      <c r="S560" s="251"/>
      <c r="T560" s="252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T560" s="253" t="s">
        <v>172</v>
      </c>
      <c r="AU560" s="253" t="s">
        <v>83</v>
      </c>
      <c r="AV560" s="13" t="s">
        <v>83</v>
      </c>
      <c r="AW560" s="13" t="s">
        <v>31</v>
      </c>
      <c r="AX560" s="13" t="s">
        <v>12</v>
      </c>
      <c r="AY560" s="253" t="s">
        <v>164</v>
      </c>
    </row>
    <row r="561" s="14" customFormat="1">
      <c r="A561" s="14"/>
      <c r="B561" s="254"/>
      <c r="C561" s="255"/>
      <c r="D561" s="244" t="s">
        <v>172</v>
      </c>
      <c r="E561" s="256" t="s">
        <v>1</v>
      </c>
      <c r="F561" s="257" t="s">
        <v>596</v>
      </c>
      <c r="G561" s="255"/>
      <c r="H561" s="256" t="s">
        <v>1</v>
      </c>
      <c r="I561" s="258"/>
      <c r="J561" s="255"/>
      <c r="K561" s="255"/>
      <c r="L561" s="259"/>
      <c r="M561" s="260"/>
      <c r="N561" s="261"/>
      <c r="O561" s="261"/>
      <c r="P561" s="261"/>
      <c r="Q561" s="261"/>
      <c r="R561" s="261"/>
      <c r="S561" s="261"/>
      <c r="T561" s="262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63" t="s">
        <v>172</v>
      </c>
      <c r="AU561" s="263" t="s">
        <v>83</v>
      </c>
      <c r="AV561" s="14" t="s">
        <v>81</v>
      </c>
      <c r="AW561" s="14" t="s">
        <v>31</v>
      </c>
      <c r="AX561" s="14" t="s">
        <v>12</v>
      </c>
      <c r="AY561" s="263" t="s">
        <v>164</v>
      </c>
    </row>
    <row r="562" s="13" customFormat="1">
      <c r="A562" s="13"/>
      <c r="B562" s="242"/>
      <c r="C562" s="243"/>
      <c r="D562" s="244" t="s">
        <v>172</v>
      </c>
      <c r="E562" s="245" t="s">
        <v>1</v>
      </c>
      <c r="F562" s="246" t="s">
        <v>1172</v>
      </c>
      <c r="G562" s="243"/>
      <c r="H562" s="247">
        <v>4</v>
      </c>
      <c r="I562" s="248"/>
      <c r="J562" s="243"/>
      <c r="K562" s="243"/>
      <c r="L562" s="249"/>
      <c r="M562" s="250"/>
      <c r="N562" s="251"/>
      <c r="O562" s="251"/>
      <c r="P562" s="251"/>
      <c r="Q562" s="251"/>
      <c r="R562" s="251"/>
      <c r="S562" s="251"/>
      <c r="T562" s="252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53" t="s">
        <v>172</v>
      </c>
      <c r="AU562" s="253" t="s">
        <v>83</v>
      </c>
      <c r="AV562" s="13" t="s">
        <v>83</v>
      </c>
      <c r="AW562" s="13" t="s">
        <v>31</v>
      </c>
      <c r="AX562" s="13" t="s">
        <v>12</v>
      </c>
      <c r="AY562" s="253" t="s">
        <v>164</v>
      </c>
    </row>
    <row r="563" s="15" customFormat="1">
      <c r="A563" s="15"/>
      <c r="B563" s="264"/>
      <c r="C563" s="265"/>
      <c r="D563" s="244" t="s">
        <v>172</v>
      </c>
      <c r="E563" s="266" t="s">
        <v>1</v>
      </c>
      <c r="F563" s="267" t="s">
        <v>180</v>
      </c>
      <c r="G563" s="265"/>
      <c r="H563" s="268">
        <v>12.16</v>
      </c>
      <c r="I563" s="269"/>
      <c r="J563" s="265"/>
      <c r="K563" s="265"/>
      <c r="L563" s="270"/>
      <c r="M563" s="271"/>
      <c r="N563" s="272"/>
      <c r="O563" s="272"/>
      <c r="P563" s="272"/>
      <c r="Q563" s="272"/>
      <c r="R563" s="272"/>
      <c r="S563" s="272"/>
      <c r="T563" s="273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T563" s="274" t="s">
        <v>172</v>
      </c>
      <c r="AU563" s="274" t="s">
        <v>83</v>
      </c>
      <c r="AV563" s="15" t="s">
        <v>170</v>
      </c>
      <c r="AW563" s="15" t="s">
        <v>31</v>
      </c>
      <c r="AX563" s="15" t="s">
        <v>81</v>
      </c>
      <c r="AY563" s="274" t="s">
        <v>164</v>
      </c>
    </row>
    <row r="564" s="2" customFormat="1" ht="37.8" customHeight="1">
      <c r="A564" s="39"/>
      <c r="B564" s="40"/>
      <c r="C564" s="228" t="s">
        <v>193</v>
      </c>
      <c r="D564" s="228" t="s">
        <v>166</v>
      </c>
      <c r="E564" s="229" t="s">
        <v>606</v>
      </c>
      <c r="F564" s="230" t="s">
        <v>607</v>
      </c>
      <c r="G564" s="231" t="s">
        <v>169</v>
      </c>
      <c r="H564" s="232">
        <v>12.16</v>
      </c>
      <c r="I564" s="233"/>
      <c r="J564" s="234">
        <f>ROUND(I564*H564,2)</f>
        <v>0</v>
      </c>
      <c r="K564" s="235"/>
      <c r="L564" s="45"/>
      <c r="M564" s="236" t="s">
        <v>1</v>
      </c>
      <c r="N564" s="237" t="s">
        <v>39</v>
      </c>
      <c r="O564" s="92"/>
      <c r="P564" s="238">
        <f>O564*H564</f>
        <v>0</v>
      </c>
      <c r="Q564" s="238">
        <v>0</v>
      </c>
      <c r="R564" s="238">
        <f>Q564*H564</f>
        <v>0</v>
      </c>
      <c r="S564" s="238">
        <v>0</v>
      </c>
      <c r="T564" s="239">
        <f>S564*H564</f>
        <v>0</v>
      </c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R564" s="240" t="s">
        <v>170</v>
      </c>
      <c r="AT564" s="240" t="s">
        <v>166</v>
      </c>
      <c r="AU564" s="240" t="s">
        <v>83</v>
      </c>
      <c r="AY564" s="18" t="s">
        <v>164</v>
      </c>
      <c r="BE564" s="241">
        <f>IF(N564="základní",J564,0)</f>
        <v>0</v>
      </c>
      <c r="BF564" s="241">
        <f>IF(N564="snížená",J564,0)</f>
        <v>0</v>
      </c>
      <c r="BG564" s="241">
        <f>IF(N564="zákl. přenesená",J564,0)</f>
        <v>0</v>
      </c>
      <c r="BH564" s="241">
        <f>IF(N564="sníž. přenesená",J564,0)</f>
        <v>0</v>
      </c>
      <c r="BI564" s="241">
        <f>IF(N564="nulová",J564,0)</f>
        <v>0</v>
      </c>
      <c r="BJ564" s="18" t="s">
        <v>81</v>
      </c>
      <c r="BK564" s="241">
        <f>ROUND(I564*H564,2)</f>
        <v>0</v>
      </c>
      <c r="BL564" s="18" t="s">
        <v>170</v>
      </c>
      <c r="BM564" s="240" t="s">
        <v>1173</v>
      </c>
    </row>
    <row r="565" s="14" customFormat="1">
      <c r="A565" s="14"/>
      <c r="B565" s="254"/>
      <c r="C565" s="255"/>
      <c r="D565" s="244" t="s">
        <v>172</v>
      </c>
      <c r="E565" s="256" t="s">
        <v>1</v>
      </c>
      <c r="F565" s="257" t="s">
        <v>594</v>
      </c>
      <c r="G565" s="255"/>
      <c r="H565" s="256" t="s">
        <v>1</v>
      </c>
      <c r="I565" s="258"/>
      <c r="J565" s="255"/>
      <c r="K565" s="255"/>
      <c r="L565" s="259"/>
      <c r="M565" s="260"/>
      <c r="N565" s="261"/>
      <c r="O565" s="261"/>
      <c r="P565" s="261"/>
      <c r="Q565" s="261"/>
      <c r="R565" s="261"/>
      <c r="S565" s="261"/>
      <c r="T565" s="262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63" t="s">
        <v>172</v>
      </c>
      <c r="AU565" s="263" t="s">
        <v>83</v>
      </c>
      <c r="AV565" s="14" t="s">
        <v>81</v>
      </c>
      <c r="AW565" s="14" t="s">
        <v>31</v>
      </c>
      <c r="AX565" s="14" t="s">
        <v>12</v>
      </c>
      <c r="AY565" s="263" t="s">
        <v>164</v>
      </c>
    </row>
    <row r="566" s="13" customFormat="1">
      <c r="A566" s="13"/>
      <c r="B566" s="242"/>
      <c r="C566" s="243"/>
      <c r="D566" s="244" t="s">
        <v>172</v>
      </c>
      <c r="E566" s="245" t="s">
        <v>1</v>
      </c>
      <c r="F566" s="246" t="s">
        <v>1171</v>
      </c>
      <c r="G566" s="243"/>
      <c r="H566" s="247">
        <v>8.1600000000000001</v>
      </c>
      <c r="I566" s="248"/>
      <c r="J566" s="243"/>
      <c r="K566" s="243"/>
      <c r="L566" s="249"/>
      <c r="M566" s="250"/>
      <c r="N566" s="251"/>
      <c r="O566" s="251"/>
      <c r="P566" s="251"/>
      <c r="Q566" s="251"/>
      <c r="R566" s="251"/>
      <c r="S566" s="251"/>
      <c r="T566" s="252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T566" s="253" t="s">
        <v>172</v>
      </c>
      <c r="AU566" s="253" t="s">
        <v>83</v>
      </c>
      <c r="AV566" s="13" t="s">
        <v>83</v>
      </c>
      <c r="AW566" s="13" t="s">
        <v>31</v>
      </c>
      <c r="AX566" s="13" t="s">
        <v>12</v>
      </c>
      <c r="AY566" s="253" t="s">
        <v>164</v>
      </c>
    </row>
    <row r="567" s="14" customFormat="1">
      <c r="A567" s="14"/>
      <c r="B567" s="254"/>
      <c r="C567" s="255"/>
      <c r="D567" s="244" t="s">
        <v>172</v>
      </c>
      <c r="E567" s="256" t="s">
        <v>1</v>
      </c>
      <c r="F567" s="257" t="s">
        <v>596</v>
      </c>
      <c r="G567" s="255"/>
      <c r="H567" s="256" t="s">
        <v>1</v>
      </c>
      <c r="I567" s="258"/>
      <c r="J567" s="255"/>
      <c r="K567" s="255"/>
      <c r="L567" s="259"/>
      <c r="M567" s="260"/>
      <c r="N567" s="261"/>
      <c r="O567" s="261"/>
      <c r="P567" s="261"/>
      <c r="Q567" s="261"/>
      <c r="R567" s="261"/>
      <c r="S567" s="261"/>
      <c r="T567" s="262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T567" s="263" t="s">
        <v>172</v>
      </c>
      <c r="AU567" s="263" t="s">
        <v>83</v>
      </c>
      <c r="AV567" s="14" t="s">
        <v>81</v>
      </c>
      <c r="AW567" s="14" t="s">
        <v>31</v>
      </c>
      <c r="AX567" s="14" t="s">
        <v>12</v>
      </c>
      <c r="AY567" s="263" t="s">
        <v>164</v>
      </c>
    </row>
    <row r="568" s="13" customFormat="1">
      <c r="A568" s="13"/>
      <c r="B568" s="242"/>
      <c r="C568" s="243"/>
      <c r="D568" s="244" t="s">
        <v>172</v>
      </c>
      <c r="E568" s="245" t="s">
        <v>1</v>
      </c>
      <c r="F568" s="246" t="s">
        <v>1172</v>
      </c>
      <c r="G568" s="243"/>
      <c r="H568" s="247">
        <v>4</v>
      </c>
      <c r="I568" s="248"/>
      <c r="J568" s="243"/>
      <c r="K568" s="243"/>
      <c r="L568" s="249"/>
      <c r="M568" s="250"/>
      <c r="N568" s="251"/>
      <c r="O568" s="251"/>
      <c r="P568" s="251"/>
      <c r="Q568" s="251"/>
      <c r="R568" s="251"/>
      <c r="S568" s="251"/>
      <c r="T568" s="252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T568" s="253" t="s">
        <v>172</v>
      </c>
      <c r="AU568" s="253" t="s">
        <v>83</v>
      </c>
      <c r="AV568" s="13" t="s">
        <v>83</v>
      </c>
      <c r="AW568" s="13" t="s">
        <v>31</v>
      </c>
      <c r="AX568" s="13" t="s">
        <v>12</v>
      </c>
      <c r="AY568" s="253" t="s">
        <v>164</v>
      </c>
    </row>
    <row r="569" s="15" customFormat="1">
      <c r="A569" s="15"/>
      <c r="B569" s="264"/>
      <c r="C569" s="265"/>
      <c r="D569" s="244" t="s">
        <v>172</v>
      </c>
      <c r="E569" s="266" t="s">
        <v>1</v>
      </c>
      <c r="F569" s="267" t="s">
        <v>180</v>
      </c>
      <c r="G569" s="265"/>
      <c r="H569" s="268">
        <v>12.16</v>
      </c>
      <c r="I569" s="269"/>
      <c r="J569" s="265"/>
      <c r="K569" s="265"/>
      <c r="L569" s="270"/>
      <c r="M569" s="271"/>
      <c r="N569" s="272"/>
      <c r="O569" s="272"/>
      <c r="P569" s="272"/>
      <c r="Q569" s="272"/>
      <c r="R569" s="272"/>
      <c r="S569" s="272"/>
      <c r="T569" s="273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T569" s="274" t="s">
        <v>172</v>
      </c>
      <c r="AU569" s="274" t="s">
        <v>83</v>
      </c>
      <c r="AV569" s="15" t="s">
        <v>170</v>
      </c>
      <c r="AW569" s="15" t="s">
        <v>31</v>
      </c>
      <c r="AX569" s="15" t="s">
        <v>81</v>
      </c>
      <c r="AY569" s="274" t="s">
        <v>164</v>
      </c>
    </row>
    <row r="570" s="2" customFormat="1" ht="24.15" customHeight="1">
      <c r="A570" s="39"/>
      <c r="B570" s="40"/>
      <c r="C570" s="228" t="s">
        <v>574</v>
      </c>
      <c r="D570" s="228" t="s">
        <v>166</v>
      </c>
      <c r="E570" s="229" t="s">
        <v>1174</v>
      </c>
      <c r="F570" s="230" t="s">
        <v>1175</v>
      </c>
      <c r="G570" s="231" t="s">
        <v>169</v>
      </c>
      <c r="H570" s="232">
        <v>12.960000000000001</v>
      </c>
      <c r="I570" s="233"/>
      <c r="J570" s="234">
        <f>ROUND(I570*H570,2)</f>
        <v>0</v>
      </c>
      <c r="K570" s="235"/>
      <c r="L570" s="45"/>
      <c r="M570" s="236" t="s">
        <v>1</v>
      </c>
      <c r="N570" s="237" t="s">
        <v>39</v>
      </c>
      <c r="O570" s="92"/>
      <c r="P570" s="238">
        <f>O570*H570</f>
        <v>0</v>
      </c>
      <c r="Q570" s="238">
        <v>0.01328</v>
      </c>
      <c r="R570" s="238">
        <f>Q570*H570</f>
        <v>0.17210880000000001</v>
      </c>
      <c r="S570" s="238">
        <v>0</v>
      </c>
      <c r="T570" s="239">
        <f>S570*H570</f>
        <v>0</v>
      </c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  <c r="AR570" s="240" t="s">
        <v>170</v>
      </c>
      <c r="AT570" s="240" t="s">
        <v>166</v>
      </c>
      <c r="AU570" s="240" t="s">
        <v>83</v>
      </c>
      <c r="AY570" s="18" t="s">
        <v>164</v>
      </c>
      <c r="BE570" s="241">
        <f>IF(N570="základní",J570,0)</f>
        <v>0</v>
      </c>
      <c r="BF570" s="241">
        <f>IF(N570="snížená",J570,0)</f>
        <v>0</v>
      </c>
      <c r="BG570" s="241">
        <f>IF(N570="zákl. přenesená",J570,0)</f>
        <v>0</v>
      </c>
      <c r="BH570" s="241">
        <f>IF(N570="sníž. přenesená",J570,0)</f>
        <v>0</v>
      </c>
      <c r="BI570" s="241">
        <f>IF(N570="nulová",J570,0)</f>
        <v>0</v>
      </c>
      <c r="BJ570" s="18" t="s">
        <v>81</v>
      </c>
      <c r="BK570" s="241">
        <f>ROUND(I570*H570,2)</f>
        <v>0</v>
      </c>
      <c r="BL570" s="18" t="s">
        <v>170</v>
      </c>
      <c r="BM570" s="240" t="s">
        <v>1176</v>
      </c>
    </row>
    <row r="571" s="14" customFormat="1">
      <c r="A571" s="14"/>
      <c r="B571" s="254"/>
      <c r="C571" s="255"/>
      <c r="D571" s="244" t="s">
        <v>172</v>
      </c>
      <c r="E571" s="256" t="s">
        <v>1</v>
      </c>
      <c r="F571" s="257" t="s">
        <v>1100</v>
      </c>
      <c r="G571" s="255"/>
      <c r="H571" s="256" t="s">
        <v>1</v>
      </c>
      <c r="I571" s="258"/>
      <c r="J571" s="255"/>
      <c r="K571" s="255"/>
      <c r="L571" s="259"/>
      <c r="M571" s="260"/>
      <c r="N571" s="261"/>
      <c r="O571" s="261"/>
      <c r="P571" s="261"/>
      <c r="Q571" s="261"/>
      <c r="R571" s="261"/>
      <c r="S571" s="261"/>
      <c r="T571" s="262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T571" s="263" t="s">
        <v>172</v>
      </c>
      <c r="AU571" s="263" t="s">
        <v>83</v>
      </c>
      <c r="AV571" s="14" t="s">
        <v>81</v>
      </c>
      <c r="AW571" s="14" t="s">
        <v>31</v>
      </c>
      <c r="AX571" s="14" t="s">
        <v>12</v>
      </c>
      <c r="AY571" s="263" t="s">
        <v>164</v>
      </c>
    </row>
    <row r="572" s="13" customFormat="1">
      <c r="A572" s="13"/>
      <c r="B572" s="242"/>
      <c r="C572" s="243"/>
      <c r="D572" s="244" t="s">
        <v>172</v>
      </c>
      <c r="E572" s="245" t="s">
        <v>1</v>
      </c>
      <c r="F572" s="246" t="s">
        <v>1177</v>
      </c>
      <c r="G572" s="243"/>
      <c r="H572" s="247">
        <v>5.7599999999999998</v>
      </c>
      <c r="I572" s="248"/>
      <c r="J572" s="243"/>
      <c r="K572" s="243"/>
      <c r="L572" s="249"/>
      <c r="M572" s="250"/>
      <c r="N572" s="251"/>
      <c r="O572" s="251"/>
      <c r="P572" s="251"/>
      <c r="Q572" s="251"/>
      <c r="R572" s="251"/>
      <c r="S572" s="251"/>
      <c r="T572" s="252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T572" s="253" t="s">
        <v>172</v>
      </c>
      <c r="AU572" s="253" t="s">
        <v>83</v>
      </c>
      <c r="AV572" s="13" t="s">
        <v>83</v>
      </c>
      <c r="AW572" s="13" t="s">
        <v>31</v>
      </c>
      <c r="AX572" s="13" t="s">
        <v>12</v>
      </c>
      <c r="AY572" s="253" t="s">
        <v>164</v>
      </c>
    </row>
    <row r="573" s="14" customFormat="1">
      <c r="A573" s="14"/>
      <c r="B573" s="254"/>
      <c r="C573" s="255"/>
      <c r="D573" s="244" t="s">
        <v>172</v>
      </c>
      <c r="E573" s="256" t="s">
        <v>1</v>
      </c>
      <c r="F573" s="257" t="s">
        <v>1104</v>
      </c>
      <c r="G573" s="255"/>
      <c r="H573" s="256" t="s">
        <v>1</v>
      </c>
      <c r="I573" s="258"/>
      <c r="J573" s="255"/>
      <c r="K573" s="255"/>
      <c r="L573" s="259"/>
      <c r="M573" s="260"/>
      <c r="N573" s="261"/>
      <c r="O573" s="261"/>
      <c r="P573" s="261"/>
      <c r="Q573" s="261"/>
      <c r="R573" s="261"/>
      <c r="S573" s="261"/>
      <c r="T573" s="262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63" t="s">
        <v>172</v>
      </c>
      <c r="AU573" s="263" t="s">
        <v>83</v>
      </c>
      <c r="AV573" s="14" t="s">
        <v>81</v>
      </c>
      <c r="AW573" s="14" t="s">
        <v>31</v>
      </c>
      <c r="AX573" s="14" t="s">
        <v>12</v>
      </c>
      <c r="AY573" s="263" t="s">
        <v>164</v>
      </c>
    </row>
    <row r="574" s="13" customFormat="1">
      <c r="A574" s="13"/>
      <c r="B574" s="242"/>
      <c r="C574" s="243"/>
      <c r="D574" s="244" t="s">
        <v>172</v>
      </c>
      <c r="E574" s="245" t="s">
        <v>1</v>
      </c>
      <c r="F574" s="246" t="s">
        <v>1178</v>
      </c>
      <c r="G574" s="243"/>
      <c r="H574" s="247">
        <v>0.95999999999999996</v>
      </c>
      <c r="I574" s="248"/>
      <c r="J574" s="243"/>
      <c r="K574" s="243"/>
      <c r="L574" s="249"/>
      <c r="M574" s="250"/>
      <c r="N574" s="251"/>
      <c r="O574" s="251"/>
      <c r="P574" s="251"/>
      <c r="Q574" s="251"/>
      <c r="R574" s="251"/>
      <c r="S574" s="251"/>
      <c r="T574" s="252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T574" s="253" t="s">
        <v>172</v>
      </c>
      <c r="AU574" s="253" t="s">
        <v>83</v>
      </c>
      <c r="AV574" s="13" t="s">
        <v>83</v>
      </c>
      <c r="AW574" s="13" t="s">
        <v>31</v>
      </c>
      <c r="AX574" s="13" t="s">
        <v>12</v>
      </c>
      <c r="AY574" s="253" t="s">
        <v>164</v>
      </c>
    </row>
    <row r="575" s="14" customFormat="1">
      <c r="A575" s="14"/>
      <c r="B575" s="254"/>
      <c r="C575" s="255"/>
      <c r="D575" s="244" t="s">
        <v>172</v>
      </c>
      <c r="E575" s="256" t="s">
        <v>1</v>
      </c>
      <c r="F575" s="257" t="s">
        <v>1102</v>
      </c>
      <c r="G575" s="255"/>
      <c r="H575" s="256" t="s">
        <v>1</v>
      </c>
      <c r="I575" s="258"/>
      <c r="J575" s="255"/>
      <c r="K575" s="255"/>
      <c r="L575" s="259"/>
      <c r="M575" s="260"/>
      <c r="N575" s="261"/>
      <c r="O575" s="261"/>
      <c r="P575" s="261"/>
      <c r="Q575" s="261"/>
      <c r="R575" s="261"/>
      <c r="S575" s="261"/>
      <c r="T575" s="262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T575" s="263" t="s">
        <v>172</v>
      </c>
      <c r="AU575" s="263" t="s">
        <v>83</v>
      </c>
      <c r="AV575" s="14" t="s">
        <v>81</v>
      </c>
      <c r="AW575" s="14" t="s">
        <v>31</v>
      </c>
      <c r="AX575" s="14" t="s">
        <v>12</v>
      </c>
      <c r="AY575" s="263" t="s">
        <v>164</v>
      </c>
    </row>
    <row r="576" s="13" customFormat="1">
      <c r="A576" s="13"/>
      <c r="B576" s="242"/>
      <c r="C576" s="243"/>
      <c r="D576" s="244" t="s">
        <v>172</v>
      </c>
      <c r="E576" s="245" t="s">
        <v>1</v>
      </c>
      <c r="F576" s="246" t="s">
        <v>1179</v>
      </c>
      <c r="G576" s="243"/>
      <c r="H576" s="247">
        <v>4.7999999999999998</v>
      </c>
      <c r="I576" s="248"/>
      <c r="J576" s="243"/>
      <c r="K576" s="243"/>
      <c r="L576" s="249"/>
      <c r="M576" s="250"/>
      <c r="N576" s="251"/>
      <c r="O576" s="251"/>
      <c r="P576" s="251"/>
      <c r="Q576" s="251"/>
      <c r="R576" s="251"/>
      <c r="S576" s="251"/>
      <c r="T576" s="252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T576" s="253" t="s">
        <v>172</v>
      </c>
      <c r="AU576" s="253" t="s">
        <v>83</v>
      </c>
      <c r="AV576" s="13" t="s">
        <v>83</v>
      </c>
      <c r="AW576" s="13" t="s">
        <v>31</v>
      </c>
      <c r="AX576" s="13" t="s">
        <v>12</v>
      </c>
      <c r="AY576" s="253" t="s">
        <v>164</v>
      </c>
    </row>
    <row r="577" s="14" customFormat="1">
      <c r="A577" s="14"/>
      <c r="B577" s="254"/>
      <c r="C577" s="255"/>
      <c r="D577" s="244" t="s">
        <v>172</v>
      </c>
      <c r="E577" s="256" t="s">
        <v>1</v>
      </c>
      <c r="F577" s="257" t="s">
        <v>1105</v>
      </c>
      <c r="G577" s="255"/>
      <c r="H577" s="256" t="s">
        <v>1</v>
      </c>
      <c r="I577" s="258"/>
      <c r="J577" s="255"/>
      <c r="K577" s="255"/>
      <c r="L577" s="259"/>
      <c r="M577" s="260"/>
      <c r="N577" s="261"/>
      <c r="O577" s="261"/>
      <c r="P577" s="261"/>
      <c r="Q577" s="261"/>
      <c r="R577" s="261"/>
      <c r="S577" s="261"/>
      <c r="T577" s="262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T577" s="263" t="s">
        <v>172</v>
      </c>
      <c r="AU577" s="263" t="s">
        <v>83</v>
      </c>
      <c r="AV577" s="14" t="s">
        <v>81</v>
      </c>
      <c r="AW577" s="14" t="s">
        <v>31</v>
      </c>
      <c r="AX577" s="14" t="s">
        <v>12</v>
      </c>
      <c r="AY577" s="263" t="s">
        <v>164</v>
      </c>
    </row>
    <row r="578" s="13" customFormat="1">
      <c r="A578" s="13"/>
      <c r="B578" s="242"/>
      <c r="C578" s="243"/>
      <c r="D578" s="244" t="s">
        <v>172</v>
      </c>
      <c r="E578" s="245" t="s">
        <v>1</v>
      </c>
      <c r="F578" s="246" t="s">
        <v>1180</v>
      </c>
      <c r="G578" s="243"/>
      <c r="H578" s="247">
        <v>1.44</v>
      </c>
      <c r="I578" s="248"/>
      <c r="J578" s="243"/>
      <c r="K578" s="243"/>
      <c r="L578" s="249"/>
      <c r="M578" s="250"/>
      <c r="N578" s="251"/>
      <c r="O578" s="251"/>
      <c r="P578" s="251"/>
      <c r="Q578" s="251"/>
      <c r="R578" s="251"/>
      <c r="S578" s="251"/>
      <c r="T578" s="252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T578" s="253" t="s">
        <v>172</v>
      </c>
      <c r="AU578" s="253" t="s">
        <v>83</v>
      </c>
      <c r="AV578" s="13" t="s">
        <v>83</v>
      </c>
      <c r="AW578" s="13" t="s">
        <v>31</v>
      </c>
      <c r="AX578" s="13" t="s">
        <v>12</v>
      </c>
      <c r="AY578" s="253" t="s">
        <v>164</v>
      </c>
    </row>
    <row r="579" s="15" customFormat="1">
      <c r="A579" s="15"/>
      <c r="B579" s="264"/>
      <c r="C579" s="265"/>
      <c r="D579" s="244" t="s">
        <v>172</v>
      </c>
      <c r="E579" s="266" t="s">
        <v>1</v>
      </c>
      <c r="F579" s="267" t="s">
        <v>180</v>
      </c>
      <c r="G579" s="265"/>
      <c r="H579" s="268">
        <v>12.959999999999999</v>
      </c>
      <c r="I579" s="269"/>
      <c r="J579" s="265"/>
      <c r="K579" s="265"/>
      <c r="L579" s="270"/>
      <c r="M579" s="271"/>
      <c r="N579" s="272"/>
      <c r="O579" s="272"/>
      <c r="P579" s="272"/>
      <c r="Q579" s="272"/>
      <c r="R579" s="272"/>
      <c r="S579" s="272"/>
      <c r="T579" s="273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T579" s="274" t="s">
        <v>172</v>
      </c>
      <c r="AU579" s="274" t="s">
        <v>83</v>
      </c>
      <c r="AV579" s="15" t="s">
        <v>170</v>
      </c>
      <c r="AW579" s="15" t="s">
        <v>31</v>
      </c>
      <c r="AX579" s="15" t="s">
        <v>81</v>
      </c>
      <c r="AY579" s="274" t="s">
        <v>164</v>
      </c>
    </row>
    <row r="580" s="2" customFormat="1" ht="24.15" customHeight="1">
      <c r="A580" s="39"/>
      <c r="B580" s="40"/>
      <c r="C580" s="228" t="s">
        <v>579</v>
      </c>
      <c r="D580" s="228" t="s">
        <v>166</v>
      </c>
      <c r="E580" s="229" t="s">
        <v>1181</v>
      </c>
      <c r="F580" s="230" t="s">
        <v>1182</v>
      </c>
      <c r="G580" s="231" t="s">
        <v>169</v>
      </c>
      <c r="H580" s="232">
        <v>12.960000000000001</v>
      </c>
      <c r="I580" s="233"/>
      <c r="J580" s="234">
        <f>ROUND(I580*H580,2)</f>
        <v>0</v>
      </c>
      <c r="K580" s="235"/>
      <c r="L580" s="45"/>
      <c r="M580" s="236" t="s">
        <v>1</v>
      </c>
      <c r="N580" s="237" t="s">
        <v>39</v>
      </c>
      <c r="O580" s="92"/>
      <c r="P580" s="238">
        <f>O580*H580</f>
        <v>0</v>
      </c>
      <c r="Q580" s="238">
        <v>0</v>
      </c>
      <c r="R580" s="238">
        <f>Q580*H580</f>
        <v>0</v>
      </c>
      <c r="S580" s="238">
        <v>0</v>
      </c>
      <c r="T580" s="239">
        <f>S580*H580</f>
        <v>0</v>
      </c>
      <c r="U580" s="39"/>
      <c r="V580" s="39"/>
      <c r="W580" s="39"/>
      <c r="X580" s="39"/>
      <c r="Y580" s="39"/>
      <c r="Z580" s="39"/>
      <c r="AA580" s="39"/>
      <c r="AB580" s="39"/>
      <c r="AC580" s="39"/>
      <c r="AD580" s="39"/>
      <c r="AE580" s="39"/>
      <c r="AR580" s="240" t="s">
        <v>170</v>
      </c>
      <c r="AT580" s="240" t="s">
        <v>166</v>
      </c>
      <c r="AU580" s="240" t="s">
        <v>83</v>
      </c>
      <c r="AY580" s="18" t="s">
        <v>164</v>
      </c>
      <c r="BE580" s="241">
        <f>IF(N580="základní",J580,0)</f>
        <v>0</v>
      </c>
      <c r="BF580" s="241">
        <f>IF(N580="snížená",J580,0)</f>
        <v>0</v>
      </c>
      <c r="BG580" s="241">
        <f>IF(N580="zákl. přenesená",J580,0)</f>
        <v>0</v>
      </c>
      <c r="BH580" s="241">
        <f>IF(N580="sníž. přenesená",J580,0)</f>
        <v>0</v>
      </c>
      <c r="BI580" s="241">
        <f>IF(N580="nulová",J580,0)</f>
        <v>0</v>
      </c>
      <c r="BJ580" s="18" t="s">
        <v>81</v>
      </c>
      <c r="BK580" s="241">
        <f>ROUND(I580*H580,2)</f>
        <v>0</v>
      </c>
      <c r="BL580" s="18" t="s">
        <v>170</v>
      </c>
      <c r="BM580" s="240" t="s">
        <v>1183</v>
      </c>
    </row>
    <row r="581" s="14" customFormat="1">
      <c r="A581" s="14"/>
      <c r="B581" s="254"/>
      <c r="C581" s="255"/>
      <c r="D581" s="244" t="s">
        <v>172</v>
      </c>
      <c r="E581" s="256" t="s">
        <v>1</v>
      </c>
      <c r="F581" s="257" t="s">
        <v>1100</v>
      </c>
      <c r="G581" s="255"/>
      <c r="H581" s="256" t="s">
        <v>1</v>
      </c>
      <c r="I581" s="258"/>
      <c r="J581" s="255"/>
      <c r="K581" s="255"/>
      <c r="L581" s="259"/>
      <c r="M581" s="260"/>
      <c r="N581" s="261"/>
      <c r="O581" s="261"/>
      <c r="P581" s="261"/>
      <c r="Q581" s="261"/>
      <c r="R581" s="261"/>
      <c r="S581" s="261"/>
      <c r="T581" s="262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T581" s="263" t="s">
        <v>172</v>
      </c>
      <c r="AU581" s="263" t="s">
        <v>83</v>
      </c>
      <c r="AV581" s="14" t="s">
        <v>81</v>
      </c>
      <c r="AW581" s="14" t="s">
        <v>31</v>
      </c>
      <c r="AX581" s="14" t="s">
        <v>12</v>
      </c>
      <c r="AY581" s="263" t="s">
        <v>164</v>
      </c>
    </row>
    <row r="582" s="13" customFormat="1">
      <c r="A582" s="13"/>
      <c r="B582" s="242"/>
      <c r="C582" s="243"/>
      <c r="D582" s="244" t="s">
        <v>172</v>
      </c>
      <c r="E582" s="245" t="s">
        <v>1</v>
      </c>
      <c r="F582" s="246" t="s">
        <v>1177</v>
      </c>
      <c r="G582" s="243"/>
      <c r="H582" s="247">
        <v>5.7599999999999998</v>
      </c>
      <c r="I582" s="248"/>
      <c r="J582" s="243"/>
      <c r="K582" s="243"/>
      <c r="L582" s="249"/>
      <c r="M582" s="250"/>
      <c r="N582" s="251"/>
      <c r="O582" s="251"/>
      <c r="P582" s="251"/>
      <c r="Q582" s="251"/>
      <c r="R582" s="251"/>
      <c r="S582" s="251"/>
      <c r="T582" s="252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T582" s="253" t="s">
        <v>172</v>
      </c>
      <c r="AU582" s="253" t="s">
        <v>83</v>
      </c>
      <c r="AV582" s="13" t="s">
        <v>83</v>
      </c>
      <c r="AW582" s="13" t="s">
        <v>31</v>
      </c>
      <c r="AX582" s="13" t="s">
        <v>12</v>
      </c>
      <c r="AY582" s="253" t="s">
        <v>164</v>
      </c>
    </row>
    <row r="583" s="14" customFormat="1">
      <c r="A583" s="14"/>
      <c r="B583" s="254"/>
      <c r="C583" s="255"/>
      <c r="D583" s="244" t="s">
        <v>172</v>
      </c>
      <c r="E583" s="256" t="s">
        <v>1</v>
      </c>
      <c r="F583" s="257" t="s">
        <v>1104</v>
      </c>
      <c r="G583" s="255"/>
      <c r="H583" s="256" t="s">
        <v>1</v>
      </c>
      <c r="I583" s="258"/>
      <c r="J583" s="255"/>
      <c r="K583" s="255"/>
      <c r="L583" s="259"/>
      <c r="M583" s="260"/>
      <c r="N583" s="261"/>
      <c r="O583" s="261"/>
      <c r="P583" s="261"/>
      <c r="Q583" s="261"/>
      <c r="R583" s="261"/>
      <c r="S583" s="261"/>
      <c r="T583" s="262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63" t="s">
        <v>172</v>
      </c>
      <c r="AU583" s="263" t="s">
        <v>83</v>
      </c>
      <c r="AV583" s="14" t="s">
        <v>81</v>
      </c>
      <c r="AW583" s="14" t="s">
        <v>31</v>
      </c>
      <c r="AX583" s="14" t="s">
        <v>12</v>
      </c>
      <c r="AY583" s="263" t="s">
        <v>164</v>
      </c>
    </row>
    <row r="584" s="13" customFormat="1">
      <c r="A584" s="13"/>
      <c r="B584" s="242"/>
      <c r="C584" s="243"/>
      <c r="D584" s="244" t="s">
        <v>172</v>
      </c>
      <c r="E584" s="245" t="s">
        <v>1</v>
      </c>
      <c r="F584" s="246" t="s">
        <v>1178</v>
      </c>
      <c r="G584" s="243"/>
      <c r="H584" s="247">
        <v>0.95999999999999996</v>
      </c>
      <c r="I584" s="248"/>
      <c r="J584" s="243"/>
      <c r="K584" s="243"/>
      <c r="L584" s="249"/>
      <c r="M584" s="250"/>
      <c r="N584" s="251"/>
      <c r="O584" s="251"/>
      <c r="P584" s="251"/>
      <c r="Q584" s="251"/>
      <c r="R584" s="251"/>
      <c r="S584" s="251"/>
      <c r="T584" s="252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T584" s="253" t="s">
        <v>172</v>
      </c>
      <c r="AU584" s="253" t="s">
        <v>83</v>
      </c>
      <c r="AV584" s="13" t="s">
        <v>83</v>
      </c>
      <c r="AW584" s="13" t="s">
        <v>31</v>
      </c>
      <c r="AX584" s="13" t="s">
        <v>12</v>
      </c>
      <c r="AY584" s="253" t="s">
        <v>164</v>
      </c>
    </row>
    <row r="585" s="14" customFormat="1">
      <c r="A585" s="14"/>
      <c r="B585" s="254"/>
      <c r="C585" s="255"/>
      <c r="D585" s="244" t="s">
        <v>172</v>
      </c>
      <c r="E585" s="256" t="s">
        <v>1</v>
      </c>
      <c r="F585" s="257" t="s">
        <v>1102</v>
      </c>
      <c r="G585" s="255"/>
      <c r="H585" s="256" t="s">
        <v>1</v>
      </c>
      <c r="I585" s="258"/>
      <c r="J585" s="255"/>
      <c r="K585" s="255"/>
      <c r="L585" s="259"/>
      <c r="M585" s="260"/>
      <c r="N585" s="261"/>
      <c r="O585" s="261"/>
      <c r="P585" s="261"/>
      <c r="Q585" s="261"/>
      <c r="R585" s="261"/>
      <c r="S585" s="261"/>
      <c r="T585" s="262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T585" s="263" t="s">
        <v>172</v>
      </c>
      <c r="AU585" s="263" t="s">
        <v>83</v>
      </c>
      <c r="AV585" s="14" t="s">
        <v>81</v>
      </c>
      <c r="AW585" s="14" t="s">
        <v>31</v>
      </c>
      <c r="AX585" s="14" t="s">
        <v>12</v>
      </c>
      <c r="AY585" s="263" t="s">
        <v>164</v>
      </c>
    </row>
    <row r="586" s="13" customFormat="1">
      <c r="A586" s="13"/>
      <c r="B586" s="242"/>
      <c r="C586" s="243"/>
      <c r="D586" s="244" t="s">
        <v>172</v>
      </c>
      <c r="E586" s="245" t="s">
        <v>1</v>
      </c>
      <c r="F586" s="246" t="s">
        <v>1179</v>
      </c>
      <c r="G586" s="243"/>
      <c r="H586" s="247">
        <v>4.7999999999999998</v>
      </c>
      <c r="I586" s="248"/>
      <c r="J586" s="243"/>
      <c r="K586" s="243"/>
      <c r="L586" s="249"/>
      <c r="M586" s="250"/>
      <c r="N586" s="251"/>
      <c r="O586" s="251"/>
      <c r="P586" s="251"/>
      <c r="Q586" s="251"/>
      <c r="R586" s="251"/>
      <c r="S586" s="251"/>
      <c r="T586" s="252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T586" s="253" t="s">
        <v>172</v>
      </c>
      <c r="AU586" s="253" t="s">
        <v>83</v>
      </c>
      <c r="AV586" s="13" t="s">
        <v>83</v>
      </c>
      <c r="AW586" s="13" t="s">
        <v>31</v>
      </c>
      <c r="AX586" s="13" t="s">
        <v>12</v>
      </c>
      <c r="AY586" s="253" t="s">
        <v>164</v>
      </c>
    </row>
    <row r="587" s="14" customFormat="1">
      <c r="A587" s="14"/>
      <c r="B587" s="254"/>
      <c r="C587" s="255"/>
      <c r="D587" s="244" t="s">
        <v>172</v>
      </c>
      <c r="E587" s="256" t="s">
        <v>1</v>
      </c>
      <c r="F587" s="257" t="s">
        <v>1105</v>
      </c>
      <c r="G587" s="255"/>
      <c r="H587" s="256" t="s">
        <v>1</v>
      </c>
      <c r="I587" s="258"/>
      <c r="J587" s="255"/>
      <c r="K587" s="255"/>
      <c r="L587" s="259"/>
      <c r="M587" s="260"/>
      <c r="N587" s="261"/>
      <c r="O587" s="261"/>
      <c r="P587" s="261"/>
      <c r="Q587" s="261"/>
      <c r="R587" s="261"/>
      <c r="S587" s="261"/>
      <c r="T587" s="262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T587" s="263" t="s">
        <v>172</v>
      </c>
      <c r="AU587" s="263" t="s">
        <v>83</v>
      </c>
      <c r="AV587" s="14" t="s">
        <v>81</v>
      </c>
      <c r="AW587" s="14" t="s">
        <v>31</v>
      </c>
      <c r="AX587" s="14" t="s">
        <v>12</v>
      </c>
      <c r="AY587" s="263" t="s">
        <v>164</v>
      </c>
    </row>
    <row r="588" s="13" customFormat="1">
      <c r="A588" s="13"/>
      <c r="B588" s="242"/>
      <c r="C588" s="243"/>
      <c r="D588" s="244" t="s">
        <v>172</v>
      </c>
      <c r="E588" s="245" t="s">
        <v>1</v>
      </c>
      <c r="F588" s="246" t="s">
        <v>1180</v>
      </c>
      <c r="G588" s="243"/>
      <c r="H588" s="247">
        <v>1.44</v>
      </c>
      <c r="I588" s="248"/>
      <c r="J588" s="243"/>
      <c r="K588" s="243"/>
      <c r="L588" s="249"/>
      <c r="M588" s="250"/>
      <c r="N588" s="251"/>
      <c r="O588" s="251"/>
      <c r="P588" s="251"/>
      <c r="Q588" s="251"/>
      <c r="R588" s="251"/>
      <c r="S588" s="251"/>
      <c r="T588" s="252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T588" s="253" t="s">
        <v>172</v>
      </c>
      <c r="AU588" s="253" t="s">
        <v>83</v>
      </c>
      <c r="AV588" s="13" t="s">
        <v>83</v>
      </c>
      <c r="AW588" s="13" t="s">
        <v>31</v>
      </c>
      <c r="AX588" s="13" t="s">
        <v>12</v>
      </c>
      <c r="AY588" s="253" t="s">
        <v>164</v>
      </c>
    </row>
    <row r="589" s="15" customFormat="1">
      <c r="A589" s="15"/>
      <c r="B589" s="264"/>
      <c r="C589" s="265"/>
      <c r="D589" s="244" t="s">
        <v>172</v>
      </c>
      <c r="E589" s="266" t="s">
        <v>1</v>
      </c>
      <c r="F589" s="267" t="s">
        <v>180</v>
      </c>
      <c r="G589" s="265"/>
      <c r="H589" s="268">
        <v>12.959999999999999</v>
      </c>
      <c r="I589" s="269"/>
      <c r="J589" s="265"/>
      <c r="K589" s="265"/>
      <c r="L589" s="270"/>
      <c r="M589" s="271"/>
      <c r="N589" s="272"/>
      <c r="O589" s="272"/>
      <c r="P589" s="272"/>
      <c r="Q589" s="272"/>
      <c r="R589" s="272"/>
      <c r="S589" s="272"/>
      <c r="T589" s="273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T589" s="274" t="s">
        <v>172</v>
      </c>
      <c r="AU589" s="274" t="s">
        <v>83</v>
      </c>
      <c r="AV589" s="15" t="s">
        <v>170</v>
      </c>
      <c r="AW589" s="15" t="s">
        <v>31</v>
      </c>
      <c r="AX589" s="15" t="s">
        <v>81</v>
      </c>
      <c r="AY589" s="274" t="s">
        <v>164</v>
      </c>
    </row>
    <row r="590" s="12" customFormat="1" ht="22.8" customHeight="1">
      <c r="A590" s="12"/>
      <c r="B590" s="212"/>
      <c r="C590" s="213"/>
      <c r="D590" s="214" t="s">
        <v>73</v>
      </c>
      <c r="E590" s="226" t="s">
        <v>194</v>
      </c>
      <c r="F590" s="226" t="s">
        <v>609</v>
      </c>
      <c r="G590" s="213"/>
      <c r="H590" s="213"/>
      <c r="I590" s="216"/>
      <c r="J590" s="227">
        <f>BK590</f>
        <v>0</v>
      </c>
      <c r="K590" s="213"/>
      <c r="L590" s="218"/>
      <c r="M590" s="219"/>
      <c r="N590" s="220"/>
      <c r="O590" s="220"/>
      <c r="P590" s="221">
        <f>SUM(P591:P644)</f>
        <v>0</v>
      </c>
      <c r="Q590" s="220"/>
      <c r="R590" s="221">
        <f>SUM(R591:R644)</f>
        <v>2230.5012338000001</v>
      </c>
      <c r="S590" s="220"/>
      <c r="T590" s="222">
        <f>SUM(T591:T644)</f>
        <v>0</v>
      </c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R590" s="223" t="s">
        <v>81</v>
      </c>
      <c r="AT590" s="224" t="s">
        <v>73</v>
      </c>
      <c r="AU590" s="224" t="s">
        <v>81</v>
      </c>
      <c r="AY590" s="223" t="s">
        <v>164</v>
      </c>
      <c r="BK590" s="225">
        <f>SUM(BK591:BK644)</f>
        <v>0</v>
      </c>
    </row>
    <row r="591" s="2" customFormat="1" ht="24.15" customHeight="1">
      <c r="A591" s="39"/>
      <c r="B591" s="40"/>
      <c r="C591" s="228" t="s">
        <v>583</v>
      </c>
      <c r="D591" s="228" t="s">
        <v>166</v>
      </c>
      <c r="E591" s="229" t="s">
        <v>611</v>
      </c>
      <c r="F591" s="230" t="s">
        <v>612</v>
      </c>
      <c r="G591" s="231" t="s">
        <v>169</v>
      </c>
      <c r="H591" s="232">
        <v>134.61000000000001</v>
      </c>
      <c r="I591" s="233"/>
      <c r="J591" s="234">
        <f>ROUND(I591*H591,2)</f>
        <v>0</v>
      </c>
      <c r="K591" s="235"/>
      <c r="L591" s="45"/>
      <c r="M591" s="236" t="s">
        <v>1</v>
      </c>
      <c r="N591" s="237" t="s">
        <v>39</v>
      </c>
      <c r="O591" s="92"/>
      <c r="P591" s="238">
        <f>O591*H591</f>
        <v>0</v>
      </c>
      <c r="Q591" s="238">
        <v>0.23000000000000001</v>
      </c>
      <c r="R591" s="238">
        <f>Q591*H591</f>
        <v>30.960300000000004</v>
      </c>
      <c r="S591" s="238">
        <v>0</v>
      </c>
      <c r="T591" s="239">
        <f>S591*H591</f>
        <v>0</v>
      </c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R591" s="240" t="s">
        <v>170</v>
      </c>
      <c r="AT591" s="240" t="s">
        <v>166</v>
      </c>
      <c r="AU591" s="240" t="s">
        <v>83</v>
      </c>
      <c r="AY591" s="18" t="s">
        <v>164</v>
      </c>
      <c r="BE591" s="241">
        <f>IF(N591="základní",J591,0)</f>
        <v>0</v>
      </c>
      <c r="BF591" s="241">
        <f>IF(N591="snížená",J591,0)</f>
        <v>0</v>
      </c>
      <c r="BG591" s="241">
        <f>IF(N591="zákl. přenesená",J591,0)</f>
        <v>0</v>
      </c>
      <c r="BH591" s="241">
        <f>IF(N591="sníž. přenesená",J591,0)</f>
        <v>0</v>
      </c>
      <c r="BI591" s="241">
        <f>IF(N591="nulová",J591,0)</f>
        <v>0</v>
      </c>
      <c r="BJ591" s="18" t="s">
        <v>81</v>
      </c>
      <c r="BK591" s="241">
        <f>ROUND(I591*H591,2)</f>
        <v>0</v>
      </c>
      <c r="BL591" s="18" t="s">
        <v>170</v>
      </c>
      <c r="BM591" s="240" t="s">
        <v>1184</v>
      </c>
    </row>
    <row r="592" s="14" customFormat="1">
      <c r="A592" s="14"/>
      <c r="B592" s="254"/>
      <c r="C592" s="255"/>
      <c r="D592" s="244" t="s">
        <v>172</v>
      </c>
      <c r="E592" s="256" t="s">
        <v>1</v>
      </c>
      <c r="F592" s="257" t="s">
        <v>198</v>
      </c>
      <c r="G592" s="255"/>
      <c r="H592" s="256" t="s">
        <v>1</v>
      </c>
      <c r="I592" s="258"/>
      <c r="J592" s="255"/>
      <c r="K592" s="255"/>
      <c r="L592" s="259"/>
      <c r="M592" s="260"/>
      <c r="N592" s="261"/>
      <c r="O592" s="261"/>
      <c r="P592" s="261"/>
      <c r="Q592" s="261"/>
      <c r="R592" s="261"/>
      <c r="S592" s="261"/>
      <c r="T592" s="262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63" t="s">
        <v>172</v>
      </c>
      <c r="AU592" s="263" t="s">
        <v>83</v>
      </c>
      <c r="AV592" s="14" t="s">
        <v>81</v>
      </c>
      <c r="AW592" s="14" t="s">
        <v>31</v>
      </c>
      <c r="AX592" s="14" t="s">
        <v>12</v>
      </c>
      <c r="AY592" s="263" t="s">
        <v>164</v>
      </c>
    </row>
    <row r="593" s="14" customFormat="1">
      <c r="A593" s="14"/>
      <c r="B593" s="254"/>
      <c r="C593" s="255"/>
      <c r="D593" s="244" t="s">
        <v>172</v>
      </c>
      <c r="E593" s="256" t="s">
        <v>1</v>
      </c>
      <c r="F593" s="257" t="s">
        <v>996</v>
      </c>
      <c r="G593" s="255"/>
      <c r="H593" s="256" t="s">
        <v>1</v>
      </c>
      <c r="I593" s="258"/>
      <c r="J593" s="255"/>
      <c r="K593" s="255"/>
      <c r="L593" s="259"/>
      <c r="M593" s="260"/>
      <c r="N593" s="261"/>
      <c r="O593" s="261"/>
      <c r="P593" s="261"/>
      <c r="Q593" s="261"/>
      <c r="R593" s="261"/>
      <c r="S593" s="261"/>
      <c r="T593" s="262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T593" s="263" t="s">
        <v>172</v>
      </c>
      <c r="AU593" s="263" t="s">
        <v>83</v>
      </c>
      <c r="AV593" s="14" t="s">
        <v>81</v>
      </c>
      <c r="AW593" s="14" t="s">
        <v>31</v>
      </c>
      <c r="AX593" s="14" t="s">
        <v>12</v>
      </c>
      <c r="AY593" s="263" t="s">
        <v>164</v>
      </c>
    </row>
    <row r="594" s="13" customFormat="1">
      <c r="A594" s="13"/>
      <c r="B594" s="242"/>
      <c r="C594" s="243"/>
      <c r="D594" s="244" t="s">
        <v>172</v>
      </c>
      <c r="E594" s="245" t="s">
        <v>1</v>
      </c>
      <c r="F594" s="246" t="s">
        <v>997</v>
      </c>
      <c r="G594" s="243"/>
      <c r="H594" s="247">
        <v>134.61000000000001</v>
      </c>
      <c r="I594" s="248"/>
      <c r="J594" s="243"/>
      <c r="K594" s="243"/>
      <c r="L594" s="249"/>
      <c r="M594" s="250"/>
      <c r="N594" s="251"/>
      <c r="O594" s="251"/>
      <c r="P594" s="251"/>
      <c r="Q594" s="251"/>
      <c r="R594" s="251"/>
      <c r="S594" s="251"/>
      <c r="T594" s="252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T594" s="253" t="s">
        <v>172</v>
      </c>
      <c r="AU594" s="253" t="s">
        <v>83</v>
      </c>
      <c r="AV594" s="13" t="s">
        <v>83</v>
      </c>
      <c r="AW594" s="13" t="s">
        <v>31</v>
      </c>
      <c r="AX594" s="13" t="s">
        <v>12</v>
      </c>
      <c r="AY594" s="253" t="s">
        <v>164</v>
      </c>
    </row>
    <row r="595" s="15" customFormat="1">
      <c r="A595" s="15"/>
      <c r="B595" s="264"/>
      <c r="C595" s="265"/>
      <c r="D595" s="244" t="s">
        <v>172</v>
      </c>
      <c r="E595" s="266" t="s">
        <v>1</v>
      </c>
      <c r="F595" s="267" t="s">
        <v>180</v>
      </c>
      <c r="G595" s="265"/>
      <c r="H595" s="268">
        <v>134.61000000000001</v>
      </c>
      <c r="I595" s="269"/>
      <c r="J595" s="265"/>
      <c r="K595" s="265"/>
      <c r="L595" s="270"/>
      <c r="M595" s="271"/>
      <c r="N595" s="272"/>
      <c r="O595" s="272"/>
      <c r="P595" s="272"/>
      <c r="Q595" s="272"/>
      <c r="R595" s="272"/>
      <c r="S595" s="272"/>
      <c r="T595" s="273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T595" s="274" t="s">
        <v>172</v>
      </c>
      <c r="AU595" s="274" t="s">
        <v>83</v>
      </c>
      <c r="AV595" s="15" t="s">
        <v>170</v>
      </c>
      <c r="AW595" s="15" t="s">
        <v>31</v>
      </c>
      <c r="AX595" s="15" t="s">
        <v>81</v>
      </c>
      <c r="AY595" s="274" t="s">
        <v>164</v>
      </c>
    </row>
    <row r="596" s="2" customFormat="1" ht="24.15" customHeight="1">
      <c r="A596" s="39"/>
      <c r="B596" s="40"/>
      <c r="C596" s="228" t="s">
        <v>588</v>
      </c>
      <c r="D596" s="228" t="s">
        <v>166</v>
      </c>
      <c r="E596" s="229" t="s">
        <v>615</v>
      </c>
      <c r="F596" s="230" t="s">
        <v>616</v>
      </c>
      <c r="G596" s="231" t="s">
        <v>169</v>
      </c>
      <c r="H596" s="232">
        <v>4641.0100000000002</v>
      </c>
      <c r="I596" s="233"/>
      <c r="J596" s="234">
        <f>ROUND(I596*H596,2)</f>
        <v>0</v>
      </c>
      <c r="K596" s="235"/>
      <c r="L596" s="45"/>
      <c r="M596" s="236" t="s">
        <v>1</v>
      </c>
      <c r="N596" s="237" t="s">
        <v>39</v>
      </c>
      <c r="O596" s="92"/>
      <c r="P596" s="238">
        <f>O596*H596</f>
        <v>0</v>
      </c>
      <c r="Q596" s="238">
        <v>0.34499999999999997</v>
      </c>
      <c r="R596" s="238">
        <f>Q596*H596</f>
        <v>1601.1484499999999</v>
      </c>
      <c r="S596" s="238">
        <v>0</v>
      </c>
      <c r="T596" s="239">
        <f>S596*H596</f>
        <v>0</v>
      </c>
      <c r="U596" s="39"/>
      <c r="V596" s="39"/>
      <c r="W596" s="39"/>
      <c r="X596" s="39"/>
      <c r="Y596" s="39"/>
      <c r="Z596" s="39"/>
      <c r="AA596" s="39"/>
      <c r="AB596" s="39"/>
      <c r="AC596" s="39"/>
      <c r="AD596" s="39"/>
      <c r="AE596" s="39"/>
      <c r="AR596" s="240" t="s">
        <v>170</v>
      </c>
      <c r="AT596" s="240" t="s">
        <v>166</v>
      </c>
      <c r="AU596" s="240" t="s">
        <v>83</v>
      </c>
      <c r="AY596" s="18" t="s">
        <v>164</v>
      </c>
      <c r="BE596" s="241">
        <f>IF(N596="základní",J596,0)</f>
        <v>0</v>
      </c>
      <c r="BF596" s="241">
        <f>IF(N596="snížená",J596,0)</f>
        <v>0</v>
      </c>
      <c r="BG596" s="241">
        <f>IF(N596="zákl. přenesená",J596,0)</f>
        <v>0</v>
      </c>
      <c r="BH596" s="241">
        <f>IF(N596="sníž. přenesená",J596,0)</f>
        <v>0</v>
      </c>
      <c r="BI596" s="241">
        <f>IF(N596="nulová",J596,0)</f>
        <v>0</v>
      </c>
      <c r="BJ596" s="18" t="s">
        <v>81</v>
      </c>
      <c r="BK596" s="241">
        <f>ROUND(I596*H596,2)</f>
        <v>0</v>
      </c>
      <c r="BL596" s="18" t="s">
        <v>170</v>
      </c>
      <c r="BM596" s="240" t="s">
        <v>1185</v>
      </c>
    </row>
    <row r="597" s="14" customFormat="1">
      <c r="A597" s="14"/>
      <c r="B597" s="254"/>
      <c r="C597" s="255"/>
      <c r="D597" s="244" t="s">
        <v>172</v>
      </c>
      <c r="E597" s="256" t="s">
        <v>1</v>
      </c>
      <c r="F597" s="257" t="s">
        <v>205</v>
      </c>
      <c r="G597" s="255"/>
      <c r="H597" s="256" t="s">
        <v>1</v>
      </c>
      <c r="I597" s="258"/>
      <c r="J597" s="255"/>
      <c r="K597" s="255"/>
      <c r="L597" s="259"/>
      <c r="M597" s="260"/>
      <c r="N597" s="261"/>
      <c r="O597" s="261"/>
      <c r="P597" s="261"/>
      <c r="Q597" s="261"/>
      <c r="R597" s="261"/>
      <c r="S597" s="261"/>
      <c r="T597" s="262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T597" s="263" t="s">
        <v>172</v>
      </c>
      <c r="AU597" s="263" t="s">
        <v>83</v>
      </c>
      <c r="AV597" s="14" t="s">
        <v>81</v>
      </c>
      <c r="AW597" s="14" t="s">
        <v>31</v>
      </c>
      <c r="AX597" s="14" t="s">
        <v>12</v>
      </c>
      <c r="AY597" s="263" t="s">
        <v>164</v>
      </c>
    </row>
    <row r="598" s="14" customFormat="1">
      <c r="A598" s="14"/>
      <c r="B598" s="254"/>
      <c r="C598" s="255"/>
      <c r="D598" s="244" t="s">
        <v>172</v>
      </c>
      <c r="E598" s="256" t="s">
        <v>1</v>
      </c>
      <c r="F598" s="257" t="s">
        <v>999</v>
      </c>
      <c r="G598" s="255"/>
      <c r="H598" s="256" t="s">
        <v>1</v>
      </c>
      <c r="I598" s="258"/>
      <c r="J598" s="255"/>
      <c r="K598" s="255"/>
      <c r="L598" s="259"/>
      <c r="M598" s="260"/>
      <c r="N598" s="261"/>
      <c r="O598" s="261"/>
      <c r="P598" s="261"/>
      <c r="Q598" s="261"/>
      <c r="R598" s="261"/>
      <c r="S598" s="261"/>
      <c r="T598" s="262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63" t="s">
        <v>172</v>
      </c>
      <c r="AU598" s="263" t="s">
        <v>83</v>
      </c>
      <c r="AV598" s="14" t="s">
        <v>81</v>
      </c>
      <c r="AW598" s="14" t="s">
        <v>31</v>
      </c>
      <c r="AX598" s="14" t="s">
        <v>12</v>
      </c>
      <c r="AY598" s="263" t="s">
        <v>164</v>
      </c>
    </row>
    <row r="599" s="13" customFormat="1">
      <c r="A599" s="13"/>
      <c r="B599" s="242"/>
      <c r="C599" s="243"/>
      <c r="D599" s="244" t="s">
        <v>172</v>
      </c>
      <c r="E599" s="245" t="s">
        <v>1</v>
      </c>
      <c r="F599" s="246" t="s">
        <v>1000</v>
      </c>
      <c r="G599" s="243"/>
      <c r="H599" s="247">
        <v>51</v>
      </c>
      <c r="I599" s="248"/>
      <c r="J599" s="243"/>
      <c r="K599" s="243"/>
      <c r="L599" s="249"/>
      <c r="M599" s="250"/>
      <c r="N599" s="251"/>
      <c r="O599" s="251"/>
      <c r="P599" s="251"/>
      <c r="Q599" s="251"/>
      <c r="R599" s="251"/>
      <c r="S599" s="251"/>
      <c r="T599" s="252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53" t="s">
        <v>172</v>
      </c>
      <c r="AU599" s="253" t="s">
        <v>83</v>
      </c>
      <c r="AV599" s="13" t="s">
        <v>83</v>
      </c>
      <c r="AW599" s="13" t="s">
        <v>31</v>
      </c>
      <c r="AX599" s="13" t="s">
        <v>12</v>
      </c>
      <c r="AY599" s="253" t="s">
        <v>164</v>
      </c>
    </row>
    <row r="600" s="14" customFormat="1">
      <c r="A600" s="14"/>
      <c r="B600" s="254"/>
      <c r="C600" s="255"/>
      <c r="D600" s="244" t="s">
        <v>172</v>
      </c>
      <c r="E600" s="256" t="s">
        <v>1</v>
      </c>
      <c r="F600" s="257" t="s">
        <v>208</v>
      </c>
      <c r="G600" s="255"/>
      <c r="H600" s="256" t="s">
        <v>1</v>
      </c>
      <c r="I600" s="258"/>
      <c r="J600" s="255"/>
      <c r="K600" s="255"/>
      <c r="L600" s="259"/>
      <c r="M600" s="260"/>
      <c r="N600" s="261"/>
      <c r="O600" s="261"/>
      <c r="P600" s="261"/>
      <c r="Q600" s="261"/>
      <c r="R600" s="261"/>
      <c r="S600" s="261"/>
      <c r="T600" s="262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T600" s="263" t="s">
        <v>172</v>
      </c>
      <c r="AU600" s="263" t="s">
        <v>83</v>
      </c>
      <c r="AV600" s="14" t="s">
        <v>81</v>
      </c>
      <c r="AW600" s="14" t="s">
        <v>31</v>
      </c>
      <c r="AX600" s="14" t="s">
        <v>12</v>
      </c>
      <c r="AY600" s="263" t="s">
        <v>164</v>
      </c>
    </row>
    <row r="601" s="14" customFormat="1">
      <c r="A601" s="14"/>
      <c r="B601" s="254"/>
      <c r="C601" s="255"/>
      <c r="D601" s="244" t="s">
        <v>172</v>
      </c>
      <c r="E601" s="256" t="s">
        <v>1</v>
      </c>
      <c r="F601" s="257" t="s">
        <v>1001</v>
      </c>
      <c r="G601" s="255"/>
      <c r="H601" s="256" t="s">
        <v>1</v>
      </c>
      <c r="I601" s="258"/>
      <c r="J601" s="255"/>
      <c r="K601" s="255"/>
      <c r="L601" s="259"/>
      <c r="M601" s="260"/>
      <c r="N601" s="261"/>
      <c r="O601" s="261"/>
      <c r="P601" s="261"/>
      <c r="Q601" s="261"/>
      <c r="R601" s="261"/>
      <c r="S601" s="261"/>
      <c r="T601" s="262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T601" s="263" t="s">
        <v>172</v>
      </c>
      <c r="AU601" s="263" t="s">
        <v>83</v>
      </c>
      <c r="AV601" s="14" t="s">
        <v>81</v>
      </c>
      <c r="AW601" s="14" t="s">
        <v>31</v>
      </c>
      <c r="AX601" s="14" t="s">
        <v>12</v>
      </c>
      <c r="AY601" s="263" t="s">
        <v>164</v>
      </c>
    </row>
    <row r="602" s="13" customFormat="1">
      <c r="A602" s="13"/>
      <c r="B602" s="242"/>
      <c r="C602" s="243"/>
      <c r="D602" s="244" t="s">
        <v>172</v>
      </c>
      <c r="E602" s="245" t="s">
        <v>1</v>
      </c>
      <c r="F602" s="246" t="s">
        <v>1002</v>
      </c>
      <c r="G602" s="243"/>
      <c r="H602" s="247">
        <v>179.68000000000001</v>
      </c>
      <c r="I602" s="248"/>
      <c r="J602" s="243"/>
      <c r="K602" s="243"/>
      <c r="L602" s="249"/>
      <c r="M602" s="250"/>
      <c r="N602" s="251"/>
      <c r="O602" s="251"/>
      <c r="P602" s="251"/>
      <c r="Q602" s="251"/>
      <c r="R602" s="251"/>
      <c r="S602" s="251"/>
      <c r="T602" s="252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T602" s="253" t="s">
        <v>172</v>
      </c>
      <c r="AU602" s="253" t="s">
        <v>83</v>
      </c>
      <c r="AV602" s="13" t="s">
        <v>83</v>
      </c>
      <c r="AW602" s="13" t="s">
        <v>31</v>
      </c>
      <c r="AX602" s="13" t="s">
        <v>12</v>
      </c>
      <c r="AY602" s="253" t="s">
        <v>164</v>
      </c>
    </row>
    <row r="603" s="14" customFormat="1">
      <c r="A603" s="14"/>
      <c r="B603" s="254"/>
      <c r="C603" s="255"/>
      <c r="D603" s="244" t="s">
        <v>172</v>
      </c>
      <c r="E603" s="256" t="s">
        <v>1</v>
      </c>
      <c r="F603" s="257" t="s">
        <v>185</v>
      </c>
      <c r="G603" s="255"/>
      <c r="H603" s="256" t="s">
        <v>1</v>
      </c>
      <c r="I603" s="258"/>
      <c r="J603" s="255"/>
      <c r="K603" s="255"/>
      <c r="L603" s="259"/>
      <c r="M603" s="260"/>
      <c r="N603" s="261"/>
      <c r="O603" s="261"/>
      <c r="P603" s="261"/>
      <c r="Q603" s="261"/>
      <c r="R603" s="261"/>
      <c r="S603" s="261"/>
      <c r="T603" s="262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T603" s="263" t="s">
        <v>172</v>
      </c>
      <c r="AU603" s="263" t="s">
        <v>83</v>
      </c>
      <c r="AV603" s="14" t="s">
        <v>81</v>
      </c>
      <c r="AW603" s="14" t="s">
        <v>31</v>
      </c>
      <c r="AX603" s="14" t="s">
        <v>12</v>
      </c>
      <c r="AY603" s="263" t="s">
        <v>164</v>
      </c>
    </row>
    <row r="604" s="14" customFormat="1">
      <c r="A604" s="14"/>
      <c r="B604" s="254"/>
      <c r="C604" s="255"/>
      <c r="D604" s="244" t="s">
        <v>172</v>
      </c>
      <c r="E604" s="256" t="s">
        <v>1</v>
      </c>
      <c r="F604" s="257" t="s">
        <v>993</v>
      </c>
      <c r="G604" s="255"/>
      <c r="H604" s="256" t="s">
        <v>1</v>
      </c>
      <c r="I604" s="258"/>
      <c r="J604" s="255"/>
      <c r="K604" s="255"/>
      <c r="L604" s="259"/>
      <c r="M604" s="260"/>
      <c r="N604" s="261"/>
      <c r="O604" s="261"/>
      <c r="P604" s="261"/>
      <c r="Q604" s="261"/>
      <c r="R604" s="261"/>
      <c r="S604" s="261"/>
      <c r="T604" s="262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T604" s="263" t="s">
        <v>172</v>
      </c>
      <c r="AU604" s="263" t="s">
        <v>83</v>
      </c>
      <c r="AV604" s="14" t="s">
        <v>81</v>
      </c>
      <c r="AW604" s="14" t="s">
        <v>31</v>
      </c>
      <c r="AX604" s="14" t="s">
        <v>12</v>
      </c>
      <c r="AY604" s="263" t="s">
        <v>164</v>
      </c>
    </row>
    <row r="605" s="13" customFormat="1">
      <c r="A605" s="13"/>
      <c r="B605" s="242"/>
      <c r="C605" s="243"/>
      <c r="D605" s="244" t="s">
        <v>172</v>
      </c>
      <c r="E605" s="245" t="s">
        <v>1</v>
      </c>
      <c r="F605" s="246" t="s">
        <v>994</v>
      </c>
      <c r="G605" s="243"/>
      <c r="H605" s="247">
        <v>28.440000000000001</v>
      </c>
      <c r="I605" s="248"/>
      <c r="J605" s="243"/>
      <c r="K605" s="243"/>
      <c r="L605" s="249"/>
      <c r="M605" s="250"/>
      <c r="N605" s="251"/>
      <c r="O605" s="251"/>
      <c r="P605" s="251"/>
      <c r="Q605" s="251"/>
      <c r="R605" s="251"/>
      <c r="S605" s="251"/>
      <c r="T605" s="252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T605" s="253" t="s">
        <v>172</v>
      </c>
      <c r="AU605" s="253" t="s">
        <v>83</v>
      </c>
      <c r="AV605" s="13" t="s">
        <v>83</v>
      </c>
      <c r="AW605" s="13" t="s">
        <v>31</v>
      </c>
      <c r="AX605" s="13" t="s">
        <v>12</v>
      </c>
      <c r="AY605" s="253" t="s">
        <v>164</v>
      </c>
    </row>
    <row r="606" s="14" customFormat="1">
      <c r="A606" s="14"/>
      <c r="B606" s="254"/>
      <c r="C606" s="255"/>
      <c r="D606" s="244" t="s">
        <v>172</v>
      </c>
      <c r="E606" s="256" t="s">
        <v>1</v>
      </c>
      <c r="F606" s="257" t="s">
        <v>198</v>
      </c>
      <c r="G606" s="255"/>
      <c r="H606" s="256" t="s">
        <v>1</v>
      </c>
      <c r="I606" s="258"/>
      <c r="J606" s="255"/>
      <c r="K606" s="255"/>
      <c r="L606" s="259"/>
      <c r="M606" s="260"/>
      <c r="N606" s="261"/>
      <c r="O606" s="261"/>
      <c r="P606" s="261"/>
      <c r="Q606" s="261"/>
      <c r="R606" s="261"/>
      <c r="S606" s="261"/>
      <c r="T606" s="262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63" t="s">
        <v>172</v>
      </c>
      <c r="AU606" s="263" t="s">
        <v>83</v>
      </c>
      <c r="AV606" s="14" t="s">
        <v>81</v>
      </c>
      <c r="AW606" s="14" t="s">
        <v>31</v>
      </c>
      <c r="AX606" s="14" t="s">
        <v>12</v>
      </c>
      <c r="AY606" s="263" t="s">
        <v>164</v>
      </c>
    </row>
    <row r="607" s="14" customFormat="1">
      <c r="A607" s="14"/>
      <c r="B607" s="254"/>
      <c r="C607" s="255"/>
      <c r="D607" s="244" t="s">
        <v>172</v>
      </c>
      <c r="E607" s="256" t="s">
        <v>1</v>
      </c>
      <c r="F607" s="257" t="s">
        <v>1003</v>
      </c>
      <c r="G607" s="255"/>
      <c r="H607" s="256" t="s">
        <v>1</v>
      </c>
      <c r="I607" s="258"/>
      <c r="J607" s="255"/>
      <c r="K607" s="255"/>
      <c r="L607" s="259"/>
      <c r="M607" s="260"/>
      <c r="N607" s="261"/>
      <c r="O607" s="261"/>
      <c r="P607" s="261"/>
      <c r="Q607" s="261"/>
      <c r="R607" s="261"/>
      <c r="S607" s="261"/>
      <c r="T607" s="262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T607" s="263" t="s">
        <v>172</v>
      </c>
      <c r="AU607" s="263" t="s">
        <v>83</v>
      </c>
      <c r="AV607" s="14" t="s">
        <v>81</v>
      </c>
      <c r="AW607" s="14" t="s">
        <v>31</v>
      </c>
      <c r="AX607" s="14" t="s">
        <v>12</v>
      </c>
      <c r="AY607" s="263" t="s">
        <v>164</v>
      </c>
    </row>
    <row r="608" s="13" customFormat="1">
      <c r="A608" s="13"/>
      <c r="B608" s="242"/>
      <c r="C608" s="243"/>
      <c r="D608" s="244" t="s">
        <v>172</v>
      </c>
      <c r="E608" s="245" t="s">
        <v>1</v>
      </c>
      <c r="F608" s="246" t="s">
        <v>997</v>
      </c>
      <c r="G608" s="243"/>
      <c r="H608" s="247">
        <v>134.61000000000001</v>
      </c>
      <c r="I608" s="248"/>
      <c r="J608" s="243"/>
      <c r="K608" s="243"/>
      <c r="L608" s="249"/>
      <c r="M608" s="250"/>
      <c r="N608" s="251"/>
      <c r="O608" s="251"/>
      <c r="P608" s="251"/>
      <c r="Q608" s="251"/>
      <c r="R608" s="251"/>
      <c r="S608" s="251"/>
      <c r="T608" s="252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T608" s="253" t="s">
        <v>172</v>
      </c>
      <c r="AU608" s="253" t="s">
        <v>83</v>
      </c>
      <c r="AV608" s="13" t="s">
        <v>83</v>
      </c>
      <c r="AW608" s="13" t="s">
        <v>31</v>
      </c>
      <c r="AX608" s="13" t="s">
        <v>12</v>
      </c>
      <c r="AY608" s="253" t="s">
        <v>164</v>
      </c>
    </row>
    <row r="609" s="14" customFormat="1">
      <c r="A609" s="14"/>
      <c r="B609" s="254"/>
      <c r="C609" s="255"/>
      <c r="D609" s="244" t="s">
        <v>172</v>
      </c>
      <c r="E609" s="256" t="s">
        <v>1</v>
      </c>
      <c r="F609" s="257" t="s">
        <v>213</v>
      </c>
      <c r="G609" s="255"/>
      <c r="H609" s="256" t="s">
        <v>1</v>
      </c>
      <c r="I609" s="258"/>
      <c r="J609" s="255"/>
      <c r="K609" s="255"/>
      <c r="L609" s="259"/>
      <c r="M609" s="260"/>
      <c r="N609" s="261"/>
      <c r="O609" s="261"/>
      <c r="P609" s="261"/>
      <c r="Q609" s="261"/>
      <c r="R609" s="261"/>
      <c r="S609" s="261"/>
      <c r="T609" s="262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63" t="s">
        <v>172</v>
      </c>
      <c r="AU609" s="263" t="s">
        <v>83</v>
      </c>
      <c r="AV609" s="14" t="s">
        <v>81</v>
      </c>
      <c r="AW609" s="14" t="s">
        <v>31</v>
      </c>
      <c r="AX609" s="14" t="s">
        <v>12</v>
      </c>
      <c r="AY609" s="263" t="s">
        <v>164</v>
      </c>
    </row>
    <row r="610" s="14" customFormat="1">
      <c r="A610" s="14"/>
      <c r="B610" s="254"/>
      <c r="C610" s="255"/>
      <c r="D610" s="244" t="s">
        <v>172</v>
      </c>
      <c r="E610" s="256" t="s">
        <v>1</v>
      </c>
      <c r="F610" s="257" t="s">
        <v>1004</v>
      </c>
      <c r="G610" s="255"/>
      <c r="H610" s="256" t="s">
        <v>1</v>
      </c>
      <c r="I610" s="258"/>
      <c r="J610" s="255"/>
      <c r="K610" s="255"/>
      <c r="L610" s="259"/>
      <c r="M610" s="260"/>
      <c r="N610" s="261"/>
      <c r="O610" s="261"/>
      <c r="P610" s="261"/>
      <c r="Q610" s="261"/>
      <c r="R610" s="261"/>
      <c r="S610" s="261"/>
      <c r="T610" s="262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T610" s="263" t="s">
        <v>172</v>
      </c>
      <c r="AU610" s="263" t="s">
        <v>83</v>
      </c>
      <c r="AV610" s="14" t="s">
        <v>81</v>
      </c>
      <c r="AW610" s="14" t="s">
        <v>31</v>
      </c>
      <c r="AX610" s="14" t="s">
        <v>12</v>
      </c>
      <c r="AY610" s="263" t="s">
        <v>164</v>
      </c>
    </row>
    <row r="611" s="13" customFormat="1">
      <c r="A611" s="13"/>
      <c r="B611" s="242"/>
      <c r="C611" s="243"/>
      <c r="D611" s="244" t="s">
        <v>172</v>
      </c>
      <c r="E611" s="245" t="s">
        <v>1</v>
      </c>
      <c r="F611" s="246" t="s">
        <v>1005</v>
      </c>
      <c r="G611" s="243"/>
      <c r="H611" s="247">
        <v>4247.2799999999997</v>
      </c>
      <c r="I611" s="248"/>
      <c r="J611" s="243"/>
      <c r="K611" s="243"/>
      <c r="L611" s="249"/>
      <c r="M611" s="250"/>
      <c r="N611" s="251"/>
      <c r="O611" s="251"/>
      <c r="P611" s="251"/>
      <c r="Q611" s="251"/>
      <c r="R611" s="251"/>
      <c r="S611" s="251"/>
      <c r="T611" s="252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T611" s="253" t="s">
        <v>172</v>
      </c>
      <c r="AU611" s="253" t="s">
        <v>83</v>
      </c>
      <c r="AV611" s="13" t="s">
        <v>83</v>
      </c>
      <c r="AW611" s="13" t="s">
        <v>31</v>
      </c>
      <c r="AX611" s="13" t="s">
        <v>12</v>
      </c>
      <c r="AY611" s="253" t="s">
        <v>164</v>
      </c>
    </row>
    <row r="612" s="15" customFormat="1">
      <c r="A612" s="15"/>
      <c r="B612" s="264"/>
      <c r="C612" s="265"/>
      <c r="D612" s="244" t="s">
        <v>172</v>
      </c>
      <c r="E612" s="266" t="s">
        <v>1</v>
      </c>
      <c r="F612" s="267" t="s">
        <v>180</v>
      </c>
      <c r="G612" s="265"/>
      <c r="H612" s="268">
        <v>4641.0100000000002</v>
      </c>
      <c r="I612" s="269"/>
      <c r="J612" s="265"/>
      <c r="K612" s="265"/>
      <c r="L612" s="270"/>
      <c r="M612" s="271"/>
      <c r="N612" s="272"/>
      <c r="O612" s="272"/>
      <c r="P612" s="272"/>
      <c r="Q612" s="272"/>
      <c r="R612" s="272"/>
      <c r="S612" s="272"/>
      <c r="T612" s="273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T612" s="274" t="s">
        <v>172</v>
      </c>
      <c r="AU612" s="274" t="s">
        <v>83</v>
      </c>
      <c r="AV612" s="15" t="s">
        <v>170</v>
      </c>
      <c r="AW612" s="15" t="s">
        <v>31</v>
      </c>
      <c r="AX612" s="15" t="s">
        <v>81</v>
      </c>
      <c r="AY612" s="274" t="s">
        <v>164</v>
      </c>
    </row>
    <row r="613" s="2" customFormat="1" ht="24.15" customHeight="1">
      <c r="A613" s="39"/>
      <c r="B613" s="40"/>
      <c r="C613" s="228" t="s">
        <v>598</v>
      </c>
      <c r="D613" s="228" t="s">
        <v>166</v>
      </c>
      <c r="E613" s="229" t="s">
        <v>619</v>
      </c>
      <c r="F613" s="230" t="s">
        <v>620</v>
      </c>
      <c r="G613" s="231" t="s">
        <v>169</v>
      </c>
      <c r="H613" s="232">
        <v>163.88999999999999</v>
      </c>
      <c r="I613" s="233"/>
      <c r="J613" s="234">
        <f>ROUND(I613*H613,2)</f>
        <v>0</v>
      </c>
      <c r="K613" s="235"/>
      <c r="L613" s="45"/>
      <c r="M613" s="236" t="s">
        <v>1</v>
      </c>
      <c r="N613" s="237" t="s">
        <v>39</v>
      </c>
      <c r="O613" s="92"/>
      <c r="P613" s="238">
        <f>O613*H613</f>
        <v>0</v>
      </c>
      <c r="Q613" s="238">
        <v>0.15826000000000001</v>
      </c>
      <c r="R613" s="238">
        <f>Q613*H613</f>
        <v>25.937231399999998</v>
      </c>
      <c r="S613" s="238">
        <v>0</v>
      </c>
      <c r="T613" s="239">
        <f>S613*H613</f>
        <v>0</v>
      </c>
      <c r="U613" s="39"/>
      <c r="V613" s="39"/>
      <c r="W613" s="39"/>
      <c r="X613" s="39"/>
      <c r="Y613" s="39"/>
      <c r="Z613" s="39"/>
      <c r="AA613" s="39"/>
      <c r="AB613" s="39"/>
      <c r="AC613" s="39"/>
      <c r="AD613" s="39"/>
      <c r="AE613" s="39"/>
      <c r="AR613" s="240" t="s">
        <v>170</v>
      </c>
      <c r="AT613" s="240" t="s">
        <v>166</v>
      </c>
      <c r="AU613" s="240" t="s">
        <v>83</v>
      </c>
      <c r="AY613" s="18" t="s">
        <v>164</v>
      </c>
      <c r="BE613" s="241">
        <f>IF(N613="základní",J613,0)</f>
        <v>0</v>
      </c>
      <c r="BF613" s="241">
        <f>IF(N613="snížená",J613,0)</f>
        <v>0</v>
      </c>
      <c r="BG613" s="241">
        <f>IF(N613="zákl. přenesená",J613,0)</f>
        <v>0</v>
      </c>
      <c r="BH613" s="241">
        <f>IF(N613="sníž. přenesená",J613,0)</f>
        <v>0</v>
      </c>
      <c r="BI613" s="241">
        <f>IF(N613="nulová",J613,0)</f>
        <v>0</v>
      </c>
      <c r="BJ613" s="18" t="s">
        <v>81</v>
      </c>
      <c r="BK613" s="241">
        <f>ROUND(I613*H613,2)</f>
        <v>0</v>
      </c>
      <c r="BL613" s="18" t="s">
        <v>170</v>
      </c>
      <c r="BM613" s="240" t="s">
        <v>1186</v>
      </c>
    </row>
    <row r="614" s="14" customFormat="1">
      <c r="A614" s="14"/>
      <c r="B614" s="254"/>
      <c r="C614" s="255"/>
      <c r="D614" s="244" t="s">
        <v>172</v>
      </c>
      <c r="E614" s="256" t="s">
        <v>1</v>
      </c>
      <c r="F614" s="257" t="s">
        <v>208</v>
      </c>
      <c r="G614" s="255"/>
      <c r="H614" s="256" t="s">
        <v>1</v>
      </c>
      <c r="I614" s="258"/>
      <c r="J614" s="255"/>
      <c r="K614" s="255"/>
      <c r="L614" s="259"/>
      <c r="M614" s="260"/>
      <c r="N614" s="261"/>
      <c r="O614" s="261"/>
      <c r="P614" s="261"/>
      <c r="Q614" s="261"/>
      <c r="R614" s="261"/>
      <c r="S614" s="261"/>
      <c r="T614" s="262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T614" s="263" t="s">
        <v>172</v>
      </c>
      <c r="AU614" s="263" t="s">
        <v>83</v>
      </c>
      <c r="AV614" s="14" t="s">
        <v>81</v>
      </c>
      <c r="AW614" s="14" t="s">
        <v>31</v>
      </c>
      <c r="AX614" s="14" t="s">
        <v>12</v>
      </c>
      <c r="AY614" s="263" t="s">
        <v>164</v>
      </c>
    </row>
    <row r="615" s="14" customFormat="1">
      <c r="A615" s="14"/>
      <c r="B615" s="254"/>
      <c r="C615" s="255"/>
      <c r="D615" s="244" t="s">
        <v>172</v>
      </c>
      <c r="E615" s="256" t="s">
        <v>1</v>
      </c>
      <c r="F615" s="257" t="s">
        <v>1010</v>
      </c>
      <c r="G615" s="255"/>
      <c r="H615" s="256" t="s">
        <v>1</v>
      </c>
      <c r="I615" s="258"/>
      <c r="J615" s="255"/>
      <c r="K615" s="255"/>
      <c r="L615" s="259"/>
      <c r="M615" s="260"/>
      <c r="N615" s="261"/>
      <c r="O615" s="261"/>
      <c r="P615" s="261"/>
      <c r="Q615" s="261"/>
      <c r="R615" s="261"/>
      <c r="S615" s="261"/>
      <c r="T615" s="262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T615" s="263" t="s">
        <v>172</v>
      </c>
      <c r="AU615" s="263" t="s">
        <v>83</v>
      </c>
      <c r="AV615" s="14" t="s">
        <v>81</v>
      </c>
      <c r="AW615" s="14" t="s">
        <v>31</v>
      </c>
      <c r="AX615" s="14" t="s">
        <v>12</v>
      </c>
      <c r="AY615" s="263" t="s">
        <v>164</v>
      </c>
    </row>
    <row r="616" s="13" customFormat="1">
      <c r="A616" s="13"/>
      <c r="B616" s="242"/>
      <c r="C616" s="243"/>
      <c r="D616" s="244" t="s">
        <v>172</v>
      </c>
      <c r="E616" s="245" t="s">
        <v>1</v>
      </c>
      <c r="F616" s="246" t="s">
        <v>1011</v>
      </c>
      <c r="G616" s="243"/>
      <c r="H616" s="247">
        <v>163.88999999999999</v>
      </c>
      <c r="I616" s="248"/>
      <c r="J616" s="243"/>
      <c r="K616" s="243"/>
      <c r="L616" s="249"/>
      <c r="M616" s="250"/>
      <c r="N616" s="251"/>
      <c r="O616" s="251"/>
      <c r="P616" s="251"/>
      <c r="Q616" s="251"/>
      <c r="R616" s="251"/>
      <c r="S616" s="251"/>
      <c r="T616" s="252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T616" s="253" t="s">
        <v>172</v>
      </c>
      <c r="AU616" s="253" t="s">
        <v>83</v>
      </c>
      <c r="AV616" s="13" t="s">
        <v>83</v>
      </c>
      <c r="AW616" s="13" t="s">
        <v>31</v>
      </c>
      <c r="AX616" s="13" t="s">
        <v>12</v>
      </c>
      <c r="AY616" s="253" t="s">
        <v>164</v>
      </c>
    </row>
    <row r="617" s="15" customFormat="1">
      <c r="A617" s="15"/>
      <c r="B617" s="264"/>
      <c r="C617" s="265"/>
      <c r="D617" s="244" t="s">
        <v>172</v>
      </c>
      <c r="E617" s="266" t="s">
        <v>1</v>
      </c>
      <c r="F617" s="267" t="s">
        <v>180</v>
      </c>
      <c r="G617" s="265"/>
      <c r="H617" s="268">
        <v>163.88999999999999</v>
      </c>
      <c r="I617" s="269"/>
      <c r="J617" s="265"/>
      <c r="K617" s="265"/>
      <c r="L617" s="270"/>
      <c r="M617" s="271"/>
      <c r="N617" s="272"/>
      <c r="O617" s="272"/>
      <c r="P617" s="272"/>
      <c r="Q617" s="272"/>
      <c r="R617" s="272"/>
      <c r="S617" s="272"/>
      <c r="T617" s="273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T617" s="274" t="s">
        <v>172</v>
      </c>
      <c r="AU617" s="274" t="s">
        <v>83</v>
      </c>
      <c r="AV617" s="15" t="s">
        <v>170</v>
      </c>
      <c r="AW617" s="15" t="s">
        <v>31</v>
      </c>
      <c r="AX617" s="15" t="s">
        <v>81</v>
      </c>
      <c r="AY617" s="274" t="s">
        <v>164</v>
      </c>
    </row>
    <row r="618" s="2" customFormat="1" ht="24.15" customHeight="1">
      <c r="A618" s="39"/>
      <c r="B618" s="40"/>
      <c r="C618" s="228" t="s">
        <v>605</v>
      </c>
      <c r="D618" s="228" t="s">
        <v>166</v>
      </c>
      <c r="E618" s="229" t="s">
        <v>627</v>
      </c>
      <c r="F618" s="230" t="s">
        <v>628</v>
      </c>
      <c r="G618" s="231" t="s">
        <v>169</v>
      </c>
      <c r="H618" s="232">
        <v>163.88999999999999</v>
      </c>
      <c r="I618" s="233"/>
      <c r="J618" s="234">
        <f>ROUND(I618*H618,2)</f>
        <v>0</v>
      </c>
      <c r="K618" s="235"/>
      <c r="L618" s="45"/>
      <c r="M618" s="236" t="s">
        <v>1</v>
      </c>
      <c r="N618" s="237" t="s">
        <v>39</v>
      </c>
      <c r="O618" s="92"/>
      <c r="P618" s="238">
        <f>O618*H618</f>
        <v>0</v>
      </c>
      <c r="Q618" s="238">
        <v>0.00031</v>
      </c>
      <c r="R618" s="238">
        <f>Q618*H618</f>
        <v>0.050805899999999994</v>
      </c>
      <c r="S618" s="238">
        <v>0</v>
      </c>
      <c r="T618" s="239">
        <f>S618*H618</f>
        <v>0</v>
      </c>
      <c r="U618" s="39"/>
      <c r="V618" s="39"/>
      <c r="W618" s="39"/>
      <c r="X618" s="39"/>
      <c r="Y618" s="39"/>
      <c r="Z618" s="39"/>
      <c r="AA618" s="39"/>
      <c r="AB618" s="39"/>
      <c r="AC618" s="39"/>
      <c r="AD618" s="39"/>
      <c r="AE618" s="39"/>
      <c r="AR618" s="240" t="s">
        <v>170</v>
      </c>
      <c r="AT618" s="240" t="s">
        <v>166</v>
      </c>
      <c r="AU618" s="240" t="s">
        <v>83</v>
      </c>
      <c r="AY618" s="18" t="s">
        <v>164</v>
      </c>
      <c r="BE618" s="241">
        <f>IF(N618="základní",J618,0)</f>
        <v>0</v>
      </c>
      <c r="BF618" s="241">
        <f>IF(N618="snížená",J618,0)</f>
        <v>0</v>
      </c>
      <c r="BG618" s="241">
        <f>IF(N618="zákl. přenesená",J618,0)</f>
        <v>0</v>
      </c>
      <c r="BH618" s="241">
        <f>IF(N618="sníž. přenesená",J618,0)</f>
        <v>0</v>
      </c>
      <c r="BI618" s="241">
        <f>IF(N618="nulová",J618,0)</f>
        <v>0</v>
      </c>
      <c r="BJ618" s="18" t="s">
        <v>81</v>
      </c>
      <c r="BK618" s="241">
        <f>ROUND(I618*H618,2)</f>
        <v>0</v>
      </c>
      <c r="BL618" s="18" t="s">
        <v>170</v>
      </c>
      <c r="BM618" s="240" t="s">
        <v>1187</v>
      </c>
    </row>
    <row r="619" s="14" customFormat="1">
      <c r="A619" s="14"/>
      <c r="B619" s="254"/>
      <c r="C619" s="255"/>
      <c r="D619" s="244" t="s">
        <v>172</v>
      </c>
      <c r="E619" s="256" t="s">
        <v>1</v>
      </c>
      <c r="F619" s="257" t="s">
        <v>208</v>
      </c>
      <c r="G619" s="255"/>
      <c r="H619" s="256" t="s">
        <v>1</v>
      </c>
      <c r="I619" s="258"/>
      <c r="J619" s="255"/>
      <c r="K619" s="255"/>
      <c r="L619" s="259"/>
      <c r="M619" s="260"/>
      <c r="N619" s="261"/>
      <c r="O619" s="261"/>
      <c r="P619" s="261"/>
      <c r="Q619" s="261"/>
      <c r="R619" s="261"/>
      <c r="S619" s="261"/>
      <c r="T619" s="262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T619" s="263" t="s">
        <v>172</v>
      </c>
      <c r="AU619" s="263" t="s">
        <v>83</v>
      </c>
      <c r="AV619" s="14" t="s">
        <v>81</v>
      </c>
      <c r="AW619" s="14" t="s">
        <v>31</v>
      </c>
      <c r="AX619" s="14" t="s">
        <v>12</v>
      </c>
      <c r="AY619" s="263" t="s">
        <v>164</v>
      </c>
    </row>
    <row r="620" s="14" customFormat="1">
      <c r="A620" s="14"/>
      <c r="B620" s="254"/>
      <c r="C620" s="255"/>
      <c r="D620" s="244" t="s">
        <v>172</v>
      </c>
      <c r="E620" s="256" t="s">
        <v>1</v>
      </c>
      <c r="F620" s="257" t="s">
        <v>1010</v>
      </c>
      <c r="G620" s="255"/>
      <c r="H620" s="256" t="s">
        <v>1</v>
      </c>
      <c r="I620" s="258"/>
      <c r="J620" s="255"/>
      <c r="K620" s="255"/>
      <c r="L620" s="259"/>
      <c r="M620" s="260"/>
      <c r="N620" s="261"/>
      <c r="O620" s="261"/>
      <c r="P620" s="261"/>
      <c r="Q620" s="261"/>
      <c r="R620" s="261"/>
      <c r="S620" s="261"/>
      <c r="T620" s="262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T620" s="263" t="s">
        <v>172</v>
      </c>
      <c r="AU620" s="263" t="s">
        <v>83</v>
      </c>
      <c r="AV620" s="14" t="s">
        <v>81</v>
      </c>
      <c r="AW620" s="14" t="s">
        <v>31</v>
      </c>
      <c r="AX620" s="14" t="s">
        <v>12</v>
      </c>
      <c r="AY620" s="263" t="s">
        <v>164</v>
      </c>
    </row>
    <row r="621" s="13" customFormat="1">
      <c r="A621" s="13"/>
      <c r="B621" s="242"/>
      <c r="C621" s="243"/>
      <c r="D621" s="244" t="s">
        <v>172</v>
      </c>
      <c r="E621" s="245" t="s">
        <v>1</v>
      </c>
      <c r="F621" s="246" t="s">
        <v>1011</v>
      </c>
      <c r="G621" s="243"/>
      <c r="H621" s="247">
        <v>163.88999999999999</v>
      </c>
      <c r="I621" s="248"/>
      <c r="J621" s="243"/>
      <c r="K621" s="243"/>
      <c r="L621" s="249"/>
      <c r="M621" s="250"/>
      <c r="N621" s="251"/>
      <c r="O621" s="251"/>
      <c r="P621" s="251"/>
      <c r="Q621" s="251"/>
      <c r="R621" s="251"/>
      <c r="S621" s="251"/>
      <c r="T621" s="252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T621" s="253" t="s">
        <v>172</v>
      </c>
      <c r="AU621" s="253" t="s">
        <v>83</v>
      </c>
      <c r="AV621" s="13" t="s">
        <v>83</v>
      </c>
      <c r="AW621" s="13" t="s">
        <v>31</v>
      </c>
      <c r="AX621" s="13" t="s">
        <v>12</v>
      </c>
      <c r="AY621" s="253" t="s">
        <v>164</v>
      </c>
    </row>
    <row r="622" s="15" customFormat="1">
      <c r="A622" s="15"/>
      <c r="B622" s="264"/>
      <c r="C622" s="265"/>
      <c r="D622" s="244" t="s">
        <v>172</v>
      </c>
      <c r="E622" s="266" t="s">
        <v>1</v>
      </c>
      <c r="F622" s="267" t="s">
        <v>180</v>
      </c>
      <c r="G622" s="265"/>
      <c r="H622" s="268">
        <v>163.88999999999999</v>
      </c>
      <c r="I622" s="269"/>
      <c r="J622" s="265"/>
      <c r="K622" s="265"/>
      <c r="L622" s="270"/>
      <c r="M622" s="271"/>
      <c r="N622" s="272"/>
      <c r="O622" s="272"/>
      <c r="P622" s="272"/>
      <c r="Q622" s="272"/>
      <c r="R622" s="272"/>
      <c r="S622" s="272"/>
      <c r="T622" s="273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T622" s="274" t="s">
        <v>172</v>
      </c>
      <c r="AU622" s="274" t="s">
        <v>83</v>
      </c>
      <c r="AV622" s="15" t="s">
        <v>170</v>
      </c>
      <c r="AW622" s="15" t="s">
        <v>31</v>
      </c>
      <c r="AX622" s="15" t="s">
        <v>81</v>
      </c>
      <c r="AY622" s="274" t="s">
        <v>164</v>
      </c>
    </row>
    <row r="623" s="2" customFormat="1" ht="16.5" customHeight="1">
      <c r="A623" s="39"/>
      <c r="B623" s="40"/>
      <c r="C623" s="228" t="s">
        <v>610</v>
      </c>
      <c r="D623" s="228" t="s">
        <v>166</v>
      </c>
      <c r="E623" s="229" t="s">
        <v>631</v>
      </c>
      <c r="F623" s="230" t="s">
        <v>632</v>
      </c>
      <c r="G623" s="231" t="s">
        <v>169</v>
      </c>
      <c r="H623" s="232">
        <v>3403.54</v>
      </c>
      <c r="I623" s="233"/>
      <c r="J623" s="234">
        <f>ROUND(I623*H623,2)</f>
        <v>0</v>
      </c>
      <c r="K623" s="235"/>
      <c r="L623" s="45"/>
      <c r="M623" s="236" t="s">
        <v>1</v>
      </c>
      <c r="N623" s="237" t="s">
        <v>39</v>
      </c>
      <c r="O623" s="92"/>
      <c r="P623" s="238">
        <f>O623*H623</f>
        <v>0</v>
      </c>
      <c r="Q623" s="238">
        <v>0.13600000000000001</v>
      </c>
      <c r="R623" s="238">
        <f>Q623*H623</f>
        <v>462.88144000000005</v>
      </c>
      <c r="S623" s="238">
        <v>0</v>
      </c>
      <c r="T623" s="239">
        <f>S623*H623</f>
        <v>0</v>
      </c>
      <c r="U623" s="39"/>
      <c r="V623" s="39"/>
      <c r="W623" s="39"/>
      <c r="X623" s="39"/>
      <c r="Y623" s="39"/>
      <c r="Z623" s="39"/>
      <c r="AA623" s="39"/>
      <c r="AB623" s="39"/>
      <c r="AC623" s="39"/>
      <c r="AD623" s="39"/>
      <c r="AE623" s="39"/>
      <c r="AR623" s="240" t="s">
        <v>170</v>
      </c>
      <c r="AT623" s="240" t="s">
        <v>166</v>
      </c>
      <c r="AU623" s="240" t="s">
        <v>83</v>
      </c>
      <c r="AY623" s="18" t="s">
        <v>164</v>
      </c>
      <c r="BE623" s="241">
        <f>IF(N623="základní",J623,0)</f>
        <v>0</v>
      </c>
      <c r="BF623" s="241">
        <f>IF(N623="snížená",J623,0)</f>
        <v>0</v>
      </c>
      <c r="BG623" s="241">
        <f>IF(N623="zákl. přenesená",J623,0)</f>
        <v>0</v>
      </c>
      <c r="BH623" s="241">
        <f>IF(N623="sníž. přenesená",J623,0)</f>
        <v>0</v>
      </c>
      <c r="BI623" s="241">
        <f>IF(N623="nulová",J623,0)</f>
        <v>0</v>
      </c>
      <c r="BJ623" s="18" t="s">
        <v>81</v>
      </c>
      <c r="BK623" s="241">
        <f>ROUND(I623*H623,2)</f>
        <v>0</v>
      </c>
      <c r="BL623" s="18" t="s">
        <v>170</v>
      </c>
      <c r="BM623" s="240" t="s">
        <v>1188</v>
      </c>
    </row>
    <row r="624" s="14" customFormat="1">
      <c r="A624" s="14"/>
      <c r="B624" s="254"/>
      <c r="C624" s="255"/>
      <c r="D624" s="244" t="s">
        <v>172</v>
      </c>
      <c r="E624" s="256" t="s">
        <v>1</v>
      </c>
      <c r="F624" s="257" t="s">
        <v>213</v>
      </c>
      <c r="G624" s="255"/>
      <c r="H624" s="256" t="s">
        <v>1</v>
      </c>
      <c r="I624" s="258"/>
      <c r="J624" s="255"/>
      <c r="K624" s="255"/>
      <c r="L624" s="259"/>
      <c r="M624" s="260"/>
      <c r="N624" s="261"/>
      <c r="O624" s="261"/>
      <c r="P624" s="261"/>
      <c r="Q624" s="261"/>
      <c r="R624" s="261"/>
      <c r="S624" s="261"/>
      <c r="T624" s="262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T624" s="263" t="s">
        <v>172</v>
      </c>
      <c r="AU624" s="263" t="s">
        <v>83</v>
      </c>
      <c r="AV624" s="14" t="s">
        <v>81</v>
      </c>
      <c r="AW624" s="14" t="s">
        <v>31</v>
      </c>
      <c r="AX624" s="14" t="s">
        <v>12</v>
      </c>
      <c r="AY624" s="263" t="s">
        <v>164</v>
      </c>
    </row>
    <row r="625" s="14" customFormat="1">
      <c r="A625" s="14"/>
      <c r="B625" s="254"/>
      <c r="C625" s="255"/>
      <c r="D625" s="244" t="s">
        <v>172</v>
      </c>
      <c r="E625" s="256" t="s">
        <v>1</v>
      </c>
      <c r="F625" s="257" t="s">
        <v>1012</v>
      </c>
      <c r="G625" s="255"/>
      <c r="H625" s="256" t="s">
        <v>1</v>
      </c>
      <c r="I625" s="258"/>
      <c r="J625" s="255"/>
      <c r="K625" s="255"/>
      <c r="L625" s="259"/>
      <c r="M625" s="260"/>
      <c r="N625" s="261"/>
      <c r="O625" s="261"/>
      <c r="P625" s="261"/>
      <c r="Q625" s="261"/>
      <c r="R625" s="261"/>
      <c r="S625" s="261"/>
      <c r="T625" s="262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T625" s="263" t="s">
        <v>172</v>
      </c>
      <c r="AU625" s="263" t="s">
        <v>83</v>
      </c>
      <c r="AV625" s="14" t="s">
        <v>81</v>
      </c>
      <c r="AW625" s="14" t="s">
        <v>31</v>
      </c>
      <c r="AX625" s="14" t="s">
        <v>12</v>
      </c>
      <c r="AY625" s="263" t="s">
        <v>164</v>
      </c>
    </row>
    <row r="626" s="13" customFormat="1">
      <c r="A626" s="13"/>
      <c r="B626" s="242"/>
      <c r="C626" s="243"/>
      <c r="D626" s="244" t="s">
        <v>172</v>
      </c>
      <c r="E626" s="245" t="s">
        <v>1</v>
      </c>
      <c r="F626" s="246" t="s">
        <v>1013</v>
      </c>
      <c r="G626" s="243"/>
      <c r="H626" s="247">
        <v>3403.54</v>
      </c>
      <c r="I626" s="248"/>
      <c r="J626" s="243"/>
      <c r="K626" s="243"/>
      <c r="L626" s="249"/>
      <c r="M626" s="250"/>
      <c r="N626" s="251"/>
      <c r="O626" s="251"/>
      <c r="P626" s="251"/>
      <c r="Q626" s="251"/>
      <c r="R626" s="251"/>
      <c r="S626" s="251"/>
      <c r="T626" s="252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T626" s="253" t="s">
        <v>172</v>
      </c>
      <c r="AU626" s="253" t="s">
        <v>83</v>
      </c>
      <c r="AV626" s="13" t="s">
        <v>83</v>
      </c>
      <c r="AW626" s="13" t="s">
        <v>31</v>
      </c>
      <c r="AX626" s="13" t="s">
        <v>12</v>
      </c>
      <c r="AY626" s="253" t="s">
        <v>164</v>
      </c>
    </row>
    <row r="627" s="14" customFormat="1">
      <c r="A627" s="14"/>
      <c r="B627" s="254"/>
      <c r="C627" s="255"/>
      <c r="D627" s="244" t="s">
        <v>172</v>
      </c>
      <c r="E627" s="256" t="s">
        <v>1</v>
      </c>
      <c r="F627" s="257" t="s">
        <v>634</v>
      </c>
      <c r="G627" s="255"/>
      <c r="H627" s="256" t="s">
        <v>1</v>
      </c>
      <c r="I627" s="258"/>
      <c r="J627" s="255"/>
      <c r="K627" s="255"/>
      <c r="L627" s="259"/>
      <c r="M627" s="260"/>
      <c r="N627" s="261"/>
      <c r="O627" s="261"/>
      <c r="P627" s="261"/>
      <c r="Q627" s="261"/>
      <c r="R627" s="261"/>
      <c r="S627" s="261"/>
      <c r="T627" s="262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T627" s="263" t="s">
        <v>172</v>
      </c>
      <c r="AU627" s="263" t="s">
        <v>83</v>
      </c>
      <c r="AV627" s="14" t="s">
        <v>81</v>
      </c>
      <c r="AW627" s="14" t="s">
        <v>31</v>
      </c>
      <c r="AX627" s="14" t="s">
        <v>12</v>
      </c>
      <c r="AY627" s="263" t="s">
        <v>164</v>
      </c>
    </row>
    <row r="628" s="14" customFormat="1">
      <c r="A628" s="14"/>
      <c r="B628" s="254"/>
      <c r="C628" s="255"/>
      <c r="D628" s="244" t="s">
        <v>172</v>
      </c>
      <c r="E628" s="256" t="s">
        <v>1</v>
      </c>
      <c r="F628" s="257" t="s">
        <v>635</v>
      </c>
      <c r="G628" s="255"/>
      <c r="H628" s="256" t="s">
        <v>1</v>
      </c>
      <c r="I628" s="258"/>
      <c r="J628" s="255"/>
      <c r="K628" s="255"/>
      <c r="L628" s="259"/>
      <c r="M628" s="260"/>
      <c r="N628" s="261"/>
      <c r="O628" s="261"/>
      <c r="P628" s="261"/>
      <c r="Q628" s="261"/>
      <c r="R628" s="261"/>
      <c r="S628" s="261"/>
      <c r="T628" s="262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T628" s="263" t="s">
        <v>172</v>
      </c>
      <c r="AU628" s="263" t="s">
        <v>83</v>
      </c>
      <c r="AV628" s="14" t="s">
        <v>81</v>
      </c>
      <c r="AW628" s="14" t="s">
        <v>31</v>
      </c>
      <c r="AX628" s="14" t="s">
        <v>12</v>
      </c>
      <c r="AY628" s="263" t="s">
        <v>164</v>
      </c>
    </row>
    <row r="629" s="15" customFormat="1">
      <c r="A629" s="15"/>
      <c r="B629" s="264"/>
      <c r="C629" s="265"/>
      <c r="D629" s="244" t="s">
        <v>172</v>
      </c>
      <c r="E629" s="266" t="s">
        <v>1</v>
      </c>
      <c r="F629" s="267" t="s">
        <v>180</v>
      </c>
      <c r="G629" s="265"/>
      <c r="H629" s="268">
        <v>3403.54</v>
      </c>
      <c r="I629" s="269"/>
      <c r="J629" s="265"/>
      <c r="K629" s="265"/>
      <c r="L629" s="270"/>
      <c r="M629" s="271"/>
      <c r="N629" s="272"/>
      <c r="O629" s="272"/>
      <c r="P629" s="272"/>
      <c r="Q629" s="272"/>
      <c r="R629" s="272"/>
      <c r="S629" s="272"/>
      <c r="T629" s="273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T629" s="274" t="s">
        <v>172</v>
      </c>
      <c r="AU629" s="274" t="s">
        <v>83</v>
      </c>
      <c r="AV629" s="15" t="s">
        <v>170</v>
      </c>
      <c r="AW629" s="15" t="s">
        <v>31</v>
      </c>
      <c r="AX629" s="15" t="s">
        <v>81</v>
      </c>
      <c r="AY629" s="274" t="s">
        <v>164</v>
      </c>
    </row>
    <row r="630" s="2" customFormat="1" ht="24.15" customHeight="1">
      <c r="A630" s="39"/>
      <c r="B630" s="40"/>
      <c r="C630" s="228" t="s">
        <v>614</v>
      </c>
      <c r="D630" s="228" t="s">
        <v>166</v>
      </c>
      <c r="E630" s="229" t="s">
        <v>637</v>
      </c>
      <c r="F630" s="230" t="s">
        <v>638</v>
      </c>
      <c r="G630" s="231" t="s">
        <v>169</v>
      </c>
      <c r="H630" s="232">
        <v>163.88999999999999</v>
      </c>
      <c r="I630" s="233"/>
      <c r="J630" s="234">
        <f>ROUND(I630*H630,2)</f>
        <v>0</v>
      </c>
      <c r="K630" s="235"/>
      <c r="L630" s="45"/>
      <c r="M630" s="236" t="s">
        <v>1</v>
      </c>
      <c r="N630" s="237" t="s">
        <v>39</v>
      </c>
      <c r="O630" s="92"/>
      <c r="P630" s="238">
        <f>O630*H630</f>
        <v>0</v>
      </c>
      <c r="Q630" s="238">
        <v>0.10373</v>
      </c>
      <c r="R630" s="238">
        <f>Q630*H630</f>
        <v>17.000309699999999</v>
      </c>
      <c r="S630" s="238">
        <v>0</v>
      </c>
      <c r="T630" s="239">
        <f>S630*H630</f>
        <v>0</v>
      </c>
      <c r="U630" s="39"/>
      <c r="V630" s="39"/>
      <c r="W630" s="39"/>
      <c r="X630" s="39"/>
      <c r="Y630" s="39"/>
      <c r="Z630" s="39"/>
      <c r="AA630" s="39"/>
      <c r="AB630" s="39"/>
      <c r="AC630" s="39"/>
      <c r="AD630" s="39"/>
      <c r="AE630" s="39"/>
      <c r="AR630" s="240" t="s">
        <v>170</v>
      </c>
      <c r="AT630" s="240" t="s">
        <v>166</v>
      </c>
      <c r="AU630" s="240" t="s">
        <v>83</v>
      </c>
      <c r="AY630" s="18" t="s">
        <v>164</v>
      </c>
      <c r="BE630" s="241">
        <f>IF(N630="základní",J630,0)</f>
        <v>0</v>
      </c>
      <c r="BF630" s="241">
        <f>IF(N630="snížená",J630,0)</f>
        <v>0</v>
      </c>
      <c r="BG630" s="241">
        <f>IF(N630="zákl. přenesená",J630,0)</f>
        <v>0</v>
      </c>
      <c r="BH630" s="241">
        <f>IF(N630="sníž. přenesená",J630,0)</f>
        <v>0</v>
      </c>
      <c r="BI630" s="241">
        <f>IF(N630="nulová",J630,0)</f>
        <v>0</v>
      </c>
      <c r="BJ630" s="18" t="s">
        <v>81</v>
      </c>
      <c r="BK630" s="241">
        <f>ROUND(I630*H630,2)</f>
        <v>0</v>
      </c>
      <c r="BL630" s="18" t="s">
        <v>170</v>
      </c>
      <c r="BM630" s="240" t="s">
        <v>1189</v>
      </c>
    </row>
    <row r="631" s="14" customFormat="1">
      <c r="A631" s="14"/>
      <c r="B631" s="254"/>
      <c r="C631" s="255"/>
      <c r="D631" s="244" t="s">
        <v>172</v>
      </c>
      <c r="E631" s="256" t="s">
        <v>1</v>
      </c>
      <c r="F631" s="257" t="s">
        <v>208</v>
      </c>
      <c r="G631" s="255"/>
      <c r="H631" s="256" t="s">
        <v>1</v>
      </c>
      <c r="I631" s="258"/>
      <c r="J631" s="255"/>
      <c r="K631" s="255"/>
      <c r="L631" s="259"/>
      <c r="M631" s="260"/>
      <c r="N631" s="261"/>
      <c r="O631" s="261"/>
      <c r="P631" s="261"/>
      <c r="Q631" s="261"/>
      <c r="R631" s="261"/>
      <c r="S631" s="261"/>
      <c r="T631" s="262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T631" s="263" t="s">
        <v>172</v>
      </c>
      <c r="AU631" s="263" t="s">
        <v>83</v>
      </c>
      <c r="AV631" s="14" t="s">
        <v>81</v>
      </c>
      <c r="AW631" s="14" t="s">
        <v>31</v>
      </c>
      <c r="AX631" s="14" t="s">
        <v>12</v>
      </c>
      <c r="AY631" s="263" t="s">
        <v>164</v>
      </c>
    </row>
    <row r="632" s="14" customFormat="1">
      <c r="A632" s="14"/>
      <c r="B632" s="254"/>
      <c r="C632" s="255"/>
      <c r="D632" s="244" t="s">
        <v>172</v>
      </c>
      <c r="E632" s="256" t="s">
        <v>1</v>
      </c>
      <c r="F632" s="257" t="s">
        <v>1010</v>
      </c>
      <c r="G632" s="255"/>
      <c r="H632" s="256" t="s">
        <v>1</v>
      </c>
      <c r="I632" s="258"/>
      <c r="J632" s="255"/>
      <c r="K632" s="255"/>
      <c r="L632" s="259"/>
      <c r="M632" s="260"/>
      <c r="N632" s="261"/>
      <c r="O632" s="261"/>
      <c r="P632" s="261"/>
      <c r="Q632" s="261"/>
      <c r="R632" s="261"/>
      <c r="S632" s="261"/>
      <c r="T632" s="262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T632" s="263" t="s">
        <v>172</v>
      </c>
      <c r="AU632" s="263" t="s">
        <v>83</v>
      </c>
      <c r="AV632" s="14" t="s">
        <v>81</v>
      </c>
      <c r="AW632" s="14" t="s">
        <v>31</v>
      </c>
      <c r="AX632" s="14" t="s">
        <v>12</v>
      </c>
      <c r="AY632" s="263" t="s">
        <v>164</v>
      </c>
    </row>
    <row r="633" s="13" customFormat="1">
      <c r="A633" s="13"/>
      <c r="B633" s="242"/>
      <c r="C633" s="243"/>
      <c r="D633" s="244" t="s">
        <v>172</v>
      </c>
      <c r="E633" s="245" t="s">
        <v>1</v>
      </c>
      <c r="F633" s="246" t="s">
        <v>1011</v>
      </c>
      <c r="G633" s="243"/>
      <c r="H633" s="247">
        <v>163.88999999999999</v>
      </c>
      <c r="I633" s="248"/>
      <c r="J633" s="243"/>
      <c r="K633" s="243"/>
      <c r="L633" s="249"/>
      <c r="M633" s="250"/>
      <c r="N633" s="251"/>
      <c r="O633" s="251"/>
      <c r="P633" s="251"/>
      <c r="Q633" s="251"/>
      <c r="R633" s="251"/>
      <c r="S633" s="251"/>
      <c r="T633" s="252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T633" s="253" t="s">
        <v>172</v>
      </c>
      <c r="AU633" s="253" t="s">
        <v>83</v>
      </c>
      <c r="AV633" s="13" t="s">
        <v>83</v>
      </c>
      <c r="AW633" s="13" t="s">
        <v>31</v>
      </c>
      <c r="AX633" s="13" t="s">
        <v>12</v>
      </c>
      <c r="AY633" s="253" t="s">
        <v>164</v>
      </c>
    </row>
    <row r="634" s="15" customFormat="1">
      <c r="A634" s="15"/>
      <c r="B634" s="264"/>
      <c r="C634" s="265"/>
      <c r="D634" s="244" t="s">
        <v>172</v>
      </c>
      <c r="E634" s="266" t="s">
        <v>1</v>
      </c>
      <c r="F634" s="267" t="s">
        <v>180</v>
      </c>
      <c r="G634" s="265"/>
      <c r="H634" s="268">
        <v>163.88999999999999</v>
      </c>
      <c r="I634" s="269"/>
      <c r="J634" s="265"/>
      <c r="K634" s="265"/>
      <c r="L634" s="270"/>
      <c r="M634" s="271"/>
      <c r="N634" s="272"/>
      <c r="O634" s="272"/>
      <c r="P634" s="272"/>
      <c r="Q634" s="272"/>
      <c r="R634" s="272"/>
      <c r="S634" s="272"/>
      <c r="T634" s="273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T634" s="274" t="s">
        <v>172</v>
      </c>
      <c r="AU634" s="274" t="s">
        <v>83</v>
      </c>
      <c r="AV634" s="15" t="s">
        <v>170</v>
      </c>
      <c r="AW634" s="15" t="s">
        <v>31</v>
      </c>
      <c r="AX634" s="15" t="s">
        <v>81</v>
      </c>
      <c r="AY634" s="274" t="s">
        <v>164</v>
      </c>
    </row>
    <row r="635" s="2" customFormat="1" ht="21.75" customHeight="1">
      <c r="A635" s="39"/>
      <c r="B635" s="40"/>
      <c r="C635" s="228" t="s">
        <v>618</v>
      </c>
      <c r="D635" s="228" t="s">
        <v>166</v>
      </c>
      <c r="E635" s="229" t="s">
        <v>641</v>
      </c>
      <c r="F635" s="230" t="s">
        <v>642</v>
      </c>
      <c r="G635" s="231" t="s">
        <v>169</v>
      </c>
      <c r="H635" s="232">
        <v>212.47999999999999</v>
      </c>
      <c r="I635" s="233"/>
      <c r="J635" s="234">
        <f>ROUND(I635*H635,2)</f>
        <v>0</v>
      </c>
      <c r="K635" s="235"/>
      <c r="L635" s="45"/>
      <c r="M635" s="236" t="s">
        <v>1</v>
      </c>
      <c r="N635" s="237" t="s">
        <v>39</v>
      </c>
      <c r="O635" s="92"/>
      <c r="P635" s="238">
        <f>O635*H635</f>
        <v>0</v>
      </c>
      <c r="Q635" s="238">
        <v>0.42349999999999999</v>
      </c>
      <c r="R635" s="238">
        <f>Q635*H635</f>
        <v>89.985279999999989</v>
      </c>
      <c r="S635" s="238">
        <v>0</v>
      </c>
      <c r="T635" s="239">
        <f>S635*H635</f>
        <v>0</v>
      </c>
      <c r="U635" s="39"/>
      <c r="V635" s="39"/>
      <c r="W635" s="39"/>
      <c r="X635" s="39"/>
      <c r="Y635" s="39"/>
      <c r="Z635" s="39"/>
      <c r="AA635" s="39"/>
      <c r="AB635" s="39"/>
      <c r="AC635" s="39"/>
      <c r="AD635" s="39"/>
      <c r="AE635" s="39"/>
      <c r="AR635" s="240" t="s">
        <v>170</v>
      </c>
      <c r="AT635" s="240" t="s">
        <v>166</v>
      </c>
      <c r="AU635" s="240" t="s">
        <v>83</v>
      </c>
      <c r="AY635" s="18" t="s">
        <v>164</v>
      </c>
      <c r="BE635" s="241">
        <f>IF(N635="základní",J635,0)</f>
        <v>0</v>
      </c>
      <c r="BF635" s="241">
        <f>IF(N635="snížená",J635,0)</f>
        <v>0</v>
      </c>
      <c r="BG635" s="241">
        <f>IF(N635="zákl. přenesená",J635,0)</f>
        <v>0</v>
      </c>
      <c r="BH635" s="241">
        <f>IF(N635="sníž. přenesená",J635,0)</f>
        <v>0</v>
      </c>
      <c r="BI635" s="241">
        <f>IF(N635="nulová",J635,0)</f>
        <v>0</v>
      </c>
      <c r="BJ635" s="18" t="s">
        <v>81</v>
      </c>
      <c r="BK635" s="241">
        <f>ROUND(I635*H635,2)</f>
        <v>0</v>
      </c>
      <c r="BL635" s="18" t="s">
        <v>170</v>
      </c>
      <c r="BM635" s="240" t="s">
        <v>1190</v>
      </c>
    </row>
    <row r="636" s="14" customFormat="1">
      <c r="A636" s="14"/>
      <c r="B636" s="254"/>
      <c r="C636" s="255"/>
      <c r="D636" s="244" t="s">
        <v>172</v>
      </c>
      <c r="E636" s="256" t="s">
        <v>1</v>
      </c>
      <c r="F636" s="257" t="s">
        <v>198</v>
      </c>
      <c r="G636" s="255"/>
      <c r="H636" s="256" t="s">
        <v>1</v>
      </c>
      <c r="I636" s="258"/>
      <c r="J636" s="255"/>
      <c r="K636" s="255"/>
      <c r="L636" s="259"/>
      <c r="M636" s="260"/>
      <c r="N636" s="261"/>
      <c r="O636" s="261"/>
      <c r="P636" s="261"/>
      <c r="Q636" s="261"/>
      <c r="R636" s="261"/>
      <c r="S636" s="261"/>
      <c r="T636" s="262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T636" s="263" t="s">
        <v>172</v>
      </c>
      <c r="AU636" s="263" t="s">
        <v>83</v>
      </c>
      <c r="AV636" s="14" t="s">
        <v>81</v>
      </c>
      <c r="AW636" s="14" t="s">
        <v>31</v>
      </c>
      <c r="AX636" s="14" t="s">
        <v>12</v>
      </c>
      <c r="AY636" s="263" t="s">
        <v>164</v>
      </c>
    </row>
    <row r="637" s="14" customFormat="1">
      <c r="A637" s="14"/>
      <c r="B637" s="254"/>
      <c r="C637" s="255"/>
      <c r="D637" s="244" t="s">
        <v>172</v>
      </c>
      <c r="E637" s="256" t="s">
        <v>1</v>
      </c>
      <c r="F637" s="257" t="s">
        <v>1007</v>
      </c>
      <c r="G637" s="255"/>
      <c r="H637" s="256" t="s">
        <v>1</v>
      </c>
      <c r="I637" s="258"/>
      <c r="J637" s="255"/>
      <c r="K637" s="255"/>
      <c r="L637" s="259"/>
      <c r="M637" s="260"/>
      <c r="N637" s="261"/>
      <c r="O637" s="261"/>
      <c r="P637" s="261"/>
      <c r="Q637" s="261"/>
      <c r="R637" s="261"/>
      <c r="S637" s="261"/>
      <c r="T637" s="262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T637" s="263" t="s">
        <v>172</v>
      </c>
      <c r="AU637" s="263" t="s">
        <v>83</v>
      </c>
      <c r="AV637" s="14" t="s">
        <v>81</v>
      </c>
      <c r="AW637" s="14" t="s">
        <v>31</v>
      </c>
      <c r="AX637" s="14" t="s">
        <v>12</v>
      </c>
      <c r="AY637" s="263" t="s">
        <v>164</v>
      </c>
    </row>
    <row r="638" s="13" customFormat="1">
      <c r="A638" s="13"/>
      <c r="B638" s="242"/>
      <c r="C638" s="243"/>
      <c r="D638" s="244" t="s">
        <v>172</v>
      </c>
      <c r="E638" s="245" t="s">
        <v>1</v>
      </c>
      <c r="F638" s="246" t="s">
        <v>1008</v>
      </c>
      <c r="G638" s="243"/>
      <c r="H638" s="247">
        <v>212.47999999999999</v>
      </c>
      <c r="I638" s="248"/>
      <c r="J638" s="243"/>
      <c r="K638" s="243"/>
      <c r="L638" s="249"/>
      <c r="M638" s="250"/>
      <c r="N638" s="251"/>
      <c r="O638" s="251"/>
      <c r="P638" s="251"/>
      <c r="Q638" s="251"/>
      <c r="R638" s="251"/>
      <c r="S638" s="251"/>
      <c r="T638" s="252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T638" s="253" t="s">
        <v>172</v>
      </c>
      <c r="AU638" s="253" t="s">
        <v>83</v>
      </c>
      <c r="AV638" s="13" t="s">
        <v>83</v>
      </c>
      <c r="AW638" s="13" t="s">
        <v>31</v>
      </c>
      <c r="AX638" s="13" t="s">
        <v>12</v>
      </c>
      <c r="AY638" s="253" t="s">
        <v>164</v>
      </c>
    </row>
    <row r="639" s="15" customFormat="1">
      <c r="A639" s="15"/>
      <c r="B639" s="264"/>
      <c r="C639" s="265"/>
      <c r="D639" s="244" t="s">
        <v>172</v>
      </c>
      <c r="E639" s="266" t="s">
        <v>1</v>
      </c>
      <c r="F639" s="267" t="s">
        <v>180</v>
      </c>
      <c r="G639" s="265"/>
      <c r="H639" s="268">
        <v>212.47999999999999</v>
      </c>
      <c r="I639" s="269"/>
      <c r="J639" s="265"/>
      <c r="K639" s="265"/>
      <c r="L639" s="270"/>
      <c r="M639" s="271"/>
      <c r="N639" s="272"/>
      <c r="O639" s="272"/>
      <c r="P639" s="272"/>
      <c r="Q639" s="272"/>
      <c r="R639" s="272"/>
      <c r="S639" s="272"/>
      <c r="T639" s="273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T639" s="274" t="s">
        <v>172</v>
      </c>
      <c r="AU639" s="274" t="s">
        <v>83</v>
      </c>
      <c r="AV639" s="15" t="s">
        <v>170</v>
      </c>
      <c r="AW639" s="15" t="s">
        <v>31</v>
      </c>
      <c r="AX639" s="15" t="s">
        <v>81</v>
      </c>
      <c r="AY639" s="274" t="s">
        <v>164</v>
      </c>
    </row>
    <row r="640" s="2" customFormat="1" ht="24.15" customHeight="1">
      <c r="A640" s="39"/>
      <c r="B640" s="40"/>
      <c r="C640" s="228" t="s">
        <v>622</v>
      </c>
      <c r="D640" s="228" t="s">
        <v>166</v>
      </c>
      <c r="E640" s="229" t="s">
        <v>660</v>
      </c>
      <c r="F640" s="230" t="s">
        <v>661</v>
      </c>
      <c r="G640" s="231" t="s">
        <v>169</v>
      </c>
      <c r="H640" s="232">
        <v>28.440000000000001</v>
      </c>
      <c r="I640" s="233"/>
      <c r="J640" s="234">
        <f>ROUND(I640*H640,2)</f>
        <v>0</v>
      </c>
      <c r="K640" s="235"/>
      <c r="L640" s="45"/>
      <c r="M640" s="236" t="s">
        <v>1</v>
      </c>
      <c r="N640" s="237" t="s">
        <v>39</v>
      </c>
      <c r="O640" s="92"/>
      <c r="P640" s="238">
        <f>O640*H640</f>
        <v>0</v>
      </c>
      <c r="Q640" s="238">
        <v>0.089219999999999994</v>
      </c>
      <c r="R640" s="238">
        <f>Q640*H640</f>
        <v>2.5374167999999999</v>
      </c>
      <c r="S640" s="238">
        <v>0</v>
      </c>
      <c r="T640" s="239">
        <f>S640*H640</f>
        <v>0</v>
      </c>
      <c r="U640" s="39"/>
      <c r="V640" s="39"/>
      <c r="W640" s="39"/>
      <c r="X640" s="39"/>
      <c r="Y640" s="39"/>
      <c r="Z640" s="39"/>
      <c r="AA640" s="39"/>
      <c r="AB640" s="39"/>
      <c r="AC640" s="39"/>
      <c r="AD640" s="39"/>
      <c r="AE640" s="39"/>
      <c r="AR640" s="240" t="s">
        <v>170</v>
      </c>
      <c r="AT640" s="240" t="s">
        <v>166</v>
      </c>
      <c r="AU640" s="240" t="s">
        <v>83</v>
      </c>
      <c r="AY640" s="18" t="s">
        <v>164</v>
      </c>
      <c r="BE640" s="241">
        <f>IF(N640="základní",J640,0)</f>
        <v>0</v>
      </c>
      <c r="BF640" s="241">
        <f>IF(N640="snížená",J640,0)</f>
        <v>0</v>
      </c>
      <c r="BG640" s="241">
        <f>IF(N640="zákl. přenesená",J640,0)</f>
        <v>0</v>
      </c>
      <c r="BH640" s="241">
        <f>IF(N640="sníž. přenesená",J640,0)</f>
        <v>0</v>
      </c>
      <c r="BI640" s="241">
        <f>IF(N640="nulová",J640,0)</f>
        <v>0</v>
      </c>
      <c r="BJ640" s="18" t="s">
        <v>81</v>
      </c>
      <c r="BK640" s="241">
        <f>ROUND(I640*H640,2)</f>
        <v>0</v>
      </c>
      <c r="BL640" s="18" t="s">
        <v>170</v>
      </c>
      <c r="BM640" s="240" t="s">
        <v>1191</v>
      </c>
    </row>
    <row r="641" s="14" customFormat="1">
      <c r="A641" s="14"/>
      <c r="B641" s="254"/>
      <c r="C641" s="255"/>
      <c r="D641" s="244" t="s">
        <v>172</v>
      </c>
      <c r="E641" s="256" t="s">
        <v>1</v>
      </c>
      <c r="F641" s="257" t="s">
        <v>185</v>
      </c>
      <c r="G641" s="255"/>
      <c r="H641" s="256" t="s">
        <v>1</v>
      </c>
      <c r="I641" s="258"/>
      <c r="J641" s="255"/>
      <c r="K641" s="255"/>
      <c r="L641" s="259"/>
      <c r="M641" s="260"/>
      <c r="N641" s="261"/>
      <c r="O641" s="261"/>
      <c r="P641" s="261"/>
      <c r="Q641" s="261"/>
      <c r="R641" s="261"/>
      <c r="S641" s="261"/>
      <c r="T641" s="262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T641" s="263" t="s">
        <v>172</v>
      </c>
      <c r="AU641" s="263" t="s">
        <v>83</v>
      </c>
      <c r="AV641" s="14" t="s">
        <v>81</v>
      </c>
      <c r="AW641" s="14" t="s">
        <v>31</v>
      </c>
      <c r="AX641" s="14" t="s">
        <v>12</v>
      </c>
      <c r="AY641" s="263" t="s">
        <v>164</v>
      </c>
    </row>
    <row r="642" s="14" customFormat="1">
      <c r="A642" s="14"/>
      <c r="B642" s="254"/>
      <c r="C642" s="255"/>
      <c r="D642" s="244" t="s">
        <v>172</v>
      </c>
      <c r="E642" s="256" t="s">
        <v>1</v>
      </c>
      <c r="F642" s="257" t="s">
        <v>993</v>
      </c>
      <c r="G642" s="255"/>
      <c r="H642" s="256" t="s">
        <v>1</v>
      </c>
      <c r="I642" s="258"/>
      <c r="J642" s="255"/>
      <c r="K642" s="255"/>
      <c r="L642" s="259"/>
      <c r="M642" s="260"/>
      <c r="N642" s="261"/>
      <c r="O642" s="261"/>
      <c r="P642" s="261"/>
      <c r="Q642" s="261"/>
      <c r="R642" s="261"/>
      <c r="S642" s="261"/>
      <c r="T642" s="262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T642" s="263" t="s">
        <v>172</v>
      </c>
      <c r="AU642" s="263" t="s">
        <v>83</v>
      </c>
      <c r="AV642" s="14" t="s">
        <v>81</v>
      </c>
      <c r="AW642" s="14" t="s">
        <v>31</v>
      </c>
      <c r="AX642" s="14" t="s">
        <v>12</v>
      </c>
      <c r="AY642" s="263" t="s">
        <v>164</v>
      </c>
    </row>
    <row r="643" s="13" customFormat="1">
      <c r="A643" s="13"/>
      <c r="B643" s="242"/>
      <c r="C643" s="243"/>
      <c r="D643" s="244" t="s">
        <v>172</v>
      </c>
      <c r="E643" s="245" t="s">
        <v>1</v>
      </c>
      <c r="F643" s="246" t="s">
        <v>994</v>
      </c>
      <c r="G643" s="243"/>
      <c r="H643" s="247">
        <v>28.440000000000001</v>
      </c>
      <c r="I643" s="248"/>
      <c r="J643" s="243"/>
      <c r="K643" s="243"/>
      <c r="L643" s="249"/>
      <c r="M643" s="250"/>
      <c r="N643" s="251"/>
      <c r="O643" s="251"/>
      <c r="P643" s="251"/>
      <c r="Q643" s="251"/>
      <c r="R643" s="251"/>
      <c r="S643" s="251"/>
      <c r="T643" s="252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T643" s="253" t="s">
        <v>172</v>
      </c>
      <c r="AU643" s="253" t="s">
        <v>83</v>
      </c>
      <c r="AV643" s="13" t="s">
        <v>83</v>
      </c>
      <c r="AW643" s="13" t="s">
        <v>31</v>
      </c>
      <c r="AX643" s="13" t="s">
        <v>12</v>
      </c>
      <c r="AY643" s="253" t="s">
        <v>164</v>
      </c>
    </row>
    <row r="644" s="15" customFormat="1">
      <c r="A644" s="15"/>
      <c r="B644" s="264"/>
      <c r="C644" s="265"/>
      <c r="D644" s="244" t="s">
        <v>172</v>
      </c>
      <c r="E644" s="266" t="s">
        <v>1</v>
      </c>
      <c r="F644" s="267" t="s">
        <v>180</v>
      </c>
      <c r="G644" s="265"/>
      <c r="H644" s="268">
        <v>28.440000000000001</v>
      </c>
      <c r="I644" s="269"/>
      <c r="J644" s="265"/>
      <c r="K644" s="265"/>
      <c r="L644" s="270"/>
      <c r="M644" s="271"/>
      <c r="N644" s="272"/>
      <c r="O644" s="272"/>
      <c r="P644" s="272"/>
      <c r="Q644" s="272"/>
      <c r="R644" s="272"/>
      <c r="S644" s="272"/>
      <c r="T644" s="273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T644" s="274" t="s">
        <v>172</v>
      </c>
      <c r="AU644" s="274" t="s">
        <v>83</v>
      </c>
      <c r="AV644" s="15" t="s">
        <v>170</v>
      </c>
      <c r="AW644" s="15" t="s">
        <v>31</v>
      </c>
      <c r="AX644" s="15" t="s">
        <v>81</v>
      </c>
      <c r="AY644" s="274" t="s">
        <v>164</v>
      </c>
    </row>
    <row r="645" s="12" customFormat="1" ht="22.8" customHeight="1">
      <c r="A645" s="12"/>
      <c r="B645" s="212"/>
      <c r="C645" s="213"/>
      <c r="D645" s="214" t="s">
        <v>73</v>
      </c>
      <c r="E645" s="226" t="s">
        <v>222</v>
      </c>
      <c r="F645" s="226" t="s">
        <v>667</v>
      </c>
      <c r="G645" s="213"/>
      <c r="H645" s="213"/>
      <c r="I645" s="216"/>
      <c r="J645" s="227">
        <f>BK645</f>
        <v>0</v>
      </c>
      <c r="K645" s="213"/>
      <c r="L645" s="218"/>
      <c r="M645" s="219"/>
      <c r="N645" s="220"/>
      <c r="O645" s="220"/>
      <c r="P645" s="221">
        <f>SUM(P646:P1000)</f>
        <v>0</v>
      </c>
      <c r="Q645" s="220"/>
      <c r="R645" s="221">
        <f>SUM(R646:R1000)</f>
        <v>118.86542746999999</v>
      </c>
      <c r="S645" s="220"/>
      <c r="T645" s="222">
        <f>SUM(T646:T1000)</f>
        <v>0</v>
      </c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R645" s="223" t="s">
        <v>81</v>
      </c>
      <c r="AT645" s="224" t="s">
        <v>73</v>
      </c>
      <c r="AU645" s="224" t="s">
        <v>81</v>
      </c>
      <c r="AY645" s="223" t="s">
        <v>164</v>
      </c>
      <c r="BK645" s="225">
        <f>SUM(BK646:BK1000)</f>
        <v>0</v>
      </c>
    </row>
    <row r="646" s="2" customFormat="1" ht="24.15" customHeight="1">
      <c r="A646" s="39"/>
      <c r="B646" s="40"/>
      <c r="C646" s="228" t="s">
        <v>626</v>
      </c>
      <c r="D646" s="228" t="s">
        <v>166</v>
      </c>
      <c r="E646" s="229" t="s">
        <v>1192</v>
      </c>
      <c r="F646" s="230" t="s">
        <v>1193</v>
      </c>
      <c r="G646" s="231" t="s">
        <v>556</v>
      </c>
      <c r="H646" s="232">
        <v>1</v>
      </c>
      <c r="I646" s="233"/>
      <c r="J646" s="234">
        <f>ROUND(I646*H646,2)</f>
        <v>0</v>
      </c>
      <c r="K646" s="235"/>
      <c r="L646" s="45"/>
      <c r="M646" s="236" t="s">
        <v>1</v>
      </c>
      <c r="N646" s="237" t="s">
        <v>39</v>
      </c>
      <c r="O646" s="92"/>
      <c r="P646" s="238">
        <f>O646*H646</f>
        <v>0</v>
      </c>
      <c r="Q646" s="238">
        <v>0</v>
      </c>
      <c r="R646" s="238">
        <f>Q646*H646</f>
        <v>0</v>
      </c>
      <c r="S646" s="238">
        <v>0</v>
      </c>
      <c r="T646" s="239">
        <f>S646*H646</f>
        <v>0</v>
      </c>
      <c r="U646" s="39"/>
      <c r="V646" s="39"/>
      <c r="W646" s="39"/>
      <c r="X646" s="39"/>
      <c r="Y646" s="39"/>
      <c r="Z646" s="39"/>
      <c r="AA646" s="39"/>
      <c r="AB646" s="39"/>
      <c r="AC646" s="39"/>
      <c r="AD646" s="39"/>
      <c r="AE646" s="39"/>
      <c r="AR646" s="240" t="s">
        <v>170</v>
      </c>
      <c r="AT646" s="240" t="s">
        <v>166</v>
      </c>
      <c r="AU646" s="240" t="s">
        <v>83</v>
      </c>
      <c r="AY646" s="18" t="s">
        <v>164</v>
      </c>
      <c r="BE646" s="241">
        <f>IF(N646="základní",J646,0)</f>
        <v>0</v>
      </c>
      <c r="BF646" s="241">
        <f>IF(N646="snížená",J646,0)</f>
        <v>0</v>
      </c>
      <c r="BG646" s="241">
        <f>IF(N646="zákl. přenesená",J646,0)</f>
        <v>0</v>
      </c>
      <c r="BH646" s="241">
        <f>IF(N646="sníž. přenesená",J646,0)</f>
        <v>0</v>
      </c>
      <c r="BI646" s="241">
        <f>IF(N646="nulová",J646,0)</f>
        <v>0</v>
      </c>
      <c r="BJ646" s="18" t="s">
        <v>81</v>
      </c>
      <c r="BK646" s="241">
        <f>ROUND(I646*H646,2)</f>
        <v>0</v>
      </c>
      <c r="BL646" s="18" t="s">
        <v>170</v>
      </c>
      <c r="BM646" s="240" t="s">
        <v>1194</v>
      </c>
    </row>
    <row r="647" s="14" customFormat="1">
      <c r="A647" s="14"/>
      <c r="B647" s="254"/>
      <c r="C647" s="255"/>
      <c r="D647" s="244" t="s">
        <v>172</v>
      </c>
      <c r="E647" s="256" t="s">
        <v>1</v>
      </c>
      <c r="F647" s="257" t="s">
        <v>1195</v>
      </c>
      <c r="G647" s="255"/>
      <c r="H647" s="256" t="s">
        <v>1</v>
      </c>
      <c r="I647" s="258"/>
      <c r="J647" s="255"/>
      <c r="K647" s="255"/>
      <c r="L647" s="259"/>
      <c r="M647" s="260"/>
      <c r="N647" s="261"/>
      <c r="O647" s="261"/>
      <c r="P647" s="261"/>
      <c r="Q647" s="261"/>
      <c r="R647" s="261"/>
      <c r="S647" s="261"/>
      <c r="T647" s="262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T647" s="263" t="s">
        <v>172</v>
      </c>
      <c r="AU647" s="263" t="s">
        <v>83</v>
      </c>
      <c r="AV647" s="14" t="s">
        <v>81</v>
      </c>
      <c r="AW647" s="14" t="s">
        <v>31</v>
      </c>
      <c r="AX647" s="14" t="s">
        <v>12</v>
      </c>
      <c r="AY647" s="263" t="s">
        <v>164</v>
      </c>
    </row>
    <row r="648" s="13" customFormat="1">
      <c r="A648" s="13"/>
      <c r="B648" s="242"/>
      <c r="C648" s="243"/>
      <c r="D648" s="244" t="s">
        <v>172</v>
      </c>
      <c r="E648" s="245" t="s">
        <v>1</v>
      </c>
      <c r="F648" s="246" t="s">
        <v>81</v>
      </c>
      <c r="G648" s="243"/>
      <c r="H648" s="247">
        <v>1</v>
      </c>
      <c r="I648" s="248"/>
      <c r="J648" s="243"/>
      <c r="K648" s="243"/>
      <c r="L648" s="249"/>
      <c r="M648" s="250"/>
      <c r="N648" s="251"/>
      <c r="O648" s="251"/>
      <c r="P648" s="251"/>
      <c r="Q648" s="251"/>
      <c r="R648" s="251"/>
      <c r="S648" s="251"/>
      <c r="T648" s="252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T648" s="253" t="s">
        <v>172</v>
      </c>
      <c r="AU648" s="253" t="s">
        <v>83</v>
      </c>
      <c r="AV648" s="13" t="s">
        <v>83</v>
      </c>
      <c r="AW648" s="13" t="s">
        <v>31</v>
      </c>
      <c r="AX648" s="13" t="s">
        <v>81</v>
      </c>
      <c r="AY648" s="253" t="s">
        <v>164</v>
      </c>
    </row>
    <row r="649" s="2" customFormat="1" ht="24.15" customHeight="1">
      <c r="A649" s="39"/>
      <c r="B649" s="40"/>
      <c r="C649" s="228" t="s">
        <v>630</v>
      </c>
      <c r="D649" s="228" t="s">
        <v>166</v>
      </c>
      <c r="E649" s="229" t="s">
        <v>1196</v>
      </c>
      <c r="F649" s="230" t="s">
        <v>1197</v>
      </c>
      <c r="G649" s="231" t="s">
        <v>556</v>
      </c>
      <c r="H649" s="232">
        <v>20</v>
      </c>
      <c r="I649" s="233"/>
      <c r="J649" s="234">
        <f>ROUND(I649*H649,2)</f>
        <v>0</v>
      </c>
      <c r="K649" s="235"/>
      <c r="L649" s="45"/>
      <c r="M649" s="236" t="s">
        <v>1</v>
      </c>
      <c r="N649" s="237" t="s">
        <v>39</v>
      </c>
      <c r="O649" s="92"/>
      <c r="P649" s="238">
        <f>O649*H649</f>
        <v>0</v>
      </c>
      <c r="Q649" s="238">
        <v>0.00167</v>
      </c>
      <c r="R649" s="238">
        <f>Q649*H649</f>
        <v>0.033399999999999999</v>
      </c>
      <c r="S649" s="238">
        <v>0</v>
      </c>
      <c r="T649" s="239">
        <f>S649*H649</f>
        <v>0</v>
      </c>
      <c r="U649" s="39"/>
      <c r="V649" s="39"/>
      <c r="W649" s="39"/>
      <c r="X649" s="39"/>
      <c r="Y649" s="39"/>
      <c r="Z649" s="39"/>
      <c r="AA649" s="39"/>
      <c r="AB649" s="39"/>
      <c r="AC649" s="39"/>
      <c r="AD649" s="39"/>
      <c r="AE649" s="39"/>
      <c r="AR649" s="240" t="s">
        <v>170</v>
      </c>
      <c r="AT649" s="240" t="s">
        <v>166</v>
      </c>
      <c r="AU649" s="240" t="s">
        <v>83</v>
      </c>
      <c r="AY649" s="18" t="s">
        <v>164</v>
      </c>
      <c r="BE649" s="241">
        <f>IF(N649="základní",J649,0)</f>
        <v>0</v>
      </c>
      <c r="BF649" s="241">
        <f>IF(N649="snížená",J649,0)</f>
        <v>0</v>
      </c>
      <c r="BG649" s="241">
        <f>IF(N649="zákl. přenesená",J649,0)</f>
        <v>0</v>
      </c>
      <c r="BH649" s="241">
        <f>IF(N649="sníž. přenesená",J649,0)</f>
        <v>0</v>
      </c>
      <c r="BI649" s="241">
        <f>IF(N649="nulová",J649,0)</f>
        <v>0</v>
      </c>
      <c r="BJ649" s="18" t="s">
        <v>81</v>
      </c>
      <c r="BK649" s="241">
        <f>ROUND(I649*H649,2)</f>
        <v>0</v>
      </c>
      <c r="BL649" s="18" t="s">
        <v>170</v>
      </c>
      <c r="BM649" s="240" t="s">
        <v>1198</v>
      </c>
    </row>
    <row r="650" s="13" customFormat="1">
      <c r="A650" s="13"/>
      <c r="B650" s="242"/>
      <c r="C650" s="243"/>
      <c r="D650" s="244" t="s">
        <v>172</v>
      </c>
      <c r="E650" s="245" t="s">
        <v>1</v>
      </c>
      <c r="F650" s="246" t="s">
        <v>1199</v>
      </c>
      <c r="G650" s="243"/>
      <c r="H650" s="247">
        <v>20</v>
      </c>
      <c r="I650" s="248"/>
      <c r="J650" s="243"/>
      <c r="K650" s="243"/>
      <c r="L650" s="249"/>
      <c r="M650" s="250"/>
      <c r="N650" s="251"/>
      <c r="O650" s="251"/>
      <c r="P650" s="251"/>
      <c r="Q650" s="251"/>
      <c r="R650" s="251"/>
      <c r="S650" s="251"/>
      <c r="T650" s="252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T650" s="253" t="s">
        <v>172</v>
      </c>
      <c r="AU650" s="253" t="s">
        <v>83</v>
      </c>
      <c r="AV650" s="13" t="s">
        <v>83</v>
      </c>
      <c r="AW650" s="13" t="s">
        <v>31</v>
      </c>
      <c r="AX650" s="13" t="s">
        <v>81</v>
      </c>
      <c r="AY650" s="253" t="s">
        <v>164</v>
      </c>
    </row>
    <row r="651" s="2" customFormat="1" ht="24.15" customHeight="1">
      <c r="A651" s="39"/>
      <c r="B651" s="40"/>
      <c r="C651" s="286" t="s">
        <v>636</v>
      </c>
      <c r="D651" s="286" t="s">
        <v>488</v>
      </c>
      <c r="E651" s="287" t="s">
        <v>1200</v>
      </c>
      <c r="F651" s="288" t="s">
        <v>1201</v>
      </c>
      <c r="G651" s="289" t="s">
        <v>556</v>
      </c>
      <c r="H651" s="290">
        <v>14</v>
      </c>
      <c r="I651" s="291"/>
      <c r="J651" s="292">
        <f>ROUND(I651*H651,2)</f>
        <v>0</v>
      </c>
      <c r="K651" s="293"/>
      <c r="L651" s="294"/>
      <c r="M651" s="295" t="s">
        <v>1</v>
      </c>
      <c r="N651" s="296" t="s">
        <v>39</v>
      </c>
      <c r="O651" s="92"/>
      <c r="P651" s="238">
        <f>O651*H651</f>
        <v>0</v>
      </c>
      <c r="Q651" s="238">
        <v>0.014200000000000001</v>
      </c>
      <c r="R651" s="238">
        <f>Q651*H651</f>
        <v>0.1988</v>
      </c>
      <c r="S651" s="238">
        <v>0</v>
      </c>
      <c r="T651" s="239">
        <f>S651*H651</f>
        <v>0</v>
      </c>
      <c r="U651" s="39"/>
      <c r="V651" s="39"/>
      <c r="W651" s="39"/>
      <c r="X651" s="39"/>
      <c r="Y651" s="39"/>
      <c r="Z651" s="39"/>
      <c r="AA651" s="39"/>
      <c r="AB651" s="39"/>
      <c r="AC651" s="39"/>
      <c r="AD651" s="39"/>
      <c r="AE651" s="39"/>
      <c r="AR651" s="240" t="s">
        <v>222</v>
      </c>
      <c r="AT651" s="240" t="s">
        <v>488</v>
      </c>
      <c r="AU651" s="240" t="s">
        <v>83</v>
      </c>
      <c r="AY651" s="18" t="s">
        <v>164</v>
      </c>
      <c r="BE651" s="241">
        <f>IF(N651="základní",J651,0)</f>
        <v>0</v>
      </c>
      <c r="BF651" s="241">
        <f>IF(N651="snížená",J651,0)</f>
        <v>0</v>
      </c>
      <c r="BG651" s="241">
        <f>IF(N651="zákl. přenesená",J651,0)</f>
        <v>0</v>
      </c>
      <c r="BH651" s="241">
        <f>IF(N651="sníž. přenesená",J651,0)</f>
        <v>0</v>
      </c>
      <c r="BI651" s="241">
        <f>IF(N651="nulová",J651,0)</f>
        <v>0</v>
      </c>
      <c r="BJ651" s="18" t="s">
        <v>81</v>
      </c>
      <c r="BK651" s="241">
        <f>ROUND(I651*H651,2)</f>
        <v>0</v>
      </c>
      <c r="BL651" s="18" t="s">
        <v>170</v>
      </c>
      <c r="BM651" s="240" t="s">
        <v>1202</v>
      </c>
    </row>
    <row r="652" s="14" customFormat="1">
      <c r="A652" s="14"/>
      <c r="B652" s="254"/>
      <c r="C652" s="255"/>
      <c r="D652" s="244" t="s">
        <v>172</v>
      </c>
      <c r="E652" s="256" t="s">
        <v>1</v>
      </c>
      <c r="F652" s="257" t="s">
        <v>1100</v>
      </c>
      <c r="G652" s="255"/>
      <c r="H652" s="256" t="s">
        <v>1</v>
      </c>
      <c r="I652" s="258"/>
      <c r="J652" s="255"/>
      <c r="K652" s="255"/>
      <c r="L652" s="259"/>
      <c r="M652" s="260"/>
      <c r="N652" s="261"/>
      <c r="O652" s="261"/>
      <c r="P652" s="261"/>
      <c r="Q652" s="261"/>
      <c r="R652" s="261"/>
      <c r="S652" s="261"/>
      <c r="T652" s="262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T652" s="263" t="s">
        <v>172</v>
      </c>
      <c r="AU652" s="263" t="s">
        <v>83</v>
      </c>
      <c r="AV652" s="14" t="s">
        <v>81</v>
      </c>
      <c r="AW652" s="14" t="s">
        <v>31</v>
      </c>
      <c r="AX652" s="14" t="s">
        <v>12</v>
      </c>
      <c r="AY652" s="263" t="s">
        <v>164</v>
      </c>
    </row>
    <row r="653" s="13" customFormat="1">
      <c r="A653" s="13"/>
      <c r="B653" s="242"/>
      <c r="C653" s="243"/>
      <c r="D653" s="244" t="s">
        <v>172</v>
      </c>
      <c r="E653" s="245" t="s">
        <v>1</v>
      </c>
      <c r="F653" s="246" t="s">
        <v>1203</v>
      </c>
      <c r="G653" s="243"/>
      <c r="H653" s="247">
        <v>12</v>
      </c>
      <c r="I653" s="248"/>
      <c r="J653" s="243"/>
      <c r="K653" s="243"/>
      <c r="L653" s="249"/>
      <c r="M653" s="250"/>
      <c r="N653" s="251"/>
      <c r="O653" s="251"/>
      <c r="P653" s="251"/>
      <c r="Q653" s="251"/>
      <c r="R653" s="251"/>
      <c r="S653" s="251"/>
      <c r="T653" s="252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T653" s="253" t="s">
        <v>172</v>
      </c>
      <c r="AU653" s="253" t="s">
        <v>83</v>
      </c>
      <c r="AV653" s="13" t="s">
        <v>83</v>
      </c>
      <c r="AW653" s="13" t="s">
        <v>31</v>
      </c>
      <c r="AX653" s="13" t="s">
        <v>12</v>
      </c>
      <c r="AY653" s="253" t="s">
        <v>164</v>
      </c>
    </row>
    <row r="654" s="14" customFormat="1">
      <c r="A654" s="14"/>
      <c r="B654" s="254"/>
      <c r="C654" s="255"/>
      <c r="D654" s="244" t="s">
        <v>172</v>
      </c>
      <c r="E654" s="256" t="s">
        <v>1</v>
      </c>
      <c r="F654" s="257" t="s">
        <v>1104</v>
      </c>
      <c r="G654" s="255"/>
      <c r="H654" s="256" t="s">
        <v>1</v>
      </c>
      <c r="I654" s="258"/>
      <c r="J654" s="255"/>
      <c r="K654" s="255"/>
      <c r="L654" s="259"/>
      <c r="M654" s="260"/>
      <c r="N654" s="261"/>
      <c r="O654" s="261"/>
      <c r="P654" s="261"/>
      <c r="Q654" s="261"/>
      <c r="R654" s="261"/>
      <c r="S654" s="261"/>
      <c r="T654" s="262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T654" s="263" t="s">
        <v>172</v>
      </c>
      <c r="AU654" s="263" t="s">
        <v>83</v>
      </c>
      <c r="AV654" s="14" t="s">
        <v>81</v>
      </c>
      <c r="AW654" s="14" t="s">
        <v>31</v>
      </c>
      <c r="AX654" s="14" t="s">
        <v>12</v>
      </c>
      <c r="AY654" s="263" t="s">
        <v>164</v>
      </c>
    </row>
    <row r="655" s="13" customFormat="1">
      <c r="A655" s="13"/>
      <c r="B655" s="242"/>
      <c r="C655" s="243"/>
      <c r="D655" s="244" t="s">
        <v>172</v>
      </c>
      <c r="E655" s="245" t="s">
        <v>1</v>
      </c>
      <c r="F655" s="246" t="s">
        <v>1204</v>
      </c>
      <c r="G655" s="243"/>
      <c r="H655" s="247">
        <v>2</v>
      </c>
      <c r="I655" s="248"/>
      <c r="J655" s="243"/>
      <c r="K655" s="243"/>
      <c r="L655" s="249"/>
      <c r="M655" s="250"/>
      <c r="N655" s="251"/>
      <c r="O655" s="251"/>
      <c r="P655" s="251"/>
      <c r="Q655" s="251"/>
      <c r="R655" s="251"/>
      <c r="S655" s="251"/>
      <c r="T655" s="252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T655" s="253" t="s">
        <v>172</v>
      </c>
      <c r="AU655" s="253" t="s">
        <v>83</v>
      </c>
      <c r="AV655" s="13" t="s">
        <v>83</v>
      </c>
      <c r="AW655" s="13" t="s">
        <v>31</v>
      </c>
      <c r="AX655" s="13" t="s">
        <v>12</v>
      </c>
      <c r="AY655" s="253" t="s">
        <v>164</v>
      </c>
    </row>
    <row r="656" s="15" customFormat="1">
      <c r="A656" s="15"/>
      <c r="B656" s="264"/>
      <c r="C656" s="265"/>
      <c r="D656" s="244" t="s">
        <v>172</v>
      </c>
      <c r="E656" s="266" t="s">
        <v>1</v>
      </c>
      <c r="F656" s="267" t="s">
        <v>180</v>
      </c>
      <c r="G656" s="265"/>
      <c r="H656" s="268">
        <v>14</v>
      </c>
      <c r="I656" s="269"/>
      <c r="J656" s="265"/>
      <c r="K656" s="265"/>
      <c r="L656" s="270"/>
      <c r="M656" s="271"/>
      <c r="N656" s="272"/>
      <c r="O656" s="272"/>
      <c r="P656" s="272"/>
      <c r="Q656" s="272"/>
      <c r="R656" s="272"/>
      <c r="S656" s="272"/>
      <c r="T656" s="273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T656" s="274" t="s">
        <v>172</v>
      </c>
      <c r="AU656" s="274" t="s">
        <v>83</v>
      </c>
      <c r="AV656" s="15" t="s">
        <v>170</v>
      </c>
      <c r="AW656" s="15" t="s">
        <v>31</v>
      </c>
      <c r="AX656" s="15" t="s">
        <v>81</v>
      </c>
      <c r="AY656" s="274" t="s">
        <v>164</v>
      </c>
    </row>
    <row r="657" s="2" customFormat="1" ht="24.15" customHeight="1">
      <c r="A657" s="39"/>
      <c r="B657" s="40"/>
      <c r="C657" s="286" t="s">
        <v>640</v>
      </c>
      <c r="D657" s="286" t="s">
        <v>488</v>
      </c>
      <c r="E657" s="287" t="s">
        <v>1205</v>
      </c>
      <c r="F657" s="288" t="s">
        <v>1206</v>
      </c>
      <c r="G657" s="289" t="s">
        <v>556</v>
      </c>
      <c r="H657" s="290">
        <v>2</v>
      </c>
      <c r="I657" s="291"/>
      <c r="J657" s="292">
        <f>ROUND(I657*H657,2)</f>
        <v>0</v>
      </c>
      <c r="K657" s="293"/>
      <c r="L657" s="294"/>
      <c r="M657" s="295" t="s">
        <v>1</v>
      </c>
      <c r="N657" s="296" t="s">
        <v>39</v>
      </c>
      <c r="O657" s="92"/>
      <c r="P657" s="238">
        <f>O657*H657</f>
        <v>0</v>
      </c>
      <c r="Q657" s="238">
        <v>0.0095999999999999992</v>
      </c>
      <c r="R657" s="238">
        <f>Q657*H657</f>
        <v>0.019199999999999998</v>
      </c>
      <c r="S657" s="238">
        <v>0</v>
      </c>
      <c r="T657" s="239">
        <f>S657*H657</f>
        <v>0</v>
      </c>
      <c r="U657" s="39"/>
      <c r="V657" s="39"/>
      <c r="W657" s="39"/>
      <c r="X657" s="39"/>
      <c r="Y657" s="39"/>
      <c r="Z657" s="39"/>
      <c r="AA657" s="39"/>
      <c r="AB657" s="39"/>
      <c r="AC657" s="39"/>
      <c r="AD657" s="39"/>
      <c r="AE657" s="39"/>
      <c r="AR657" s="240" t="s">
        <v>222</v>
      </c>
      <c r="AT657" s="240" t="s">
        <v>488</v>
      </c>
      <c r="AU657" s="240" t="s">
        <v>83</v>
      </c>
      <c r="AY657" s="18" t="s">
        <v>164</v>
      </c>
      <c r="BE657" s="241">
        <f>IF(N657="základní",J657,0)</f>
        <v>0</v>
      </c>
      <c r="BF657" s="241">
        <f>IF(N657="snížená",J657,0)</f>
        <v>0</v>
      </c>
      <c r="BG657" s="241">
        <f>IF(N657="zákl. přenesená",J657,0)</f>
        <v>0</v>
      </c>
      <c r="BH657" s="241">
        <f>IF(N657="sníž. přenesená",J657,0)</f>
        <v>0</v>
      </c>
      <c r="BI657" s="241">
        <f>IF(N657="nulová",J657,0)</f>
        <v>0</v>
      </c>
      <c r="BJ657" s="18" t="s">
        <v>81</v>
      </c>
      <c r="BK657" s="241">
        <f>ROUND(I657*H657,2)</f>
        <v>0</v>
      </c>
      <c r="BL657" s="18" t="s">
        <v>170</v>
      </c>
      <c r="BM657" s="240" t="s">
        <v>1207</v>
      </c>
    </row>
    <row r="658" s="14" customFormat="1">
      <c r="A658" s="14"/>
      <c r="B658" s="254"/>
      <c r="C658" s="255"/>
      <c r="D658" s="244" t="s">
        <v>172</v>
      </c>
      <c r="E658" s="256" t="s">
        <v>1</v>
      </c>
      <c r="F658" s="257" t="s">
        <v>1102</v>
      </c>
      <c r="G658" s="255"/>
      <c r="H658" s="256" t="s">
        <v>1</v>
      </c>
      <c r="I658" s="258"/>
      <c r="J658" s="255"/>
      <c r="K658" s="255"/>
      <c r="L658" s="259"/>
      <c r="M658" s="260"/>
      <c r="N658" s="261"/>
      <c r="O658" s="261"/>
      <c r="P658" s="261"/>
      <c r="Q658" s="261"/>
      <c r="R658" s="261"/>
      <c r="S658" s="261"/>
      <c r="T658" s="262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T658" s="263" t="s">
        <v>172</v>
      </c>
      <c r="AU658" s="263" t="s">
        <v>83</v>
      </c>
      <c r="AV658" s="14" t="s">
        <v>81</v>
      </c>
      <c r="AW658" s="14" t="s">
        <v>31</v>
      </c>
      <c r="AX658" s="14" t="s">
        <v>12</v>
      </c>
      <c r="AY658" s="263" t="s">
        <v>164</v>
      </c>
    </row>
    <row r="659" s="13" customFormat="1">
      <c r="A659" s="13"/>
      <c r="B659" s="242"/>
      <c r="C659" s="243"/>
      <c r="D659" s="244" t="s">
        <v>172</v>
      </c>
      <c r="E659" s="245" t="s">
        <v>1</v>
      </c>
      <c r="F659" s="246" t="s">
        <v>1204</v>
      </c>
      <c r="G659" s="243"/>
      <c r="H659" s="247">
        <v>2</v>
      </c>
      <c r="I659" s="248"/>
      <c r="J659" s="243"/>
      <c r="K659" s="243"/>
      <c r="L659" s="249"/>
      <c r="M659" s="250"/>
      <c r="N659" s="251"/>
      <c r="O659" s="251"/>
      <c r="P659" s="251"/>
      <c r="Q659" s="251"/>
      <c r="R659" s="251"/>
      <c r="S659" s="251"/>
      <c r="T659" s="252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T659" s="253" t="s">
        <v>172</v>
      </c>
      <c r="AU659" s="253" t="s">
        <v>83</v>
      </c>
      <c r="AV659" s="13" t="s">
        <v>83</v>
      </c>
      <c r="AW659" s="13" t="s">
        <v>31</v>
      </c>
      <c r="AX659" s="13" t="s">
        <v>81</v>
      </c>
      <c r="AY659" s="253" t="s">
        <v>164</v>
      </c>
    </row>
    <row r="660" s="2" customFormat="1" ht="24.15" customHeight="1">
      <c r="A660" s="39"/>
      <c r="B660" s="40"/>
      <c r="C660" s="286" t="s">
        <v>644</v>
      </c>
      <c r="D660" s="286" t="s">
        <v>488</v>
      </c>
      <c r="E660" s="287" t="s">
        <v>1208</v>
      </c>
      <c r="F660" s="288" t="s">
        <v>1209</v>
      </c>
      <c r="G660" s="289" t="s">
        <v>556</v>
      </c>
      <c r="H660" s="290">
        <v>3</v>
      </c>
      <c r="I660" s="291"/>
      <c r="J660" s="292">
        <f>ROUND(I660*H660,2)</f>
        <v>0</v>
      </c>
      <c r="K660" s="293"/>
      <c r="L660" s="294"/>
      <c r="M660" s="295" t="s">
        <v>1</v>
      </c>
      <c r="N660" s="296" t="s">
        <v>39</v>
      </c>
      <c r="O660" s="92"/>
      <c r="P660" s="238">
        <f>O660*H660</f>
        <v>0</v>
      </c>
      <c r="Q660" s="238">
        <v>0</v>
      </c>
      <c r="R660" s="238">
        <f>Q660*H660</f>
        <v>0</v>
      </c>
      <c r="S660" s="238">
        <v>0</v>
      </c>
      <c r="T660" s="239">
        <f>S660*H660</f>
        <v>0</v>
      </c>
      <c r="U660" s="39"/>
      <c r="V660" s="39"/>
      <c r="W660" s="39"/>
      <c r="X660" s="39"/>
      <c r="Y660" s="39"/>
      <c r="Z660" s="39"/>
      <c r="AA660" s="39"/>
      <c r="AB660" s="39"/>
      <c r="AC660" s="39"/>
      <c r="AD660" s="39"/>
      <c r="AE660" s="39"/>
      <c r="AR660" s="240" t="s">
        <v>222</v>
      </c>
      <c r="AT660" s="240" t="s">
        <v>488</v>
      </c>
      <c r="AU660" s="240" t="s">
        <v>83</v>
      </c>
      <c r="AY660" s="18" t="s">
        <v>164</v>
      </c>
      <c r="BE660" s="241">
        <f>IF(N660="základní",J660,0)</f>
        <v>0</v>
      </c>
      <c r="BF660" s="241">
        <f>IF(N660="snížená",J660,0)</f>
        <v>0</v>
      </c>
      <c r="BG660" s="241">
        <f>IF(N660="zákl. přenesená",J660,0)</f>
        <v>0</v>
      </c>
      <c r="BH660" s="241">
        <f>IF(N660="sníž. přenesená",J660,0)</f>
        <v>0</v>
      </c>
      <c r="BI660" s="241">
        <f>IF(N660="nulová",J660,0)</f>
        <v>0</v>
      </c>
      <c r="BJ660" s="18" t="s">
        <v>81</v>
      </c>
      <c r="BK660" s="241">
        <f>ROUND(I660*H660,2)</f>
        <v>0</v>
      </c>
      <c r="BL660" s="18" t="s">
        <v>170</v>
      </c>
      <c r="BM660" s="240" t="s">
        <v>1210</v>
      </c>
    </row>
    <row r="661" s="14" customFormat="1">
      <c r="A661" s="14"/>
      <c r="B661" s="254"/>
      <c r="C661" s="255"/>
      <c r="D661" s="244" t="s">
        <v>172</v>
      </c>
      <c r="E661" s="256" t="s">
        <v>1</v>
      </c>
      <c r="F661" s="257" t="s">
        <v>1104</v>
      </c>
      <c r="G661" s="255"/>
      <c r="H661" s="256" t="s">
        <v>1</v>
      </c>
      <c r="I661" s="258"/>
      <c r="J661" s="255"/>
      <c r="K661" s="255"/>
      <c r="L661" s="259"/>
      <c r="M661" s="260"/>
      <c r="N661" s="261"/>
      <c r="O661" s="261"/>
      <c r="P661" s="261"/>
      <c r="Q661" s="261"/>
      <c r="R661" s="261"/>
      <c r="S661" s="261"/>
      <c r="T661" s="262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T661" s="263" t="s">
        <v>172</v>
      </c>
      <c r="AU661" s="263" t="s">
        <v>83</v>
      </c>
      <c r="AV661" s="14" t="s">
        <v>81</v>
      </c>
      <c r="AW661" s="14" t="s">
        <v>31</v>
      </c>
      <c r="AX661" s="14" t="s">
        <v>12</v>
      </c>
      <c r="AY661" s="263" t="s">
        <v>164</v>
      </c>
    </row>
    <row r="662" s="13" customFormat="1">
      <c r="A662" s="13"/>
      <c r="B662" s="242"/>
      <c r="C662" s="243"/>
      <c r="D662" s="244" t="s">
        <v>172</v>
      </c>
      <c r="E662" s="245" t="s">
        <v>1</v>
      </c>
      <c r="F662" s="246" t="s">
        <v>1204</v>
      </c>
      <c r="G662" s="243"/>
      <c r="H662" s="247">
        <v>2</v>
      </c>
      <c r="I662" s="248"/>
      <c r="J662" s="243"/>
      <c r="K662" s="243"/>
      <c r="L662" s="249"/>
      <c r="M662" s="250"/>
      <c r="N662" s="251"/>
      <c r="O662" s="251"/>
      <c r="P662" s="251"/>
      <c r="Q662" s="251"/>
      <c r="R662" s="251"/>
      <c r="S662" s="251"/>
      <c r="T662" s="252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T662" s="253" t="s">
        <v>172</v>
      </c>
      <c r="AU662" s="253" t="s">
        <v>83</v>
      </c>
      <c r="AV662" s="13" t="s">
        <v>83</v>
      </c>
      <c r="AW662" s="13" t="s">
        <v>31</v>
      </c>
      <c r="AX662" s="13" t="s">
        <v>12</v>
      </c>
      <c r="AY662" s="253" t="s">
        <v>164</v>
      </c>
    </row>
    <row r="663" s="14" customFormat="1">
      <c r="A663" s="14"/>
      <c r="B663" s="254"/>
      <c r="C663" s="255"/>
      <c r="D663" s="244" t="s">
        <v>172</v>
      </c>
      <c r="E663" s="256" t="s">
        <v>1</v>
      </c>
      <c r="F663" s="257" t="s">
        <v>1105</v>
      </c>
      <c r="G663" s="255"/>
      <c r="H663" s="256" t="s">
        <v>1</v>
      </c>
      <c r="I663" s="258"/>
      <c r="J663" s="255"/>
      <c r="K663" s="255"/>
      <c r="L663" s="259"/>
      <c r="M663" s="260"/>
      <c r="N663" s="261"/>
      <c r="O663" s="261"/>
      <c r="P663" s="261"/>
      <c r="Q663" s="261"/>
      <c r="R663" s="261"/>
      <c r="S663" s="261"/>
      <c r="T663" s="262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T663" s="263" t="s">
        <v>172</v>
      </c>
      <c r="AU663" s="263" t="s">
        <v>83</v>
      </c>
      <c r="AV663" s="14" t="s">
        <v>81</v>
      </c>
      <c r="AW663" s="14" t="s">
        <v>31</v>
      </c>
      <c r="AX663" s="14" t="s">
        <v>12</v>
      </c>
      <c r="AY663" s="263" t="s">
        <v>164</v>
      </c>
    </row>
    <row r="664" s="13" customFormat="1">
      <c r="A664" s="13"/>
      <c r="B664" s="242"/>
      <c r="C664" s="243"/>
      <c r="D664" s="244" t="s">
        <v>172</v>
      </c>
      <c r="E664" s="245" t="s">
        <v>1</v>
      </c>
      <c r="F664" s="246" t="s">
        <v>81</v>
      </c>
      <c r="G664" s="243"/>
      <c r="H664" s="247">
        <v>1</v>
      </c>
      <c r="I664" s="248"/>
      <c r="J664" s="243"/>
      <c r="K664" s="243"/>
      <c r="L664" s="249"/>
      <c r="M664" s="250"/>
      <c r="N664" s="251"/>
      <c r="O664" s="251"/>
      <c r="P664" s="251"/>
      <c r="Q664" s="251"/>
      <c r="R664" s="251"/>
      <c r="S664" s="251"/>
      <c r="T664" s="252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T664" s="253" t="s">
        <v>172</v>
      </c>
      <c r="AU664" s="253" t="s">
        <v>83</v>
      </c>
      <c r="AV664" s="13" t="s">
        <v>83</v>
      </c>
      <c r="AW664" s="13" t="s">
        <v>31</v>
      </c>
      <c r="AX664" s="13" t="s">
        <v>12</v>
      </c>
      <c r="AY664" s="253" t="s">
        <v>164</v>
      </c>
    </row>
    <row r="665" s="15" customFormat="1">
      <c r="A665" s="15"/>
      <c r="B665" s="264"/>
      <c r="C665" s="265"/>
      <c r="D665" s="244" t="s">
        <v>172</v>
      </c>
      <c r="E665" s="266" t="s">
        <v>1</v>
      </c>
      <c r="F665" s="267" t="s">
        <v>180</v>
      </c>
      <c r="G665" s="265"/>
      <c r="H665" s="268">
        <v>3</v>
      </c>
      <c r="I665" s="269"/>
      <c r="J665" s="265"/>
      <c r="K665" s="265"/>
      <c r="L665" s="270"/>
      <c r="M665" s="271"/>
      <c r="N665" s="272"/>
      <c r="O665" s="272"/>
      <c r="P665" s="272"/>
      <c r="Q665" s="272"/>
      <c r="R665" s="272"/>
      <c r="S665" s="272"/>
      <c r="T665" s="273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T665" s="274" t="s">
        <v>172</v>
      </c>
      <c r="AU665" s="274" t="s">
        <v>83</v>
      </c>
      <c r="AV665" s="15" t="s">
        <v>170</v>
      </c>
      <c r="AW665" s="15" t="s">
        <v>31</v>
      </c>
      <c r="AX665" s="15" t="s">
        <v>81</v>
      </c>
      <c r="AY665" s="274" t="s">
        <v>164</v>
      </c>
    </row>
    <row r="666" s="2" customFormat="1" ht="24.15" customHeight="1">
      <c r="A666" s="39"/>
      <c r="B666" s="40"/>
      <c r="C666" s="286" t="s">
        <v>651</v>
      </c>
      <c r="D666" s="286" t="s">
        <v>488</v>
      </c>
      <c r="E666" s="287" t="s">
        <v>1211</v>
      </c>
      <c r="F666" s="288" t="s">
        <v>1212</v>
      </c>
      <c r="G666" s="289" t="s">
        <v>556</v>
      </c>
      <c r="H666" s="290">
        <v>1</v>
      </c>
      <c r="I666" s="291"/>
      <c r="J666" s="292">
        <f>ROUND(I666*H666,2)</f>
        <v>0</v>
      </c>
      <c r="K666" s="293"/>
      <c r="L666" s="294"/>
      <c r="M666" s="295" t="s">
        <v>1</v>
      </c>
      <c r="N666" s="296" t="s">
        <v>39</v>
      </c>
      <c r="O666" s="92"/>
      <c r="P666" s="238">
        <f>O666*H666</f>
        <v>0</v>
      </c>
      <c r="Q666" s="238">
        <v>0.018700000000000001</v>
      </c>
      <c r="R666" s="238">
        <f>Q666*H666</f>
        <v>0.018700000000000001</v>
      </c>
      <c r="S666" s="238">
        <v>0</v>
      </c>
      <c r="T666" s="239">
        <f>S666*H666</f>
        <v>0</v>
      </c>
      <c r="U666" s="39"/>
      <c r="V666" s="39"/>
      <c r="W666" s="39"/>
      <c r="X666" s="39"/>
      <c r="Y666" s="39"/>
      <c r="Z666" s="39"/>
      <c r="AA666" s="39"/>
      <c r="AB666" s="39"/>
      <c r="AC666" s="39"/>
      <c r="AD666" s="39"/>
      <c r="AE666" s="39"/>
      <c r="AR666" s="240" t="s">
        <v>222</v>
      </c>
      <c r="AT666" s="240" t="s">
        <v>488</v>
      </c>
      <c r="AU666" s="240" t="s">
        <v>83</v>
      </c>
      <c r="AY666" s="18" t="s">
        <v>164</v>
      </c>
      <c r="BE666" s="241">
        <f>IF(N666="základní",J666,0)</f>
        <v>0</v>
      </c>
      <c r="BF666" s="241">
        <f>IF(N666="snížená",J666,0)</f>
        <v>0</v>
      </c>
      <c r="BG666" s="241">
        <f>IF(N666="zákl. přenesená",J666,0)</f>
        <v>0</v>
      </c>
      <c r="BH666" s="241">
        <f>IF(N666="sníž. přenesená",J666,0)</f>
        <v>0</v>
      </c>
      <c r="BI666" s="241">
        <f>IF(N666="nulová",J666,0)</f>
        <v>0</v>
      </c>
      <c r="BJ666" s="18" t="s">
        <v>81</v>
      </c>
      <c r="BK666" s="241">
        <f>ROUND(I666*H666,2)</f>
        <v>0</v>
      </c>
      <c r="BL666" s="18" t="s">
        <v>170</v>
      </c>
      <c r="BM666" s="240" t="s">
        <v>1213</v>
      </c>
    </row>
    <row r="667" s="14" customFormat="1">
      <c r="A667" s="14"/>
      <c r="B667" s="254"/>
      <c r="C667" s="255"/>
      <c r="D667" s="244" t="s">
        <v>172</v>
      </c>
      <c r="E667" s="256" t="s">
        <v>1</v>
      </c>
      <c r="F667" s="257" t="s">
        <v>1105</v>
      </c>
      <c r="G667" s="255"/>
      <c r="H667" s="256" t="s">
        <v>1</v>
      </c>
      <c r="I667" s="258"/>
      <c r="J667" s="255"/>
      <c r="K667" s="255"/>
      <c r="L667" s="259"/>
      <c r="M667" s="260"/>
      <c r="N667" s="261"/>
      <c r="O667" s="261"/>
      <c r="P667" s="261"/>
      <c r="Q667" s="261"/>
      <c r="R667" s="261"/>
      <c r="S667" s="261"/>
      <c r="T667" s="262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T667" s="263" t="s">
        <v>172</v>
      </c>
      <c r="AU667" s="263" t="s">
        <v>83</v>
      </c>
      <c r="AV667" s="14" t="s">
        <v>81</v>
      </c>
      <c r="AW667" s="14" t="s">
        <v>31</v>
      </c>
      <c r="AX667" s="14" t="s">
        <v>12</v>
      </c>
      <c r="AY667" s="263" t="s">
        <v>164</v>
      </c>
    </row>
    <row r="668" s="13" customFormat="1">
      <c r="A668" s="13"/>
      <c r="B668" s="242"/>
      <c r="C668" s="243"/>
      <c r="D668" s="244" t="s">
        <v>172</v>
      </c>
      <c r="E668" s="245" t="s">
        <v>1</v>
      </c>
      <c r="F668" s="246" t="s">
        <v>81</v>
      </c>
      <c r="G668" s="243"/>
      <c r="H668" s="247">
        <v>1</v>
      </c>
      <c r="I668" s="248"/>
      <c r="J668" s="243"/>
      <c r="K668" s="243"/>
      <c r="L668" s="249"/>
      <c r="M668" s="250"/>
      <c r="N668" s="251"/>
      <c r="O668" s="251"/>
      <c r="P668" s="251"/>
      <c r="Q668" s="251"/>
      <c r="R668" s="251"/>
      <c r="S668" s="251"/>
      <c r="T668" s="252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T668" s="253" t="s">
        <v>172</v>
      </c>
      <c r="AU668" s="253" t="s">
        <v>83</v>
      </c>
      <c r="AV668" s="13" t="s">
        <v>83</v>
      </c>
      <c r="AW668" s="13" t="s">
        <v>31</v>
      </c>
      <c r="AX668" s="13" t="s">
        <v>81</v>
      </c>
      <c r="AY668" s="253" t="s">
        <v>164</v>
      </c>
    </row>
    <row r="669" s="2" customFormat="1" ht="24.15" customHeight="1">
      <c r="A669" s="39"/>
      <c r="B669" s="40"/>
      <c r="C669" s="228" t="s">
        <v>655</v>
      </c>
      <c r="D669" s="228" t="s">
        <v>166</v>
      </c>
      <c r="E669" s="229" t="s">
        <v>1214</v>
      </c>
      <c r="F669" s="230" t="s">
        <v>1215</v>
      </c>
      <c r="G669" s="231" t="s">
        <v>556</v>
      </c>
      <c r="H669" s="232">
        <v>18</v>
      </c>
      <c r="I669" s="233"/>
      <c r="J669" s="234">
        <f>ROUND(I669*H669,2)</f>
        <v>0</v>
      </c>
      <c r="K669" s="235"/>
      <c r="L669" s="45"/>
      <c r="M669" s="236" t="s">
        <v>1</v>
      </c>
      <c r="N669" s="237" t="s">
        <v>39</v>
      </c>
      <c r="O669" s="92"/>
      <c r="P669" s="238">
        <f>O669*H669</f>
        <v>0</v>
      </c>
      <c r="Q669" s="238">
        <v>0.0017099999999999999</v>
      </c>
      <c r="R669" s="238">
        <f>Q669*H669</f>
        <v>0.030779999999999998</v>
      </c>
      <c r="S669" s="238">
        <v>0</v>
      </c>
      <c r="T669" s="239">
        <f>S669*H669</f>
        <v>0</v>
      </c>
      <c r="U669" s="39"/>
      <c r="V669" s="39"/>
      <c r="W669" s="39"/>
      <c r="X669" s="39"/>
      <c r="Y669" s="39"/>
      <c r="Z669" s="39"/>
      <c r="AA669" s="39"/>
      <c r="AB669" s="39"/>
      <c r="AC669" s="39"/>
      <c r="AD669" s="39"/>
      <c r="AE669" s="39"/>
      <c r="AR669" s="240" t="s">
        <v>170</v>
      </c>
      <c r="AT669" s="240" t="s">
        <v>166</v>
      </c>
      <c r="AU669" s="240" t="s">
        <v>83</v>
      </c>
      <c r="AY669" s="18" t="s">
        <v>164</v>
      </c>
      <c r="BE669" s="241">
        <f>IF(N669="základní",J669,0)</f>
        <v>0</v>
      </c>
      <c r="BF669" s="241">
        <f>IF(N669="snížená",J669,0)</f>
        <v>0</v>
      </c>
      <c r="BG669" s="241">
        <f>IF(N669="zákl. přenesená",J669,0)</f>
        <v>0</v>
      </c>
      <c r="BH669" s="241">
        <f>IF(N669="sníž. přenesená",J669,0)</f>
        <v>0</v>
      </c>
      <c r="BI669" s="241">
        <f>IF(N669="nulová",J669,0)</f>
        <v>0</v>
      </c>
      <c r="BJ669" s="18" t="s">
        <v>81</v>
      </c>
      <c r="BK669" s="241">
        <f>ROUND(I669*H669,2)</f>
        <v>0</v>
      </c>
      <c r="BL669" s="18" t="s">
        <v>170</v>
      </c>
      <c r="BM669" s="240" t="s">
        <v>1216</v>
      </c>
    </row>
    <row r="670" s="14" customFormat="1">
      <c r="A670" s="14"/>
      <c r="B670" s="254"/>
      <c r="C670" s="255"/>
      <c r="D670" s="244" t="s">
        <v>172</v>
      </c>
      <c r="E670" s="256" t="s">
        <v>1</v>
      </c>
      <c r="F670" s="257" t="s">
        <v>1100</v>
      </c>
      <c r="G670" s="255"/>
      <c r="H670" s="256" t="s">
        <v>1</v>
      </c>
      <c r="I670" s="258"/>
      <c r="J670" s="255"/>
      <c r="K670" s="255"/>
      <c r="L670" s="259"/>
      <c r="M670" s="260"/>
      <c r="N670" s="261"/>
      <c r="O670" s="261"/>
      <c r="P670" s="261"/>
      <c r="Q670" s="261"/>
      <c r="R670" s="261"/>
      <c r="S670" s="261"/>
      <c r="T670" s="262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T670" s="263" t="s">
        <v>172</v>
      </c>
      <c r="AU670" s="263" t="s">
        <v>83</v>
      </c>
      <c r="AV670" s="14" t="s">
        <v>81</v>
      </c>
      <c r="AW670" s="14" t="s">
        <v>31</v>
      </c>
      <c r="AX670" s="14" t="s">
        <v>12</v>
      </c>
      <c r="AY670" s="263" t="s">
        <v>164</v>
      </c>
    </row>
    <row r="671" s="13" customFormat="1">
      <c r="A671" s="13"/>
      <c r="B671" s="242"/>
      <c r="C671" s="243"/>
      <c r="D671" s="244" t="s">
        <v>172</v>
      </c>
      <c r="E671" s="245" t="s">
        <v>1</v>
      </c>
      <c r="F671" s="246" t="s">
        <v>1203</v>
      </c>
      <c r="G671" s="243"/>
      <c r="H671" s="247">
        <v>12</v>
      </c>
      <c r="I671" s="248"/>
      <c r="J671" s="243"/>
      <c r="K671" s="243"/>
      <c r="L671" s="249"/>
      <c r="M671" s="250"/>
      <c r="N671" s="251"/>
      <c r="O671" s="251"/>
      <c r="P671" s="251"/>
      <c r="Q671" s="251"/>
      <c r="R671" s="251"/>
      <c r="S671" s="251"/>
      <c r="T671" s="252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T671" s="253" t="s">
        <v>172</v>
      </c>
      <c r="AU671" s="253" t="s">
        <v>83</v>
      </c>
      <c r="AV671" s="13" t="s">
        <v>83</v>
      </c>
      <c r="AW671" s="13" t="s">
        <v>31</v>
      </c>
      <c r="AX671" s="13" t="s">
        <v>12</v>
      </c>
      <c r="AY671" s="253" t="s">
        <v>164</v>
      </c>
    </row>
    <row r="672" s="14" customFormat="1">
      <c r="A672" s="14"/>
      <c r="B672" s="254"/>
      <c r="C672" s="255"/>
      <c r="D672" s="244" t="s">
        <v>172</v>
      </c>
      <c r="E672" s="256" t="s">
        <v>1</v>
      </c>
      <c r="F672" s="257" t="s">
        <v>1104</v>
      </c>
      <c r="G672" s="255"/>
      <c r="H672" s="256" t="s">
        <v>1</v>
      </c>
      <c r="I672" s="258"/>
      <c r="J672" s="255"/>
      <c r="K672" s="255"/>
      <c r="L672" s="259"/>
      <c r="M672" s="260"/>
      <c r="N672" s="261"/>
      <c r="O672" s="261"/>
      <c r="P672" s="261"/>
      <c r="Q672" s="261"/>
      <c r="R672" s="261"/>
      <c r="S672" s="261"/>
      <c r="T672" s="262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T672" s="263" t="s">
        <v>172</v>
      </c>
      <c r="AU672" s="263" t="s">
        <v>83</v>
      </c>
      <c r="AV672" s="14" t="s">
        <v>81</v>
      </c>
      <c r="AW672" s="14" t="s">
        <v>31</v>
      </c>
      <c r="AX672" s="14" t="s">
        <v>12</v>
      </c>
      <c r="AY672" s="263" t="s">
        <v>164</v>
      </c>
    </row>
    <row r="673" s="13" customFormat="1">
      <c r="A673" s="13"/>
      <c r="B673" s="242"/>
      <c r="C673" s="243"/>
      <c r="D673" s="244" t="s">
        <v>172</v>
      </c>
      <c r="E673" s="245" t="s">
        <v>1</v>
      </c>
      <c r="F673" s="246" t="s">
        <v>1204</v>
      </c>
      <c r="G673" s="243"/>
      <c r="H673" s="247">
        <v>2</v>
      </c>
      <c r="I673" s="248"/>
      <c r="J673" s="243"/>
      <c r="K673" s="243"/>
      <c r="L673" s="249"/>
      <c r="M673" s="250"/>
      <c r="N673" s="251"/>
      <c r="O673" s="251"/>
      <c r="P673" s="251"/>
      <c r="Q673" s="251"/>
      <c r="R673" s="251"/>
      <c r="S673" s="251"/>
      <c r="T673" s="252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T673" s="253" t="s">
        <v>172</v>
      </c>
      <c r="AU673" s="253" t="s">
        <v>83</v>
      </c>
      <c r="AV673" s="13" t="s">
        <v>83</v>
      </c>
      <c r="AW673" s="13" t="s">
        <v>31</v>
      </c>
      <c r="AX673" s="13" t="s">
        <v>12</v>
      </c>
      <c r="AY673" s="253" t="s">
        <v>164</v>
      </c>
    </row>
    <row r="674" s="14" customFormat="1">
      <c r="A674" s="14"/>
      <c r="B674" s="254"/>
      <c r="C674" s="255"/>
      <c r="D674" s="244" t="s">
        <v>172</v>
      </c>
      <c r="E674" s="256" t="s">
        <v>1</v>
      </c>
      <c r="F674" s="257" t="s">
        <v>1102</v>
      </c>
      <c r="G674" s="255"/>
      <c r="H674" s="256" t="s">
        <v>1</v>
      </c>
      <c r="I674" s="258"/>
      <c r="J674" s="255"/>
      <c r="K674" s="255"/>
      <c r="L674" s="259"/>
      <c r="M674" s="260"/>
      <c r="N674" s="261"/>
      <c r="O674" s="261"/>
      <c r="P674" s="261"/>
      <c r="Q674" s="261"/>
      <c r="R674" s="261"/>
      <c r="S674" s="261"/>
      <c r="T674" s="262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T674" s="263" t="s">
        <v>172</v>
      </c>
      <c r="AU674" s="263" t="s">
        <v>83</v>
      </c>
      <c r="AV674" s="14" t="s">
        <v>81</v>
      </c>
      <c r="AW674" s="14" t="s">
        <v>31</v>
      </c>
      <c r="AX674" s="14" t="s">
        <v>12</v>
      </c>
      <c r="AY674" s="263" t="s">
        <v>164</v>
      </c>
    </row>
    <row r="675" s="13" customFormat="1">
      <c r="A675" s="13"/>
      <c r="B675" s="242"/>
      <c r="C675" s="243"/>
      <c r="D675" s="244" t="s">
        <v>172</v>
      </c>
      <c r="E675" s="245" t="s">
        <v>1</v>
      </c>
      <c r="F675" s="246" t="s">
        <v>1217</v>
      </c>
      <c r="G675" s="243"/>
      <c r="H675" s="247">
        <v>4</v>
      </c>
      <c r="I675" s="248"/>
      <c r="J675" s="243"/>
      <c r="K675" s="243"/>
      <c r="L675" s="249"/>
      <c r="M675" s="250"/>
      <c r="N675" s="251"/>
      <c r="O675" s="251"/>
      <c r="P675" s="251"/>
      <c r="Q675" s="251"/>
      <c r="R675" s="251"/>
      <c r="S675" s="251"/>
      <c r="T675" s="252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T675" s="253" t="s">
        <v>172</v>
      </c>
      <c r="AU675" s="253" t="s">
        <v>83</v>
      </c>
      <c r="AV675" s="13" t="s">
        <v>83</v>
      </c>
      <c r="AW675" s="13" t="s">
        <v>31</v>
      </c>
      <c r="AX675" s="13" t="s">
        <v>12</v>
      </c>
      <c r="AY675" s="253" t="s">
        <v>164</v>
      </c>
    </row>
    <row r="676" s="15" customFormat="1">
      <c r="A676" s="15"/>
      <c r="B676" s="264"/>
      <c r="C676" s="265"/>
      <c r="D676" s="244" t="s">
        <v>172</v>
      </c>
      <c r="E676" s="266" t="s">
        <v>1</v>
      </c>
      <c r="F676" s="267" t="s">
        <v>180</v>
      </c>
      <c r="G676" s="265"/>
      <c r="H676" s="268">
        <v>18</v>
      </c>
      <c r="I676" s="269"/>
      <c r="J676" s="265"/>
      <c r="K676" s="265"/>
      <c r="L676" s="270"/>
      <c r="M676" s="271"/>
      <c r="N676" s="272"/>
      <c r="O676" s="272"/>
      <c r="P676" s="272"/>
      <c r="Q676" s="272"/>
      <c r="R676" s="272"/>
      <c r="S676" s="272"/>
      <c r="T676" s="273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T676" s="274" t="s">
        <v>172</v>
      </c>
      <c r="AU676" s="274" t="s">
        <v>83</v>
      </c>
      <c r="AV676" s="15" t="s">
        <v>170</v>
      </c>
      <c r="AW676" s="15" t="s">
        <v>31</v>
      </c>
      <c r="AX676" s="15" t="s">
        <v>81</v>
      </c>
      <c r="AY676" s="274" t="s">
        <v>164</v>
      </c>
    </row>
    <row r="677" s="2" customFormat="1" ht="33" customHeight="1">
      <c r="A677" s="39"/>
      <c r="B677" s="40"/>
      <c r="C677" s="286" t="s">
        <v>659</v>
      </c>
      <c r="D677" s="286" t="s">
        <v>488</v>
      </c>
      <c r="E677" s="287" t="s">
        <v>1218</v>
      </c>
      <c r="F677" s="288" t="s">
        <v>1219</v>
      </c>
      <c r="G677" s="289" t="s">
        <v>556</v>
      </c>
      <c r="H677" s="290">
        <v>18</v>
      </c>
      <c r="I677" s="291"/>
      <c r="J677" s="292">
        <f>ROUND(I677*H677,2)</f>
        <v>0</v>
      </c>
      <c r="K677" s="293"/>
      <c r="L677" s="294"/>
      <c r="M677" s="295" t="s">
        <v>1</v>
      </c>
      <c r="N677" s="296" t="s">
        <v>39</v>
      </c>
      <c r="O677" s="92"/>
      <c r="P677" s="238">
        <f>O677*H677</f>
        <v>0</v>
      </c>
      <c r="Q677" s="238">
        <v>0.0155</v>
      </c>
      <c r="R677" s="238">
        <f>Q677*H677</f>
        <v>0.27900000000000003</v>
      </c>
      <c r="S677" s="238">
        <v>0</v>
      </c>
      <c r="T677" s="239">
        <f>S677*H677</f>
        <v>0</v>
      </c>
      <c r="U677" s="39"/>
      <c r="V677" s="39"/>
      <c r="W677" s="39"/>
      <c r="X677" s="39"/>
      <c r="Y677" s="39"/>
      <c r="Z677" s="39"/>
      <c r="AA677" s="39"/>
      <c r="AB677" s="39"/>
      <c r="AC677" s="39"/>
      <c r="AD677" s="39"/>
      <c r="AE677" s="39"/>
      <c r="AR677" s="240" t="s">
        <v>222</v>
      </c>
      <c r="AT677" s="240" t="s">
        <v>488</v>
      </c>
      <c r="AU677" s="240" t="s">
        <v>83</v>
      </c>
      <c r="AY677" s="18" t="s">
        <v>164</v>
      </c>
      <c r="BE677" s="241">
        <f>IF(N677="základní",J677,0)</f>
        <v>0</v>
      </c>
      <c r="BF677" s="241">
        <f>IF(N677="snížená",J677,0)</f>
        <v>0</v>
      </c>
      <c r="BG677" s="241">
        <f>IF(N677="zákl. přenesená",J677,0)</f>
        <v>0</v>
      </c>
      <c r="BH677" s="241">
        <f>IF(N677="sníž. přenesená",J677,0)</f>
        <v>0</v>
      </c>
      <c r="BI677" s="241">
        <f>IF(N677="nulová",J677,0)</f>
        <v>0</v>
      </c>
      <c r="BJ677" s="18" t="s">
        <v>81</v>
      </c>
      <c r="BK677" s="241">
        <f>ROUND(I677*H677,2)</f>
        <v>0</v>
      </c>
      <c r="BL677" s="18" t="s">
        <v>170</v>
      </c>
      <c r="BM677" s="240" t="s">
        <v>1220</v>
      </c>
    </row>
    <row r="678" s="14" customFormat="1">
      <c r="A678" s="14"/>
      <c r="B678" s="254"/>
      <c r="C678" s="255"/>
      <c r="D678" s="244" t="s">
        <v>172</v>
      </c>
      <c r="E678" s="256" t="s">
        <v>1</v>
      </c>
      <c r="F678" s="257" t="s">
        <v>1100</v>
      </c>
      <c r="G678" s="255"/>
      <c r="H678" s="256" t="s">
        <v>1</v>
      </c>
      <c r="I678" s="258"/>
      <c r="J678" s="255"/>
      <c r="K678" s="255"/>
      <c r="L678" s="259"/>
      <c r="M678" s="260"/>
      <c r="N678" s="261"/>
      <c r="O678" s="261"/>
      <c r="P678" s="261"/>
      <c r="Q678" s="261"/>
      <c r="R678" s="261"/>
      <c r="S678" s="261"/>
      <c r="T678" s="262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T678" s="263" t="s">
        <v>172</v>
      </c>
      <c r="AU678" s="263" t="s">
        <v>83</v>
      </c>
      <c r="AV678" s="14" t="s">
        <v>81</v>
      </c>
      <c r="AW678" s="14" t="s">
        <v>31</v>
      </c>
      <c r="AX678" s="14" t="s">
        <v>12</v>
      </c>
      <c r="AY678" s="263" t="s">
        <v>164</v>
      </c>
    </row>
    <row r="679" s="13" customFormat="1">
      <c r="A679" s="13"/>
      <c r="B679" s="242"/>
      <c r="C679" s="243"/>
      <c r="D679" s="244" t="s">
        <v>172</v>
      </c>
      <c r="E679" s="245" t="s">
        <v>1</v>
      </c>
      <c r="F679" s="246" t="s">
        <v>1203</v>
      </c>
      <c r="G679" s="243"/>
      <c r="H679" s="247">
        <v>12</v>
      </c>
      <c r="I679" s="248"/>
      <c r="J679" s="243"/>
      <c r="K679" s="243"/>
      <c r="L679" s="249"/>
      <c r="M679" s="250"/>
      <c r="N679" s="251"/>
      <c r="O679" s="251"/>
      <c r="P679" s="251"/>
      <c r="Q679" s="251"/>
      <c r="R679" s="251"/>
      <c r="S679" s="251"/>
      <c r="T679" s="252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T679" s="253" t="s">
        <v>172</v>
      </c>
      <c r="AU679" s="253" t="s">
        <v>83</v>
      </c>
      <c r="AV679" s="13" t="s">
        <v>83</v>
      </c>
      <c r="AW679" s="13" t="s">
        <v>31</v>
      </c>
      <c r="AX679" s="13" t="s">
        <v>12</v>
      </c>
      <c r="AY679" s="253" t="s">
        <v>164</v>
      </c>
    </row>
    <row r="680" s="14" customFormat="1">
      <c r="A680" s="14"/>
      <c r="B680" s="254"/>
      <c r="C680" s="255"/>
      <c r="D680" s="244" t="s">
        <v>172</v>
      </c>
      <c r="E680" s="256" t="s">
        <v>1</v>
      </c>
      <c r="F680" s="257" t="s">
        <v>1104</v>
      </c>
      <c r="G680" s="255"/>
      <c r="H680" s="256" t="s">
        <v>1</v>
      </c>
      <c r="I680" s="258"/>
      <c r="J680" s="255"/>
      <c r="K680" s="255"/>
      <c r="L680" s="259"/>
      <c r="M680" s="260"/>
      <c r="N680" s="261"/>
      <c r="O680" s="261"/>
      <c r="P680" s="261"/>
      <c r="Q680" s="261"/>
      <c r="R680" s="261"/>
      <c r="S680" s="261"/>
      <c r="T680" s="262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T680" s="263" t="s">
        <v>172</v>
      </c>
      <c r="AU680" s="263" t="s">
        <v>83</v>
      </c>
      <c r="AV680" s="14" t="s">
        <v>81</v>
      </c>
      <c r="AW680" s="14" t="s">
        <v>31</v>
      </c>
      <c r="AX680" s="14" t="s">
        <v>12</v>
      </c>
      <c r="AY680" s="263" t="s">
        <v>164</v>
      </c>
    </row>
    <row r="681" s="13" customFormat="1">
      <c r="A681" s="13"/>
      <c r="B681" s="242"/>
      <c r="C681" s="243"/>
      <c r="D681" s="244" t="s">
        <v>172</v>
      </c>
      <c r="E681" s="245" t="s">
        <v>1</v>
      </c>
      <c r="F681" s="246" t="s">
        <v>1204</v>
      </c>
      <c r="G681" s="243"/>
      <c r="H681" s="247">
        <v>2</v>
      </c>
      <c r="I681" s="248"/>
      <c r="J681" s="243"/>
      <c r="K681" s="243"/>
      <c r="L681" s="249"/>
      <c r="M681" s="250"/>
      <c r="N681" s="251"/>
      <c r="O681" s="251"/>
      <c r="P681" s="251"/>
      <c r="Q681" s="251"/>
      <c r="R681" s="251"/>
      <c r="S681" s="251"/>
      <c r="T681" s="252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T681" s="253" t="s">
        <v>172</v>
      </c>
      <c r="AU681" s="253" t="s">
        <v>83</v>
      </c>
      <c r="AV681" s="13" t="s">
        <v>83</v>
      </c>
      <c r="AW681" s="13" t="s">
        <v>31</v>
      </c>
      <c r="AX681" s="13" t="s">
        <v>12</v>
      </c>
      <c r="AY681" s="253" t="s">
        <v>164</v>
      </c>
    </row>
    <row r="682" s="14" customFormat="1">
      <c r="A682" s="14"/>
      <c r="B682" s="254"/>
      <c r="C682" s="255"/>
      <c r="D682" s="244" t="s">
        <v>172</v>
      </c>
      <c r="E682" s="256" t="s">
        <v>1</v>
      </c>
      <c r="F682" s="257" t="s">
        <v>1102</v>
      </c>
      <c r="G682" s="255"/>
      <c r="H682" s="256" t="s">
        <v>1</v>
      </c>
      <c r="I682" s="258"/>
      <c r="J682" s="255"/>
      <c r="K682" s="255"/>
      <c r="L682" s="259"/>
      <c r="M682" s="260"/>
      <c r="N682" s="261"/>
      <c r="O682" s="261"/>
      <c r="P682" s="261"/>
      <c r="Q682" s="261"/>
      <c r="R682" s="261"/>
      <c r="S682" s="261"/>
      <c r="T682" s="262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T682" s="263" t="s">
        <v>172</v>
      </c>
      <c r="AU682" s="263" t="s">
        <v>83</v>
      </c>
      <c r="AV682" s="14" t="s">
        <v>81</v>
      </c>
      <c r="AW682" s="14" t="s">
        <v>31</v>
      </c>
      <c r="AX682" s="14" t="s">
        <v>12</v>
      </c>
      <c r="AY682" s="263" t="s">
        <v>164</v>
      </c>
    </row>
    <row r="683" s="13" customFormat="1">
      <c r="A683" s="13"/>
      <c r="B683" s="242"/>
      <c r="C683" s="243"/>
      <c r="D683" s="244" t="s">
        <v>172</v>
      </c>
      <c r="E683" s="245" t="s">
        <v>1</v>
      </c>
      <c r="F683" s="246" t="s">
        <v>1217</v>
      </c>
      <c r="G683" s="243"/>
      <c r="H683" s="247">
        <v>4</v>
      </c>
      <c r="I683" s="248"/>
      <c r="J683" s="243"/>
      <c r="K683" s="243"/>
      <c r="L683" s="249"/>
      <c r="M683" s="250"/>
      <c r="N683" s="251"/>
      <c r="O683" s="251"/>
      <c r="P683" s="251"/>
      <c r="Q683" s="251"/>
      <c r="R683" s="251"/>
      <c r="S683" s="251"/>
      <c r="T683" s="252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T683" s="253" t="s">
        <v>172</v>
      </c>
      <c r="AU683" s="253" t="s">
        <v>83</v>
      </c>
      <c r="AV683" s="13" t="s">
        <v>83</v>
      </c>
      <c r="AW683" s="13" t="s">
        <v>31</v>
      </c>
      <c r="AX683" s="13" t="s">
        <v>12</v>
      </c>
      <c r="AY683" s="253" t="s">
        <v>164</v>
      </c>
    </row>
    <row r="684" s="15" customFormat="1">
      <c r="A684" s="15"/>
      <c r="B684" s="264"/>
      <c r="C684" s="265"/>
      <c r="D684" s="244" t="s">
        <v>172</v>
      </c>
      <c r="E684" s="266" t="s">
        <v>1</v>
      </c>
      <c r="F684" s="267" t="s">
        <v>180</v>
      </c>
      <c r="G684" s="265"/>
      <c r="H684" s="268">
        <v>18</v>
      </c>
      <c r="I684" s="269"/>
      <c r="J684" s="265"/>
      <c r="K684" s="265"/>
      <c r="L684" s="270"/>
      <c r="M684" s="271"/>
      <c r="N684" s="272"/>
      <c r="O684" s="272"/>
      <c r="P684" s="272"/>
      <c r="Q684" s="272"/>
      <c r="R684" s="272"/>
      <c r="S684" s="272"/>
      <c r="T684" s="273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T684" s="274" t="s">
        <v>172</v>
      </c>
      <c r="AU684" s="274" t="s">
        <v>83</v>
      </c>
      <c r="AV684" s="15" t="s">
        <v>170</v>
      </c>
      <c r="AW684" s="15" t="s">
        <v>31</v>
      </c>
      <c r="AX684" s="15" t="s">
        <v>81</v>
      </c>
      <c r="AY684" s="274" t="s">
        <v>164</v>
      </c>
    </row>
    <row r="685" s="2" customFormat="1" ht="24.15" customHeight="1">
      <c r="A685" s="39"/>
      <c r="B685" s="40"/>
      <c r="C685" s="228" t="s">
        <v>663</v>
      </c>
      <c r="D685" s="228" t="s">
        <v>166</v>
      </c>
      <c r="E685" s="229" t="s">
        <v>1221</v>
      </c>
      <c r="F685" s="230" t="s">
        <v>1222</v>
      </c>
      <c r="G685" s="231" t="s">
        <v>556</v>
      </c>
      <c r="H685" s="232">
        <v>34</v>
      </c>
      <c r="I685" s="233"/>
      <c r="J685" s="234">
        <f>ROUND(I685*H685,2)</f>
        <v>0</v>
      </c>
      <c r="K685" s="235"/>
      <c r="L685" s="45"/>
      <c r="M685" s="236" t="s">
        <v>1</v>
      </c>
      <c r="N685" s="237" t="s">
        <v>39</v>
      </c>
      <c r="O685" s="92"/>
      <c r="P685" s="238">
        <f>O685*H685</f>
        <v>0</v>
      </c>
      <c r="Q685" s="238">
        <v>0.00167</v>
      </c>
      <c r="R685" s="238">
        <f>Q685*H685</f>
        <v>0.056780000000000004</v>
      </c>
      <c r="S685" s="238">
        <v>0</v>
      </c>
      <c r="T685" s="239">
        <f>S685*H685</f>
        <v>0</v>
      </c>
      <c r="U685" s="39"/>
      <c r="V685" s="39"/>
      <c r="W685" s="39"/>
      <c r="X685" s="39"/>
      <c r="Y685" s="39"/>
      <c r="Z685" s="39"/>
      <c r="AA685" s="39"/>
      <c r="AB685" s="39"/>
      <c r="AC685" s="39"/>
      <c r="AD685" s="39"/>
      <c r="AE685" s="39"/>
      <c r="AR685" s="240" t="s">
        <v>170</v>
      </c>
      <c r="AT685" s="240" t="s">
        <v>166</v>
      </c>
      <c r="AU685" s="240" t="s">
        <v>83</v>
      </c>
      <c r="AY685" s="18" t="s">
        <v>164</v>
      </c>
      <c r="BE685" s="241">
        <f>IF(N685="základní",J685,0)</f>
        <v>0</v>
      </c>
      <c r="BF685" s="241">
        <f>IF(N685="snížená",J685,0)</f>
        <v>0</v>
      </c>
      <c r="BG685" s="241">
        <f>IF(N685="zákl. přenesená",J685,0)</f>
        <v>0</v>
      </c>
      <c r="BH685" s="241">
        <f>IF(N685="sníž. přenesená",J685,0)</f>
        <v>0</v>
      </c>
      <c r="BI685" s="241">
        <f>IF(N685="nulová",J685,0)</f>
        <v>0</v>
      </c>
      <c r="BJ685" s="18" t="s">
        <v>81</v>
      </c>
      <c r="BK685" s="241">
        <f>ROUND(I685*H685,2)</f>
        <v>0</v>
      </c>
      <c r="BL685" s="18" t="s">
        <v>170</v>
      </c>
      <c r="BM685" s="240" t="s">
        <v>1223</v>
      </c>
    </row>
    <row r="686" s="14" customFormat="1">
      <c r="A686" s="14"/>
      <c r="B686" s="254"/>
      <c r="C686" s="255"/>
      <c r="D686" s="244" t="s">
        <v>172</v>
      </c>
      <c r="E686" s="256" t="s">
        <v>1</v>
      </c>
      <c r="F686" s="257" t="s">
        <v>1100</v>
      </c>
      <c r="G686" s="255"/>
      <c r="H686" s="256" t="s">
        <v>1</v>
      </c>
      <c r="I686" s="258"/>
      <c r="J686" s="255"/>
      <c r="K686" s="255"/>
      <c r="L686" s="259"/>
      <c r="M686" s="260"/>
      <c r="N686" s="261"/>
      <c r="O686" s="261"/>
      <c r="P686" s="261"/>
      <c r="Q686" s="261"/>
      <c r="R686" s="261"/>
      <c r="S686" s="261"/>
      <c r="T686" s="262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T686" s="263" t="s">
        <v>172</v>
      </c>
      <c r="AU686" s="263" t="s">
        <v>83</v>
      </c>
      <c r="AV686" s="14" t="s">
        <v>81</v>
      </c>
      <c r="AW686" s="14" t="s">
        <v>31</v>
      </c>
      <c r="AX686" s="14" t="s">
        <v>12</v>
      </c>
      <c r="AY686" s="263" t="s">
        <v>164</v>
      </c>
    </row>
    <row r="687" s="13" customFormat="1">
      <c r="A687" s="13"/>
      <c r="B687" s="242"/>
      <c r="C687" s="243"/>
      <c r="D687" s="244" t="s">
        <v>172</v>
      </c>
      <c r="E687" s="245" t="s">
        <v>1</v>
      </c>
      <c r="F687" s="246" t="s">
        <v>1224</v>
      </c>
      <c r="G687" s="243"/>
      <c r="H687" s="247">
        <v>24</v>
      </c>
      <c r="I687" s="248"/>
      <c r="J687" s="243"/>
      <c r="K687" s="243"/>
      <c r="L687" s="249"/>
      <c r="M687" s="250"/>
      <c r="N687" s="251"/>
      <c r="O687" s="251"/>
      <c r="P687" s="251"/>
      <c r="Q687" s="251"/>
      <c r="R687" s="251"/>
      <c r="S687" s="251"/>
      <c r="T687" s="252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T687" s="253" t="s">
        <v>172</v>
      </c>
      <c r="AU687" s="253" t="s">
        <v>83</v>
      </c>
      <c r="AV687" s="13" t="s">
        <v>83</v>
      </c>
      <c r="AW687" s="13" t="s">
        <v>31</v>
      </c>
      <c r="AX687" s="13" t="s">
        <v>12</v>
      </c>
      <c r="AY687" s="253" t="s">
        <v>164</v>
      </c>
    </row>
    <row r="688" s="14" customFormat="1">
      <c r="A688" s="14"/>
      <c r="B688" s="254"/>
      <c r="C688" s="255"/>
      <c r="D688" s="244" t="s">
        <v>172</v>
      </c>
      <c r="E688" s="256" t="s">
        <v>1</v>
      </c>
      <c r="F688" s="257" t="s">
        <v>1104</v>
      </c>
      <c r="G688" s="255"/>
      <c r="H688" s="256" t="s">
        <v>1</v>
      </c>
      <c r="I688" s="258"/>
      <c r="J688" s="255"/>
      <c r="K688" s="255"/>
      <c r="L688" s="259"/>
      <c r="M688" s="260"/>
      <c r="N688" s="261"/>
      <c r="O688" s="261"/>
      <c r="P688" s="261"/>
      <c r="Q688" s="261"/>
      <c r="R688" s="261"/>
      <c r="S688" s="261"/>
      <c r="T688" s="262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T688" s="263" t="s">
        <v>172</v>
      </c>
      <c r="AU688" s="263" t="s">
        <v>83</v>
      </c>
      <c r="AV688" s="14" t="s">
        <v>81</v>
      </c>
      <c r="AW688" s="14" t="s">
        <v>31</v>
      </c>
      <c r="AX688" s="14" t="s">
        <v>12</v>
      </c>
      <c r="AY688" s="263" t="s">
        <v>164</v>
      </c>
    </row>
    <row r="689" s="13" customFormat="1">
      <c r="A689" s="13"/>
      <c r="B689" s="242"/>
      <c r="C689" s="243"/>
      <c r="D689" s="244" t="s">
        <v>172</v>
      </c>
      <c r="E689" s="245" t="s">
        <v>1</v>
      </c>
      <c r="F689" s="246" t="s">
        <v>1217</v>
      </c>
      <c r="G689" s="243"/>
      <c r="H689" s="247">
        <v>4</v>
      </c>
      <c r="I689" s="248"/>
      <c r="J689" s="243"/>
      <c r="K689" s="243"/>
      <c r="L689" s="249"/>
      <c r="M689" s="250"/>
      <c r="N689" s="251"/>
      <c r="O689" s="251"/>
      <c r="P689" s="251"/>
      <c r="Q689" s="251"/>
      <c r="R689" s="251"/>
      <c r="S689" s="251"/>
      <c r="T689" s="252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T689" s="253" t="s">
        <v>172</v>
      </c>
      <c r="AU689" s="253" t="s">
        <v>83</v>
      </c>
      <c r="AV689" s="13" t="s">
        <v>83</v>
      </c>
      <c r="AW689" s="13" t="s">
        <v>31</v>
      </c>
      <c r="AX689" s="13" t="s">
        <v>12</v>
      </c>
      <c r="AY689" s="253" t="s">
        <v>164</v>
      </c>
    </row>
    <row r="690" s="14" customFormat="1">
      <c r="A690" s="14"/>
      <c r="B690" s="254"/>
      <c r="C690" s="255"/>
      <c r="D690" s="244" t="s">
        <v>172</v>
      </c>
      <c r="E690" s="256" t="s">
        <v>1</v>
      </c>
      <c r="F690" s="257" t="s">
        <v>1102</v>
      </c>
      <c r="G690" s="255"/>
      <c r="H690" s="256" t="s">
        <v>1</v>
      </c>
      <c r="I690" s="258"/>
      <c r="J690" s="255"/>
      <c r="K690" s="255"/>
      <c r="L690" s="259"/>
      <c r="M690" s="260"/>
      <c r="N690" s="261"/>
      <c r="O690" s="261"/>
      <c r="P690" s="261"/>
      <c r="Q690" s="261"/>
      <c r="R690" s="261"/>
      <c r="S690" s="261"/>
      <c r="T690" s="262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T690" s="263" t="s">
        <v>172</v>
      </c>
      <c r="AU690" s="263" t="s">
        <v>83</v>
      </c>
      <c r="AV690" s="14" t="s">
        <v>81</v>
      </c>
      <c r="AW690" s="14" t="s">
        <v>31</v>
      </c>
      <c r="AX690" s="14" t="s">
        <v>12</v>
      </c>
      <c r="AY690" s="263" t="s">
        <v>164</v>
      </c>
    </row>
    <row r="691" s="13" customFormat="1">
      <c r="A691" s="13"/>
      <c r="B691" s="242"/>
      <c r="C691" s="243"/>
      <c r="D691" s="244" t="s">
        <v>172</v>
      </c>
      <c r="E691" s="245" t="s">
        <v>1</v>
      </c>
      <c r="F691" s="246" t="s">
        <v>1217</v>
      </c>
      <c r="G691" s="243"/>
      <c r="H691" s="247">
        <v>4</v>
      </c>
      <c r="I691" s="248"/>
      <c r="J691" s="243"/>
      <c r="K691" s="243"/>
      <c r="L691" s="249"/>
      <c r="M691" s="250"/>
      <c r="N691" s="251"/>
      <c r="O691" s="251"/>
      <c r="P691" s="251"/>
      <c r="Q691" s="251"/>
      <c r="R691" s="251"/>
      <c r="S691" s="251"/>
      <c r="T691" s="252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T691" s="253" t="s">
        <v>172</v>
      </c>
      <c r="AU691" s="253" t="s">
        <v>83</v>
      </c>
      <c r="AV691" s="13" t="s">
        <v>83</v>
      </c>
      <c r="AW691" s="13" t="s">
        <v>31</v>
      </c>
      <c r="AX691" s="13" t="s">
        <v>12</v>
      </c>
      <c r="AY691" s="253" t="s">
        <v>164</v>
      </c>
    </row>
    <row r="692" s="14" customFormat="1">
      <c r="A692" s="14"/>
      <c r="B692" s="254"/>
      <c r="C692" s="255"/>
      <c r="D692" s="244" t="s">
        <v>172</v>
      </c>
      <c r="E692" s="256" t="s">
        <v>1</v>
      </c>
      <c r="F692" s="257" t="s">
        <v>1105</v>
      </c>
      <c r="G692" s="255"/>
      <c r="H692" s="256" t="s">
        <v>1</v>
      </c>
      <c r="I692" s="258"/>
      <c r="J692" s="255"/>
      <c r="K692" s="255"/>
      <c r="L692" s="259"/>
      <c r="M692" s="260"/>
      <c r="N692" s="261"/>
      <c r="O692" s="261"/>
      <c r="P692" s="261"/>
      <c r="Q692" s="261"/>
      <c r="R692" s="261"/>
      <c r="S692" s="261"/>
      <c r="T692" s="262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T692" s="263" t="s">
        <v>172</v>
      </c>
      <c r="AU692" s="263" t="s">
        <v>83</v>
      </c>
      <c r="AV692" s="14" t="s">
        <v>81</v>
      </c>
      <c r="AW692" s="14" t="s">
        <v>31</v>
      </c>
      <c r="AX692" s="14" t="s">
        <v>12</v>
      </c>
      <c r="AY692" s="263" t="s">
        <v>164</v>
      </c>
    </row>
    <row r="693" s="13" customFormat="1">
      <c r="A693" s="13"/>
      <c r="B693" s="242"/>
      <c r="C693" s="243"/>
      <c r="D693" s="244" t="s">
        <v>172</v>
      </c>
      <c r="E693" s="245" t="s">
        <v>1</v>
      </c>
      <c r="F693" s="246" t="s">
        <v>1225</v>
      </c>
      <c r="G693" s="243"/>
      <c r="H693" s="247">
        <v>2</v>
      </c>
      <c r="I693" s="248"/>
      <c r="J693" s="243"/>
      <c r="K693" s="243"/>
      <c r="L693" s="249"/>
      <c r="M693" s="250"/>
      <c r="N693" s="251"/>
      <c r="O693" s="251"/>
      <c r="P693" s="251"/>
      <c r="Q693" s="251"/>
      <c r="R693" s="251"/>
      <c r="S693" s="251"/>
      <c r="T693" s="252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T693" s="253" t="s">
        <v>172</v>
      </c>
      <c r="AU693" s="253" t="s">
        <v>83</v>
      </c>
      <c r="AV693" s="13" t="s">
        <v>83</v>
      </c>
      <c r="AW693" s="13" t="s">
        <v>31</v>
      </c>
      <c r="AX693" s="13" t="s">
        <v>12</v>
      </c>
      <c r="AY693" s="253" t="s">
        <v>164</v>
      </c>
    </row>
    <row r="694" s="15" customFormat="1">
      <c r="A694" s="15"/>
      <c r="B694" s="264"/>
      <c r="C694" s="265"/>
      <c r="D694" s="244" t="s">
        <v>172</v>
      </c>
      <c r="E694" s="266" t="s">
        <v>1</v>
      </c>
      <c r="F694" s="267" t="s">
        <v>180</v>
      </c>
      <c r="G694" s="265"/>
      <c r="H694" s="268">
        <v>34</v>
      </c>
      <c r="I694" s="269"/>
      <c r="J694" s="265"/>
      <c r="K694" s="265"/>
      <c r="L694" s="270"/>
      <c r="M694" s="271"/>
      <c r="N694" s="272"/>
      <c r="O694" s="272"/>
      <c r="P694" s="272"/>
      <c r="Q694" s="272"/>
      <c r="R694" s="272"/>
      <c r="S694" s="272"/>
      <c r="T694" s="273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T694" s="274" t="s">
        <v>172</v>
      </c>
      <c r="AU694" s="274" t="s">
        <v>83</v>
      </c>
      <c r="AV694" s="15" t="s">
        <v>170</v>
      </c>
      <c r="AW694" s="15" t="s">
        <v>31</v>
      </c>
      <c r="AX694" s="15" t="s">
        <v>81</v>
      </c>
      <c r="AY694" s="274" t="s">
        <v>164</v>
      </c>
    </row>
    <row r="695" s="2" customFormat="1" ht="16.5" customHeight="1">
      <c r="A695" s="39"/>
      <c r="B695" s="40"/>
      <c r="C695" s="286" t="s">
        <v>668</v>
      </c>
      <c r="D695" s="286" t="s">
        <v>488</v>
      </c>
      <c r="E695" s="287" t="s">
        <v>1226</v>
      </c>
      <c r="F695" s="288" t="s">
        <v>1227</v>
      </c>
      <c r="G695" s="289" t="s">
        <v>556</v>
      </c>
      <c r="H695" s="290">
        <v>16</v>
      </c>
      <c r="I695" s="291"/>
      <c r="J695" s="292">
        <f>ROUND(I695*H695,2)</f>
        <v>0</v>
      </c>
      <c r="K695" s="293"/>
      <c r="L695" s="294"/>
      <c r="M695" s="295" t="s">
        <v>1</v>
      </c>
      <c r="N695" s="296" t="s">
        <v>39</v>
      </c>
      <c r="O695" s="92"/>
      <c r="P695" s="238">
        <f>O695*H695</f>
        <v>0</v>
      </c>
      <c r="Q695" s="238">
        <v>0</v>
      </c>
      <c r="R695" s="238">
        <f>Q695*H695</f>
        <v>0</v>
      </c>
      <c r="S695" s="238">
        <v>0</v>
      </c>
      <c r="T695" s="239">
        <f>S695*H695</f>
        <v>0</v>
      </c>
      <c r="U695" s="39"/>
      <c r="V695" s="39"/>
      <c r="W695" s="39"/>
      <c r="X695" s="39"/>
      <c r="Y695" s="39"/>
      <c r="Z695" s="39"/>
      <c r="AA695" s="39"/>
      <c r="AB695" s="39"/>
      <c r="AC695" s="39"/>
      <c r="AD695" s="39"/>
      <c r="AE695" s="39"/>
      <c r="AR695" s="240" t="s">
        <v>222</v>
      </c>
      <c r="AT695" s="240" t="s">
        <v>488</v>
      </c>
      <c r="AU695" s="240" t="s">
        <v>83</v>
      </c>
      <c r="AY695" s="18" t="s">
        <v>164</v>
      </c>
      <c r="BE695" s="241">
        <f>IF(N695="základní",J695,0)</f>
        <v>0</v>
      </c>
      <c r="BF695" s="241">
        <f>IF(N695="snížená",J695,0)</f>
        <v>0</v>
      </c>
      <c r="BG695" s="241">
        <f>IF(N695="zákl. přenesená",J695,0)</f>
        <v>0</v>
      </c>
      <c r="BH695" s="241">
        <f>IF(N695="sníž. přenesená",J695,0)</f>
        <v>0</v>
      </c>
      <c r="BI695" s="241">
        <f>IF(N695="nulová",J695,0)</f>
        <v>0</v>
      </c>
      <c r="BJ695" s="18" t="s">
        <v>81</v>
      </c>
      <c r="BK695" s="241">
        <f>ROUND(I695*H695,2)</f>
        <v>0</v>
      </c>
      <c r="BL695" s="18" t="s">
        <v>170</v>
      </c>
      <c r="BM695" s="240" t="s">
        <v>1228</v>
      </c>
    </row>
    <row r="696" s="14" customFormat="1">
      <c r="A696" s="14"/>
      <c r="B696" s="254"/>
      <c r="C696" s="255"/>
      <c r="D696" s="244" t="s">
        <v>172</v>
      </c>
      <c r="E696" s="256" t="s">
        <v>1</v>
      </c>
      <c r="F696" s="257" t="s">
        <v>1100</v>
      </c>
      <c r="G696" s="255"/>
      <c r="H696" s="256" t="s">
        <v>1</v>
      </c>
      <c r="I696" s="258"/>
      <c r="J696" s="255"/>
      <c r="K696" s="255"/>
      <c r="L696" s="259"/>
      <c r="M696" s="260"/>
      <c r="N696" s="261"/>
      <c r="O696" s="261"/>
      <c r="P696" s="261"/>
      <c r="Q696" s="261"/>
      <c r="R696" s="261"/>
      <c r="S696" s="261"/>
      <c r="T696" s="262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T696" s="263" t="s">
        <v>172</v>
      </c>
      <c r="AU696" s="263" t="s">
        <v>83</v>
      </c>
      <c r="AV696" s="14" t="s">
        <v>81</v>
      </c>
      <c r="AW696" s="14" t="s">
        <v>31</v>
      </c>
      <c r="AX696" s="14" t="s">
        <v>12</v>
      </c>
      <c r="AY696" s="263" t="s">
        <v>164</v>
      </c>
    </row>
    <row r="697" s="13" customFormat="1">
      <c r="A697" s="13"/>
      <c r="B697" s="242"/>
      <c r="C697" s="243"/>
      <c r="D697" s="244" t="s">
        <v>172</v>
      </c>
      <c r="E697" s="245" t="s">
        <v>1</v>
      </c>
      <c r="F697" s="246" t="s">
        <v>1203</v>
      </c>
      <c r="G697" s="243"/>
      <c r="H697" s="247">
        <v>12</v>
      </c>
      <c r="I697" s="248"/>
      <c r="J697" s="243"/>
      <c r="K697" s="243"/>
      <c r="L697" s="249"/>
      <c r="M697" s="250"/>
      <c r="N697" s="251"/>
      <c r="O697" s="251"/>
      <c r="P697" s="251"/>
      <c r="Q697" s="251"/>
      <c r="R697" s="251"/>
      <c r="S697" s="251"/>
      <c r="T697" s="252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T697" s="253" t="s">
        <v>172</v>
      </c>
      <c r="AU697" s="253" t="s">
        <v>83</v>
      </c>
      <c r="AV697" s="13" t="s">
        <v>83</v>
      </c>
      <c r="AW697" s="13" t="s">
        <v>31</v>
      </c>
      <c r="AX697" s="13" t="s">
        <v>12</v>
      </c>
      <c r="AY697" s="253" t="s">
        <v>164</v>
      </c>
    </row>
    <row r="698" s="14" customFormat="1">
      <c r="A698" s="14"/>
      <c r="B698" s="254"/>
      <c r="C698" s="255"/>
      <c r="D698" s="244" t="s">
        <v>172</v>
      </c>
      <c r="E698" s="256" t="s">
        <v>1</v>
      </c>
      <c r="F698" s="257" t="s">
        <v>1104</v>
      </c>
      <c r="G698" s="255"/>
      <c r="H698" s="256" t="s">
        <v>1</v>
      </c>
      <c r="I698" s="258"/>
      <c r="J698" s="255"/>
      <c r="K698" s="255"/>
      <c r="L698" s="259"/>
      <c r="M698" s="260"/>
      <c r="N698" s="261"/>
      <c r="O698" s="261"/>
      <c r="P698" s="261"/>
      <c r="Q698" s="261"/>
      <c r="R698" s="261"/>
      <c r="S698" s="261"/>
      <c r="T698" s="262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T698" s="263" t="s">
        <v>172</v>
      </c>
      <c r="AU698" s="263" t="s">
        <v>83</v>
      </c>
      <c r="AV698" s="14" t="s">
        <v>81</v>
      </c>
      <c r="AW698" s="14" t="s">
        <v>31</v>
      </c>
      <c r="AX698" s="14" t="s">
        <v>12</v>
      </c>
      <c r="AY698" s="263" t="s">
        <v>164</v>
      </c>
    </row>
    <row r="699" s="13" customFormat="1">
      <c r="A699" s="13"/>
      <c r="B699" s="242"/>
      <c r="C699" s="243"/>
      <c r="D699" s="244" t="s">
        <v>172</v>
      </c>
      <c r="E699" s="245" t="s">
        <v>1</v>
      </c>
      <c r="F699" s="246" t="s">
        <v>83</v>
      </c>
      <c r="G699" s="243"/>
      <c r="H699" s="247">
        <v>2</v>
      </c>
      <c r="I699" s="248"/>
      <c r="J699" s="243"/>
      <c r="K699" s="243"/>
      <c r="L699" s="249"/>
      <c r="M699" s="250"/>
      <c r="N699" s="251"/>
      <c r="O699" s="251"/>
      <c r="P699" s="251"/>
      <c r="Q699" s="251"/>
      <c r="R699" s="251"/>
      <c r="S699" s="251"/>
      <c r="T699" s="252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T699" s="253" t="s">
        <v>172</v>
      </c>
      <c r="AU699" s="253" t="s">
        <v>83</v>
      </c>
      <c r="AV699" s="13" t="s">
        <v>83</v>
      </c>
      <c r="AW699" s="13" t="s">
        <v>31</v>
      </c>
      <c r="AX699" s="13" t="s">
        <v>12</v>
      </c>
      <c r="AY699" s="253" t="s">
        <v>164</v>
      </c>
    </row>
    <row r="700" s="14" customFormat="1">
      <c r="A700" s="14"/>
      <c r="B700" s="254"/>
      <c r="C700" s="255"/>
      <c r="D700" s="244" t="s">
        <v>172</v>
      </c>
      <c r="E700" s="256" t="s">
        <v>1</v>
      </c>
      <c r="F700" s="257" t="s">
        <v>1102</v>
      </c>
      <c r="G700" s="255"/>
      <c r="H700" s="256" t="s">
        <v>1</v>
      </c>
      <c r="I700" s="258"/>
      <c r="J700" s="255"/>
      <c r="K700" s="255"/>
      <c r="L700" s="259"/>
      <c r="M700" s="260"/>
      <c r="N700" s="261"/>
      <c r="O700" s="261"/>
      <c r="P700" s="261"/>
      <c r="Q700" s="261"/>
      <c r="R700" s="261"/>
      <c r="S700" s="261"/>
      <c r="T700" s="262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T700" s="263" t="s">
        <v>172</v>
      </c>
      <c r="AU700" s="263" t="s">
        <v>83</v>
      </c>
      <c r="AV700" s="14" t="s">
        <v>81</v>
      </c>
      <c r="AW700" s="14" t="s">
        <v>31</v>
      </c>
      <c r="AX700" s="14" t="s">
        <v>12</v>
      </c>
      <c r="AY700" s="263" t="s">
        <v>164</v>
      </c>
    </row>
    <row r="701" s="13" customFormat="1">
      <c r="A701" s="13"/>
      <c r="B701" s="242"/>
      <c r="C701" s="243"/>
      <c r="D701" s="244" t="s">
        <v>172</v>
      </c>
      <c r="E701" s="245" t="s">
        <v>1</v>
      </c>
      <c r="F701" s="246" t="s">
        <v>83</v>
      </c>
      <c r="G701" s="243"/>
      <c r="H701" s="247">
        <v>2</v>
      </c>
      <c r="I701" s="248"/>
      <c r="J701" s="243"/>
      <c r="K701" s="243"/>
      <c r="L701" s="249"/>
      <c r="M701" s="250"/>
      <c r="N701" s="251"/>
      <c r="O701" s="251"/>
      <c r="P701" s="251"/>
      <c r="Q701" s="251"/>
      <c r="R701" s="251"/>
      <c r="S701" s="251"/>
      <c r="T701" s="252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T701" s="253" t="s">
        <v>172</v>
      </c>
      <c r="AU701" s="253" t="s">
        <v>83</v>
      </c>
      <c r="AV701" s="13" t="s">
        <v>83</v>
      </c>
      <c r="AW701" s="13" t="s">
        <v>31</v>
      </c>
      <c r="AX701" s="13" t="s">
        <v>12</v>
      </c>
      <c r="AY701" s="253" t="s">
        <v>164</v>
      </c>
    </row>
    <row r="702" s="15" customFormat="1">
      <c r="A702" s="15"/>
      <c r="B702" s="264"/>
      <c r="C702" s="265"/>
      <c r="D702" s="244" t="s">
        <v>172</v>
      </c>
      <c r="E702" s="266" t="s">
        <v>1</v>
      </c>
      <c r="F702" s="267" t="s">
        <v>180</v>
      </c>
      <c r="G702" s="265"/>
      <c r="H702" s="268">
        <v>16</v>
      </c>
      <c r="I702" s="269"/>
      <c r="J702" s="265"/>
      <c r="K702" s="265"/>
      <c r="L702" s="270"/>
      <c r="M702" s="271"/>
      <c r="N702" s="272"/>
      <c r="O702" s="272"/>
      <c r="P702" s="272"/>
      <c r="Q702" s="272"/>
      <c r="R702" s="272"/>
      <c r="S702" s="272"/>
      <c r="T702" s="273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T702" s="274" t="s">
        <v>172</v>
      </c>
      <c r="AU702" s="274" t="s">
        <v>83</v>
      </c>
      <c r="AV702" s="15" t="s">
        <v>170</v>
      </c>
      <c r="AW702" s="15" t="s">
        <v>31</v>
      </c>
      <c r="AX702" s="15" t="s">
        <v>81</v>
      </c>
      <c r="AY702" s="274" t="s">
        <v>164</v>
      </c>
    </row>
    <row r="703" s="2" customFormat="1" ht="24.15" customHeight="1">
      <c r="A703" s="39"/>
      <c r="B703" s="40"/>
      <c r="C703" s="286" t="s">
        <v>689</v>
      </c>
      <c r="D703" s="286" t="s">
        <v>488</v>
      </c>
      <c r="E703" s="287" t="s">
        <v>1229</v>
      </c>
      <c r="F703" s="288" t="s">
        <v>1230</v>
      </c>
      <c r="G703" s="289" t="s">
        <v>556</v>
      </c>
      <c r="H703" s="290">
        <v>16</v>
      </c>
      <c r="I703" s="291"/>
      <c r="J703" s="292">
        <f>ROUND(I703*H703,2)</f>
        <v>0</v>
      </c>
      <c r="K703" s="293"/>
      <c r="L703" s="294"/>
      <c r="M703" s="295" t="s">
        <v>1</v>
      </c>
      <c r="N703" s="296" t="s">
        <v>39</v>
      </c>
      <c r="O703" s="92"/>
      <c r="P703" s="238">
        <f>O703*H703</f>
        <v>0</v>
      </c>
      <c r="Q703" s="238">
        <v>0.0094999999999999998</v>
      </c>
      <c r="R703" s="238">
        <f>Q703*H703</f>
        <v>0.152</v>
      </c>
      <c r="S703" s="238">
        <v>0</v>
      </c>
      <c r="T703" s="239">
        <f>S703*H703</f>
        <v>0</v>
      </c>
      <c r="U703" s="39"/>
      <c r="V703" s="39"/>
      <c r="W703" s="39"/>
      <c r="X703" s="39"/>
      <c r="Y703" s="39"/>
      <c r="Z703" s="39"/>
      <c r="AA703" s="39"/>
      <c r="AB703" s="39"/>
      <c r="AC703" s="39"/>
      <c r="AD703" s="39"/>
      <c r="AE703" s="39"/>
      <c r="AR703" s="240" t="s">
        <v>222</v>
      </c>
      <c r="AT703" s="240" t="s">
        <v>488</v>
      </c>
      <c r="AU703" s="240" t="s">
        <v>83</v>
      </c>
      <c r="AY703" s="18" t="s">
        <v>164</v>
      </c>
      <c r="BE703" s="241">
        <f>IF(N703="základní",J703,0)</f>
        <v>0</v>
      </c>
      <c r="BF703" s="241">
        <f>IF(N703="snížená",J703,0)</f>
        <v>0</v>
      </c>
      <c r="BG703" s="241">
        <f>IF(N703="zákl. přenesená",J703,0)</f>
        <v>0</v>
      </c>
      <c r="BH703" s="241">
        <f>IF(N703="sníž. přenesená",J703,0)</f>
        <v>0</v>
      </c>
      <c r="BI703" s="241">
        <f>IF(N703="nulová",J703,0)</f>
        <v>0</v>
      </c>
      <c r="BJ703" s="18" t="s">
        <v>81</v>
      </c>
      <c r="BK703" s="241">
        <f>ROUND(I703*H703,2)</f>
        <v>0</v>
      </c>
      <c r="BL703" s="18" t="s">
        <v>170</v>
      </c>
      <c r="BM703" s="240" t="s">
        <v>1231</v>
      </c>
    </row>
    <row r="704" s="14" customFormat="1">
      <c r="A704" s="14"/>
      <c r="B704" s="254"/>
      <c r="C704" s="255"/>
      <c r="D704" s="244" t="s">
        <v>172</v>
      </c>
      <c r="E704" s="256" t="s">
        <v>1</v>
      </c>
      <c r="F704" s="257" t="s">
        <v>1100</v>
      </c>
      <c r="G704" s="255"/>
      <c r="H704" s="256" t="s">
        <v>1</v>
      </c>
      <c r="I704" s="258"/>
      <c r="J704" s="255"/>
      <c r="K704" s="255"/>
      <c r="L704" s="259"/>
      <c r="M704" s="260"/>
      <c r="N704" s="261"/>
      <c r="O704" s="261"/>
      <c r="P704" s="261"/>
      <c r="Q704" s="261"/>
      <c r="R704" s="261"/>
      <c r="S704" s="261"/>
      <c r="T704" s="262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T704" s="263" t="s">
        <v>172</v>
      </c>
      <c r="AU704" s="263" t="s">
        <v>83</v>
      </c>
      <c r="AV704" s="14" t="s">
        <v>81</v>
      </c>
      <c r="AW704" s="14" t="s">
        <v>31</v>
      </c>
      <c r="AX704" s="14" t="s">
        <v>12</v>
      </c>
      <c r="AY704" s="263" t="s">
        <v>164</v>
      </c>
    </row>
    <row r="705" s="13" customFormat="1">
      <c r="A705" s="13"/>
      <c r="B705" s="242"/>
      <c r="C705" s="243"/>
      <c r="D705" s="244" t="s">
        <v>172</v>
      </c>
      <c r="E705" s="245" t="s">
        <v>1</v>
      </c>
      <c r="F705" s="246" t="s">
        <v>1203</v>
      </c>
      <c r="G705" s="243"/>
      <c r="H705" s="247">
        <v>12</v>
      </c>
      <c r="I705" s="248"/>
      <c r="J705" s="243"/>
      <c r="K705" s="243"/>
      <c r="L705" s="249"/>
      <c r="M705" s="250"/>
      <c r="N705" s="251"/>
      <c r="O705" s="251"/>
      <c r="P705" s="251"/>
      <c r="Q705" s="251"/>
      <c r="R705" s="251"/>
      <c r="S705" s="251"/>
      <c r="T705" s="252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T705" s="253" t="s">
        <v>172</v>
      </c>
      <c r="AU705" s="253" t="s">
        <v>83</v>
      </c>
      <c r="AV705" s="13" t="s">
        <v>83</v>
      </c>
      <c r="AW705" s="13" t="s">
        <v>31</v>
      </c>
      <c r="AX705" s="13" t="s">
        <v>12</v>
      </c>
      <c r="AY705" s="253" t="s">
        <v>164</v>
      </c>
    </row>
    <row r="706" s="14" customFormat="1">
      <c r="A706" s="14"/>
      <c r="B706" s="254"/>
      <c r="C706" s="255"/>
      <c r="D706" s="244" t="s">
        <v>172</v>
      </c>
      <c r="E706" s="256" t="s">
        <v>1</v>
      </c>
      <c r="F706" s="257" t="s">
        <v>1104</v>
      </c>
      <c r="G706" s="255"/>
      <c r="H706" s="256" t="s">
        <v>1</v>
      </c>
      <c r="I706" s="258"/>
      <c r="J706" s="255"/>
      <c r="K706" s="255"/>
      <c r="L706" s="259"/>
      <c r="M706" s="260"/>
      <c r="N706" s="261"/>
      <c r="O706" s="261"/>
      <c r="P706" s="261"/>
      <c r="Q706" s="261"/>
      <c r="R706" s="261"/>
      <c r="S706" s="261"/>
      <c r="T706" s="262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T706" s="263" t="s">
        <v>172</v>
      </c>
      <c r="AU706" s="263" t="s">
        <v>83</v>
      </c>
      <c r="AV706" s="14" t="s">
        <v>81</v>
      </c>
      <c r="AW706" s="14" t="s">
        <v>31</v>
      </c>
      <c r="AX706" s="14" t="s">
        <v>12</v>
      </c>
      <c r="AY706" s="263" t="s">
        <v>164</v>
      </c>
    </row>
    <row r="707" s="13" customFormat="1">
      <c r="A707" s="13"/>
      <c r="B707" s="242"/>
      <c r="C707" s="243"/>
      <c r="D707" s="244" t="s">
        <v>172</v>
      </c>
      <c r="E707" s="245" t="s">
        <v>1</v>
      </c>
      <c r="F707" s="246" t="s">
        <v>83</v>
      </c>
      <c r="G707" s="243"/>
      <c r="H707" s="247">
        <v>2</v>
      </c>
      <c r="I707" s="248"/>
      <c r="J707" s="243"/>
      <c r="K707" s="243"/>
      <c r="L707" s="249"/>
      <c r="M707" s="250"/>
      <c r="N707" s="251"/>
      <c r="O707" s="251"/>
      <c r="P707" s="251"/>
      <c r="Q707" s="251"/>
      <c r="R707" s="251"/>
      <c r="S707" s="251"/>
      <c r="T707" s="252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T707" s="253" t="s">
        <v>172</v>
      </c>
      <c r="AU707" s="253" t="s">
        <v>83</v>
      </c>
      <c r="AV707" s="13" t="s">
        <v>83</v>
      </c>
      <c r="AW707" s="13" t="s">
        <v>31</v>
      </c>
      <c r="AX707" s="13" t="s">
        <v>12</v>
      </c>
      <c r="AY707" s="253" t="s">
        <v>164</v>
      </c>
    </row>
    <row r="708" s="14" customFormat="1">
      <c r="A708" s="14"/>
      <c r="B708" s="254"/>
      <c r="C708" s="255"/>
      <c r="D708" s="244" t="s">
        <v>172</v>
      </c>
      <c r="E708" s="256" t="s">
        <v>1</v>
      </c>
      <c r="F708" s="257" t="s">
        <v>1102</v>
      </c>
      <c r="G708" s="255"/>
      <c r="H708" s="256" t="s">
        <v>1</v>
      </c>
      <c r="I708" s="258"/>
      <c r="J708" s="255"/>
      <c r="K708" s="255"/>
      <c r="L708" s="259"/>
      <c r="M708" s="260"/>
      <c r="N708" s="261"/>
      <c r="O708" s="261"/>
      <c r="P708" s="261"/>
      <c r="Q708" s="261"/>
      <c r="R708" s="261"/>
      <c r="S708" s="261"/>
      <c r="T708" s="262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T708" s="263" t="s">
        <v>172</v>
      </c>
      <c r="AU708" s="263" t="s">
        <v>83</v>
      </c>
      <c r="AV708" s="14" t="s">
        <v>81</v>
      </c>
      <c r="AW708" s="14" t="s">
        <v>31</v>
      </c>
      <c r="AX708" s="14" t="s">
        <v>12</v>
      </c>
      <c r="AY708" s="263" t="s">
        <v>164</v>
      </c>
    </row>
    <row r="709" s="13" customFormat="1">
      <c r="A709" s="13"/>
      <c r="B709" s="242"/>
      <c r="C709" s="243"/>
      <c r="D709" s="244" t="s">
        <v>172</v>
      </c>
      <c r="E709" s="245" t="s">
        <v>1</v>
      </c>
      <c r="F709" s="246" t="s">
        <v>83</v>
      </c>
      <c r="G709" s="243"/>
      <c r="H709" s="247">
        <v>2</v>
      </c>
      <c r="I709" s="248"/>
      <c r="J709" s="243"/>
      <c r="K709" s="243"/>
      <c r="L709" s="249"/>
      <c r="M709" s="250"/>
      <c r="N709" s="251"/>
      <c r="O709" s="251"/>
      <c r="P709" s="251"/>
      <c r="Q709" s="251"/>
      <c r="R709" s="251"/>
      <c r="S709" s="251"/>
      <c r="T709" s="252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T709" s="253" t="s">
        <v>172</v>
      </c>
      <c r="AU709" s="253" t="s">
        <v>83</v>
      </c>
      <c r="AV709" s="13" t="s">
        <v>83</v>
      </c>
      <c r="AW709" s="13" t="s">
        <v>31</v>
      </c>
      <c r="AX709" s="13" t="s">
        <v>12</v>
      </c>
      <c r="AY709" s="253" t="s">
        <v>164</v>
      </c>
    </row>
    <row r="710" s="15" customFormat="1">
      <c r="A710" s="15"/>
      <c r="B710" s="264"/>
      <c r="C710" s="265"/>
      <c r="D710" s="244" t="s">
        <v>172</v>
      </c>
      <c r="E710" s="266" t="s">
        <v>1</v>
      </c>
      <c r="F710" s="267" t="s">
        <v>180</v>
      </c>
      <c r="G710" s="265"/>
      <c r="H710" s="268">
        <v>16</v>
      </c>
      <c r="I710" s="269"/>
      <c r="J710" s="265"/>
      <c r="K710" s="265"/>
      <c r="L710" s="270"/>
      <c r="M710" s="271"/>
      <c r="N710" s="272"/>
      <c r="O710" s="272"/>
      <c r="P710" s="272"/>
      <c r="Q710" s="272"/>
      <c r="R710" s="272"/>
      <c r="S710" s="272"/>
      <c r="T710" s="273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T710" s="274" t="s">
        <v>172</v>
      </c>
      <c r="AU710" s="274" t="s">
        <v>83</v>
      </c>
      <c r="AV710" s="15" t="s">
        <v>170</v>
      </c>
      <c r="AW710" s="15" t="s">
        <v>31</v>
      </c>
      <c r="AX710" s="15" t="s">
        <v>81</v>
      </c>
      <c r="AY710" s="274" t="s">
        <v>164</v>
      </c>
    </row>
    <row r="711" s="2" customFormat="1" ht="24.15" customHeight="1">
      <c r="A711" s="39"/>
      <c r="B711" s="40"/>
      <c r="C711" s="286" t="s">
        <v>694</v>
      </c>
      <c r="D711" s="286" t="s">
        <v>488</v>
      </c>
      <c r="E711" s="287" t="s">
        <v>1232</v>
      </c>
      <c r="F711" s="288" t="s">
        <v>1233</v>
      </c>
      <c r="G711" s="289" t="s">
        <v>556</v>
      </c>
      <c r="H711" s="290">
        <v>1</v>
      </c>
      <c r="I711" s="291"/>
      <c r="J711" s="292">
        <f>ROUND(I711*H711,2)</f>
        <v>0</v>
      </c>
      <c r="K711" s="293"/>
      <c r="L711" s="294"/>
      <c r="M711" s="295" t="s">
        <v>1</v>
      </c>
      <c r="N711" s="296" t="s">
        <v>39</v>
      </c>
      <c r="O711" s="92"/>
      <c r="P711" s="238">
        <f>O711*H711</f>
        <v>0</v>
      </c>
      <c r="Q711" s="238">
        <v>0.019</v>
      </c>
      <c r="R711" s="238">
        <f>Q711*H711</f>
        <v>0.019</v>
      </c>
      <c r="S711" s="238">
        <v>0</v>
      </c>
      <c r="T711" s="239">
        <f>S711*H711</f>
        <v>0</v>
      </c>
      <c r="U711" s="39"/>
      <c r="V711" s="39"/>
      <c r="W711" s="39"/>
      <c r="X711" s="39"/>
      <c r="Y711" s="39"/>
      <c r="Z711" s="39"/>
      <c r="AA711" s="39"/>
      <c r="AB711" s="39"/>
      <c r="AC711" s="39"/>
      <c r="AD711" s="39"/>
      <c r="AE711" s="39"/>
      <c r="AR711" s="240" t="s">
        <v>222</v>
      </c>
      <c r="AT711" s="240" t="s">
        <v>488</v>
      </c>
      <c r="AU711" s="240" t="s">
        <v>83</v>
      </c>
      <c r="AY711" s="18" t="s">
        <v>164</v>
      </c>
      <c r="BE711" s="241">
        <f>IF(N711="základní",J711,0)</f>
        <v>0</v>
      </c>
      <c r="BF711" s="241">
        <f>IF(N711="snížená",J711,0)</f>
        <v>0</v>
      </c>
      <c r="BG711" s="241">
        <f>IF(N711="zákl. přenesená",J711,0)</f>
        <v>0</v>
      </c>
      <c r="BH711" s="241">
        <f>IF(N711="sníž. přenesená",J711,0)</f>
        <v>0</v>
      </c>
      <c r="BI711" s="241">
        <f>IF(N711="nulová",J711,0)</f>
        <v>0</v>
      </c>
      <c r="BJ711" s="18" t="s">
        <v>81</v>
      </c>
      <c r="BK711" s="241">
        <f>ROUND(I711*H711,2)</f>
        <v>0</v>
      </c>
      <c r="BL711" s="18" t="s">
        <v>170</v>
      </c>
      <c r="BM711" s="240" t="s">
        <v>1234</v>
      </c>
    </row>
    <row r="712" s="14" customFormat="1">
      <c r="A712" s="14"/>
      <c r="B712" s="254"/>
      <c r="C712" s="255"/>
      <c r="D712" s="244" t="s">
        <v>172</v>
      </c>
      <c r="E712" s="256" t="s">
        <v>1</v>
      </c>
      <c r="F712" s="257" t="s">
        <v>1105</v>
      </c>
      <c r="G712" s="255"/>
      <c r="H712" s="256" t="s">
        <v>1</v>
      </c>
      <c r="I712" s="258"/>
      <c r="J712" s="255"/>
      <c r="K712" s="255"/>
      <c r="L712" s="259"/>
      <c r="M712" s="260"/>
      <c r="N712" s="261"/>
      <c r="O712" s="261"/>
      <c r="P712" s="261"/>
      <c r="Q712" s="261"/>
      <c r="R712" s="261"/>
      <c r="S712" s="261"/>
      <c r="T712" s="262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T712" s="263" t="s">
        <v>172</v>
      </c>
      <c r="AU712" s="263" t="s">
        <v>83</v>
      </c>
      <c r="AV712" s="14" t="s">
        <v>81</v>
      </c>
      <c r="AW712" s="14" t="s">
        <v>31</v>
      </c>
      <c r="AX712" s="14" t="s">
        <v>12</v>
      </c>
      <c r="AY712" s="263" t="s">
        <v>164</v>
      </c>
    </row>
    <row r="713" s="13" customFormat="1">
      <c r="A713" s="13"/>
      <c r="B713" s="242"/>
      <c r="C713" s="243"/>
      <c r="D713" s="244" t="s">
        <v>172</v>
      </c>
      <c r="E713" s="245" t="s">
        <v>1</v>
      </c>
      <c r="F713" s="246" t="s">
        <v>81</v>
      </c>
      <c r="G713" s="243"/>
      <c r="H713" s="247">
        <v>1</v>
      </c>
      <c r="I713" s="248"/>
      <c r="J713" s="243"/>
      <c r="K713" s="243"/>
      <c r="L713" s="249"/>
      <c r="M713" s="250"/>
      <c r="N713" s="251"/>
      <c r="O713" s="251"/>
      <c r="P713" s="251"/>
      <c r="Q713" s="251"/>
      <c r="R713" s="251"/>
      <c r="S713" s="251"/>
      <c r="T713" s="252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T713" s="253" t="s">
        <v>172</v>
      </c>
      <c r="AU713" s="253" t="s">
        <v>83</v>
      </c>
      <c r="AV713" s="13" t="s">
        <v>83</v>
      </c>
      <c r="AW713" s="13" t="s">
        <v>31</v>
      </c>
      <c r="AX713" s="13" t="s">
        <v>81</v>
      </c>
      <c r="AY713" s="253" t="s">
        <v>164</v>
      </c>
    </row>
    <row r="714" s="2" customFormat="1" ht="24.15" customHeight="1">
      <c r="A714" s="39"/>
      <c r="B714" s="40"/>
      <c r="C714" s="286" t="s">
        <v>698</v>
      </c>
      <c r="D714" s="286" t="s">
        <v>488</v>
      </c>
      <c r="E714" s="287" t="s">
        <v>1235</v>
      </c>
      <c r="F714" s="288" t="s">
        <v>1236</v>
      </c>
      <c r="G714" s="289" t="s">
        <v>556</v>
      </c>
      <c r="H714" s="290">
        <v>1</v>
      </c>
      <c r="I714" s="291"/>
      <c r="J714" s="292">
        <f>ROUND(I714*H714,2)</f>
        <v>0</v>
      </c>
      <c r="K714" s="293"/>
      <c r="L714" s="294"/>
      <c r="M714" s="295" t="s">
        <v>1</v>
      </c>
      <c r="N714" s="296" t="s">
        <v>39</v>
      </c>
      <c r="O714" s="92"/>
      <c r="P714" s="238">
        <f>O714*H714</f>
        <v>0</v>
      </c>
      <c r="Q714" s="238">
        <v>0.023120000000000002</v>
      </c>
      <c r="R714" s="238">
        <f>Q714*H714</f>
        <v>0.023120000000000002</v>
      </c>
      <c r="S714" s="238">
        <v>0</v>
      </c>
      <c r="T714" s="239">
        <f>S714*H714</f>
        <v>0</v>
      </c>
      <c r="U714" s="39"/>
      <c r="V714" s="39"/>
      <c r="W714" s="39"/>
      <c r="X714" s="39"/>
      <c r="Y714" s="39"/>
      <c r="Z714" s="39"/>
      <c r="AA714" s="39"/>
      <c r="AB714" s="39"/>
      <c r="AC714" s="39"/>
      <c r="AD714" s="39"/>
      <c r="AE714" s="39"/>
      <c r="AR714" s="240" t="s">
        <v>222</v>
      </c>
      <c r="AT714" s="240" t="s">
        <v>488</v>
      </c>
      <c r="AU714" s="240" t="s">
        <v>83</v>
      </c>
      <c r="AY714" s="18" t="s">
        <v>164</v>
      </c>
      <c r="BE714" s="241">
        <f>IF(N714="základní",J714,0)</f>
        <v>0</v>
      </c>
      <c r="BF714" s="241">
        <f>IF(N714="snížená",J714,0)</f>
        <v>0</v>
      </c>
      <c r="BG714" s="241">
        <f>IF(N714="zákl. přenesená",J714,0)</f>
        <v>0</v>
      </c>
      <c r="BH714" s="241">
        <f>IF(N714="sníž. přenesená",J714,0)</f>
        <v>0</v>
      </c>
      <c r="BI714" s="241">
        <f>IF(N714="nulová",J714,0)</f>
        <v>0</v>
      </c>
      <c r="BJ714" s="18" t="s">
        <v>81</v>
      </c>
      <c r="BK714" s="241">
        <f>ROUND(I714*H714,2)</f>
        <v>0</v>
      </c>
      <c r="BL714" s="18" t="s">
        <v>170</v>
      </c>
      <c r="BM714" s="240" t="s">
        <v>1237</v>
      </c>
    </row>
    <row r="715" s="14" customFormat="1">
      <c r="A715" s="14"/>
      <c r="B715" s="254"/>
      <c r="C715" s="255"/>
      <c r="D715" s="244" t="s">
        <v>172</v>
      </c>
      <c r="E715" s="256" t="s">
        <v>1</v>
      </c>
      <c r="F715" s="257" t="s">
        <v>1105</v>
      </c>
      <c r="G715" s="255"/>
      <c r="H715" s="256" t="s">
        <v>1</v>
      </c>
      <c r="I715" s="258"/>
      <c r="J715" s="255"/>
      <c r="K715" s="255"/>
      <c r="L715" s="259"/>
      <c r="M715" s="260"/>
      <c r="N715" s="261"/>
      <c r="O715" s="261"/>
      <c r="P715" s="261"/>
      <c r="Q715" s="261"/>
      <c r="R715" s="261"/>
      <c r="S715" s="261"/>
      <c r="T715" s="262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T715" s="263" t="s">
        <v>172</v>
      </c>
      <c r="AU715" s="263" t="s">
        <v>83</v>
      </c>
      <c r="AV715" s="14" t="s">
        <v>81</v>
      </c>
      <c r="AW715" s="14" t="s">
        <v>31</v>
      </c>
      <c r="AX715" s="14" t="s">
        <v>12</v>
      </c>
      <c r="AY715" s="263" t="s">
        <v>164</v>
      </c>
    </row>
    <row r="716" s="13" customFormat="1">
      <c r="A716" s="13"/>
      <c r="B716" s="242"/>
      <c r="C716" s="243"/>
      <c r="D716" s="244" t="s">
        <v>172</v>
      </c>
      <c r="E716" s="245" t="s">
        <v>1</v>
      </c>
      <c r="F716" s="246" t="s">
        <v>81</v>
      </c>
      <c r="G716" s="243"/>
      <c r="H716" s="247">
        <v>1</v>
      </c>
      <c r="I716" s="248"/>
      <c r="J716" s="243"/>
      <c r="K716" s="243"/>
      <c r="L716" s="249"/>
      <c r="M716" s="250"/>
      <c r="N716" s="251"/>
      <c r="O716" s="251"/>
      <c r="P716" s="251"/>
      <c r="Q716" s="251"/>
      <c r="R716" s="251"/>
      <c r="S716" s="251"/>
      <c r="T716" s="252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T716" s="253" t="s">
        <v>172</v>
      </c>
      <c r="AU716" s="253" t="s">
        <v>83</v>
      </c>
      <c r="AV716" s="13" t="s">
        <v>83</v>
      </c>
      <c r="AW716" s="13" t="s">
        <v>31</v>
      </c>
      <c r="AX716" s="13" t="s">
        <v>81</v>
      </c>
      <c r="AY716" s="253" t="s">
        <v>164</v>
      </c>
    </row>
    <row r="717" s="2" customFormat="1" ht="24.15" customHeight="1">
      <c r="A717" s="39"/>
      <c r="B717" s="40"/>
      <c r="C717" s="228" t="s">
        <v>702</v>
      </c>
      <c r="D717" s="228" t="s">
        <v>166</v>
      </c>
      <c r="E717" s="229" t="s">
        <v>1238</v>
      </c>
      <c r="F717" s="230" t="s">
        <v>1239</v>
      </c>
      <c r="G717" s="231" t="s">
        <v>556</v>
      </c>
      <c r="H717" s="232">
        <v>1</v>
      </c>
      <c r="I717" s="233"/>
      <c r="J717" s="234">
        <f>ROUND(I717*H717,2)</f>
        <v>0</v>
      </c>
      <c r="K717" s="235"/>
      <c r="L717" s="45"/>
      <c r="M717" s="236" t="s">
        <v>1</v>
      </c>
      <c r="N717" s="237" t="s">
        <v>39</v>
      </c>
      <c r="O717" s="92"/>
      <c r="P717" s="238">
        <f>O717*H717</f>
        <v>0</v>
      </c>
      <c r="Q717" s="238">
        <v>0.0017099999999999999</v>
      </c>
      <c r="R717" s="238">
        <f>Q717*H717</f>
        <v>0.0017099999999999999</v>
      </c>
      <c r="S717" s="238">
        <v>0</v>
      </c>
      <c r="T717" s="239">
        <f>S717*H717</f>
        <v>0</v>
      </c>
      <c r="U717" s="39"/>
      <c r="V717" s="39"/>
      <c r="W717" s="39"/>
      <c r="X717" s="39"/>
      <c r="Y717" s="39"/>
      <c r="Z717" s="39"/>
      <c r="AA717" s="39"/>
      <c r="AB717" s="39"/>
      <c r="AC717" s="39"/>
      <c r="AD717" s="39"/>
      <c r="AE717" s="39"/>
      <c r="AR717" s="240" t="s">
        <v>170</v>
      </c>
      <c r="AT717" s="240" t="s">
        <v>166</v>
      </c>
      <c r="AU717" s="240" t="s">
        <v>83</v>
      </c>
      <c r="AY717" s="18" t="s">
        <v>164</v>
      </c>
      <c r="BE717" s="241">
        <f>IF(N717="základní",J717,0)</f>
        <v>0</v>
      </c>
      <c r="BF717" s="241">
        <f>IF(N717="snížená",J717,0)</f>
        <v>0</v>
      </c>
      <c r="BG717" s="241">
        <f>IF(N717="zákl. přenesená",J717,0)</f>
        <v>0</v>
      </c>
      <c r="BH717" s="241">
        <f>IF(N717="sníž. přenesená",J717,0)</f>
        <v>0</v>
      </c>
      <c r="BI717" s="241">
        <f>IF(N717="nulová",J717,0)</f>
        <v>0</v>
      </c>
      <c r="BJ717" s="18" t="s">
        <v>81</v>
      </c>
      <c r="BK717" s="241">
        <f>ROUND(I717*H717,2)</f>
        <v>0</v>
      </c>
      <c r="BL717" s="18" t="s">
        <v>170</v>
      </c>
      <c r="BM717" s="240" t="s">
        <v>1240</v>
      </c>
    </row>
    <row r="718" s="14" customFormat="1">
      <c r="A718" s="14"/>
      <c r="B718" s="254"/>
      <c r="C718" s="255"/>
      <c r="D718" s="244" t="s">
        <v>172</v>
      </c>
      <c r="E718" s="256" t="s">
        <v>1</v>
      </c>
      <c r="F718" s="257" t="s">
        <v>1105</v>
      </c>
      <c r="G718" s="255"/>
      <c r="H718" s="256" t="s">
        <v>1</v>
      </c>
      <c r="I718" s="258"/>
      <c r="J718" s="255"/>
      <c r="K718" s="255"/>
      <c r="L718" s="259"/>
      <c r="M718" s="260"/>
      <c r="N718" s="261"/>
      <c r="O718" s="261"/>
      <c r="P718" s="261"/>
      <c r="Q718" s="261"/>
      <c r="R718" s="261"/>
      <c r="S718" s="261"/>
      <c r="T718" s="262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T718" s="263" t="s">
        <v>172</v>
      </c>
      <c r="AU718" s="263" t="s">
        <v>83</v>
      </c>
      <c r="AV718" s="14" t="s">
        <v>81</v>
      </c>
      <c r="AW718" s="14" t="s">
        <v>31</v>
      </c>
      <c r="AX718" s="14" t="s">
        <v>12</v>
      </c>
      <c r="AY718" s="263" t="s">
        <v>164</v>
      </c>
    </row>
    <row r="719" s="13" customFormat="1">
      <c r="A719" s="13"/>
      <c r="B719" s="242"/>
      <c r="C719" s="243"/>
      <c r="D719" s="244" t="s">
        <v>172</v>
      </c>
      <c r="E719" s="245" t="s">
        <v>1</v>
      </c>
      <c r="F719" s="246" t="s">
        <v>81</v>
      </c>
      <c r="G719" s="243"/>
      <c r="H719" s="247">
        <v>1</v>
      </c>
      <c r="I719" s="248"/>
      <c r="J719" s="243"/>
      <c r="K719" s="243"/>
      <c r="L719" s="249"/>
      <c r="M719" s="250"/>
      <c r="N719" s="251"/>
      <c r="O719" s="251"/>
      <c r="P719" s="251"/>
      <c r="Q719" s="251"/>
      <c r="R719" s="251"/>
      <c r="S719" s="251"/>
      <c r="T719" s="252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T719" s="253" t="s">
        <v>172</v>
      </c>
      <c r="AU719" s="253" t="s">
        <v>83</v>
      </c>
      <c r="AV719" s="13" t="s">
        <v>83</v>
      </c>
      <c r="AW719" s="13" t="s">
        <v>31</v>
      </c>
      <c r="AX719" s="13" t="s">
        <v>81</v>
      </c>
      <c r="AY719" s="253" t="s">
        <v>164</v>
      </c>
    </row>
    <row r="720" s="2" customFormat="1" ht="33" customHeight="1">
      <c r="A720" s="39"/>
      <c r="B720" s="40"/>
      <c r="C720" s="286" t="s">
        <v>707</v>
      </c>
      <c r="D720" s="286" t="s">
        <v>488</v>
      </c>
      <c r="E720" s="287" t="s">
        <v>1241</v>
      </c>
      <c r="F720" s="288" t="s">
        <v>1242</v>
      </c>
      <c r="G720" s="289" t="s">
        <v>556</v>
      </c>
      <c r="H720" s="290">
        <v>1</v>
      </c>
      <c r="I720" s="291"/>
      <c r="J720" s="292">
        <f>ROUND(I720*H720,2)</f>
        <v>0</v>
      </c>
      <c r="K720" s="293"/>
      <c r="L720" s="294"/>
      <c r="M720" s="295" t="s">
        <v>1</v>
      </c>
      <c r="N720" s="296" t="s">
        <v>39</v>
      </c>
      <c r="O720" s="92"/>
      <c r="P720" s="238">
        <f>O720*H720</f>
        <v>0</v>
      </c>
      <c r="Q720" s="238">
        <v>0.0178</v>
      </c>
      <c r="R720" s="238">
        <f>Q720*H720</f>
        <v>0.0178</v>
      </c>
      <c r="S720" s="238">
        <v>0</v>
      </c>
      <c r="T720" s="239">
        <f>S720*H720</f>
        <v>0</v>
      </c>
      <c r="U720" s="39"/>
      <c r="V720" s="39"/>
      <c r="W720" s="39"/>
      <c r="X720" s="39"/>
      <c r="Y720" s="39"/>
      <c r="Z720" s="39"/>
      <c r="AA720" s="39"/>
      <c r="AB720" s="39"/>
      <c r="AC720" s="39"/>
      <c r="AD720" s="39"/>
      <c r="AE720" s="39"/>
      <c r="AR720" s="240" t="s">
        <v>222</v>
      </c>
      <c r="AT720" s="240" t="s">
        <v>488</v>
      </c>
      <c r="AU720" s="240" t="s">
        <v>83</v>
      </c>
      <c r="AY720" s="18" t="s">
        <v>164</v>
      </c>
      <c r="BE720" s="241">
        <f>IF(N720="základní",J720,0)</f>
        <v>0</v>
      </c>
      <c r="BF720" s="241">
        <f>IF(N720="snížená",J720,0)</f>
        <v>0</v>
      </c>
      <c r="BG720" s="241">
        <f>IF(N720="zákl. přenesená",J720,0)</f>
        <v>0</v>
      </c>
      <c r="BH720" s="241">
        <f>IF(N720="sníž. přenesená",J720,0)</f>
        <v>0</v>
      </c>
      <c r="BI720" s="241">
        <f>IF(N720="nulová",J720,0)</f>
        <v>0</v>
      </c>
      <c r="BJ720" s="18" t="s">
        <v>81</v>
      </c>
      <c r="BK720" s="241">
        <f>ROUND(I720*H720,2)</f>
        <v>0</v>
      </c>
      <c r="BL720" s="18" t="s">
        <v>170</v>
      </c>
      <c r="BM720" s="240" t="s">
        <v>1243</v>
      </c>
    </row>
    <row r="721" s="14" customFormat="1">
      <c r="A721" s="14"/>
      <c r="B721" s="254"/>
      <c r="C721" s="255"/>
      <c r="D721" s="244" t="s">
        <v>172</v>
      </c>
      <c r="E721" s="256" t="s">
        <v>1</v>
      </c>
      <c r="F721" s="257" t="s">
        <v>1105</v>
      </c>
      <c r="G721" s="255"/>
      <c r="H721" s="256" t="s">
        <v>1</v>
      </c>
      <c r="I721" s="258"/>
      <c r="J721" s="255"/>
      <c r="K721" s="255"/>
      <c r="L721" s="259"/>
      <c r="M721" s="260"/>
      <c r="N721" s="261"/>
      <c r="O721" s="261"/>
      <c r="P721" s="261"/>
      <c r="Q721" s="261"/>
      <c r="R721" s="261"/>
      <c r="S721" s="261"/>
      <c r="T721" s="262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T721" s="263" t="s">
        <v>172</v>
      </c>
      <c r="AU721" s="263" t="s">
        <v>83</v>
      </c>
      <c r="AV721" s="14" t="s">
        <v>81</v>
      </c>
      <c r="AW721" s="14" t="s">
        <v>31</v>
      </c>
      <c r="AX721" s="14" t="s">
        <v>12</v>
      </c>
      <c r="AY721" s="263" t="s">
        <v>164</v>
      </c>
    </row>
    <row r="722" s="13" customFormat="1">
      <c r="A722" s="13"/>
      <c r="B722" s="242"/>
      <c r="C722" s="243"/>
      <c r="D722" s="244" t="s">
        <v>172</v>
      </c>
      <c r="E722" s="245" t="s">
        <v>1</v>
      </c>
      <c r="F722" s="246" t="s">
        <v>81</v>
      </c>
      <c r="G722" s="243"/>
      <c r="H722" s="247">
        <v>1</v>
      </c>
      <c r="I722" s="248"/>
      <c r="J722" s="243"/>
      <c r="K722" s="243"/>
      <c r="L722" s="249"/>
      <c r="M722" s="250"/>
      <c r="N722" s="251"/>
      <c r="O722" s="251"/>
      <c r="P722" s="251"/>
      <c r="Q722" s="251"/>
      <c r="R722" s="251"/>
      <c r="S722" s="251"/>
      <c r="T722" s="252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T722" s="253" t="s">
        <v>172</v>
      </c>
      <c r="AU722" s="253" t="s">
        <v>83</v>
      </c>
      <c r="AV722" s="13" t="s">
        <v>83</v>
      </c>
      <c r="AW722" s="13" t="s">
        <v>31</v>
      </c>
      <c r="AX722" s="13" t="s">
        <v>81</v>
      </c>
      <c r="AY722" s="253" t="s">
        <v>164</v>
      </c>
    </row>
    <row r="723" s="2" customFormat="1" ht="33" customHeight="1">
      <c r="A723" s="39"/>
      <c r="B723" s="40"/>
      <c r="C723" s="228" t="s">
        <v>711</v>
      </c>
      <c r="D723" s="228" t="s">
        <v>166</v>
      </c>
      <c r="E723" s="229" t="s">
        <v>1244</v>
      </c>
      <c r="F723" s="230" t="s">
        <v>1245</v>
      </c>
      <c r="G723" s="231" t="s">
        <v>888</v>
      </c>
      <c r="H723" s="232">
        <v>2</v>
      </c>
      <c r="I723" s="233"/>
      <c r="J723" s="234">
        <f>ROUND(I723*H723,2)</f>
        <v>0</v>
      </c>
      <c r="K723" s="235"/>
      <c r="L723" s="45"/>
      <c r="M723" s="236" t="s">
        <v>1</v>
      </c>
      <c r="N723" s="237" t="s">
        <v>39</v>
      </c>
      <c r="O723" s="92"/>
      <c r="P723" s="238">
        <f>O723*H723</f>
        <v>0</v>
      </c>
      <c r="Q723" s="238">
        <v>0.00072000000000000005</v>
      </c>
      <c r="R723" s="238">
        <f>Q723*H723</f>
        <v>0.0014400000000000001</v>
      </c>
      <c r="S723" s="238">
        <v>0</v>
      </c>
      <c r="T723" s="239">
        <f>S723*H723</f>
        <v>0</v>
      </c>
      <c r="U723" s="39"/>
      <c r="V723" s="39"/>
      <c r="W723" s="39"/>
      <c r="X723" s="39"/>
      <c r="Y723" s="39"/>
      <c r="Z723" s="39"/>
      <c r="AA723" s="39"/>
      <c r="AB723" s="39"/>
      <c r="AC723" s="39"/>
      <c r="AD723" s="39"/>
      <c r="AE723" s="39"/>
      <c r="AR723" s="240" t="s">
        <v>170</v>
      </c>
      <c r="AT723" s="240" t="s">
        <v>166</v>
      </c>
      <c r="AU723" s="240" t="s">
        <v>83</v>
      </c>
      <c r="AY723" s="18" t="s">
        <v>164</v>
      </c>
      <c r="BE723" s="241">
        <f>IF(N723="základní",J723,0)</f>
        <v>0</v>
      </c>
      <c r="BF723" s="241">
        <f>IF(N723="snížená",J723,0)</f>
        <v>0</v>
      </c>
      <c r="BG723" s="241">
        <f>IF(N723="zákl. přenesená",J723,0)</f>
        <v>0</v>
      </c>
      <c r="BH723" s="241">
        <f>IF(N723="sníž. přenesená",J723,0)</f>
        <v>0</v>
      </c>
      <c r="BI723" s="241">
        <f>IF(N723="nulová",J723,0)</f>
        <v>0</v>
      </c>
      <c r="BJ723" s="18" t="s">
        <v>81</v>
      </c>
      <c r="BK723" s="241">
        <f>ROUND(I723*H723,2)</f>
        <v>0</v>
      </c>
      <c r="BL723" s="18" t="s">
        <v>170</v>
      </c>
      <c r="BM723" s="240" t="s">
        <v>1246</v>
      </c>
    </row>
    <row r="724" s="14" customFormat="1">
      <c r="A724" s="14"/>
      <c r="B724" s="254"/>
      <c r="C724" s="255"/>
      <c r="D724" s="244" t="s">
        <v>172</v>
      </c>
      <c r="E724" s="256" t="s">
        <v>1</v>
      </c>
      <c r="F724" s="257" t="s">
        <v>1104</v>
      </c>
      <c r="G724" s="255"/>
      <c r="H724" s="256" t="s">
        <v>1</v>
      </c>
      <c r="I724" s="258"/>
      <c r="J724" s="255"/>
      <c r="K724" s="255"/>
      <c r="L724" s="259"/>
      <c r="M724" s="260"/>
      <c r="N724" s="261"/>
      <c r="O724" s="261"/>
      <c r="P724" s="261"/>
      <c r="Q724" s="261"/>
      <c r="R724" s="261"/>
      <c r="S724" s="261"/>
      <c r="T724" s="262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T724" s="263" t="s">
        <v>172</v>
      </c>
      <c r="AU724" s="263" t="s">
        <v>83</v>
      </c>
      <c r="AV724" s="14" t="s">
        <v>81</v>
      </c>
      <c r="AW724" s="14" t="s">
        <v>31</v>
      </c>
      <c r="AX724" s="14" t="s">
        <v>12</v>
      </c>
      <c r="AY724" s="263" t="s">
        <v>164</v>
      </c>
    </row>
    <row r="725" s="13" customFormat="1">
      <c r="A725" s="13"/>
      <c r="B725" s="242"/>
      <c r="C725" s="243"/>
      <c r="D725" s="244" t="s">
        <v>172</v>
      </c>
      <c r="E725" s="245" t="s">
        <v>1</v>
      </c>
      <c r="F725" s="246" t="s">
        <v>1204</v>
      </c>
      <c r="G725" s="243"/>
      <c r="H725" s="247">
        <v>2</v>
      </c>
      <c r="I725" s="248"/>
      <c r="J725" s="243"/>
      <c r="K725" s="243"/>
      <c r="L725" s="249"/>
      <c r="M725" s="250"/>
      <c r="N725" s="251"/>
      <c r="O725" s="251"/>
      <c r="P725" s="251"/>
      <c r="Q725" s="251"/>
      <c r="R725" s="251"/>
      <c r="S725" s="251"/>
      <c r="T725" s="252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T725" s="253" t="s">
        <v>172</v>
      </c>
      <c r="AU725" s="253" t="s">
        <v>83</v>
      </c>
      <c r="AV725" s="13" t="s">
        <v>83</v>
      </c>
      <c r="AW725" s="13" t="s">
        <v>31</v>
      </c>
      <c r="AX725" s="13" t="s">
        <v>81</v>
      </c>
      <c r="AY725" s="253" t="s">
        <v>164</v>
      </c>
    </row>
    <row r="726" s="2" customFormat="1" ht="33" customHeight="1">
      <c r="A726" s="39"/>
      <c r="B726" s="40"/>
      <c r="C726" s="228" t="s">
        <v>717</v>
      </c>
      <c r="D726" s="228" t="s">
        <v>166</v>
      </c>
      <c r="E726" s="229" t="s">
        <v>1247</v>
      </c>
      <c r="F726" s="230" t="s">
        <v>1248</v>
      </c>
      <c r="G726" s="231" t="s">
        <v>240</v>
      </c>
      <c r="H726" s="232">
        <v>2070.4000000000001</v>
      </c>
      <c r="I726" s="233"/>
      <c r="J726" s="234">
        <f>ROUND(I726*H726,2)</f>
        <v>0</v>
      </c>
      <c r="K726" s="235"/>
      <c r="L726" s="45"/>
      <c r="M726" s="236" t="s">
        <v>1</v>
      </c>
      <c r="N726" s="237" t="s">
        <v>39</v>
      </c>
      <c r="O726" s="92"/>
      <c r="P726" s="238">
        <f>O726*H726</f>
        <v>0</v>
      </c>
      <c r="Q726" s="238">
        <v>0</v>
      </c>
      <c r="R726" s="238">
        <f>Q726*H726</f>
        <v>0</v>
      </c>
      <c r="S726" s="238">
        <v>0</v>
      </c>
      <c r="T726" s="239">
        <f>S726*H726</f>
        <v>0</v>
      </c>
      <c r="U726" s="39"/>
      <c r="V726" s="39"/>
      <c r="W726" s="39"/>
      <c r="X726" s="39"/>
      <c r="Y726" s="39"/>
      <c r="Z726" s="39"/>
      <c r="AA726" s="39"/>
      <c r="AB726" s="39"/>
      <c r="AC726" s="39"/>
      <c r="AD726" s="39"/>
      <c r="AE726" s="39"/>
      <c r="AR726" s="240" t="s">
        <v>170</v>
      </c>
      <c r="AT726" s="240" t="s">
        <v>166</v>
      </c>
      <c r="AU726" s="240" t="s">
        <v>83</v>
      </c>
      <c r="AY726" s="18" t="s">
        <v>164</v>
      </c>
      <c r="BE726" s="241">
        <f>IF(N726="základní",J726,0)</f>
        <v>0</v>
      </c>
      <c r="BF726" s="241">
        <f>IF(N726="snížená",J726,0)</f>
        <v>0</v>
      </c>
      <c r="BG726" s="241">
        <f>IF(N726="zákl. přenesená",J726,0)</f>
        <v>0</v>
      </c>
      <c r="BH726" s="241">
        <f>IF(N726="sníž. přenesená",J726,0)</f>
        <v>0</v>
      </c>
      <c r="BI726" s="241">
        <f>IF(N726="nulová",J726,0)</f>
        <v>0</v>
      </c>
      <c r="BJ726" s="18" t="s">
        <v>81</v>
      </c>
      <c r="BK726" s="241">
        <f>ROUND(I726*H726,2)</f>
        <v>0</v>
      </c>
      <c r="BL726" s="18" t="s">
        <v>170</v>
      </c>
      <c r="BM726" s="240" t="s">
        <v>1249</v>
      </c>
    </row>
    <row r="727" s="13" customFormat="1">
      <c r="A727" s="13"/>
      <c r="B727" s="242"/>
      <c r="C727" s="243"/>
      <c r="D727" s="244" t="s">
        <v>172</v>
      </c>
      <c r="E727" s="245" t="s">
        <v>1</v>
      </c>
      <c r="F727" s="246" t="s">
        <v>1250</v>
      </c>
      <c r="G727" s="243"/>
      <c r="H727" s="247">
        <v>2070.4000000000001</v>
      </c>
      <c r="I727" s="248"/>
      <c r="J727" s="243"/>
      <c r="K727" s="243"/>
      <c r="L727" s="249"/>
      <c r="M727" s="250"/>
      <c r="N727" s="251"/>
      <c r="O727" s="251"/>
      <c r="P727" s="251"/>
      <c r="Q727" s="251"/>
      <c r="R727" s="251"/>
      <c r="S727" s="251"/>
      <c r="T727" s="252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T727" s="253" t="s">
        <v>172</v>
      </c>
      <c r="AU727" s="253" t="s">
        <v>83</v>
      </c>
      <c r="AV727" s="13" t="s">
        <v>83</v>
      </c>
      <c r="AW727" s="13" t="s">
        <v>31</v>
      </c>
      <c r="AX727" s="13" t="s">
        <v>81</v>
      </c>
      <c r="AY727" s="253" t="s">
        <v>164</v>
      </c>
    </row>
    <row r="728" s="2" customFormat="1" ht="16.5" customHeight="1">
      <c r="A728" s="39"/>
      <c r="B728" s="40"/>
      <c r="C728" s="286" t="s">
        <v>721</v>
      </c>
      <c r="D728" s="286" t="s">
        <v>488</v>
      </c>
      <c r="E728" s="287" t="s">
        <v>1251</v>
      </c>
      <c r="F728" s="288" t="s">
        <v>1252</v>
      </c>
      <c r="G728" s="289" t="s">
        <v>240</v>
      </c>
      <c r="H728" s="290">
        <v>2101.4560000000001</v>
      </c>
      <c r="I728" s="291"/>
      <c r="J728" s="292">
        <f>ROUND(I728*H728,2)</f>
        <v>0</v>
      </c>
      <c r="K728" s="293"/>
      <c r="L728" s="294"/>
      <c r="M728" s="295" t="s">
        <v>1</v>
      </c>
      <c r="N728" s="296" t="s">
        <v>39</v>
      </c>
      <c r="O728" s="92"/>
      <c r="P728" s="238">
        <f>O728*H728</f>
        <v>0</v>
      </c>
      <c r="Q728" s="238">
        <v>0.00027</v>
      </c>
      <c r="R728" s="238">
        <f>Q728*H728</f>
        <v>0.56739312000000008</v>
      </c>
      <c r="S728" s="238">
        <v>0</v>
      </c>
      <c r="T728" s="239">
        <f>S728*H728</f>
        <v>0</v>
      </c>
      <c r="U728" s="39"/>
      <c r="V728" s="39"/>
      <c r="W728" s="39"/>
      <c r="X728" s="39"/>
      <c r="Y728" s="39"/>
      <c r="Z728" s="39"/>
      <c r="AA728" s="39"/>
      <c r="AB728" s="39"/>
      <c r="AC728" s="39"/>
      <c r="AD728" s="39"/>
      <c r="AE728" s="39"/>
      <c r="AR728" s="240" t="s">
        <v>222</v>
      </c>
      <c r="AT728" s="240" t="s">
        <v>488</v>
      </c>
      <c r="AU728" s="240" t="s">
        <v>83</v>
      </c>
      <c r="AY728" s="18" t="s">
        <v>164</v>
      </c>
      <c r="BE728" s="241">
        <f>IF(N728="základní",J728,0)</f>
        <v>0</v>
      </c>
      <c r="BF728" s="241">
        <f>IF(N728="snížená",J728,0)</f>
        <v>0</v>
      </c>
      <c r="BG728" s="241">
        <f>IF(N728="zákl. přenesená",J728,0)</f>
        <v>0</v>
      </c>
      <c r="BH728" s="241">
        <f>IF(N728="sníž. přenesená",J728,0)</f>
        <v>0</v>
      </c>
      <c r="BI728" s="241">
        <f>IF(N728="nulová",J728,0)</f>
        <v>0</v>
      </c>
      <c r="BJ728" s="18" t="s">
        <v>81</v>
      </c>
      <c r="BK728" s="241">
        <f>ROUND(I728*H728,2)</f>
        <v>0</v>
      </c>
      <c r="BL728" s="18" t="s">
        <v>170</v>
      </c>
      <c r="BM728" s="240" t="s">
        <v>1253</v>
      </c>
    </row>
    <row r="729" s="13" customFormat="1">
      <c r="A729" s="13"/>
      <c r="B729" s="242"/>
      <c r="C729" s="243"/>
      <c r="D729" s="244" t="s">
        <v>172</v>
      </c>
      <c r="E729" s="245" t="s">
        <v>1</v>
      </c>
      <c r="F729" s="246" t="s">
        <v>1250</v>
      </c>
      <c r="G729" s="243"/>
      <c r="H729" s="247">
        <v>2070.4000000000001</v>
      </c>
      <c r="I729" s="248"/>
      <c r="J729" s="243"/>
      <c r="K729" s="243"/>
      <c r="L729" s="249"/>
      <c r="M729" s="250"/>
      <c r="N729" s="251"/>
      <c r="O729" s="251"/>
      <c r="P729" s="251"/>
      <c r="Q729" s="251"/>
      <c r="R729" s="251"/>
      <c r="S729" s="251"/>
      <c r="T729" s="252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T729" s="253" t="s">
        <v>172</v>
      </c>
      <c r="AU729" s="253" t="s">
        <v>83</v>
      </c>
      <c r="AV729" s="13" t="s">
        <v>83</v>
      </c>
      <c r="AW729" s="13" t="s">
        <v>31</v>
      </c>
      <c r="AX729" s="13" t="s">
        <v>81</v>
      </c>
      <c r="AY729" s="253" t="s">
        <v>164</v>
      </c>
    </row>
    <row r="730" s="13" customFormat="1">
      <c r="A730" s="13"/>
      <c r="B730" s="242"/>
      <c r="C730" s="243"/>
      <c r="D730" s="244" t="s">
        <v>172</v>
      </c>
      <c r="E730" s="243"/>
      <c r="F730" s="246" t="s">
        <v>1254</v>
      </c>
      <c r="G730" s="243"/>
      <c r="H730" s="247">
        <v>2101.4560000000001</v>
      </c>
      <c r="I730" s="248"/>
      <c r="J730" s="243"/>
      <c r="K730" s="243"/>
      <c r="L730" s="249"/>
      <c r="M730" s="250"/>
      <c r="N730" s="251"/>
      <c r="O730" s="251"/>
      <c r="P730" s="251"/>
      <c r="Q730" s="251"/>
      <c r="R730" s="251"/>
      <c r="S730" s="251"/>
      <c r="T730" s="252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T730" s="253" t="s">
        <v>172</v>
      </c>
      <c r="AU730" s="253" t="s">
        <v>83</v>
      </c>
      <c r="AV730" s="13" t="s">
        <v>83</v>
      </c>
      <c r="AW730" s="13" t="s">
        <v>4</v>
      </c>
      <c r="AX730" s="13" t="s">
        <v>81</v>
      </c>
      <c r="AY730" s="253" t="s">
        <v>164</v>
      </c>
    </row>
    <row r="731" s="2" customFormat="1" ht="16.5" customHeight="1">
      <c r="A731" s="39"/>
      <c r="B731" s="40"/>
      <c r="C731" s="286" t="s">
        <v>726</v>
      </c>
      <c r="D731" s="286" t="s">
        <v>488</v>
      </c>
      <c r="E731" s="287" t="s">
        <v>1255</v>
      </c>
      <c r="F731" s="288" t="s">
        <v>1256</v>
      </c>
      <c r="G731" s="289" t="s">
        <v>556</v>
      </c>
      <c r="H731" s="290">
        <v>12</v>
      </c>
      <c r="I731" s="291"/>
      <c r="J731" s="292">
        <f>ROUND(I731*H731,2)</f>
        <v>0</v>
      </c>
      <c r="K731" s="293"/>
      <c r="L731" s="294"/>
      <c r="M731" s="295" t="s">
        <v>1</v>
      </c>
      <c r="N731" s="296" t="s">
        <v>39</v>
      </c>
      <c r="O731" s="92"/>
      <c r="P731" s="238">
        <f>O731*H731</f>
        <v>0</v>
      </c>
      <c r="Q731" s="238">
        <v>8.0000000000000007E-05</v>
      </c>
      <c r="R731" s="238">
        <f>Q731*H731</f>
        <v>0.00096000000000000013</v>
      </c>
      <c r="S731" s="238">
        <v>0</v>
      </c>
      <c r="T731" s="239">
        <f>S731*H731</f>
        <v>0</v>
      </c>
      <c r="U731" s="39"/>
      <c r="V731" s="39"/>
      <c r="W731" s="39"/>
      <c r="X731" s="39"/>
      <c r="Y731" s="39"/>
      <c r="Z731" s="39"/>
      <c r="AA731" s="39"/>
      <c r="AB731" s="39"/>
      <c r="AC731" s="39"/>
      <c r="AD731" s="39"/>
      <c r="AE731" s="39"/>
      <c r="AR731" s="240" t="s">
        <v>222</v>
      </c>
      <c r="AT731" s="240" t="s">
        <v>488</v>
      </c>
      <c r="AU731" s="240" t="s">
        <v>83</v>
      </c>
      <c r="AY731" s="18" t="s">
        <v>164</v>
      </c>
      <c r="BE731" s="241">
        <f>IF(N731="základní",J731,0)</f>
        <v>0</v>
      </c>
      <c r="BF731" s="241">
        <f>IF(N731="snížená",J731,0)</f>
        <v>0</v>
      </c>
      <c r="BG731" s="241">
        <f>IF(N731="zákl. přenesená",J731,0)</f>
        <v>0</v>
      </c>
      <c r="BH731" s="241">
        <f>IF(N731="sníž. přenesená",J731,0)</f>
        <v>0</v>
      </c>
      <c r="BI731" s="241">
        <f>IF(N731="nulová",J731,0)</f>
        <v>0</v>
      </c>
      <c r="BJ731" s="18" t="s">
        <v>81</v>
      </c>
      <c r="BK731" s="241">
        <f>ROUND(I731*H731,2)</f>
        <v>0</v>
      </c>
      <c r="BL731" s="18" t="s">
        <v>170</v>
      </c>
      <c r="BM731" s="240" t="s">
        <v>1257</v>
      </c>
    </row>
    <row r="732" s="13" customFormat="1">
      <c r="A732" s="13"/>
      <c r="B732" s="242"/>
      <c r="C732" s="243"/>
      <c r="D732" s="244" t="s">
        <v>172</v>
      </c>
      <c r="E732" s="245" t="s">
        <v>1</v>
      </c>
      <c r="F732" s="246" t="s">
        <v>8</v>
      </c>
      <c r="G732" s="243"/>
      <c r="H732" s="247">
        <v>12</v>
      </c>
      <c r="I732" s="248"/>
      <c r="J732" s="243"/>
      <c r="K732" s="243"/>
      <c r="L732" s="249"/>
      <c r="M732" s="250"/>
      <c r="N732" s="251"/>
      <c r="O732" s="251"/>
      <c r="P732" s="251"/>
      <c r="Q732" s="251"/>
      <c r="R732" s="251"/>
      <c r="S732" s="251"/>
      <c r="T732" s="252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T732" s="253" t="s">
        <v>172</v>
      </c>
      <c r="AU732" s="253" t="s">
        <v>83</v>
      </c>
      <c r="AV732" s="13" t="s">
        <v>83</v>
      </c>
      <c r="AW732" s="13" t="s">
        <v>31</v>
      </c>
      <c r="AX732" s="13" t="s">
        <v>81</v>
      </c>
      <c r="AY732" s="253" t="s">
        <v>164</v>
      </c>
    </row>
    <row r="733" s="2" customFormat="1" ht="16.5" customHeight="1">
      <c r="A733" s="39"/>
      <c r="B733" s="40"/>
      <c r="C733" s="286" t="s">
        <v>731</v>
      </c>
      <c r="D733" s="286" t="s">
        <v>488</v>
      </c>
      <c r="E733" s="287" t="s">
        <v>1258</v>
      </c>
      <c r="F733" s="288" t="s">
        <v>1259</v>
      </c>
      <c r="G733" s="289" t="s">
        <v>556</v>
      </c>
      <c r="H733" s="290">
        <v>12</v>
      </c>
      <c r="I733" s="291"/>
      <c r="J733" s="292">
        <f>ROUND(I733*H733,2)</f>
        <v>0</v>
      </c>
      <c r="K733" s="293"/>
      <c r="L733" s="294"/>
      <c r="M733" s="295" t="s">
        <v>1</v>
      </c>
      <c r="N733" s="296" t="s">
        <v>39</v>
      </c>
      <c r="O733" s="92"/>
      <c r="P733" s="238">
        <f>O733*H733</f>
        <v>0</v>
      </c>
      <c r="Q733" s="238">
        <v>8.0000000000000007E-05</v>
      </c>
      <c r="R733" s="238">
        <f>Q733*H733</f>
        <v>0.00096000000000000013</v>
      </c>
      <c r="S733" s="238">
        <v>0</v>
      </c>
      <c r="T733" s="239">
        <f>S733*H733</f>
        <v>0</v>
      </c>
      <c r="U733" s="39"/>
      <c r="V733" s="39"/>
      <c r="W733" s="39"/>
      <c r="X733" s="39"/>
      <c r="Y733" s="39"/>
      <c r="Z733" s="39"/>
      <c r="AA733" s="39"/>
      <c r="AB733" s="39"/>
      <c r="AC733" s="39"/>
      <c r="AD733" s="39"/>
      <c r="AE733" s="39"/>
      <c r="AR733" s="240" t="s">
        <v>222</v>
      </c>
      <c r="AT733" s="240" t="s">
        <v>488</v>
      </c>
      <c r="AU733" s="240" t="s">
        <v>83</v>
      </c>
      <c r="AY733" s="18" t="s">
        <v>164</v>
      </c>
      <c r="BE733" s="241">
        <f>IF(N733="základní",J733,0)</f>
        <v>0</v>
      </c>
      <c r="BF733" s="241">
        <f>IF(N733="snížená",J733,0)</f>
        <v>0</v>
      </c>
      <c r="BG733" s="241">
        <f>IF(N733="zákl. přenesená",J733,0)</f>
        <v>0</v>
      </c>
      <c r="BH733" s="241">
        <f>IF(N733="sníž. přenesená",J733,0)</f>
        <v>0</v>
      </c>
      <c r="BI733" s="241">
        <f>IF(N733="nulová",J733,0)</f>
        <v>0</v>
      </c>
      <c r="BJ733" s="18" t="s">
        <v>81</v>
      </c>
      <c r="BK733" s="241">
        <f>ROUND(I733*H733,2)</f>
        <v>0</v>
      </c>
      <c r="BL733" s="18" t="s">
        <v>170</v>
      </c>
      <c r="BM733" s="240" t="s">
        <v>1260</v>
      </c>
    </row>
    <row r="734" s="13" customFormat="1">
      <c r="A734" s="13"/>
      <c r="B734" s="242"/>
      <c r="C734" s="243"/>
      <c r="D734" s="244" t="s">
        <v>172</v>
      </c>
      <c r="E734" s="245" t="s">
        <v>1</v>
      </c>
      <c r="F734" s="246" t="s">
        <v>8</v>
      </c>
      <c r="G734" s="243"/>
      <c r="H734" s="247">
        <v>12</v>
      </c>
      <c r="I734" s="248"/>
      <c r="J734" s="243"/>
      <c r="K734" s="243"/>
      <c r="L734" s="249"/>
      <c r="M734" s="250"/>
      <c r="N734" s="251"/>
      <c r="O734" s="251"/>
      <c r="P734" s="251"/>
      <c r="Q734" s="251"/>
      <c r="R734" s="251"/>
      <c r="S734" s="251"/>
      <c r="T734" s="252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T734" s="253" t="s">
        <v>172</v>
      </c>
      <c r="AU734" s="253" t="s">
        <v>83</v>
      </c>
      <c r="AV734" s="13" t="s">
        <v>83</v>
      </c>
      <c r="AW734" s="13" t="s">
        <v>31</v>
      </c>
      <c r="AX734" s="13" t="s">
        <v>81</v>
      </c>
      <c r="AY734" s="253" t="s">
        <v>164</v>
      </c>
    </row>
    <row r="735" s="2" customFormat="1" ht="16.5" customHeight="1">
      <c r="A735" s="39"/>
      <c r="B735" s="40"/>
      <c r="C735" s="286" t="s">
        <v>736</v>
      </c>
      <c r="D735" s="286" t="s">
        <v>488</v>
      </c>
      <c r="E735" s="287" t="s">
        <v>1261</v>
      </c>
      <c r="F735" s="288" t="s">
        <v>1262</v>
      </c>
      <c r="G735" s="289" t="s">
        <v>556</v>
      </c>
      <c r="H735" s="290">
        <v>4</v>
      </c>
      <c r="I735" s="291"/>
      <c r="J735" s="292">
        <f>ROUND(I735*H735,2)</f>
        <v>0</v>
      </c>
      <c r="K735" s="293"/>
      <c r="L735" s="294"/>
      <c r="M735" s="295" t="s">
        <v>1</v>
      </c>
      <c r="N735" s="296" t="s">
        <v>39</v>
      </c>
      <c r="O735" s="92"/>
      <c r="P735" s="238">
        <f>O735*H735</f>
        <v>0</v>
      </c>
      <c r="Q735" s="238">
        <v>5.0000000000000002E-05</v>
      </c>
      <c r="R735" s="238">
        <f>Q735*H735</f>
        <v>0.00020000000000000001</v>
      </c>
      <c r="S735" s="238">
        <v>0</v>
      </c>
      <c r="T735" s="239">
        <f>S735*H735</f>
        <v>0</v>
      </c>
      <c r="U735" s="39"/>
      <c r="V735" s="39"/>
      <c r="W735" s="39"/>
      <c r="X735" s="39"/>
      <c r="Y735" s="39"/>
      <c r="Z735" s="39"/>
      <c r="AA735" s="39"/>
      <c r="AB735" s="39"/>
      <c r="AC735" s="39"/>
      <c r="AD735" s="39"/>
      <c r="AE735" s="39"/>
      <c r="AR735" s="240" t="s">
        <v>222</v>
      </c>
      <c r="AT735" s="240" t="s">
        <v>488</v>
      </c>
      <c r="AU735" s="240" t="s">
        <v>83</v>
      </c>
      <c r="AY735" s="18" t="s">
        <v>164</v>
      </c>
      <c r="BE735" s="241">
        <f>IF(N735="základní",J735,0)</f>
        <v>0</v>
      </c>
      <c r="BF735" s="241">
        <f>IF(N735="snížená",J735,0)</f>
        <v>0</v>
      </c>
      <c r="BG735" s="241">
        <f>IF(N735="zákl. přenesená",J735,0)</f>
        <v>0</v>
      </c>
      <c r="BH735" s="241">
        <f>IF(N735="sníž. přenesená",J735,0)</f>
        <v>0</v>
      </c>
      <c r="BI735" s="241">
        <f>IF(N735="nulová",J735,0)</f>
        <v>0</v>
      </c>
      <c r="BJ735" s="18" t="s">
        <v>81</v>
      </c>
      <c r="BK735" s="241">
        <f>ROUND(I735*H735,2)</f>
        <v>0</v>
      </c>
      <c r="BL735" s="18" t="s">
        <v>170</v>
      </c>
      <c r="BM735" s="240" t="s">
        <v>1263</v>
      </c>
    </row>
    <row r="736" s="13" customFormat="1">
      <c r="A736" s="13"/>
      <c r="B736" s="242"/>
      <c r="C736" s="243"/>
      <c r="D736" s="244" t="s">
        <v>172</v>
      </c>
      <c r="E736" s="245" t="s">
        <v>1</v>
      </c>
      <c r="F736" s="246" t="s">
        <v>170</v>
      </c>
      <c r="G736" s="243"/>
      <c r="H736" s="247">
        <v>4</v>
      </c>
      <c r="I736" s="248"/>
      <c r="J736" s="243"/>
      <c r="K736" s="243"/>
      <c r="L736" s="249"/>
      <c r="M736" s="250"/>
      <c r="N736" s="251"/>
      <c r="O736" s="251"/>
      <c r="P736" s="251"/>
      <c r="Q736" s="251"/>
      <c r="R736" s="251"/>
      <c r="S736" s="251"/>
      <c r="T736" s="252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T736" s="253" t="s">
        <v>172</v>
      </c>
      <c r="AU736" s="253" t="s">
        <v>83</v>
      </c>
      <c r="AV736" s="13" t="s">
        <v>83</v>
      </c>
      <c r="AW736" s="13" t="s">
        <v>31</v>
      </c>
      <c r="AX736" s="13" t="s">
        <v>81</v>
      </c>
      <c r="AY736" s="253" t="s">
        <v>164</v>
      </c>
    </row>
    <row r="737" s="2" customFormat="1" ht="33" customHeight="1">
      <c r="A737" s="39"/>
      <c r="B737" s="40"/>
      <c r="C737" s="228" t="s">
        <v>740</v>
      </c>
      <c r="D737" s="228" t="s">
        <v>166</v>
      </c>
      <c r="E737" s="229" t="s">
        <v>1264</v>
      </c>
      <c r="F737" s="230" t="s">
        <v>1265</v>
      </c>
      <c r="G737" s="231" t="s">
        <v>240</v>
      </c>
      <c r="H737" s="232">
        <v>2439.5</v>
      </c>
      <c r="I737" s="233"/>
      <c r="J737" s="234">
        <f>ROUND(I737*H737,2)</f>
        <v>0</v>
      </c>
      <c r="K737" s="235"/>
      <c r="L737" s="45"/>
      <c r="M737" s="236" t="s">
        <v>1</v>
      </c>
      <c r="N737" s="237" t="s">
        <v>39</v>
      </c>
      <c r="O737" s="92"/>
      <c r="P737" s="238">
        <f>O737*H737</f>
        <v>0</v>
      </c>
      <c r="Q737" s="238">
        <v>0</v>
      </c>
      <c r="R737" s="238">
        <f>Q737*H737</f>
        <v>0</v>
      </c>
      <c r="S737" s="238">
        <v>0</v>
      </c>
      <c r="T737" s="239">
        <f>S737*H737</f>
        <v>0</v>
      </c>
      <c r="U737" s="39"/>
      <c r="V737" s="39"/>
      <c r="W737" s="39"/>
      <c r="X737" s="39"/>
      <c r="Y737" s="39"/>
      <c r="Z737" s="39"/>
      <c r="AA737" s="39"/>
      <c r="AB737" s="39"/>
      <c r="AC737" s="39"/>
      <c r="AD737" s="39"/>
      <c r="AE737" s="39"/>
      <c r="AR737" s="240" t="s">
        <v>170</v>
      </c>
      <c r="AT737" s="240" t="s">
        <v>166</v>
      </c>
      <c r="AU737" s="240" t="s">
        <v>83</v>
      </c>
      <c r="AY737" s="18" t="s">
        <v>164</v>
      </c>
      <c r="BE737" s="241">
        <f>IF(N737="základní",J737,0)</f>
        <v>0</v>
      </c>
      <c r="BF737" s="241">
        <f>IF(N737="snížená",J737,0)</f>
        <v>0</v>
      </c>
      <c r="BG737" s="241">
        <f>IF(N737="zákl. přenesená",J737,0)</f>
        <v>0</v>
      </c>
      <c r="BH737" s="241">
        <f>IF(N737="sníž. přenesená",J737,0)</f>
        <v>0</v>
      </c>
      <c r="BI737" s="241">
        <f>IF(N737="nulová",J737,0)</f>
        <v>0</v>
      </c>
      <c r="BJ737" s="18" t="s">
        <v>81</v>
      </c>
      <c r="BK737" s="241">
        <f>ROUND(I737*H737,2)</f>
        <v>0</v>
      </c>
      <c r="BL737" s="18" t="s">
        <v>170</v>
      </c>
      <c r="BM737" s="240" t="s">
        <v>1266</v>
      </c>
    </row>
    <row r="738" s="14" customFormat="1">
      <c r="A738" s="14"/>
      <c r="B738" s="254"/>
      <c r="C738" s="255"/>
      <c r="D738" s="244" t="s">
        <v>172</v>
      </c>
      <c r="E738" s="256" t="s">
        <v>1</v>
      </c>
      <c r="F738" s="257" t="s">
        <v>1097</v>
      </c>
      <c r="G738" s="255"/>
      <c r="H738" s="256" t="s">
        <v>1</v>
      </c>
      <c r="I738" s="258"/>
      <c r="J738" s="255"/>
      <c r="K738" s="255"/>
      <c r="L738" s="259"/>
      <c r="M738" s="260"/>
      <c r="N738" s="261"/>
      <c r="O738" s="261"/>
      <c r="P738" s="261"/>
      <c r="Q738" s="261"/>
      <c r="R738" s="261"/>
      <c r="S738" s="261"/>
      <c r="T738" s="262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T738" s="263" t="s">
        <v>172</v>
      </c>
      <c r="AU738" s="263" t="s">
        <v>83</v>
      </c>
      <c r="AV738" s="14" t="s">
        <v>81</v>
      </c>
      <c r="AW738" s="14" t="s">
        <v>31</v>
      </c>
      <c r="AX738" s="14" t="s">
        <v>12</v>
      </c>
      <c r="AY738" s="263" t="s">
        <v>164</v>
      </c>
    </row>
    <row r="739" s="13" customFormat="1">
      <c r="A739" s="13"/>
      <c r="B739" s="242"/>
      <c r="C739" s="243"/>
      <c r="D739" s="244" t="s">
        <v>172</v>
      </c>
      <c r="E739" s="245" t="s">
        <v>1</v>
      </c>
      <c r="F739" s="246" t="s">
        <v>1133</v>
      </c>
      <c r="G739" s="243"/>
      <c r="H739" s="247">
        <v>2453.5</v>
      </c>
      <c r="I739" s="248"/>
      <c r="J739" s="243"/>
      <c r="K739" s="243"/>
      <c r="L739" s="249"/>
      <c r="M739" s="250"/>
      <c r="N739" s="251"/>
      <c r="O739" s="251"/>
      <c r="P739" s="251"/>
      <c r="Q739" s="251"/>
      <c r="R739" s="251"/>
      <c r="S739" s="251"/>
      <c r="T739" s="252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T739" s="253" t="s">
        <v>172</v>
      </c>
      <c r="AU739" s="253" t="s">
        <v>83</v>
      </c>
      <c r="AV739" s="13" t="s">
        <v>83</v>
      </c>
      <c r="AW739" s="13" t="s">
        <v>31</v>
      </c>
      <c r="AX739" s="13" t="s">
        <v>12</v>
      </c>
      <c r="AY739" s="253" t="s">
        <v>164</v>
      </c>
    </row>
    <row r="740" s="14" customFormat="1">
      <c r="A740" s="14"/>
      <c r="B740" s="254"/>
      <c r="C740" s="255"/>
      <c r="D740" s="244" t="s">
        <v>172</v>
      </c>
      <c r="E740" s="256" t="s">
        <v>1</v>
      </c>
      <c r="F740" s="257" t="s">
        <v>1267</v>
      </c>
      <c r="G740" s="255"/>
      <c r="H740" s="256" t="s">
        <v>1</v>
      </c>
      <c r="I740" s="258"/>
      <c r="J740" s="255"/>
      <c r="K740" s="255"/>
      <c r="L740" s="259"/>
      <c r="M740" s="260"/>
      <c r="N740" s="261"/>
      <c r="O740" s="261"/>
      <c r="P740" s="261"/>
      <c r="Q740" s="261"/>
      <c r="R740" s="261"/>
      <c r="S740" s="261"/>
      <c r="T740" s="262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T740" s="263" t="s">
        <v>172</v>
      </c>
      <c r="AU740" s="263" t="s">
        <v>83</v>
      </c>
      <c r="AV740" s="14" t="s">
        <v>81</v>
      </c>
      <c r="AW740" s="14" t="s">
        <v>31</v>
      </c>
      <c r="AX740" s="14" t="s">
        <v>12</v>
      </c>
      <c r="AY740" s="263" t="s">
        <v>164</v>
      </c>
    </row>
    <row r="741" s="14" customFormat="1">
      <c r="A741" s="14"/>
      <c r="B741" s="254"/>
      <c r="C741" s="255"/>
      <c r="D741" s="244" t="s">
        <v>172</v>
      </c>
      <c r="E741" s="256" t="s">
        <v>1</v>
      </c>
      <c r="F741" s="257" t="s">
        <v>1100</v>
      </c>
      <c r="G741" s="255"/>
      <c r="H741" s="256" t="s">
        <v>1</v>
      </c>
      <c r="I741" s="258"/>
      <c r="J741" s="255"/>
      <c r="K741" s="255"/>
      <c r="L741" s="259"/>
      <c r="M741" s="260"/>
      <c r="N741" s="261"/>
      <c r="O741" s="261"/>
      <c r="P741" s="261"/>
      <c r="Q741" s="261"/>
      <c r="R741" s="261"/>
      <c r="S741" s="261"/>
      <c r="T741" s="262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T741" s="263" t="s">
        <v>172</v>
      </c>
      <c r="AU741" s="263" t="s">
        <v>83</v>
      </c>
      <c r="AV741" s="14" t="s">
        <v>81</v>
      </c>
      <c r="AW741" s="14" t="s">
        <v>31</v>
      </c>
      <c r="AX741" s="14" t="s">
        <v>12</v>
      </c>
      <c r="AY741" s="263" t="s">
        <v>164</v>
      </c>
    </row>
    <row r="742" s="13" customFormat="1">
      <c r="A742" s="13"/>
      <c r="B742" s="242"/>
      <c r="C742" s="243"/>
      <c r="D742" s="244" t="s">
        <v>172</v>
      </c>
      <c r="E742" s="245" t="s">
        <v>1</v>
      </c>
      <c r="F742" s="246" t="s">
        <v>1268</v>
      </c>
      <c r="G742" s="243"/>
      <c r="H742" s="247">
        <v>-8.4000000000000004</v>
      </c>
      <c r="I742" s="248"/>
      <c r="J742" s="243"/>
      <c r="K742" s="243"/>
      <c r="L742" s="249"/>
      <c r="M742" s="250"/>
      <c r="N742" s="251"/>
      <c r="O742" s="251"/>
      <c r="P742" s="251"/>
      <c r="Q742" s="251"/>
      <c r="R742" s="251"/>
      <c r="S742" s="251"/>
      <c r="T742" s="252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T742" s="253" t="s">
        <v>172</v>
      </c>
      <c r="AU742" s="253" t="s">
        <v>83</v>
      </c>
      <c r="AV742" s="13" t="s">
        <v>83</v>
      </c>
      <c r="AW742" s="13" t="s">
        <v>31</v>
      </c>
      <c r="AX742" s="13" t="s">
        <v>12</v>
      </c>
      <c r="AY742" s="253" t="s">
        <v>164</v>
      </c>
    </row>
    <row r="743" s="14" customFormat="1">
      <c r="A743" s="14"/>
      <c r="B743" s="254"/>
      <c r="C743" s="255"/>
      <c r="D743" s="244" t="s">
        <v>172</v>
      </c>
      <c r="E743" s="256" t="s">
        <v>1</v>
      </c>
      <c r="F743" s="257" t="s">
        <v>1102</v>
      </c>
      <c r="G743" s="255"/>
      <c r="H743" s="256" t="s">
        <v>1</v>
      </c>
      <c r="I743" s="258"/>
      <c r="J743" s="255"/>
      <c r="K743" s="255"/>
      <c r="L743" s="259"/>
      <c r="M743" s="260"/>
      <c r="N743" s="261"/>
      <c r="O743" s="261"/>
      <c r="P743" s="261"/>
      <c r="Q743" s="261"/>
      <c r="R743" s="261"/>
      <c r="S743" s="261"/>
      <c r="T743" s="262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T743" s="263" t="s">
        <v>172</v>
      </c>
      <c r="AU743" s="263" t="s">
        <v>83</v>
      </c>
      <c r="AV743" s="14" t="s">
        <v>81</v>
      </c>
      <c r="AW743" s="14" t="s">
        <v>31</v>
      </c>
      <c r="AX743" s="14" t="s">
        <v>12</v>
      </c>
      <c r="AY743" s="263" t="s">
        <v>164</v>
      </c>
    </row>
    <row r="744" s="13" customFormat="1">
      <c r="A744" s="13"/>
      <c r="B744" s="242"/>
      <c r="C744" s="243"/>
      <c r="D744" s="244" t="s">
        <v>172</v>
      </c>
      <c r="E744" s="245" t="s">
        <v>1</v>
      </c>
      <c r="F744" s="246" t="s">
        <v>1269</v>
      </c>
      <c r="G744" s="243"/>
      <c r="H744" s="247">
        <v>-2.7999999999999998</v>
      </c>
      <c r="I744" s="248"/>
      <c r="J744" s="243"/>
      <c r="K744" s="243"/>
      <c r="L744" s="249"/>
      <c r="M744" s="250"/>
      <c r="N744" s="251"/>
      <c r="O744" s="251"/>
      <c r="P744" s="251"/>
      <c r="Q744" s="251"/>
      <c r="R744" s="251"/>
      <c r="S744" s="251"/>
      <c r="T744" s="252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T744" s="253" t="s">
        <v>172</v>
      </c>
      <c r="AU744" s="253" t="s">
        <v>83</v>
      </c>
      <c r="AV744" s="13" t="s">
        <v>83</v>
      </c>
      <c r="AW744" s="13" t="s">
        <v>31</v>
      </c>
      <c r="AX744" s="13" t="s">
        <v>12</v>
      </c>
      <c r="AY744" s="253" t="s">
        <v>164</v>
      </c>
    </row>
    <row r="745" s="14" customFormat="1">
      <c r="A745" s="14"/>
      <c r="B745" s="254"/>
      <c r="C745" s="255"/>
      <c r="D745" s="244" t="s">
        <v>172</v>
      </c>
      <c r="E745" s="256" t="s">
        <v>1</v>
      </c>
      <c r="F745" s="257" t="s">
        <v>1104</v>
      </c>
      <c r="G745" s="255"/>
      <c r="H745" s="256" t="s">
        <v>1</v>
      </c>
      <c r="I745" s="258"/>
      <c r="J745" s="255"/>
      <c r="K745" s="255"/>
      <c r="L745" s="259"/>
      <c r="M745" s="260"/>
      <c r="N745" s="261"/>
      <c r="O745" s="261"/>
      <c r="P745" s="261"/>
      <c r="Q745" s="261"/>
      <c r="R745" s="261"/>
      <c r="S745" s="261"/>
      <c r="T745" s="262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T745" s="263" t="s">
        <v>172</v>
      </c>
      <c r="AU745" s="263" t="s">
        <v>83</v>
      </c>
      <c r="AV745" s="14" t="s">
        <v>81</v>
      </c>
      <c r="AW745" s="14" t="s">
        <v>31</v>
      </c>
      <c r="AX745" s="14" t="s">
        <v>12</v>
      </c>
      <c r="AY745" s="263" t="s">
        <v>164</v>
      </c>
    </row>
    <row r="746" s="13" customFormat="1">
      <c r="A746" s="13"/>
      <c r="B746" s="242"/>
      <c r="C746" s="243"/>
      <c r="D746" s="244" t="s">
        <v>172</v>
      </c>
      <c r="E746" s="245" t="s">
        <v>1</v>
      </c>
      <c r="F746" s="246" t="s">
        <v>1270</v>
      </c>
      <c r="G746" s="243"/>
      <c r="H746" s="247">
        <v>-1.8</v>
      </c>
      <c r="I746" s="248"/>
      <c r="J746" s="243"/>
      <c r="K746" s="243"/>
      <c r="L746" s="249"/>
      <c r="M746" s="250"/>
      <c r="N746" s="251"/>
      <c r="O746" s="251"/>
      <c r="P746" s="251"/>
      <c r="Q746" s="251"/>
      <c r="R746" s="251"/>
      <c r="S746" s="251"/>
      <c r="T746" s="252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T746" s="253" t="s">
        <v>172</v>
      </c>
      <c r="AU746" s="253" t="s">
        <v>83</v>
      </c>
      <c r="AV746" s="13" t="s">
        <v>83</v>
      </c>
      <c r="AW746" s="13" t="s">
        <v>31</v>
      </c>
      <c r="AX746" s="13" t="s">
        <v>12</v>
      </c>
      <c r="AY746" s="253" t="s">
        <v>164</v>
      </c>
    </row>
    <row r="747" s="14" customFormat="1">
      <c r="A747" s="14"/>
      <c r="B747" s="254"/>
      <c r="C747" s="255"/>
      <c r="D747" s="244" t="s">
        <v>172</v>
      </c>
      <c r="E747" s="256" t="s">
        <v>1</v>
      </c>
      <c r="F747" s="257" t="s">
        <v>1105</v>
      </c>
      <c r="G747" s="255"/>
      <c r="H747" s="256" t="s">
        <v>1</v>
      </c>
      <c r="I747" s="258"/>
      <c r="J747" s="255"/>
      <c r="K747" s="255"/>
      <c r="L747" s="259"/>
      <c r="M747" s="260"/>
      <c r="N747" s="261"/>
      <c r="O747" s="261"/>
      <c r="P747" s="261"/>
      <c r="Q747" s="261"/>
      <c r="R747" s="261"/>
      <c r="S747" s="261"/>
      <c r="T747" s="262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T747" s="263" t="s">
        <v>172</v>
      </c>
      <c r="AU747" s="263" t="s">
        <v>83</v>
      </c>
      <c r="AV747" s="14" t="s">
        <v>81</v>
      </c>
      <c r="AW747" s="14" t="s">
        <v>31</v>
      </c>
      <c r="AX747" s="14" t="s">
        <v>12</v>
      </c>
      <c r="AY747" s="263" t="s">
        <v>164</v>
      </c>
    </row>
    <row r="748" s="13" customFormat="1">
      <c r="A748" s="13"/>
      <c r="B748" s="242"/>
      <c r="C748" s="243"/>
      <c r="D748" s="244" t="s">
        <v>172</v>
      </c>
      <c r="E748" s="245" t="s">
        <v>1</v>
      </c>
      <c r="F748" s="246" t="s">
        <v>1136</v>
      </c>
      <c r="G748" s="243"/>
      <c r="H748" s="247">
        <v>-1</v>
      </c>
      <c r="I748" s="248"/>
      <c r="J748" s="243"/>
      <c r="K748" s="243"/>
      <c r="L748" s="249"/>
      <c r="M748" s="250"/>
      <c r="N748" s="251"/>
      <c r="O748" s="251"/>
      <c r="P748" s="251"/>
      <c r="Q748" s="251"/>
      <c r="R748" s="251"/>
      <c r="S748" s="251"/>
      <c r="T748" s="252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T748" s="253" t="s">
        <v>172</v>
      </c>
      <c r="AU748" s="253" t="s">
        <v>83</v>
      </c>
      <c r="AV748" s="13" t="s">
        <v>83</v>
      </c>
      <c r="AW748" s="13" t="s">
        <v>31</v>
      </c>
      <c r="AX748" s="13" t="s">
        <v>12</v>
      </c>
      <c r="AY748" s="253" t="s">
        <v>164</v>
      </c>
    </row>
    <row r="749" s="15" customFormat="1">
      <c r="A749" s="15"/>
      <c r="B749" s="264"/>
      <c r="C749" s="265"/>
      <c r="D749" s="244" t="s">
        <v>172</v>
      </c>
      <c r="E749" s="266" t="s">
        <v>1</v>
      </c>
      <c r="F749" s="267" t="s">
        <v>180</v>
      </c>
      <c r="G749" s="265"/>
      <c r="H749" s="268">
        <v>2439.4999999999995</v>
      </c>
      <c r="I749" s="269"/>
      <c r="J749" s="265"/>
      <c r="K749" s="265"/>
      <c r="L749" s="270"/>
      <c r="M749" s="271"/>
      <c r="N749" s="272"/>
      <c r="O749" s="272"/>
      <c r="P749" s="272"/>
      <c r="Q749" s="272"/>
      <c r="R749" s="272"/>
      <c r="S749" s="272"/>
      <c r="T749" s="273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T749" s="274" t="s">
        <v>172</v>
      </c>
      <c r="AU749" s="274" t="s">
        <v>83</v>
      </c>
      <c r="AV749" s="15" t="s">
        <v>170</v>
      </c>
      <c r="AW749" s="15" t="s">
        <v>31</v>
      </c>
      <c r="AX749" s="15" t="s">
        <v>81</v>
      </c>
      <c r="AY749" s="274" t="s">
        <v>164</v>
      </c>
    </row>
    <row r="750" s="2" customFormat="1" ht="24.15" customHeight="1">
      <c r="A750" s="39"/>
      <c r="B750" s="40"/>
      <c r="C750" s="286" t="s">
        <v>745</v>
      </c>
      <c r="D750" s="286" t="s">
        <v>488</v>
      </c>
      <c r="E750" s="287" t="s">
        <v>1271</v>
      </c>
      <c r="F750" s="288" t="s">
        <v>1272</v>
      </c>
      <c r="G750" s="289" t="s">
        <v>240</v>
      </c>
      <c r="H750" s="290">
        <v>2476.0925000000002</v>
      </c>
      <c r="I750" s="291"/>
      <c r="J750" s="292">
        <f>ROUND(I750*H750,2)</f>
        <v>0</v>
      </c>
      <c r="K750" s="293"/>
      <c r="L750" s="294"/>
      <c r="M750" s="295" t="s">
        <v>1</v>
      </c>
      <c r="N750" s="296" t="s">
        <v>39</v>
      </c>
      <c r="O750" s="92"/>
      <c r="P750" s="238">
        <f>O750*H750</f>
        <v>0</v>
      </c>
      <c r="Q750" s="238">
        <v>0.0014599999999999999</v>
      </c>
      <c r="R750" s="238">
        <f>Q750*H750</f>
        <v>3.6150950500000003</v>
      </c>
      <c r="S750" s="238">
        <v>0</v>
      </c>
      <c r="T750" s="239">
        <f>S750*H750</f>
        <v>0</v>
      </c>
      <c r="U750" s="39"/>
      <c r="V750" s="39"/>
      <c r="W750" s="39"/>
      <c r="X750" s="39"/>
      <c r="Y750" s="39"/>
      <c r="Z750" s="39"/>
      <c r="AA750" s="39"/>
      <c r="AB750" s="39"/>
      <c r="AC750" s="39"/>
      <c r="AD750" s="39"/>
      <c r="AE750" s="39"/>
      <c r="AR750" s="240" t="s">
        <v>222</v>
      </c>
      <c r="AT750" s="240" t="s">
        <v>488</v>
      </c>
      <c r="AU750" s="240" t="s">
        <v>83</v>
      </c>
      <c r="AY750" s="18" t="s">
        <v>164</v>
      </c>
      <c r="BE750" s="241">
        <f>IF(N750="základní",J750,0)</f>
        <v>0</v>
      </c>
      <c r="BF750" s="241">
        <f>IF(N750="snížená",J750,0)</f>
        <v>0</v>
      </c>
      <c r="BG750" s="241">
        <f>IF(N750="zákl. přenesená",J750,0)</f>
        <v>0</v>
      </c>
      <c r="BH750" s="241">
        <f>IF(N750="sníž. přenesená",J750,0)</f>
        <v>0</v>
      </c>
      <c r="BI750" s="241">
        <f>IF(N750="nulová",J750,0)</f>
        <v>0</v>
      </c>
      <c r="BJ750" s="18" t="s">
        <v>81</v>
      </c>
      <c r="BK750" s="241">
        <f>ROUND(I750*H750,2)</f>
        <v>0</v>
      </c>
      <c r="BL750" s="18" t="s">
        <v>170</v>
      </c>
      <c r="BM750" s="240" t="s">
        <v>1273</v>
      </c>
    </row>
    <row r="751" s="14" customFormat="1">
      <c r="A751" s="14"/>
      <c r="B751" s="254"/>
      <c r="C751" s="255"/>
      <c r="D751" s="244" t="s">
        <v>172</v>
      </c>
      <c r="E751" s="256" t="s">
        <v>1</v>
      </c>
      <c r="F751" s="257" t="s">
        <v>1097</v>
      </c>
      <c r="G751" s="255"/>
      <c r="H751" s="256" t="s">
        <v>1</v>
      </c>
      <c r="I751" s="258"/>
      <c r="J751" s="255"/>
      <c r="K751" s="255"/>
      <c r="L751" s="259"/>
      <c r="M751" s="260"/>
      <c r="N751" s="261"/>
      <c r="O751" s="261"/>
      <c r="P751" s="261"/>
      <c r="Q751" s="261"/>
      <c r="R751" s="261"/>
      <c r="S751" s="261"/>
      <c r="T751" s="262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T751" s="263" t="s">
        <v>172</v>
      </c>
      <c r="AU751" s="263" t="s">
        <v>83</v>
      </c>
      <c r="AV751" s="14" t="s">
        <v>81</v>
      </c>
      <c r="AW751" s="14" t="s">
        <v>31</v>
      </c>
      <c r="AX751" s="14" t="s">
        <v>12</v>
      </c>
      <c r="AY751" s="263" t="s">
        <v>164</v>
      </c>
    </row>
    <row r="752" s="13" customFormat="1">
      <c r="A752" s="13"/>
      <c r="B752" s="242"/>
      <c r="C752" s="243"/>
      <c r="D752" s="244" t="s">
        <v>172</v>
      </c>
      <c r="E752" s="245" t="s">
        <v>1</v>
      </c>
      <c r="F752" s="246" t="s">
        <v>1133</v>
      </c>
      <c r="G752" s="243"/>
      <c r="H752" s="247">
        <v>2453.5</v>
      </c>
      <c r="I752" s="248"/>
      <c r="J752" s="243"/>
      <c r="K752" s="243"/>
      <c r="L752" s="249"/>
      <c r="M752" s="250"/>
      <c r="N752" s="251"/>
      <c r="O752" s="251"/>
      <c r="P752" s="251"/>
      <c r="Q752" s="251"/>
      <c r="R752" s="251"/>
      <c r="S752" s="251"/>
      <c r="T752" s="252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T752" s="253" t="s">
        <v>172</v>
      </c>
      <c r="AU752" s="253" t="s">
        <v>83</v>
      </c>
      <c r="AV752" s="13" t="s">
        <v>83</v>
      </c>
      <c r="AW752" s="13" t="s">
        <v>31</v>
      </c>
      <c r="AX752" s="13" t="s">
        <v>12</v>
      </c>
      <c r="AY752" s="253" t="s">
        <v>164</v>
      </c>
    </row>
    <row r="753" s="14" customFormat="1">
      <c r="A753" s="14"/>
      <c r="B753" s="254"/>
      <c r="C753" s="255"/>
      <c r="D753" s="244" t="s">
        <v>172</v>
      </c>
      <c r="E753" s="256" t="s">
        <v>1</v>
      </c>
      <c r="F753" s="257" t="s">
        <v>1267</v>
      </c>
      <c r="G753" s="255"/>
      <c r="H753" s="256" t="s">
        <v>1</v>
      </c>
      <c r="I753" s="258"/>
      <c r="J753" s="255"/>
      <c r="K753" s="255"/>
      <c r="L753" s="259"/>
      <c r="M753" s="260"/>
      <c r="N753" s="261"/>
      <c r="O753" s="261"/>
      <c r="P753" s="261"/>
      <c r="Q753" s="261"/>
      <c r="R753" s="261"/>
      <c r="S753" s="261"/>
      <c r="T753" s="262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T753" s="263" t="s">
        <v>172</v>
      </c>
      <c r="AU753" s="263" t="s">
        <v>83</v>
      </c>
      <c r="AV753" s="14" t="s">
        <v>81</v>
      </c>
      <c r="AW753" s="14" t="s">
        <v>31</v>
      </c>
      <c r="AX753" s="14" t="s">
        <v>12</v>
      </c>
      <c r="AY753" s="263" t="s">
        <v>164</v>
      </c>
    </row>
    <row r="754" s="14" customFormat="1">
      <c r="A754" s="14"/>
      <c r="B754" s="254"/>
      <c r="C754" s="255"/>
      <c r="D754" s="244" t="s">
        <v>172</v>
      </c>
      <c r="E754" s="256" t="s">
        <v>1</v>
      </c>
      <c r="F754" s="257" t="s">
        <v>1100</v>
      </c>
      <c r="G754" s="255"/>
      <c r="H754" s="256" t="s">
        <v>1</v>
      </c>
      <c r="I754" s="258"/>
      <c r="J754" s="255"/>
      <c r="K754" s="255"/>
      <c r="L754" s="259"/>
      <c r="M754" s="260"/>
      <c r="N754" s="261"/>
      <c r="O754" s="261"/>
      <c r="P754" s="261"/>
      <c r="Q754" s="261"/>
      <c r="R754" s="261"/>
      <c r="S754" s="261"/>
      <c r="T754" s="262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T754" s="263" t="s">
        <v>172</v>
      </c>
      <c r="AU754" s="263" t="s">
        <v>83</v>
      </c>
      <c r="AV754" s="14" t="s">
        <v>81</v>
      </c>
      <c r="AW754" s="14" t="s">
        <v>31</v>
      </c>
      <c r="AX754" s="14" t="s">
        <v>12</v>
      </c>
      <c r="AY754" s="263" t="s">
        <v>164</v>
      </c>
    </row>
    <row r="755" s="13" customFormat="1">
      <c r="A755" s="13"/>
      <c r="B755" s="242"/>
      <c r="C755" s="243"/>
      <c r="D755" s="244" t="s">
        <v>172</v>
      </c>
      <c r="E755" s="245" t="s">
        <v>1</v>
      </c>
      <c r="F755" s="246" t="s">
        <v>1268</v>
      </c>
      <c r="G755" s="243"/>
      <c r="H755" s="247">
        <v>-8.4000000000000004</v>
      </c>
      <c r="I755" s="248"/>
      <c r="J755" s="243"/>
      <c r="K755" s="243"/>
      <c r="L755" s="249"/>
      <c r="M755" s="250"/>
      <c r="N755" s="251"/>
      <c r="O755" s="251"/>
      <c r="P755" s="251"/>
      <c r="Q755" s="251"/>
      <c r="R755" s="251"/>
      <c r="S755" s="251"/>
      <c r="T755" s="252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T755" s="253" t="s">
        <v>172</v>
      </c>
      <c r="AU755" s="253" t="s">
        <v>83</v>
      </c>
      <c r="AV755" s="13" t="s">
        <v>83</v>
      </c>
      <c r="AW755" s="13" t="s">
        <v>31</v>
      </c>
      <c r="AX755" s="13" t="s">
        <v>12</v>
      </c>
      <c r="AY755" s="253" t="s">
        <v>164</v>
      </c>
    </row>
    <row r="756" s="14" customFormat="1">
      <c r="A756" s="14"/>
      <c r="B756" s="254"/>
      <c r="C756" s="255"/>
      <c r="D756" s="244" t="s">
        <v>172</v>
      </c>
      <c r="E756" s="256" t="s">
        <v>1</v>
      </c>
      <c r="F756" s="257" t="s">
        <v>1102</v>
      </c>
      <c r="G756" s="255"/>
      <c r="H756" s="256" t="s">
        <v>1</v>
      </c>
      <c r="I756" s="258"/>
      <c r="J756" s="255"/>
      <c r="K756" s="255"/>
      <c r="L756" s="259"/>
      <c r="M756" s="260"/>
      <c r="N756" s="261"/>
      <c r="O756" s="261"/>
      <c r="P756" s="261"/>
      <c r="Q756" s="261"/>
      <c r="R756" s="261"/>
      <c r="S756" s="261"/>
      <c r="T756" s="262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T756" s="263" t="s">
        <v>172</v>
      </c>
      <c r="AU756" s="263" t="s">
        <v>83</v>
      </c>
      <c r="AV756" s="14" t="s">
        <v>81</v>
      </c>
      <c r="AW756" s="14" t="s">
        <v>31</v>
      </c>
      <c r="AX756" s="14" t="s">
        <v>12</v>
      </c>
      <c r="AY756" s="263" t="s">
        <v>164</v>
      </c>
    </row>
    <row r="757" s="13" customFormat="1">
      <c r="A757" s="13"/>
      <c r="B757" s="242"/>
      <c r="C757" s="243"/>
      <c r="D757" s="244" t="s">
        <v>172</v>
      </c>
      <c r="E757" s="245" t="s">
        <v>1</v>
      </c>
      <c r="F757" s="246" t="s">
        <v>1269</v>
      </c>
      <c r="G757" s="243"/>
      <c r="H757" s="247">
        <v>-2.7999999999999998</v>
      </c>
      <c r="I757" s="248"/>
      <c r="J757" s="243"/>
      <c r="K757" s="243"/>
      <c r="L757" s="249"/>
      <c r="M757" s="250"/>
      <c r="N757" s="251"/>
      <c r="O757" s="251"/>
      <c r="P757" s="251"/>
      <c r="Q757" s="251"/>
      <c r="R757" s="251"/>
      <c r="S757" s="251"/>
      <c r="T757" s="252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T757" s="253" t="s">
        <v>172</v>
      </c>
      <c r="AU757" s="253" t="s">
        <v>83</v>
      </c>
      <c r="AV757" s="13" t="s">
        <v>83</v>
      </c>
      <c r="AW757" s="13" t="s">
        <v>31</v>
      </c>
      <c r="AX757" s="13" t="s">
        <v>12</v>
      </c>
      <c r="AY757" s="253" t="s">
        <v>164</v>
      </c>
    </row>
    <row r="758" s="14" customFormat="1">
      <c r="A758" s="14"/>
      <c r="B758" s="254"/>
      <c r="C758" s="255"/>
      <c r="D758" s="244" t="s">
        <v>172</v>
      </c>
      <c r="E758" s="256" t="s">
        <v>1</v>
      </c>
      <c r="F758" s="257" t="s">
        <v>1104</v>
      </c>
      <c r="G758" s="255"/>
      <c r="H758" s="256" t="s">
        <v>1</v>
      </c>
      <c r="I758" s="258"/>
      <c r="J758" s="255"/>
      <c r="K758" s="255"/>
      <c r="L758" s="259"/>
      <c r="M758" s="260"/>
      <c r="N758" s="261"/>
      <c r="O758" s="261"/>
      <c r="P758" s="261"/>
      <c r="Q758" s="261"/>
      <c r="R758" s="261"/>
      <c r="S758" s="261"/>
      <c r="T758" s="262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T758" s="263" t="s">
        <v>172</v>
      </c>
      <c r="AU758" s="263" t="s">
        <v>83</v>
      </c>
      <c r="AV758" s="14" t="s">
        <v>81</v>
      </c>
      <c r="AW758" s="14" t="s">
        <v>31</v>
      </c>
      <c r="AX758" s="14" t="s">
        <v>12</v>
      </c>
      <c r="AY758" s="263" t="s">
        <v>164</v>
      </c>
    </row>
    <row r="759" s="13" customFormat="1">
      <c r="A759" s="13"/>
      <c r="B759" s="242"/>
      <c r="C759" s="243"/>
      <c r="D759" s="244" t="s">
        <v>172</v>
      </c>
      <c r="E759" s="245" t="s">
        <v>1</v>
      </c>
      <c r="F759" s="246" t="s">
        <v>1270</v>
      </c>
      <c r="G759" s="243"/>
      <c r="H759" s="247">
        <v>-1.8</v>
      </c>
      <c r="I759" s="248"/>
      <c r="J759" s="243"/>
      <c r="K759" s="243"/>
      <c r="L759" s="249"/>
      <c r="M759" s="250"/>
      <c r="N759" s="251"/>
      <c r="O759" s="251"/>
      <c r="P759" s="251"/>
      <c r="Q759" s="251"/>
      <c r="R759" s="251"/>
      <c r="S759" s="251"/>
      <c r="T759" s="252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T759" s="253" t="s">
        <v>172</v>
      </c>
      <c r="AU759" s="253" t="s">
        <v>83</v>
      </c>
      <c r="AV759" s="13" t="s">
        <v>83</v>
      </c>
      <c r="AW759" s="13" t="s">
        <v>31</v>
      </c>
      <c r="AX759" s="13" t="s">
        <v>12</v>
      </c>
      <c r="AY759" s="253" t="s">
        <v>164</v>
      </c>
    </row>
    <row r="760" s="14" customFormat="1">
      <c r="A760" s="14"/>
      <c r="B760" s="254"/>
      <c r="C760" s="255"/>
      <c r="D760" s="244" t="s">
        <v>172</v>
      </c>
      <c r="E760" s="256" t="s">
        <v>1</v>
      </c>
      <c r="F760" s="257" t="s">
        <v>1105</v>
      </c>
      <c r="G760" s="255"/>
      <c r="H760" s="256" t="s">
        <v>1</v>
      </c>
      <c r="I760" s="258"/>
      <c r="J760" s="255"/>
      <c r="K760" s="255"/>
      <c r="L760" s="259"/>
      <c r="M760" s="260"/>
      <c r="N760" s="261"/>
      <c r="O760" s="261"/>
      <c r="P760" s="261"/>
      <c r="Q760" s="261"/>
      <c r="R760" s="261"/>
      <c r="S760" s="261"/>
      <c r="T760" s="262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T760" s="263" t="s">
        <v>172</v>
      </c>
      <c r="AU760" s="263" t="s">
        <v>83</v>
      </c>
      <c r="AV760" s="14" t="s">
        <v>81</v>
      </c>
      <c r="AW760" s="14" t="s">
        <v>31</v>
      </c>
      <c r="AX760" s="14" t="s">
        <v>12</v>
      </c>
      <c r="AY760" s="263" t="s">
        <v>164</v>
      </c>
    </row>
    <row r="761" s="13" customFormat="1">
      <c r="A761" s="13"/>
      <c r="B761" s="242"/>
      <c r="C761" s="243"/>
      <c r="D761" s="244" t="s">
        <v>172</v>
      </c>
      <c r="E761" s="245" t="s">
        <v>1</v>
      </c>
      <c r="F761" s="246" t="s">
        <v>1136</v>
      </c>
      <c r="G761" s="243"/>
      <c r="H761" s="247">
        <v>-1</v>
      </c>
      <c r="I761" s="248"/>
      <c r="J761" s="243"/>
      <c r="K761" s="243"/>
      <c r="L761" s="249"/>
      <c r="M761" s="250"/>
      <c r="N761" s="251"/>
      <c r="O761" s="251"/>
      <c r="P761" s="251"/>
      <c r="Q761" s="251"/>
      <c r="R761" s="251"/>
      <c r="S761" s="251"/>
      <c r="T761" s="252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T761" s="253" t="s">
        <v>172</v>
      </c>
      <c r="AU761" s="253" t="s">
        <v>83</v>
      </c>
      <c r="AV761" s="13" t="s">
        <v>83</v>
      </c>
      <c r="AW761" s="13" t="s">
        <v>31</v>
      </c>
      <c r="AX761" s="13" t="s">
        <v>12</v>
      </c>
      <c r="AY761" s="253" t="s">
        <v>164</v>
      </c>
    </row>
    <row r="762" s="15" customFormat="1">
      <c r="A762" s="15"/>
      <c r="B762" s="264"/>
      <c r="C762" s="265"/>
      <c r="D762" s="244" t="s">
        <v>172</v>
      </c>
      <c r="E762" s="266" t="s">
        <v>1</v>
      </c>
      <c r="F762" s="267" t="s">
        <v>180</v>
      </c>
      <c r="G762" s="265"/>
      <c r="H762" s="268">
        <v>2439.4999999999995</v>
      </c>
      <c r="I762" s="269"/>
      <c r="J762" s="265"/>
      <c r="K762" s="265"/>
      <c r="L762" s="270"/>
      <c r="M762" s="271"/>
      <c r="N762" s="272"/>
      <c r="O762" s="272"/>
      <c r="P762" s="272"/>
      <c r="Q762" s="272"/>
      <c r="R762" s="272"/>
      <c r="S762" s="272"/>
      <c r="T762" s="273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T762" s="274" t="s">
        <v>172</v>
      </c>
      <c r="AU762" s="274" t="s">
        <v>83</v>
      </c>
      <c r="AV762" s="15" t="s">
        <v>170</v>
      </c>
      <c r="AW762" s="15" t="s">
        <v>31</v>
      </c>
      <c r="AX762" s="15" t="s">
        <v>81</v>
      </c>
      <c r="AY762" s="274" t="s">
        <v>164</v>
      </c>
    </row>
    <row r="763" s="13" customFormat="1">
      <c r="A763" s="13"/>
      <c r="B763" s="242"/>
      <c r="C763" s="243"/>
      <c r="D763" s="244" t="s">
        <v>172</v>
      </c>
      <c r="E763" s="243"/>
      <c r="F763" s="246" t="s">
        <v>1274</v>
      </c>
      <c r="G763" s="243"/>
      <c r="H763" s="247">
        <v>2476.0925000000002</v>
      </c>
      <c r="I763" s="248"/>
      <c r="J763" s="243"/>
      <c r="K763" s="243"/>
      <c r="L763" s="249"/>
      <c r="M763" s="250"/>
      <c r="N763" s="251"/>
      <c r="O763" s="251"/>
      <c r="P763" s="251"/>
      <c r="Q763" s="251"/>
      <c r="R763" s="251"/>
      <c r="S763" s="251"/>
      <c r="T763" s="252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T763" s="253" t="s">
        <v>172</v>
      </c>
      <c r="AU763" s="253" t="s">
        <v>83</v>
      </c>
      <c r="AV763" s="13" t="s">
        <v>83</v>
      </c>
      <c r="AW763" s="13" t="s">
        <v>4</v>
      </c>
      <c r="AX763" s="13" t="s">
        <v>81</v>
      </c>
      <c r="AY763" s="253" t="s">
        <v>164</v>
      </c>
    </row>
    <row r="764" s="2" customFormat="1" ht="21.75" customHeight="1">
      <c r="A764" s="39"/>
      <c r="B764" s="40"/>
      <c r="C764" s="286" t="s">
        <v>749</v>
      </c>
      <c r="D764" s="286" t="s">
        <v>488</v>
      </c>
      <c r="E764" s="287" t="s">
        <v>1275</v>
      </c>
      <c r="F764" s="288" t="s">
        <v>1276</v>
      </c>
      <c r="G764" s="289" t="s">
        <v>556</v>
      </c>
      <c r="H764" s="290">
        <v>2</v>
      </c>
      <c r="I764" s="291"/>
      <c r="J764" s="292">
        <f>ROUND(I764*H764,2)</f>
        <v>0</v>
      </c>
      <c r="K764" s="293"/>
      <c r="L764" s="294"/>
      <c r="M764" s="295" t="s">
        <v>1</v>
      </c>
      <c r="N764" s="296" t="s">
        <v>39</v>
      </c>
      <c r="O764" s="92"/>
      <c r="P764" s="238">
        <f>O764*H764</f>
        <v>0</v>
      </c>
      <c r="Q764" s="238">
        <v>0.0035999999999999999</v>
      </c>
      <c r="R764" s="238">
        <f>Q764*H764</f>
        <v>0.0071999999999999998</v>
      </c>
      <c r="S764" s="238">
        <v>0</v>
      </c>
      <c r="T764" s="239">
        <f>S764*H764</f>
        <v>0</v>
      </c>
      <c r="U764" s="39"/>
      <c r="V764" s="39"/>
      <c r="W764" s="39"/>
      <c r="X764" s="39"/>
      <c r="Y764" s="39"/>
      <c r="Z764" s="39"/>
      <c r="AA764" s="39"/>
      <c r="AB764" s="39"/>
      <c r="AC764" s="39"/>
      <c r="AD764" s="39"/>
      <c r="AE764" s="39"/>
      <c r="AR764" s="240" t="s">
        <v>222</v>
      </c>
      <c r="AT764" s="240" t="s">
        <v>488</v>
      </c>
      <c r="AU764" s="240" t="s">
        <v>83</v>
      </c>
      <c r="AY764" s="18" t="s">
        <v>164</v>
      </c>
      <c r="BE764" s="241">
        <f>IF(N764="základní",J764,0)</f>
        <v>0</v>
      </c>
      <c r="BF764" s="241">
        <f>IF(N764="snížená",J764,0)</f>
        <v>0</v>
      </c>
      <c r="BG764" s="241">
        <f>IF(N764="zákl. přenesená",J764,0)</f>
        <v>0</v>
      </c>
      <c r="BH764" s="241">
        <f>IF(N764="sníž. přenesená",J764,0)</f>
        <v>0</v>
      </c>
      <c r="BI764" s="241">
        <f>IF(N764="nulová",J764,0)</f>
        <v>0</v>
      </c>
      <c r="BJ764" s="18" t="s">
        <v>81</v>
      </c>
      <c r="BK764" s="241">
        <f>ROUND(I764*H764,2)</f>
        <v>0</v>
      </c>
      <c r="BL764" s="18" t="s">
        <v>170</v>
      </c>
      <c r="BM764" s="240" t="s">
        <v>1277</v>
      </c>
    </row>
    <row r="765" s="13" customFormat="1">
      <c r="A765" s="13"/>
      <c r="B765" s="242"/>
      <c r="C765" s="243"/>
      <c r="D765" s="244" t="s">
        <v>172</v>
      </c>
      <c r="E765" s="245" t="s">
        <v>1</v>
      </c>
      <c r="F765" s="246" t="s">
        <v>83</v>
      </c>
      <c r="G765" s="243"/>
      <c r="H765" s="247">
        <v>2</v>
      </c>
      <c r="I765" s="248"/>
      <c r="J765" s="243"/>
      <c r="K765" s="243"/>
      <c r="L765" s="249"/>
      <c r="M765" s="250"/>
      <c r="N765" s="251"/>
      <c r="O765" s="251"/>
      <c r="P765" s="251"/>
      <c r="Q765" s="251"/>
      <c r="R765" s="251"/>
      <c r="S765" s="251"/>
      <c r="T765" s="252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T765" s="253" t="s">
        <v>172</v>
      </c>
      <c r="AU765" s="253" t="s">
        <v>83</v>
      </c>
      <c r="AV765" s="13" t="s">
        <v>83</v>
      </c>
      <c r="AW765" s="13" t="s">
        <v>31</v>
      </c>
      <c r="AX765" s="13" t="s">
        <v>81</v>
      </c>
      <c r="AY765" s="253" t="s">
        <v>164</v>
      </c>
    </row>
    <row r="766" s="2" customFormat="1" ht="16.5" customHeight="1">
      <c r="A766" s="39"/>
      <c r="B766" s="40"/>
      <c r="C766" s="286" t="s">
        <v>753</v>
      </c>
      <c r="D766" s="286" t="s">
        <v>488</v>
      </c>
      <c r="E766" s="287" t="s">
        <v>1278</v>
      </c>
      <c r="F766" s="288" t="s">
        <v>1279</v>
      </c>
      <c r="G766" s="289" t="s">
        <v>556</v>
      </c>
      <c r="H766" s="290">
        <v>2</v>
      </c>
      <c r="I766" s="291"/>
      <c r="J766" s="292">
        <f>ROUND(I766*H766,2)</f>
        <v>0</v>
      </c>
      <c r="K766" s="293"/>
      <c r="L766" s="294"/>
      <c r="M766" s="295" t="s">
        <v>1</v>
      </c>
      <c r="N766" s="296" t="s">
        <v>39</v>
      </c>
      <c r="O766" s="92"/>
      <c r="P766" s="238">
        <f>O766*H766</f>
        <v>0</v>
      </c>
      <c r="Q766" s="238">
        <v>0.00048000000000000001</v>
      </c>
      <c r="R766" s="238">
        <f>Q766*H766</f>
        <v>0.00096000000000000002</v>
      </c>
      <c r="S766" s="238">
        <v>0</v>
      </c>
      <c r="T766" s="239">
        <f>S766*H766</f>
        <v>0</v>
      </c>
      <c r="U766" s="39"/>
      <c r="V766" s="39"/>
      <c r="W766" s="39"/>
      <c r="X766" s="39"/>
      <c r="Y766" s="39"/>
      <c r="Z766" s="39"/>
      <c r="AA766" s="39"/>
      <c r="AB766" s="39"/>
      <c r="AC766" s="39"/>
      <c r="AD766" s="39"/>
      <c r="AE766" s="39"/>
      <c r="AR766" s="240" t="s">
        <v>222</v>
      </c>
      <c r="AT766" s="240" t="s">
        <v>488</v>
      </c>
      <c r="AU766" s="240" t="s">
        <v>83</v>
      </c>
      <c r="AY766" s="18" t="s">
        <v>164</v>
      </c>
      <c r="BE766" s="241">
        <f>IF(N766="základní",J766,0)</f>
        <v>0</v>
      </c>
      <c r="BF766" s="241">
        <f>IF(N766="snížená",J766,0)</f>
        <v>0</v>
      </c>
      <c r="BG766" s="241">
        <f>IF(N766="zákl. přenesená",J766,0)</f>
        <v>0</v>
      </c>
      <c r="BH766" s="241">
        <f>IF(N766="sníž. přenesená",J766,0)</f>
        <v>0</v>
      </c>
      <c r="BI766" s="241">
        <f>IF(N766="nulová",J766,0)</f>
        <v>0</v>
      </c>
      <c r="BJ766" s="18" t="s">
        <v>81</v>
      </c>
      <c r="BK766" s="241">
        <f>ROUND(I766*H766,2)</f>
        <v>0</v>
      </c>
      <c r="BL766" s="18" t="s">
        <v>170</v>
      </c>
      <c r="BM766" s="240" t="s">
        <v>1280</v>
      </c>
    </row>
    <row r="767" s="13" customFormat="1">
      <c r="A767" s="13"/>
      <c r="B767" s="242"/>
      <c r="C767" s="243"/>
      <c r="D767" s="244" t="s">
        <v>172</v>
      </c>
      <c r="E767" s="245" t="s">
        <v>1</v>
      </c>
      <c r="F767" s="246" t="s">
        <v>83</v>
      </c>
      <c r="G767" s="243"/>
      <c r="H767" s="247">
        <v>2</v>
      </c>
      <c r="I767" s="248"/>
      <c r="J767" s="243"/>
      <c r="K767" s="243"/>
      <c r="L767" s="249"/>
      <c r="M767" s="250"/>
      <c r="N767" s="251"/>
      <c r="O767" s="251"/>
      <c r="P767" s="251"/>
      <c r="Q767" s="251"/>
      <c r="R767" s="251"/>
      <c r="S767" s="251"/>
      <c r="T767" s="252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T767" s="253" t="s">
        <v>172</v>
      </c>
      <c r="AU767" s="253" t="s">
        <v>83</v>
      </c>
      <c r="AV767" s="13" t="s">
        <v>83</v>
      </c>
      <c r="AW767" s="13" t="s">
        <v>31</v>
      </c>
      <c r="AX767" s="13" t="s">
        <v>81</v>
      </c>
      <c r="AY767" s="253" t="s">
        <v>164</v>
      </c>
    </row>
    <row r="768" s="2" customFormat="1" ht="16.5" customHeight="1">
      <c r="A768" s="39"/>
      <c r="B768" s="40"/>
      <c r="C768" s="286" t="s">
        <v>758</v>
      </c>
      <c r="D768" s="286" t="s">
        <v>488</v>
      </c>
      <c r="E768" s="287" t="s">
        <v>1281</v>
      </c>
      <c r="F768" s="288" t="s">
        <v>1282</v>
      </c>
      <c r="G768" s="289" t="s">
        <v>556</v>
      </c>
      <c r="H768" s="290">
        <v>11</v>
      </c>
      <c r="I768" s="291"/>
      <c r="J768" s="292">
        <f>ROUND(I768*H768,2)</f>
        <v>0</v>
      </c>
      <c r="K768" s="293"/>
      <c r="L768" s="294"/>
      <c r="M768" s="295" t="s">
        <v>1</v>
      </c>
      <c r="N768" s="296" t="s">
        <v>39</v>
      </c>
      <c r="O768" s="92"/>
      <c r="P768" s="238">
        <f>O768*H768</f>
        <v>0</v>
      </c>
      <c r="Q768" s="238">
        <v>0.0014</v>
      </c>
      <c r="R768" s="238">
        <f>Q768*H768</f>
        <v>0.015400000000000001</v>
      </c>
      <c r="S768" s="238">
        <v>0</v>
      </c>
      <c r="T768" s="239">
        <f>S768*H768</f>
        <v>0</v>
      </c>
      <c r="U768" s="39"/>
      <c r="V768" s="39"/>
      <c r="W768" s="39"/>
      <c r="X768" s="39"/>
      <c r="Y768" s="39"/>
      <c r="Z768" s="39"/>
      <c r="AA768" s="39"/>
      <c r="AB768" s="39"/>
      <c r="AC768" s="39"/>
      <c r="AD768" s="39"/>
      <c r="AE768" s="39"/>
      <c r="AR768" s="240" t="s">
        <v>222</v>
      </c>
      <c r="AT768" s="240" t="s">
        <v>488</v>
      </c>
      <c r="AU768" s="240" t="s">
        <v>83</v>
      </c>
      <c r="AY768" s="18" t="s">
        <v>164</v>
      </c>
      <c r="BE768" s="241">
        <f>IF(N768="základní",J768,0)</f>
        <v>0</v>
      </c>
      <c r="BF768" s="241">
        <f>IF(N768="snížená",J768,0)</f>
        <v>0</v>
      </c>
      <c r="BG768" s="241">
        <f>IF(N768="zákl. přenesená",J768,0)</f>
        <v>0</v>
      </c>
      <c r="BH768" s="241">
        <f>IF(N768="sníž. přenesená",J768,0)</f>
        <v>0</v>
      </c>
      <c r="BI768" s="241">
        <f>IF(N768="nulová",J768,0)</f>
        <v>0</v>
      </c>
      <c r="BJ768" s="18" t="s">
        <v>81</v>
      </c>
      <c r="BK768" s="241">
        <f>ROUND(I768*H768,2)</f>
        <v>0</v>
      </c>
      <c r="BL768" s="18" t="s">
        <v>170</v>
      </c>
      <c r="BM768" s="240" t="s">
        <v>1283</v>
      </c>
    </row>
    <row r="769" s="13" customFormat="1">
      <c r="A769" s="13"/>
      <c r="B769" s="242"/>
      <c r="C769" s="243"/>
      <c r="D769" s="244" t="s">
        <v>172</v>
      </c>
      <c r="E769" s="245" t="s">
        <v>1</v>
      </c>
      <c r="F769" s="246" t="s">
        <v>247</v>
      </c>
      <c r="G769" s="243"/>
      <c r="H769" s="247">
        <v>11</v>
      </c>
      <c r="I769" s="248"/>
      <c r="J769" s="243"/>
      <c r="K769" s="243"/>
      <c r="L769" s="249"/>
      <c r="M769" s="250"/>
      <c r="N769" s="251"/>
      <c r="O769" s="251"/>
      <c r="P769" s="251"/>
      <c r="Q769" s="251"/>
      <c r="R769" s="251"/>
      <c r="S769" s="251"/>
      <c r="T769" s="252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T769" s="253" t="s">
        <v>172</v>
      </c>
      <c r="AU769" s="253" t="s">
        <v>83</v>
      </c>
      <c r="AV769" s="13" t="s">
        <v>83</v>
      </c>
      <c r="AW769" s="13" t="s">
        <v>31</v>
      </c>
      <c r="AX769" s="13" t="s">
        <v>81</v>
      </c>
      <c r="AY769" s="253" t="s">
        <v>164</v>
      </c>
    </row>
    <row r="770" s="2" customFormat="1" ht="16.5" customHeight="1">
      <c r="A770" s="39"/>
      <c r="B770" s="40"/>
      <c r="C770" s="286" t="s">
        <v>762</v>
      </c>
      <c r="D770" s="286" t="s">
        <v>488</v>
      </c>
      <c r="E770" s="287" t="s">
        <v>1284</v>
      </c>
      <c r="F770" s="288" t="s">
        <v>1285</v>
      </c>
      <c r="G770" s="289" t="s">
        <v>556</v>
      </c>
      <c r="H770" s="290">
        <v>5</v>
      </c>
      <c r="I770" s="291"/>
      <c r="J770" s="292">
        <f>ROUND(I770*H770,2)</f>
        <v>0</v>
      </c>
      <c r="K770" s="293"/>
      <c r="L770" s="294"/>
      <c r="M770" s="295" t="s">
        <v>1</v>
      </c>
      <c r="N770" s="296" t="s">
        <v>39</v>
      </c>
      <c r="O770" s="92"/>
      <c r="P770" s="238">
        <f>O770*H770</f>
        <v>0</v>
      </c>
      <c r="Q770" s="238">
        <v>0.0014</v>
      </c>
      <c r="R770" s="238">
        <f>Q770*H770</f>
        <v>0.0070000000000000001</v>
      </c>
      <c r="S770" s="238">
        <v>0</v>
      </c>
      <c r="T770" s="239">
        <f>S770*H770</f>
        <v>0</v>
      </c>
      <c r="U770" s="39"/>
      <c r="V770" s="39"/>
      <c r="W770" s="39"/>
      <c r="X770" s="39"/>
      <c r="Y770" s="39"/>
      <c r="Z770" s="39"/>
      <c r="AA770" s="39"/>
      <c r="AB770" s="39"/>
      <c r="AC770" s="39"/>
      <c r="AD770" s="39"/>
      <c r="AE770" s="39"/>
      <c r="AR770" s="240" t="s">
        <v>222</v>
      </c>
      <c r="AT770" s="240" t="s">
        <v>488</v>
      </c>
      <c r="AU770" s="240" t="s">
        <v>83</v>
      </c>
      <c r="AY770" s="18" t="s">
        <v>164</v>
      </c>
      <c r="BE770" s="241">
        <f>IF(N770="základní",J770,0)</f>
        <v>0</v>
      </c>
      <c r="BF770" s="241">
        <f>IF(N770="snížená",J770,0)</f>
        <v>0</v>
      </c>
      <c r="BG770" s="241">
        <f>IF(N770="zákl. přenesená",J770,0)</f>
        <v>0</v>
      </c>
      <c r="BH770" s="241">
        <f>IF(N770="sníž. přenesená",J770,0)</f>
        <v>0</v>
      </c>
      <c r="BI770" s="241">
        <f>IF(N770="nulová",J770,0)</f>
        <v>0</v>
      </c>
      <c r="BJ770" s="18" t="s">
        <v>81</v>
      </c>
      <c r="BK770" s="241">
        <f>ROUND(I770*H770,2)</f>
        <v>0</v>
      </c>
      <c r="BL770" s="18" t="s">
        <v>170</v>
      </c>
      <c r="BM770" s="240" t="s">
        <v>1286</v>
      </c>
    </row>
    <row r="771" s="13" customFormat="1">
      <c r="A771" s="13"/>
      <c r="B771" s="242"/>
      <c r="C771" s="243"/>
      <c r="D771" s="244" t="s">
        <v>172</v>
      </c>
      <c r="E771" s="245" t="s">
        <v>1</v>
      </c>
      <c r="F771" s="246" t="s">
        <v>194</v>
      </c>
      <c r="G771" s="243"/>
      <c r="H771" s="247">
        <v>5</v>
      </c>
      <c r="I771" s="248"/>
      <c r="J771" s="243"/>
      <c r="K771" s="243"/>
      <c r="L771" s="249"/>
      <c r="M771" s="250"/>
      <c r="N771" s="251"/>
      <c r="O771" s="251"/>
      <c r="P771" s="251"/>
      <c r="Q771" s="251"/>
      <c r="R771" s="251"/>
      <c r="S771" s="251"/>
      <c r="T771" s="252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T771" s="253" t="s">
        <v>172</v>
      </c>
      <c r="AU771" s="253" t="s">
        <v>83</v>
      </c>
      <c r="AV771" s="13" t="s">
        <v>83</v>
      </c>
      <c r="AW771" s="13" t="s">
        <v>31</v>
      </c>
      <c r="AX771" s="13" t="s">
        <v>81</v>
      </c>
      <c r="AY771" s="253" t="s">
        <v>164</v>
      </c>
    </row>
    <row r="772" s="2" customFormat="1" ht="16.5" customHeight="1">
      <c r="A772" s="39"/>
      <c r="B772" s="40"/>
      <c r="C772" s="286" t="s">
        <v>767</v>
      </c>
      <c r="D772" s="286" t="s">
        <v>488</v>
      </c>
      <c r="E772" s="287" t="s">
        <v>1287</v>
      </c>
      <c r="F772" s="288" t="s">
        <v>1288</v>
      </c>
      <c r="G772" s="289" t="s">
        <v>556</v>
      </c>
      <c r="H772" s="290">
        <v>4</v>
      </c>
      <c r="I772" s="291"/>
      <c r="J772" s="292">
        <f>ROUND(I772*H772,2)</f>
        <v>0</v>
      </c>
      <c r="K772" s="293"/>
      <c r="L772" s="294"/>
      <c r="M772" s="295" t="s">
        <v>1</v>
      </c>
      <c r="N772" s="296" t="s">
        <v>39</v>
      </c>
      <c r="O772" s="92"/>
      <c r="P772" s="238">
        <f>O772*H772</f>
        <v>0</v>
      </c>
      <c r="Q772" s="238">
        <v>0.0014</v>
      </c>
      <c r="R772" s="238">
        <f>Q772*H772</f>
        <v>0.0055999999999999999</v>
      </c>
      <c r="S772" s="238">
        <v>0</v>
      </c>
      <c r="T772" s="239">
        <f>S772*H772</f>
        <v>0</v>
      </c>
      <c r="U772" s="39"/>
      <c r="V772" s="39"/>
      <c r="W772" s="39"/>
      <c r="X772" s="39"/>
      <c r="Y772" s="39"/>
      <c r="Z772" s="39"/>
      <c r="AA772" s="39"/>
      <c r="AB772" s="39"/>
      <c r="AC772" s="39"/>
      <c r="AD772" s="39"/>
      <c r="AE772" s="39"/>
      <c r="AR772" s="240" t="s">
        <v>222</v>
      </c>
      <c r="AT772" s="240" t="s">
        <v>488</v>
      </c>
      <c r="AU772" s="240" t="s">
        <v>83</v>
      </c>
      <c r="AY772" s="18" t="s">
        <v>164</v>
      </c>
      <c r="BE772" s="241">
        <f>IF(N772="základní",J772,0)</f>
        <v>0</v>
      </c>
      <c r="BF772" s="241">
        <f>IF(N772="snížená",J772,0)</f>
        <v>0</v>
      </c>
      <c r="BG772" s="241">
        <f>IF(N772="zákl. přenesená",J772,0)</f>
        <v>0</v>
      </c>
      <c r="BH772" s="241">
        <f>IF(N772="sníž. přenesená",J772,0)</f>
        <v>0</v>
      </c>
      <c r="BI772" s="241">
        <f>IF(N772="nulová",J772,0)</f>
        <v>0</v>
      </c>
      <c r="BJ772" s="18" t="s">
        <v>81</v>
      </c>
      <c r="BK772" s="241">
        <f>ROUND(I772*H772,2)</f>
        <v>0</v>
      </c>
      <c r="BL772" s="18" t="s">
        <v>170</v>
      </c>
      <c r="BM772" s="240" t="s">
        <v>1289</v>
      </c>
    </row>
    <row r="773" s="13" customFormat="1">
      <c r="A773" s="13"/>
      <c r="B773" s="242"/>
      <c r="C773" s="243"/>
      <c r="D773" s="244" t="s">
        <v>172</v>
      </c>
      <c r="E773" s="245" t="s">
        <v>1</v>
      </c>
      <c r="F773" s="246" t="s">
        <v>170</v>
      </c>
      <c r="G773" s="243"/>
      <c r="H773" s="247">
        <v>4</v>
      </c>
      <c r="I773" s="248"/>
      <c r="J773" s="243"/>
      <c r="K773" s="243"/>
      <c r="L773" s="249"/>
      <c r="M773" s="250"/>
      <c r="N773" s="251"/>
      <c r="O773" s="251"/>
      <c r="P773" s="251"/>
      <c r="Q773" s="251"/>
      <c r="R773" s="251"/>
      <c r="S773" s="251"/>
      <c r="T773" s="252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T773" s="253" t="s">
        <v>172</v>
      </c>
      <c r="AU773" s="253" t="s">
        <v>83</v>
      </c>
      <c r="AV773" s="13" t="s">
        <v>83</v>
      </c>
      <c r="AW773" s="13" t="s">
        <v>31</v>
      </c>
      <c r="AX773" s="13" t="s">
        <v>81</v>
      </c>
      <c r="AY773" s="253" t="s">
        <v>164</v>
      </c>
    </row>
    <row r="774" s="2" customFormat="1" ht="16.5" customHeight="1">
      <c r="A774" s="39"/>
      <c r="B774" s="40"/>
      <c r="C774" s="286" t="s">
        <v>771</v>
      </c>
      <c r="D774" s="286" t="s">
        <v>488</v>
      </c>
      <c r="E774" s="287" t="s">
        <v>1290</v>
      </c>
      <c r="F774" s="288" t="s">
        <v>1291</v>
      </c>
      <c r="G774" s="289" t="s">
        <v>556</v>
      </c>
      <c r="H774" s="290">
        <v>5</v>
      </c>
      <c r="I774" s="291"/>
      <c r="J774" s="292">
        <f>ROUND(I774*H774,2)</f>
        <v>0</v>
      </c>
      <c r="K774" s="293"/>
      <c r="L774" s="294"/>
      <c r="M774" s="295" t="s">
        <v>1</v>
      </c>
      <c r="N774" s="296" t="s">
        <v>39</v>
      </c>
      <c r="O774" s="92"/>
      <c r="P774" s="238">
        <f>O774*H774</f>
        <v>0</v>
      </c>
      <c r="Q774" s="238">
        <v>0.0014</v>
      </c>
      <c r="R774" s="238">
        <f>Q774*H774</f>
        <v>0.0070000000000000001</v>
      </c>
      <c r="S774" s="238">
        <v>0</v>
      </c>
      <c r="T774" s="239">
        <f>S774*H774</f>
        <v>0</v>
      </c>
      <c r="U774" s="39"/>
      <c r="V774" s="39"/>
      <c r="W774" s="39"/>
      <c r="X774" s="39"/>
      <c r="Y774" s="39"/>
      <c r="Z774" s="39"/>
      <c r="AA774" s="39"/>
      <c r="AB774" s="39"/>
      <c r="AC774" s="39"/>
      <c r="AD774" s="39"/>
      <c r="AE774" s="39"/>
      <c r="AR774" s="240" t="s">
        <v>222</v>
      </c>
      <c r="AT774" s="240" t="s">
        <v>488</v>
      </c>
      <c r="AU774" s="240" t="s">
        <v>83</v>
      </c>
      <c r="AY774" s="18" t="s">
        <v>164</v>
      </c>
      <c r="BE774" s="241">
        <f>IF(N774="základní",J774,0)</f>
        <v>0</v>
      </c>
      <c r="BF774" s="241">
        <f>IF(N774="snížená",J774,0)</f>
        <v>0</v>
      </c>
      <c r="BG774" s="241">
        <f>IF(N774="zákl. přenesená",J774,0)</f>
        <v>0</v>
      </c>
      <c r="BH774" s="241">
        <f>IF(N774="sníž. přenesená",J774,0)</f>
        <v>0</v>
      </c>
      <c r="BI774" s="241">
        <f>IF(N774="nulová",J774,0)</f>
        <v>0</v>
      </c>
      <c r="BJ774" s="18" t="s">
        <v>81</v>
      </c>
      <c r="BK774" s="241">
        <f>ROUND(I774*H774,2)</f>
        <v>0</v>
      </c>
      <c r="BL774" s="18" t="s">
        <v>170</v>
      </c>
      <c r="BM774" s="240" t="s">
        <v>1292</v>
      </c>
    </row>
    <row r="775" s="13" customFormat="1">
      <c r="A775" s="13"/>
      <c r="B775" s="242"/>
      <c r="C775" s="243"/>
      <c r="D775" s="244" t="s">
        <v>172</v>
      </c>
      <c r="E775" s="245" t="s">
        <v>1</v>
      </c>
      <c r="F775" s="246" t="s">
        <v>194</v>
      </c>
      <c r="G775" s="243"/>
      <c r="H775" s="247">
        <v>5</v>
      </c>
      <c r="I775" s="248"/>
      <c r="J775" s="243"/>
      <c r="K775" s="243"/>
      <c r="L775" s="249"/>
      <c r="M775" s="250"/>
      <c r="N775" s="251"/>
      <c r="O775" s="251"/>
      <c r="P775" s="251"/>
      <c r="Q775" s="251"/>
      <c r="R775" s="251"/>
      <c r="S775" s="251"/>
      <c r="T775" s="252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T775" s="253" t="s">
        <v>172</v>
      </c>
      <c r="AU775" s="253" t="s">
        <v>83</v>
      </c>
      <c r="AV775" s="13" t="s">
        <v>83</v>
      </c>
      <c r="AW775" s="13" t="s">
        <v>31</v>
      </c>
      <c r="AX775" s="13" t="s">
        <v>81</v>
      </c>
      <c r="AY775" s="253" t="s">
        <v>164</v>
      </c>
    </row>
    <row r="776" s="2" customFormat="1" ht="16.5" customHeight="1">
      <c r="A776" s="39"/>
      <c r="B776" s="40"/>
      <c r="C776" s="286" t="s">
        <v>775</v>
      </c>
      <c r="D776" s="286" t="s">
        <v>488</v>
      </c>
      <c r="E776" s="287" t="s">
        <v>1293</v>
      </c>
      <c r="F776" s="288" t="s">
        <v>1294</v>
      </c>
      <c r="G776" s="289" t="s">
        <v>556</v>
      </c>
      <c r="H776" s="290">
        <v>4</v>
      </c>
      <c r="I776" s="291"/>
      <c r="J776" s="292">
        <f>ROUND(I776*H776,2)</f>
        <v>0</v>
      </c>
      <c r="K776" s="293"/>
      <c r="L776" s="294"/>
      <c r="M776" s="295" t="s">
        <v>1</v>
      </c>
      <c r="N776" s="296" t="s">
        <v>39</v>
      </c>
      <c r="O776" s="92"/>
      <c r="P776" s="238">
        <f>O776*H776</f>
        <v>0</v>
      </c>
      <c r="Q776" s="238">
        <v>0.0014</v>
      </c>
      <c r="R776" s="238">
        <f>Q776*H776</f>
        <v>0.0055999999999999999</v>
      </c>
      <c r="S776" s="238">
        <v>0</v>
      </c>
      <c r="T776" s="239">
        <f>S776*H776</f>
        <v>0</v>
      </c>
      <c r="U776" s="39"/>
      <c r="V776" s="39"/>
      <c r="W776" s="39"/>
      <c r="X776" s="39"/>
      <c r="Y776" s="39"/>
      <c r="Z776" s="39"/>
      <c r="AA776" s="39"/>
      <c r="AB776" s="39"/>
      <c r="AC776" s="39"/>
      <c r="AD776" s="39"/>
      <c r="AE776" s="39"/>
      <c r="AR776" s="240" t="s">
        <v>222</v>
      </c>
      <c r="AT776" s="240" t="s">
        <v>488</v>
      </c>
      <c r="AU776" s="240" t="s">
        <v>83</v>
      </c>
      <c r="AY776" s="18" t="s">
        <v>164</v>
      </c>
      <c r="BE776" s="241">
        <f>IF(N776="základní",J776,0)</f>
        <v>0</v>
      </c>
      <c r="BF776" s="241">
        <f>IF(N776="snížená",J776,0)</f>
        <v>0</v>
      </c>
      <c r="BG776" s="241">
        <f>IF(N776="zákl. přenesená",J776,0)</f>
        <v>0</v>
      </c>
      <c r="BH776" s="241">
        <f>IF(N776="sníž. přenesená",J776,0)</f>
        <v>0</v>
      </c>
      <c r="BI776" s="241">
        <f>IF(N776="nulová",J776,0)</f>
        <v>0</v>
      </c>
      <c r="BJ776" s="18" t="s">
        <v>81</v>
      </c>
      <c r="BK776" s="241">
        <f>ROUND(I776*H776,2)</f>
        <v>0</v>
      </c>
      <c r="BL776" s="18" t="s">
        <v>170</v>
      </c>
      <c r="BM776" s="240" t="s">
        <v>1295</v>
      </c>
    </row>
    <row r="777" s="13" customFormat="1">
      <c r="A777" s="13"/>
      <c r="B777" s="242"/>
      <c r="C777" s="243"/>
      <c r="D777" s="244" t="s">
        <v>172</v>
      </c>
      <c r="E777" s="245" t="s">
        <v>1</v>
      </c>
      <c r="F777" s="246" t="s">
        <v>170</v>
      </c>
      <c r="G777" s="243"/>
      <c r="H777" s="247">
        <v>4</v>
      </c>
      <c r="I777" s="248"/>
      <c r="J777" s="243"/>
      <c r="K777" s="243"/>
      <c r="L777" s="249"/>
      <c r="M777" s="250"/>
      <c r="N777" s="251"/>
      <c r="O777" s="251"/>
      <c r="P777" s="251"/>
      <c r="Q777" s="251"/>
      <c r="R777" s="251"/>
      <c r="S777" s="251"/>
      <c r="T777" s="252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T777" s="253" t="s">
        <v>172</v>
      </c>
      <c r="AU777" s="253" t="s">
        <v>83</v>
      </c>
      <c r="AV777" s="13" t="s">
        <v>83</v>
      </c>
      <c r="AW777" s="13" t="s">
        <v>31</v>
      </c>
      <c r="AX777" s="13" t="s">
        <v>81</v>
      </c>
      <c r="AY777" s="253" t="s">
        <v>164</v>
      </c>
    </row>
    <row r="778" s="2" customFormat="1" ht="21.75" customHeight="1">
      <c r="A778" s="39"/>
      <c r="B778" s="40"/>
      <c r="C778" s="228" t="s">
        <v>780</v>
      </c>
      <c r="D778" s="228" t="s">
        <v>166</v>
      </c>
      <c r="E778" s="229" t="s">
        <v>1296</v>
      </c>
      <c r="F778" s="230" t="s">
        <v>1297</v>
      </c>
      <c r="G778" s="231" t="s">
        <v>556</v>
      </c>
      <c r="H778" s="232">
        <v>56</v>
      </c>
      <c r="I778" s="233"/>
      <c r="J778" s="234">
        <f>ROUND(I778*H778,2)</f>
        <v>0</v>
      </c>
      <c r="K778" s="235"/>
      <c r="L778" s="45"/>
      <c r="M778" s="236" t="s">
        <v>1</v>
      </c>
      <c r="N778" s="237" t="s">
        <v>39</v>
      </c>
      <c r="O778" s="92"/>
      <c r="P778" s="238">
        <f>O778*H778</f>
        <v>0</v>
      </c>
      <c r="Q778" s="238">
        <v>0</v>
      </c>
      <c r="R778" s="238">
        <f>Q778*H778</f>
        <v>0</v>
      </c>
      <c r="S778" s="238">
        <v>0</v>
      </c>
      <c r="T778" s="239">
        <f>S778*H778</f>
        <v>0</v>
      </c>
      <c r="U778" s="39"/>
      <c r="V778" s="39"/>
      <c r="W778" s="39"/>
      <c r="X778" s="39"/>
      <c r="Y778" s="39"/>
      <c r="Z778" s="39"/>
      <c r="AA778" s="39"/>
      <c r="AB778" s="39"/>
      <c r="AC778" s="39"/>
      <c r="AD778" s="39"/>
      <c r="AE778" s="39"/>
      <c r="AR778" s="240" t="s">
        <v>170</v>
      </c>
      <c r="AT778" s="240" t="s">
        <v>166</v>
      </c>
      <c r="AU778" s="240" t="s">
        <v>83</v>
      </c>
      <c r="AY778" s="18" t="s">
        <v>164</v>
      </c>
      <c r="BE778" s="241">
        <f>IF(N778="základní",J778,0)</f>
        <v>0</v>
      </c>
      <c r="BF778" s="241">
        <f>IF(N778="snížená",J778,0)</f>
        <v>0</v>
      </c>
      <c r="BG778" s="241">
        <f>IF(N778="zákl. přenesená",J778,0)</f>
        <v>0</v>
      </c>
      <c r="BH778" s="241">
        <f>IF(N778="sníž. přenesená",J778,0)</f>
        <v>0</v>
      </c>
      <c r="BI778" s="241">
        <f>IF(N778="nulová",J778,0)</f>
        <v>0</v>
      </c>
      <c r="BJ778" s="18" t="s">
        <v>81</v>
      </c>
      <c r="BK778" s="241">
        <f>ROUND(I778*H778,2)</f>
        <v>0</v>
      </c>
      <c r="BL778" s="18" t="s">
        <v>170</v>
      </c>
      <c r="BM778" s="240" t="s">
        <v>1298</v>
      </c>
    </row>
    <row r="779" s="13" customFormat="1">
      <c r="A779" s="13"/>
      <c r="B779" s="242"/>
      <c r="C779" s="243"/>
      <c r="D779" s="244" t="s">
        <v>172</v>
      </c>
      <c r="E779" s="245" t="s">
        <v>1</v>
      </c>
      <c r="F779" s="246" t="s">
        <v>626</v>
      </c>
      <c r="G779" s="243"/>
      <c r="H779" s="247">
        <v>56</v>
      </c>
      <c r="I779" s="248"/>
      <c r="J779" s="243"/>
      <c r="K779" s="243"/>
      <c r="L779" s="249"/>
      <c r="M779" s="250"/>
      <c r="N779" s="251"/>
      <c r="O779" s="251"/>
      <c r="P779" s="251"/>
      <c r="Q779" s="251"/>
      <c r="R779" s="251"/>
      <c r="S779" s="251"/>
      <c r="T779" s="252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T779" s="253" t="s">
        <v>172</v>
      </c>
      <c r="AU779" s="253" t="s">
        <v>83</v>
      </c>
      <c r="AV779" s="13" t="s">
        <v>83</v>
      </c>
      <c r="AW779" s="13" t="s">
        <v>31</v>
      </c>
      <c r="AX779" s="13" t="s">
        <v>81</v>
      </c>
      <c r="AY779" s="253" t="s">
        <v>164</v>
      </c>
    </row>
    <row r="780" s="2" customFormat="1" ht="16.5" customHeight="1">
      <c r="A780" s="39"/>
      <c r="B780" s="40"/>
      <c r="C780" s="286" t="s">
        <v>784</v>
      </c>
      <c r="D780" s="286" t="s">
        <v>488</v>
      </c>
      <c r="E780" s="287" t="s">
        <v>1299</v>
      </c>
      <c r="F780" s="288" t="s">
        <v>1300</v>
      </c>
      <c r="G780" s="289" t="s">
        <v>556</v>
      </c>
      <c r="H780" s="290">
        <v>56</v>
      </c>
      <c r="I780" s="291"/>
      <c r="J780" s="292">
        <f>ROUND(I780*H780,2)</f>
        <v>0</v>
      </c>
      <c r="K780" s="293"/>
      <c r="L780" s="294"/>
      <c r="M780" s="295" t="s">
        <v>1</v>
      </c>
      <c r="N780" s="296" t="s">
        <v>39</v>
      </c>
      <c r="O780" s="92"/>
      <c r="P780" s="238">
        <f>O780*H780</f>
        <v>0</v>
      </c>
      <c r="Q780" s="238">
        <v>5.0000000000000002E-05</v>
      </c>
      <c r="R780" s="238">
        <f>Q780*H780</f>
        <v>0.0028</v>
      </c>
      <c r="S780" s="238">
        <v>0</v>
      </c>
      <c r="T780" s="239">
        <f>S780*H780</f>
        <v>0</v>
      </c>
      <c r="U780" s="39"/>
      <c r="V780" s="39"/>
      <c r="W780" s="39"/>
      <c r="X780" s="39"/>
      <c r="Y780" s="39"/>
      <c r="Z780" s="39"/>
      <c r="AA780" s="39"/>
      <c r="AB780" s="39"/>
      <c r="AC780" s="39"/>
      <c r="AD780" s="39"/>
      <c r="AE780" s="39"/>
      <c r="AR780" s="240" t="s">
        <v>222</v>
      </c>
      <c r="AT780" s="240" t="s">
        <v>488</v>
      </c>
      <c r="AU780" s="240" t="s">
        <v>83</v>
      </c>
      <c r="AY780" s="18" t="s">
        <v>164</v>
      </c>
      <c r="BE780" s="241">
        <f>IF(N780="základní",J780,0)</f>
        <v>0</v>
      </c>
      <c r="BF780" s="241">
        <f>IF(N780="snížená",J780,0)</f>
        <v>0</v>
      </c>
      <c r="BG780" s="241">
        <f>IF(N780="zákl. přenesená",J780,0)</f>
        <v>0</v>
      </c>
      <c r="BH780" s="241">
        <f>IF(N780="sníž. přenesená",J780,0)</f>
        <v>0</v>
      </c>
      <c r="BI780" s="241">
        <f>IF(N780="nulová",J780,0)</f>
        <v>0</v>
      </c>
      <c r="BJ780" s="18" t="s">
        <v>81</v>
      </c>
      <c r="BK780" s="241">
        <f>ROUND(I780*H780,2)</f>
        <v>0</v>
      </c>
      <c r="BL780" s="18" t="s">
        <v>170</v>
      </c>
      <c r="BM780" s="240" t="s">
        <v>1301</v>
      </c>
    </row>
    <row r="781" s="13" customFormat="1">
      <c r="A781" s="13"/>
      <c r="B781" s="242"/>
      <c r="C781" s="243"/>
      <c r="D781" s="244" t="s">
        <v>172</v>
      </c>
      <c r="E781" s="245" t="s">
        <v>1</v>
      </c>
      <c r="F781" s="246" t="s">
        <v>626</v>
      </c>
      <c r="G781" s="243"/>
      <c r="H781" s="247">
        <v>56</v>
      </c>
      <c r="I781" s="248"/>
      <c r="J781" s="243"/>
      <c r="K781" s="243"/>
      <c r="L781" s="249"/>
      <c r="M781" s="250"/>
      <c r="N781" s="251"/>
      <c r="O781" s="251"/>
      <c r="P781" s="251"/>
      <c r="Q781" s="251"/>
      <c r="R781" s="251"/>
      <c r="S781" s="251"/>
      <c r="T781" s="252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T781" s="253" t="s">
        <v>172</v>
      </c>
      <c r="AU781" s="253" t="s">
        <v>83</v>
      </c>
      <c r="AV781" s="13" t="s">
        <v>83</v>
      </c>
      <c r="AW781" s="13" t="s">
        <v>31</v>
      </c>
      <c r="AX781" s="13" t="s">
        <v>81</v>
      </c>
      <c r="AY781" s="253" t="s">
        <v>164</v>
      </c>
    </row>
    <row r="782" s="2" customFormat="1" ht="21.75" customHeight="1">
      <c r="A782" s="39"/>
      <c r="B782" s="40"/>
      <c r="C782" s="228" t="s">
        <v>789</v>
      </c>
      <c r="D782" s="228" t="s">
        <v>166</v>
      </c>
      <c r="E782" s="229" t="s">
        <v>1302</v>
      </c>
      <c r="F782" s="230" t="s">
        <v>1303</v>
      </c>
      <c r="G782" s="231" t="s">
        <v>556</v>
      </c>
      <c r="H782" s="232">
        <v>52</v>
      </c>
      <c r="I782" s="233"/>
      <c r="J782" s="234">
        <f>ROUND(I782*H782,2)</f>
        <v>0</v>
      </c>
      <c r="K782" s="235"/>
      <c r="L782" s="45"/>
      <c r="M782" s="236" t="s">
        <v>1</v>
      </c>
      <c r="N782" s="237" t="s">
        <v>39</v>
      </c>
      <c r="O782" s="92"/>
      <c r="P782" s="238">
        <f>O782*H782</f>
        <v>0</v>
      </c>
      <c r="Q782" s="238">
        <v>0</v>
      </c>
      <c r="R782" s="238">
        <f>Q782*H782</f>
        <v>0</v>
      </c>
      <c r="S782" s="238">
        <v>0</v>
      </c>
      <c r="T782" s="239">
        <f>S782*H782</f>
        <v>0</v>
      </c>
      <c r="U782" s="39"/>
      <c r="V782" s="39"/>
      <c r="W782" s="39"/>
      <c r="X782" s="39"/>
      <c r="Y782" s="39"/>
      <c r="Z782" s="39"/>
      <c r="AA782" s="39"/>
      <c r="AB782" s="39"/>
      <c r="AC782" s="39"/>
      <c r="AD782" s="39"/>
      <c r="AE782" s="39"/>
      <c r="AR782" s="240" t="s">
        <v>170</v>
      </c>
      <c r="AT782" s="240" t="s">
        <v>166</v>
      </c>
      <c r="AU782" s="240" t="s">
        <v>83</v>
      </c>
      <c r="AY782" s="18" t="s">
        <v>164</v>
      </c>
      <c r="BE782" s="241">
        <f>IF(N782="základní",J782,0)</f>
        <v>0</v>
      </c>
      <c r="BF782" s="241">
        <f>IF(N782="snížená",J782,0)</f>
        <v>0</v>
      </c>
      <c r="BG782" s="241">
        <f>IF(N782="zákl. přenesená",J782,0)</f>
        <v>0</v>
      </c>
      <c r="BH782" s="241">
        <f>IF(N782="sníž. přenesená",J782,0)</f>
        <v>0</v>
      </c>
      <c r="BI782" s="241">
        <f>IF(N782="nulová",J782,0)</f>
        <v>0</v>
      </c>
      <c r="BJ782" s="18" t="s">
        <v>81</v>
      </c>
      <c r="BK782" s="241">
        <f>ROUND(I782*H782,2)</f>
        <v>0</v>
      </c>
      <c r="BL782" s="18" t="s">
        <v>170</v>
      </c>
      <c r="BM782" s="240" t="s">
        <v>1304</v>
      </c>
    </row>
    <row r="783" s="13" customFormat="1">
      <c r="A783" s="13"/>
      <c r="B783" s="242"/>
      <c r="C783" s="243"/>
      <c r="D783" s="244" t="s">
        <v>172</v>
      </c>
      <c r="E783" s="245" t="s">
        <v>1</v>
      </c>
      <c r="F783" s="246" t="s">
        <v>610</v>
      </c>
      <c r="G783" s="243"/>
      <c r="H783" s="247">
        <v>52</v>
      </c>
      <c r="I783" s="248"/>
      <c r="J783" s="243"/>
      <c r="K783" s="243"/>
      <c r="L783" s="249"/>
      <c r="M783" s="250"/>
      <c r="N783" s="251"/>
      <c r="O783" s="251"/>
      <c r="P783" s="251"/>
      <c r="Q783" s="251"/>
      <c r="R783" s="251"/>
      <c r="S783" s="251"/>
      <c r="T783" s="252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T783" s="253" t="s">
        <v>172</v>
      </c>
      <c r="AU783" s="253" t="s">
        <v>83</v>
      </c>
      <c r="AV783" s="13" t="s">
        <v>83</v>
      </c>
      <c r="AW783" s="13" t="s">
        <v>31</v>
      </c>
      <c r="AX783" s="13" t="s">
        <v>81</v>
      </c>
      <c r="AY783" s="253" t="s">
        <v>164</v>
      </c>
    </row>
    <row r="784" s="2" customFormat="1" ht="16.5" customHeight="1">
      <c r="A784" s="39"/>
      <c r="B784" s="40"/>
      <c r="C784" s="286" t="s">
        <v>793</v>
      </c>
      <c r="D784" s="286" t="s">
        <v>488</v>
      </c>
      <c r="E784" s="287" t="s">
        <v>1305</v>
      </c>
      <c r="F784" s="288" t="s">
        <v>1306</v>
      </c>
      <c r="G784" s="289" t="s">
        <v>556</v>
      </c>
      <c r="H784" s="290">
        <v>52</v>
      </c>
      <c r="I784" s="291"/>
      <c r="J784" s="292">
        <f>ROUND(I784*H784,2)</f>
        <v>0</v>
      </c>
      <c r="K784" s="293"/>
      <c r="L784" s="294"/>
      <c r="M784" s="295" t="s">
        <v>1</v>
      </c>
      <c r="N784" s="296" t="s">
        <v>39</v>
      </c>
      <c r="O784" s="92"/>
      <c r="P784" s="238">
        <f>O784*H784</f>
        <v>0</v>
      </c>
      <c r="Q784" s="238">
        <v>8.0000000000000007E-05</v>
      </c>
      <c r="R784" s="238">
        <f>Q784*H784</f>
        <v>0.0041600000000000005</v>
      </c>
      <c r="S784" s="238">
        <v>0</v>
      </c>
      <c r="T784" s="239">
        <f>S784*H784</f>
        <v>0</v>
      </c>
      <c r="U784" s="39"/>
      <c r="V784" s="39"/>
      <c r="W784" s="39"/>
      <c r="X784" s="39"/>
      <c r="Y784" s="39"/>
      <c r="Z784" s="39"/>
      <c r="AA784" s="39"/>
      <c r="AB784" s="39"/>
      <c r="AC784" s="39"/>
      <c r="AD784" s="39"/>
      <c r="AE784" s="39"/>
      <c r="AR784" s="240" t="s">
        <v>222</v>
      </c>
      <c r="AT784" s="240" t="s">
        <v>488</v>
      </c>
      <c r="AU784" s="240" t="s">
        <v>83</v>
      </c>
      <c r="AY784" s="18" t="s">
        <v>164</v>
      </c>
      <c r="BE784" s="241">
        <f>IF(N784="základní",J784,0)</f>
        <v>0</v>
      </c>
      <c r="BF784" s="241">
        <f>IF(N784="snížená",J784,0)</f>
        <v>0</v>
      </c>
      <c r="BG784" s="241">
        <f>IF(N784="zákl. přenesená",J784,0)</f>
        <v>0</v>
      </c>
      <c r="BH784" s="241">
        <f>IF(N784="sníž. přenesená",J784,0)</f>
        <v>0</v>
      </c>
      <c r="BI784" s="241">
        <f>IF(N784="nulová",J784,0)</f>
        <v>0</v>
      </c>
      <c r="BJ784" s="18" t="s">
        <v>81</v>
      </c>
      <c r="BK784" s="241">
        <f>ROUND(I784*H784,2)</f>
        <v>0</v>
      </c>
      <c r="BL784" s="18" t="s">
        <v>170</v>
      </c>
      <c r="BM784" s="240" t="s">
        <v>1307</v>
      </c>
    </row>
    <row r="785" s="13" customFormat="1">
      <c r="A785" s="13"/>
      <c r="B785" s="242"/>
      <c r="C785" s="243"/>
      <c r="D785" s="244" t="s">
        <v>172</v>
      </c>
      <c r="E785" s="245" t="s">
        <v>1</v>
      </c>
      <c r="F785" s="246" t="s">
        <v>610</v>
      </c>
      <c r="G785" s="243"/>
      <c r="H785" s="247">
        <v>52</v>
      </c>
      <c r="I785" s="248"/>
      <c r="J785" s="243"/>
      <c r="K785" s="243"/>
      <c r="L785" s="249"/>
      <c r="M785" s="250"/>
      <c r="N785" s="251"/>
      <c r="O785" s="251"/>
      <c r="P785" s="251"/>
      <c r="Q785" s="251"/>
      <c r="R785" s="251"/>
      <c r="S785" s="251"/>
      <c r="T785" s="252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T785" s="253" t="s">
        <v>172</v>
      </c>
      <c r="AU785" s="253" t="s">
        <v>83</v>
      </c>
      <c r="AV785" s="13" t="s">
        <v>83</v>
      </c>
      <c r="AW785" s="13" t="s">
        <v>31</v>
      </c>
      <c r="AX785" s="13" t="s">
        <v>81</v>
      </c>
      <c r="AY785" s="253" t="s">
        <v>164</v>
      </c>
    </row>
    <row r="786" s="2" customFormat="1" ht="21.75" customHeight="1">
      <c r="A786" s="39"/>
      <c r="B786" s="40"/>
      <c r="C786" s="228" t="s">
        <v>798</v>
      </c>
      <c r="D786" s="228" t="s">
        <v>166</v>
      </c>
      <c r="E786" s="229" t="s">
        <v>1308</v>
      </c>
      <c r="F786" s="230" t="s">
        <v>1309</v>
      </c>
      <c r="G786" s="231" t="s">
        <v>556</v>
      </c>
      <c r="H786" s="232">
        <v>2</v>
      </c>
      <c r="I786" s="233"/>
      <c r="J786" s="234">
        <f>ROUND(I786*H786,2)</f>
        <v>0</v>
      </c>
      <c r="K786" s="235"/>
      <c r="L786" s="45"/>
      <c r="M786" s="236" t="s">
        <v>1</v>
      </c>
      <c r="N786" s="237" t="s">
        <v>39</v>
      </c>
      <c r="O786" s="92"/>
      <c r="P786" s="238">
        <f>O786*H786</f>
        <v>0</v>
      </c>
      <c r="Q786" s="238">
        <v>0</v>
      </c>
      <c r="R786" s="238">
        <f>Q786*H786</f>
        <v>0</v>
      </c>
      <c r="S786" s="238">
        <v>0</v>
      </c>
      <c r="T786" s="239">
        <f>S786*H786</f>
        <v>0</v>
      </c>
      <c r="U786" s="39"/>
      <c r="V786" s="39"/>
      <c r="W786" s="39"/>
      <c r="X786" s="39"/>
      <c r="Y786" s="39"/>
      <c r="Z786" s="39"/>
      <c r="AA786" s="39"/>
      <c r="AB786" s="39"/>
      <c r="AC786" s="39"/>
      <c r="AD786" s="39"/>
      <c r="AE786" s="39"/>
      <c r="AR786" s="240" t="s">
        <v>170</v>
      </c>
      <c r="AT786" s="240" t="s">
        <v>166</v>
      </c>
      <c r="AU786" s="240" t="s">
        <v>83</v>
      </c>
      <c r="AY786" s="18" t="s">
        <v>164</v>
      </c>
      <c r="BE786" s="241">
        <f>IF(N786="základní",J786,0)</f>
        <v>0</v>
      </c>
      <c r="BF786" s="241">
        <f>IF(N786="snížená",J786,0)</f>
        <v>0</v>
      </c>
      <c r="BG786" s="241">
        <f>IF(N786="zákl. přenesená",J786,0)</f>
        <v>0</v>
      </c>
      <c r="BH786" s="241">
        <f>IF(N786="sníž. přenesená",J786,0)</f>
        <v>0</v>
      </c>
      <c r="BI786" s="241">
        <f>IF(N786="nulová",J786,0)</f>
        <v>0</v>
      </c>
      <c r="BJ786" s="18" t="s">
        <v>81</v>
      </c>
      <c r="BK786" s="241">
        <f>ROUND(I786*H786,2)</f>
        <v>0</v>
      </c>
      <c r="BL786" s="18" t="s">
        <v>170</v>
      </c>
      <c r="BM786" s="240" t="s">
        <v>1310</v>
      </c>
    </row>
    <row r="787" s="13" customFormat="1">
      <c r="A787" s="13"/>
      <c r="B787" s="242"/>
      <c r="C787" s="243"/>
      <c r="D787" s="244" t="s">
        <v>172</v>
      </c>
      <c r="E787" s="245" t="s">
        <v>1</v>
      </c>
      <c r="F787" s="246" t="s">
        <v>83</v>
      </c>
      <c r="G787" s="243"/>
      <c r="H787" s="247">
        <v>2</v>
      </c>
      <c r="I787" s="248"/>
      <c r="J787" s="243"/>
      <c r="K787" s="243"/>
      <c r="L787" s="249"/>
      <c r="M787" s="250"/>
      <c r="N787" s="251"/>
      <c r="O787" s="251"/>
      <c r="P787" s="251"/>
      <c r="Q787" s="251"/>
      <c r="R787" s="251"/>
      <c r="S787" s="251"/>
      <c r="T787" s="252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T787" s="253" t="s">
        <v>172</v>
      </c>
      <c r="AU787" s="253" t="s">
        <v>83</v>
      </c>
      <c r="AV787" s="13" t="s">
        <v>83</v>
      </c>
      <c r="AW787" s="13" t="s">
        <v>31</v>
      </c>
      <c r="AX787" s="13" t="s">
        <v>81</v>
      </c>
      <c r="AY787" s="253" t="s">
        <v>164</v>
      </c>
    </row>
    <row r="788" s="2" customFormat="1" ht="16.5" customHeight="1">
      <c r="A788" s="39"/>
      <c r="B788" s="40"/>
      <c r="C788" s="286" t="s">
        <v>802</v>
      </c>
      <c r="D788" s="286" t="s">
        <v>488</v>
      </c>
      <c r="E788" s="287" t="s">
        <v>1311</v>
      </c>
      <c r="F788" s="288" t="s">
        <v>1312</v>
      </c>
      <c r="G788" s="289" t="s">
        <v>556</v>
      </c>
      <c r="H788" s="290">
        <v>2</v>
      </c>
      <c r="I788" s="291"/>
      <c r="J788" s="292">
        <f>ROUND(I788*H788,2)</f>
        <v>0</v>
      </c>
      <c r="K788" s="293"/>
      <c r="L788" s="294"/>
      <c r="M788" s="295" t="s">
        <v>1</v>
      </c>
      <c r="N788" s="296" t="s">
        <v>39</v>
      </c>
      <c r="O788" s="92"/>
      <c r="P788" s="238">
        <f>O788*H788</f>
        <v>0</v>
      </c>
      <c r="Q788" s="238">
        <v>8.0000000000000007E-05</v>
      </c>
      <c r="R788" s="238">
        <f>Q788*H788</f>
        <v>0.00016000000000000001</v>
      </c>
      <c r="S788" s="238">
        <v>0</v>
      </c>
      <c r="T788" s="239">
        <f>S788*H788</f>
        <v>0</v>
      </c>
      <c r="U788" s="39"/>
      <c r="V788" s="39"/>
      <c r="W788" s="39"/>
      <c r="X788" s="39"/>
      <c r="Y788" s="39"/>
      <c r="Z788" s="39"/>
      <c r="AA788" s="39"/>
      <c r="AB788" s="39"/>
      <c r="AC788" s="39"/>
      <c r="AD788" s="39"/>
      <c r="AE788" s="39"/>
      <c r="AR788" s="240" t="s">
        <v>222</v>
      </c>
      <c r="AT788" s="240" t="s">
        <v>488</v>
      </c>
      <c r="AU788" s="240" t="s">
        <v>83</v>
      </c>
      <c r="AY788" s="18" t="s">
        <v>164</v>
      </c>
      <c r="BE788" s="241">
        <f>IF(N788="základní",J788,0)</f>
        <v>0</v>
      </c>
      <c r="BF788" s="241">
        <f>IF(N788="snížená",J788,0)</f>
        <v>0</v>
      </c>
      <c r="BG788" s="241">
        <f>IF(N788="zákl. přenesená",J788,0)</f>
        <v>0</v>
      </c>
      <c r="BH788" s="241">
        <f>IF(N788="sníž. přenesená",J788,0)</f>
        <v>0</v>
      </c>
      <c r="BI788" s="241">
        <f>IF(N788="nulová",J788,0)</f>
        <v>0</v>
      </c>
      <c r="BJ788" s="18" t="s">
        <v>81</v>
      </c>
      <c r="BK788" s="241">
        <f>ROUND(I788*H788,2)</f>
        <v>0</v>
      </c>
      <c r="BL788" s="18" t="s">
        <v>170</v>
      </c>
      <c r="BM788" s="240" t="s">
        <v>1313</v>
      </c>
    </row>
    <row r="789" s="13" customFormat="1">
      <c r="A789" s="13"/>
      <c r="B789" s="242"/>
      <c r="C789" s="243"/>
      <c r="D789" s="244" t="s">
        <v>172</v>
      </c>
      <c r="E789" s="245" t="s">
        <v>1</v>
      </c>
      <c r="F789" s="246" t="s">
        <v>83</v>
      </c>
      <c r="G789" s="243"/>
      <c r="H789" s="247">
        <v>2</v>
      </c>
      <c r="I789" s="248"/>
      <c r="J789" s="243"/>
      <c r="K789" s="243"/>
      <c r="L789" s="249"/>
      <c r="M789" s="250"/>
      <c r="N789" s="251"/>
      <c r="O789" s="251"/>
      <c r="P789" s="251"/>
      <c r="Q789" s="251"/>
      <c r="R789" s="251"/>
      <c r="S789" s="251"/>
      <c r="T789" s="252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T789" s="253" t="s">
        <v>172</v>
      </c>
      <c r="AU789" s="253" t="s">
        <v>83</v>
      </c>
      <c r="AV789" s="13" t="s">
        <v>83</v>
      </c>
      <c r="AW789" s="13" t="s">
        <v>31</v>
      </c>
      <c r="AX789" s="13" t="s">
        <v>81</v>
      </c>
      <c r="AY789" s="253" t="s">
        <v>164</v>
      </c>
    </row>
    <row r="790" s="2" customFormat="1" ht="21.75" customHeight="1">
      <c r="A790" s="39"/>
      <c r="B790" s="40"/>
      <c r="C790" s="228" t="s">
        <v>807</v>
      </c>
      <c r="D790" s="228" t="s">
        <v>166</v>
      </c>
      <c r="E790" s="229" t="s">
        <v>1314</v>
      </c>
      <c r="F790" s="230" t="s">
        <v>1315</v>
      </c>
      <c r="G790" s="231" t="s">
        <v>556</v>
      </c>
      <c r="H790" s="232">
        <v>1</v>
      </c>
      <c r="I790" s="233"/>
      <c r="J790" s="234">
        <f>ROUND(I790*H790,2)</f>
        <v>0</v>
      </c>
      <c r="K790" s="235"/>
      <c r="L790" s="45"/>
      <c r="M790" s="236" t="s">
        <v>1</v>
      </c>
      <c r="N790" s="237" t="s">
        <v>39</v>
      </c>
      <c r="O790" s="92"/>
      <c r="P790" s="238">
        <f>O790*H790</f>
        <v>0</v>
      </c>
      <c r="Q790" s="238">
        <v>0</v>
      </c>
      <c r="R790" s="238">
        <f>Q790*H790</f>
        <v>0</v>
      </c>
      <c r="S790" s="238">
        <v>0</v>
      </c>
      <c r="T790" s="239">
        <f>S790*H790</f>
        <v>0</v>
      </c>
      <c r="U790" s="39"/>
      <c r="V790" s="39"/>
      <c r="W790" s="39"/>
      <c r="X790" s="39"/>
      <c r="Y790" s="39"/>
      <c r="Z790" s="39"/>
      <c r="AA790" s="39"/>
      <c r="AB790" s="39"/>
      <c r="AC790" s="39"/>
      <c r="AD790" s="39"/>
      <c r="AE790" s="39"/>
      <c r="AR790" s="240" t="s">
        <v>170</v>
      </c>
      <c r="AT790" s="240" t="s">
        <v>166</v>
      </c>
      <c r="AU790" s="240" t="s">
        <v>83</v>
      </c>
      <c r="AY790" s="18" t="s">
        <v>164</v>
      </c>
      <c r="BE790" s="241">
        <f>IF(N790="základní",J790,0)</f>
        <v>0</v>
      </c>
      <c r="BF790" s="241">
        <f>IF(N790="snížená",J790,0)</f>
        <v>0</v>
      </c>
      <c r="BG790" s="241">
        <f>IF(N790="zákl. přenesená",J790,0)</f>
        <v>0</v>
      </c>
      <c r="BH790" s="241">
        <f>IF(N790="sníž. přenesená",J790,0)</f>
        <v>0</v>
      </c>
      <c r="BI790" s="241">
        <f>IF(N790="nulová",J790,0)</f>
        <v>0</v>
      </c>
      <c r="BJ790" s="18" t="s">
        <v>81</v>
      </c>
      <c r="BK790" s="241">
        <f>ROUND(I790*H790,2)</f>
        <v>0</v>
      </c>
      <c r="BL790" s="18" t="s">
        <v>170</v>
      </c>
      <c r="BM790" s="240" t="s">
        <v>1316</v>
      </c>
    </row>
    <row r="791" s="13" customFormat="1">
      <c r="A791" s="13"/>
      <c r="B791" s="242"/>
      <c r="C791" s="243"/>
      <c r="D791" s="244" t="s">
        <v>172</v>
      </c>
      <c r="E791" s="245" t="s">
        <v>1</v>
      </c>
      <c r="F791" s="246" t="s">
        <v>81</v>
      </c>
      <c r="G791" s="243"/>
      <c r="H791" s="247">
        <v>1</v>
      </c>
      <c r="I791" s="248"/>
      <c r="J791" s="243"/>
      <c r="K791" s="243"/>
      <c r="L791" s="249"/>
      <c r="M791" s="250"/>
      <c r="N791" s="251"/>
      <c r="O791" s="251"/>
      <c r="P791" s="251"/>
      <c r="Q791" s="251"/>
      <c r="R791" s="251"/>
      <c r="S791" s="251"/>
      <c r="T791" s="252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T791" s="253" t="s">
        <v>172</v>
      </c>
      <c r="AU791" s="253" t="s">
        <v>83</v>
      </c>
      <c r="AV791" s="13" t="s">
        <v>83</v>
      </c>
      <c r="AW791" s="13" t="s">
        <v>31</v>
      </c>
      <c r="AX791" s="13" t="s">
        <v>81</v>
      </c>
      <c r="AY791" s="253" t="s">
        <v>164</v>
      </c>
    </row>
    <row r="792" s="2" customFormat="1" ht="16.5" customHeight="1">
      <c r="A792" s="39"/>
      <c r="B792" s="40"/>
      <c r="C792" s="286" t="s">
        <v>811</v>
      </c>
      <c r="D792" s="286" t="s">
        <v>488</v>
      </c>
      <c r="E792" s="287" t="s">
        <v>1317</v>
      </c>
      <c r="F792" s="288" t="s">
        <v>1318</v>
      </c>
      <c r="G792" s="289" t="s">
        <v>556</v>
      </c>
      <c r="H792" s="290">
        <v>1</v>
      </c>
      <c r="I792" s="291"/>
      <c r="J792" s="292">
        <f>ROUND(I792*H792,2)</f>
        <v>0</v>
      </c>
      <c r="K792" s="293"/>
      <c r="L792" s="294"/>
      <c r="M792" s="295" t="s">
        <v>1</v>
      </c>
      <c r="N792" s="296" t="s">
        <v>39</v>
      </c>
      <c r="O792" s="92"/>
      <c r="P792" s="238">
        <f>O792*H792</f>
        <v>0</v>
      </c>
      <c r="Q792" s="238">
        <v>6.0000000000000002E-05</v>
      </c>
      <c r="R792" s="238">
        <f>Q792*H792</f>
        <v>6.0000000000000002E-05</v>
      </c>
      <c r="S792" s="238">
        <v>0</v>
      </c>
      <c r="T792" s="239">
        <f>S792*H792</f>
        <v>0</v>
      </c>
      <c r="U792" s="39"/>
      <c r="V792" s="39"/>
      <c r="W792" s="39"/>
      <c r="X792" s="39"/>
      <c r="Y792" s="39"/>
      <c r="Z792" s="39"/>
      <c r="AA792" s="39"/>
      <c r="AB792" s="39"/>
      <c r="AC792" s="39"/>
      <c r="AD792" s="39"/>
      <c r="AE792" s="39"/>
      <c r="AR792" s="240" t="s">
        <v>222</v>
      </c>
      <c r="AT792" s="240" t="s">
        <v>488</v>
      </c>
      <c r="AU792" s="240" t="s">
        <v>83</v>
      </c>
      <c r="AY792" s="18" t="s">
        <v>164</v>
      </c>
      <c r="BE792" s="241">
        <f>IF(N792="základní",J792,0)</f>
        <v>0</v>
      </c>
      <c r="BF792" s="241">
        <f>IF(N792="snížená",J792,0)</f>
        <v>0</v>
      </c>
      <c r="BG792" s="241">
        <f>IF(N792="zákl. přenesená",J792,0)</f>
        <v>0</v>
      </c>
      <c r="BH792" s="241">
        <f>IF(N792="sníž. přenesená",J792,0)</f>
        <v>0</v>
      </c>
      <c r="BI792" s="241">
        <f>IF(N792="nulová",J792,0)</f>
        <v>0</v>
      </c>
      <c r="BJ792" s="18" t="s">
        <v>81</v>
      </c>
      <c r="BK792" s="241">
        <f>ROUND(I792*H792,2)</f>
        <v>0</v>
      </c>
      <c r="BL792" s="18" t="s">
        <v>170</v>
      </c>
      <c r="BM792" s="240" t="s">
        <v>1319</v>
      </c>
    </row>
    <row r="793" s="13" customFormat="1">
      <c r="A793" s="13"/>
      <c r="B793" s="242"/>
      <c r="C793" s="243"/>
      <c r="D793" s="244" t="s">
        <v>172</v>
      </c>
      <c r="E793" s="245" t="s">
        <v>1</v>
      </c>
      <c r="F793" s="246" t="s">
        <v>81</v>
      </c>
      <c r="G793" s="243"/>
      <c r="H793" s="247">
        <v>1</v>
      </c>
      <c r="I793" s="248"/>
      <c r="J793" s="243"/>
      <c r="K793" s="243"/>
      <c r="L793" s="249"/>
      <c r="M793" s="250"/>
      <c r="N793" s="251"/>
      <c r="O793" s="251"/>
      <c r="P793" s="251"/>
      <c r="Q793" s="251"/>
      <c r="R793" s="251"/>
      <c r="S793" s="251"/>
      <c r="T793" s="252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T793" s="253" t="s">
        <v>172</v>
      </c>
      <c r="AU793" s="253" t="s">
        <v>83</v>
      </c>
      <c r="AV793" s="13" t="s">
        <v>83</v>
      </c>
      <c r="AW793" s="13" t="s">
        <v>31</v>
      </c>
      <c r="AX793" s="13" t="s">
        <v>81</v>
      </c>
      <c r="AY793" s="253" t="s">
        <v>164</v>
      </c>
    </row>
    <row r="794" s="2" customFormat="1" ht="24.15" customHeight="1">
      <c r="A794" s="39"/>
      <c r="B794" s="40"/>
      <c r="C794" s="228" t="s">
        <v>816</v>
      </c>
      <c r="D794" s="228" t="s">
        <v>166</v>
      </c>
      <c r="E794" s="229" t="s">
        <v>1320</v>
      </c>
      <c r="F794" s="230" t="s">
        <v>1321</v>
      </c>
      <c r="G794" s="231" t="s">
        <v>556</v>
      </c>
      <c r="H794" s="232">
        <v>242</v>
      </c>
      <c r="I794" s="233"/>
      <c r="J794" s="234">
        <f>ROUND(I794*H794,2)</f>
        <v>0</v>
      </c>
      <c r="K794" s="235"/>
      <c r="L794" s="45"/>
      <c r="M794" s="236" t="s">
        <v>1</v>
      </c>
      <c r="N794" s="237" t="s">
        <v>39</v>
      </c>
      <c r="O794" s="92"/>
      <c r="P794" s="238">
        <f>O794*H794</f>
        <v>0</v>
      </c>
      <c r="Q794" s="238">
        <v>0</v>
      </c>
      <c r="R794" s="238">
        <f>Q794*H794</f>
        <v>0</v>
      </c>
      <c r="S794" s="238">
        <v>0</v>
      </c>
      <c r="T794" s="239">
        <f>S794*H794</f>
        <v>0</v>
      </c>
      <c r="U794" s="39"/>
      <c r="V794" s="39"/>
      <c r="W794" s="39"/>
      <c r="X794" s="39"/>
      <c r="Y794" s="39"/>
      <c r="Z794" s="39"/>
      <c r="AA794" s="39"/>
      <c r="AB794" s="39"/>
      <c r="AC794" s="39"/>
      <c r="AD794" s="39"/>
      <c r="AE794" s="39"/>
      <c r="AR794" s="240" t="s">
        <v>170</v>
      </c>
      <c r="AT794" s="240" t="s">
        <v>166</v>
      </c>
      <c r="AU794" s="240" t="s">
        <v>83</v>
      </c>
      <c r="AY794" s="18" t="s">
        <v>164</v>
      </c>
      <c r="BE794" s="241">
        <f>IF(N794="základní",J794,0)</f>
        <v>0</v>
      </c>
      <c r="BF794" s="241">
        <f>IF(N794="snížená",J794,0)</f>
        <v>0</v>
      </c>
      <c r="BG794" s="241">
        <f>IF(N794="zákl. přenesená",J794,0)</f>
        <v>0</v>
      </c>
      <c r="BH794" s="241">
        <f>IF(N794="sníž. přenesená",J794,0)</f>
        <v>0</v>
      </c>
      <c r="BI794" s="241">
        <f>IF(N794="nulová",J794,0)</f>
        <v>0</v>
      </c>
      <c r="BJ794" s="18" t="s">
        <v>81</v>
      </c>
      <c r="BK794" s="241">
        <f>ROUND(I794*H794,2)</f>
        <v>0</v>
      </c>
      <c r="BL794" s="18" t="s">
        <v>170</v>
      </c>
      <c r="BM794" s="240" t="s">
        <v>1322</v>
      </c>
    </row>
    <row r="795" s="13" customFormat="1">
      <c r="A795" s="13"/>
      <c r="B795" s="242"/>
      <c r="C795" s="243"/>
      <c r="D795" s="244" t="s">
        <v>172</v>
      </c>
      <c r="E795" s="245" t="s">
        <v>1</v>
      </c>
      <c r="F795" s="246" t="s">
        <v>1323</v>
      </c>
      <c r="G795" s="243"/>
      <c r="H795" s="247">
        <v>242</v>
      </c>
      <c r="I795" s="248"/>
      <c r="J795" s="243"/>
      <c r="K795" s="243"/>
      <c r="L795" s="249"/>
      <c r="M795" s="250"/>
      <c r="N795" s="251"/>
      <c r="O795" s="251"/>
      <c r="P795" s="251"/>
      <c r="Q795" s="251"/>
      <c r="R795" s="251"/>
      <c r="S795" s="251"/>
      <c r="T795" s="252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T795" s="253" t="s">
        <v>172</v>
      </c>
      <c r="AU795" s="253" t="s">
        <v>83</v>
      </c>
      <c r="AV795" s="13" t="s">
        <v>83</v>
      </c>
      <c r="AW795" s="13" t="s">
        <v>31</v>
      </c>
      <c r="AX795" s="13" t="s">
        <v>81</v>
      </c>
      <c r="AY795" s="253" t="s">
        <v>164</v>
      </c>
    </row>
    <row r="796" s="2" customFormat="1" ht="16.5" customHeight="1">
      <c r="A796" s="39"/>
      <c r="B796" s="40"/>
      <c r="C796" s="286" t="s">
        <v>820</v>
      </c>
      <c r="D796" s="286" t="s">
        <v>488</v>
      </c>
      <c r="E796" s="287" t="s">
        <v>1324</v>
      </c>
      <c r="F796" s="288" t="s">
        <v>1325</v>
      </c>
      <c r="G796" s="289" t="s">
        <v>556</v>
      </c>
      <c r="H796" s="290">
        <v>242</v>
      </c>
      <c r="I796" s="291"/>
      <c r="J796" s="292">
        <f>ROUND(I796*H796,2)</f>
        <v>0</v>
      </c>
      <c r="K796" s="293"/>
      <c r="L796" s="294"/>
      <c r="M796" s="295" t="s">
        <v>1</v>
      </c>
      <c r="N796" s="296" t="s">
        <v>39</v>
      </c>
      <c r="O796" s="92"/>
      <c r="P796" s="238">
        <f>O796*H796</f>
        <v>0</v>
      </c>
      <c r="Q796" s="238">
        <v>0.00038999999999999999</v>
      </c>
      <c r="R796" s="238">
        <f>Q796*H796</f>
        <v>0.094379999999999992</v>
      </c>
      <c r="S796" s="238">
        <v>0</v>
      </c>
      <c r="T796" s="239">
        <f>S796*H796</f>
        <v>0</v>
      </c>
      <c r="U796" s="39"/>
      <c r="V796" s="39"/>
      <c r="W796" s="39"/>
      <c r="X796" s="39"/>
      <c r="Y796" s="39"/>
      <c r="Z796" s="39"/>
      <c r="AA796" s="39"/>
      <c r="AB796" s="39"/>
      <c r="AC796" s="39"/>
      <c r="AD796" s="39"/>
      <c r="AE796" s="39"/>
      <c r="AR796" s="240" t="s">
        <v>222</v>
      </c>
      <c r="AT796" s="240" t="s">
        <v>488</v>
      </c>
      <c r="AU796" s="240" t="s">
        <v>83</v>
      </c>
      <c r="AY796" s="18" t="s">
        <v>164</v>
      </c>
      <c r="BE796" s="241">
        <f>IF(N796="základní",J796,0)</f>
        <v>0</v>
      </c>
      <c r="BF796" s="241">
        <f>IF(N796="snížená",J796,0)</f>
        <v>0</v>
      </c>
      <c r="BG796" s="241">
        <f>IF(N796="zákl. přenesená",J796,0)</f>
        <v>0</v>
      </c>
      <c r="BH796" s="241">
        <f>IF(N796="sníž. přenesená",J796,0)</f>
        <v>0</v>
      </c>
      <c r="BI796" s="241">
        <f>IF(N796="nulová",J796,0)</f>
        <v>0</v>
      </c>
      <c r="BJ796" s="18" t="s">
        <v>81</v>
      </c>
      <c r="BK796" s="241">
        <f>ROUND(I796*H796,2)</f>
        <v>0</v>
      </c>
      <c r="BL796" s="18" t="s">
        <v>170</v>
      </c>
      <c r="BM796" s="240" t="s">
        <v>1326</v>
      </c>
    </row>
    <row r="797" s="13" customFormat="1">
      <c r="A797" s="13"/>
      <c r="B797" s="242"/>
      <c r="C797" s="243"/>
      <c r="D797" s="244" t="s">
        <v>172</v>
      </c>
      <c r="E797" s="245" t="s">
        <v>1</v>
      </c>
      <c r="F797" s="246" t="s">
        <v>1323</v>
      </c>
      <c r="G797" s="243"/>
      <c r="H797" s="247">
        <v>242</v>
      </c>
      <c r="I797" s="248"/>
      <c r="J797" s="243"/>
      <c r="K797" s="243"/>
      <c r="L797" s="249"/>
      <c r="M797" s="250"/>
      <c r="N797" s="251"/>
      <c r="O797" s="251"/>
      <c r="P797" s="251"/>
      <c r="Q797" s="251"/>
      <c r="R797" s="251"/>
      <c r="S797" s="251"/>
      <c r="T797" s="252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T797" s="253" t="s">
        <v>172</v>
      </c>
      <c r="AU797" s="253" t="s">
        <v>83</v>
      </c>
      <c r="AV797" s="13" t="s">
        <v>83</v>
      </c>
      <c r="AW797" s="13" t="s">
        <v>31</v>
      </c>
      <c r="AX797" s="13" t="s">
        <v>81</v>
      </c>
      <c r="AY797" s="253" t="s">
        <v>164</v>
      </c>
    </row>
    <row r="798" s="2" customFormat="1" ht="24.15" customHeight="1">
      <c r="A798" s="39"/>
      <c r="B798" s="40"/>
      <c r="C798" s="228" t="s">
        <v>825</v>
      </c>
      <c r="D798" s="228" t="s">
        <v>166</v>
      </c>
      <c r="E798" s="229" t="s">
        <v>1327</v>
      </c>
      <c r="F798" s="230" t="s">
        <v>1328</v>
      </c>
      <c r="G798" s="231" t="s">
        <v>556</v>
      </c>
      <c r="H798" s="232">
        <v>50</v>
      </c>
      <c r="I798" s="233"/>
      <c r="J798" s="234">
        <f>ROUND(I798*H798,2)</f>
        <v>0</v>
      </c>
      <c r="K798" s="235"/>
      <c r="L798" s="45"/>
      <c r="M798" s="236" t="s">
        <v>1</v>
      </c>
      <c r="N798" s="237" t="s">
        <v>39</v>
      </c>
      <c r="O798" s="92"/>
      <c r="P798" s="238">
        <f>O798*H798</f>
        <v>0</v>
      </c>
      <c r="Q798" s="238">
        <v>0.0016199999999999999</v>
      </c>
      <c r="R798" s="238">
        <f>Q798*H798</f>
        <v>0.080999999999999989</v>
      </c>
      <c r="S798" s="238">
        <v>0</v>
      </c>
      <c r="T798" s="239">
        <f>S798*H798</f>
        <v>0</v>
      </c>
      <c r="U798" s="39"/>
      <c r="V798" s="39"/>
      <c r="W798" s="39"/>
      <c r="X798" s="39"/>
      <c r="Y798" s="39"/>
      <c r="Z798" s="39"/>
      <c r="AA798" s="39"/>
      <c r="AB798" s="39"/>
      <c r="AC798" s="39"/>
      <c r="AD798" s="39"/>
      <c r="AE798" s="39"/>
      <c r="AR798" s="240" t="s">
        <v>170</v>
      </c>
      <c r="AT798" s="240" t="s">
        <v>166</v>
      </c>
      <c r="AU798" s="240" t="s">
        <v>83</v>
      </c>
      <c r="AY798" s="18" t="s">
        <v>164</v>
      </c>
      <c r="BE798" s="241">
        <f>IF(N798="základní",J798,0)</f>
        <v>0</v>
      </c>
      <c r="BF798" s="241">
        <f>IF(N798="snížená",J798,0)</f>
        <v>0</v>
      </c>
      <c r="BG798" s="241">
        <f>IF(N798="zákl. přenesená",J798,0)</f>
        <v>0</v>
      </c>
      <c r="BH798" s="241">
        <f>IF(N798="sníž. přenesená",J798,0)</f>
        <v>0</v>
      </c>
      <c r="BI798" s="241">
        <f>IF(N798="nulová",J798,0)</f>
        <v>0</v>
      </c>
      <c r="BJ798" s="18" t="s">
        <v>81</v>
      </c>
      <c r="BK798" s="241">
        <f>ROUND(I798*H798,2)</f>
        <v>0</v>
      </c>
      <c r="BL798" s="18" t="s">
        <v>170</v>
      </c>
      <c r="BM798" s="240" t="s">
        <v>1329</v>
      </c>
    </row>
    <row r="799" s="14" customFormat="1">
      <c r="A799" s="14"/>
      <c r="B799" s="254"/>
      <c r="C799" s="255"/>
      <c r="D799" s="244" t="s">
        <v>172</v>
      </c>
      <c r="E799" s="256" t="s">
        <v>1</v>
      </c>
      <c r="F799" s="257" t="s">
        <v>1100</v>
      </c>
      <c r="G799" s="255"/>
      <c r="H799" s="256" t="s">
        <v>1</v>
      </c>
      <c r="I799" s="258"/>
      <c r="J799" s="255"/>
      <c r="K799" s="255"/>
      <c r="L799" s="259"/>
      <c r="M799" s="260"/>
      <c r="N799" s="261"/>
      <c r="O799" s="261"/>
      <c r="P799" s="261"/>
      <c r="Q799" s="261"/>
      <c r="R799" s="261"/>
      <c r="S799" s="261"/>
      <c r="T799" s="262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T799" s="263" t="s">
        <v>172</v>
      </c>
      <c r="AU799" s="263" t="s">
        <v>83</v>
      </c>
      <c r="AV799" s="14" t="s">
        <v>81</v>
      </c>
      <c r="AW799" s="14" t="s">
        <v>31</v>
      </c>
      <c r="AX799" s="14" t="s">
        <v>12</v>
      </c>
      <c r="AY799" s="263" t="s">
        <v>164</v>
      </c>
    </row>
    <row r="800" s="13" customFormat="1">
      <c r="A800" s="13"/>
      <c r="B800" s="242"/>
      <c r="C800" s="243"/>
      <c r="D800" s="244" t="s">
        <v>172</v>
      </c>
      <c r="E800" s="245" t="s">
        <v>1</v>
      </c>
      <c r="F800" s="246" t="s">
        <v>1330</v>
      </c>
      <c r="G800" s="243"/>
      <c r="H800" s="247">
        <v>36</v>
      </c>
      <c r="I800" s="248"/>
      <c r="J800" s="243"/>
      <c r="K800" s="243"/>
      <c r="L800" s="249"/>
      <c r="M800" s="250"/>
      <c r="N800" s="251"/>
      <c r="O800" s="251"/>
      <c r="P800" s="251"/>
      <c r="Q800" s="251"/>
      <c r="R800" s="251"/>
      <c r="S800" s="251"/>
      <c r="T800" s="252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T800" s="253" t="s">
        <v>172</v>
      </c>
      <c r="AU800" s="253" t="s">
        <v>83</v>
      </c>
      <c r="AV800" s="13" t="s">
        <v>83</v>
      </c>
      <c r="AW800" s="13" t="s">
        <v>31</v>
      </c>
      <c r="AX800" s="13" t="s">
        <v>12</v>
      </c>
      <c r="AY800" s="253" t="s">
        <v>164</v>
      </c>
    </row>
    <row r="801" s="14" customFormat="1">
      <c r="A801" s="14"/>
      <c r="B801" s="254"/>
      <c r="C801" s="255"/>
      <c r="D801" s="244" t="s">
        <v>172</v>
      </c>
      <c r="E801" s="256" t="s">
        <v>1</v>
      </c>
      <c r="F801" s="257" t="s">
        <v>1104</v>
      </c>
      <c r="G801" s="255"/>
      <c r="H801" s="256" t="s">
        <v>1</v>
      </c>
      <c r="I801" s="258"/>
      <c r="J801" s="255"/>
      <c r="K801" s="255"/>
      <c r="L801" s="259"/>
      <c r="M801" s="260"/>
      <c r="N801" s="261"/>
      <c r="O801" s="261"/>
      <c r="P801" s="261"/>
      <c r="Q801" s="261"/>
      <c r="R801" s="261"/>
      <c r="S801" s="261"/>
      <c r="T801" s="262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T801" s="263" t="s">
        <v>172</v>
      </c>
      <c r="AU801" s="263" t="s">
        <v>83</v>
      </c>
      <c r="AV801" s="14" t="s">
        <v>81</v>
      </c>
      <c r="AW801" s="14" t="s">
        <v>31</v>
      </c>
      <c r="AX801" s="14" t="s">
        <v>12</v>
      </c>
      <c r="AY801" s="263" t="s">
        <v>164</v>
      </c>
    </row>
    <row r="802" s="13" customFormat="1">
      <c r="A802" s="13"/>
      <c r="B802" s="242"/>
      <c r="C802" s="243"/>
      <c r="D802" s="244" t="s">
        <v>172</v>
      </c>
      <c r="E802" s="245" t="s">
        <v>1</v>
      </c>
      <c r="F802" s="246" t="s">
        <v>1331</v>
      </c>
      <c r="G802" s="243"/>
      <c r="H802" s="247">
        <v>6</v>
      </c>
      <c r="I802" s="248"/>
      <c r="J802" s="243"/>
      <c r="K802" s="243"/>
      <c r="L802" s="249"/>
      <c r="M802" s="250"/>
      <c r="N802" s="251"/>
      <c r="O802" s="251"/>
      <c r="P802" s="251"/>
      <c r="Q802" s="251"/>
      <c r="R802" s="251"/>
      <c r="S802" s="251"/>
      <c r="T802" s="252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T802" s="253" t="s">
        <v>172</v>
      </c>
      <c r="AU802" s="253" t="s">
        <v>83</v>
      </c>
      <c r="AV802" s="13" t="s">
        <v>83</v>
      </c>
      <c r="AW802" s="13" t="s">
        <v>31</v>
      </c>
      <c r="AX802" s="13" t="s">
        <v>12</v>
      </c>
      <c r="AY802" s="253" t="s">
        <v>164</v>
      </c>
    </row>
    <row r="803" s="14" customFormat="1">
      <c r="A803" s="14"/>
      <c r="B803" s="254"/>
      <c r="C803" s="255"/>
      <c r="D803" s="244" t="s">
        <v>172</v>
      </c>
      <c r="E803" s="256" t="s">
        <v>1</v>
      </c>
      <c r="F803" s="257" t="s">
        <v>1102</v>
      </c>
      <c r="G803" s="255"/>
      <c r="H803" s="256" t="s">
        <v>1</v>
      </c>
      <c r="I803" s="258"/>
      <c r="J803" s="255"/>
      <c r="K803" s="255"/>
      <c r="L803" s="259"/>
      <c r="M803" s="260"/>
      <c r="N803" s="261"/>
      <c r="O803" s="261"/>
      <c r="P803" s="261"/>
      <c r="Q803" s="261"/>
      <c r="R803" s="261"/>
      <c r="S803" s="261"/>
      <c r="T803" s="262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T803" s="263" t="s">
        <v>172</v>
      </c>
      <c r="AU803" s="263" t="s">
        <v>83</v>
      </c>
      <c r="AV803" s="14" t="s">
        <v>81</v>
      </c>
      <c r="AW803" s="14" t="s">
        <v>31</v>
      </c>
      <c r="AX803" s="14" t="s">
        <v>12</v>
      </c>
      <c r="AY803" s="263" t="s">
        <v>164</v>
      </c>
    </row>
    <row r="804" s="13" customFormat="1">
      <c r="A804" s="13"/>
      <c r="B804" s="242"/>
      <c r="C804" s="243"/>
      <c r="D804" s="244" t="s">
        <v>172</v>
      </c>
      <c r="E804" s="245" t="s">
        <v>1</v>
      </c>
      <c r="F804" s="246" t="s">
        <v>1331</v>
      </c>
      <c r="G804" s="243"/>
      <c r="H804" s="247">
        <v>6</v>
      </c>
      <c r="I804" s="248"/>
      <c r="J804" s="243"/>
      <c r="K804" s="243"/>
      <c r="L804" s="249"/>
      <c r="M804" s="250"/>
      <c r="N804" s="251"/>
      <c r="O804" s="251"/>
      <c r="P804" s="251"/>
      <c r="Q804" s="251"/>
      <c r="R804" s="251"/>
      <c r="S804" s="251"/>
      <c r="T804" s="252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T804" s="253" t="s">
        <v>172</v>
      </c>
      <c r="AU804" s="253" t="s">
        <v>83</v>
      </c>
      <c r="AV804" s="13" t="s">
        <v>83</v>
      </c>
      <c r="AW804" s="13" t="s">
        <v>31</v>
      </c>
      <c r="AX804" s="13" t="s">
        <v>12</v>
      </c>
      <c r="AY804" s="253" t="s">
        <v>164</v>
      </c>
    </row>
    <row r="805" s="14" customFormat="1">
      <c r="A805" s="14"/>
      <c r="B805" s="254"/>
      <c r="C805" s="255"/>
      <c r="D805" s="244" t="s">
        <v>172</v>
      </c>
      <c r="E805" s="256" t="s">
        <v>1</v>
      </c>
      <c r="F805" s="257" t="s">
        <v>1105</v>
      </c>
      <c r="G805" s="255"/>
      <c r="H805" s="256" t="s">
        <v>1</v>
      </c>
      <c r="I805" s="258"/>
      <c r="J805" s="255"/>
      <c r="K805" s="255"/>
      <c r="L805" s="259"/>
      <c r="M805" s="260"/>
      <c r="N805" s="261"/>
      <c r="O805" s="261"/>
      <c r="P805" s="261"/>
      <c r="Q805" s="261"/>
      <c r="R805" s="261"/>
      <c r="S805" s="261"/>
      <c r="T805" s="262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T805" s="263" t="s">
        <v>172</v>
      </c>
      <c r="AU805" s="263" t="s">
        <v>83</v>
      </c>
      <c r="AV805" s="14" t="s">
        <v>81</v>
      </c>
      <c r="AW805" s="14" t="s">
        <v>31</v>
      </c>
      <c r="AX805" s="14" t="s">
        <v>12</v>
      </c>
      <c r="AY805" s="263" t="s">
        <v>164</v>
      </c>
    </row>
    <row r="806" s="13" customFormat="1">
      <c r="A806" s="13"/>
      <c r="B806" s="242"/>
      <c r="C806" s="243"/>
      <c r="D806" s="244" t="s">
        <v>172</v>
      </c>
      <c r="E806" s="245" t="s">
        <v>1</v>
      </c>
      <c r="F806" s="246" t="s">
        <v>1332</v>
      </c>
      <c r="G806" s="243"/>
      <c r="H806" s="247">
        <v>2</v>
      </c>
      <c r="I806" s="248"/>
      <c r="J806" s="243"/>
      <c r="K806" s="243"/>
      <c r="L806" s="249"/>
      <c r="M806" s="250"/>
      <c r="N806" s="251"/>
      <c r="O806" s="251"/>
      <c r="P806" s="251"/>
      <c r="Q806" s="251"/>
      <c r="R806" s="251"/>
      <c r="S806" s="251"/>
      <c r="T806" s="252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T806" s="253" t="s">
        <v>172</v>
      </c>
      <c r="AU806" s="253" t="s">
        <v>83</v>
      </c>
      <c r="AV806" s="13" t="s">
        <v>83</v>
      </c>
      <c r="AW806" s="13" t="s">
        <v>31</v>
      </c>
      <c r="AX806" s="13" t="s">
        <v>12</v>
      </c>
      <c r="AY806" s="253" t="s">
        <v>164</v>
      </c>
    </row>
    <row r="807" s="15" customFormat="1">
      <c r="A807" s="15"/>
      <c r="B807" s="264"/>
      <c r="C807" s="265"/>
      <c r="D807" s="244" t="s">
        <v>172</v>
      </c>
      <c r="E807" s="266" t="s">
        <v>1</v>
      </c>
      <c r="F807" s="267" t="s">
        <v>180</v>
      </c>
      <c r="G807" s="265"/>
      <c r="H807" s="268">
        <v>50</v>
      </c>
      <c r="I807" s="269"/>
      <c r="J807" s="265"/>
      <c r="K807" s="265"/>
      <c r="L807" s="270"/>
      <c r="M807" s="271"/>
      <c r="N807" s="272"/>
      <c r="O807" s="272"/>
      <c r="P807" s="272"/>
      <c r="Q807" s="272"/>
      <c r="R807" s="272"/>
      <c r="S807" s="272"/>
      <c r="T807" s="273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T807" s="274" t="s">
        <v>172</v>
      </c>
      <c r="AU807" s="274" t="s">
        <v>83</v>
      </c>
      <c r="AV807" s="15" t="s">
        <v>170</v>
      </c>
      <c r="AW807" s="15" t="s">
        <v>31</v>
      </c>
      <c r="AX807" s="15" t="s">
        <v>81</v>
      </c>
      <c r="AY807" s="274" t="s">
        <v>164</v>
      </c>
    </row>
    <row r="808" s="2" customFormat="1" ht="16.5" customHeight="1">
      <c r="A808" s="39"/>
      <c r="B808" s="40"/>
      <c r="C808" s="286" t="s">
        <v>829</v>
      </c>
      <c r="D808" s="286" t="s">
        <v>488</v>
      </c>
      <c r="E808" s="287" t="s">
        <v>1333</v>
      </c>
      <c r="F808" s="288" t="s">
        <v>1334</v>
      </c>
      <c r="G808" s="289" t="s">
        <v>556</v>
      </c>
      <c r="H808" s="290">
        <v>49</v>
      </c>
      <c r="I808" s="291"/>
      <c r="J808" s="292">
        <f>ROUND(I808*H808,2)</f>
        <v>0</v>
      </c>
      <c r="K808" s="293"/>
      <c r="L808" s="294"/>
      <c r="M808" s="295" t="s">
        <v>1</v>
      </c>
      <c r="N808" s="296" t="s">
        <v>39</v>
      </c>
      <c r="O808" s="92"/>
      <c r="P808" s="238">
        <f>O808*H808</f>
        <v>0</v>
      </c>
      <c r="Q808" s="238">
        <v>0.012999999999999999</v>
      </c>
      <c r="R808" s="238">
        <f>Q808*H808</f>
        <v>0.63700000000000001</v>
      </c>
      <c r="S808" s="238">
        <v>0</v>
      </c>
      <c r="T808" s="239">
        <f>S808*H808</f>
        <v>0</v>
      </c>
      <c r="U808" s="39"/>
      <c r="V808" s="39"/>
      <c r="W808" s="39"/>
      <c r="X808" s="39"/>
      <c r="Y808" s="39"/>
      <c r="Z808" s="39"/>
      <c r="AA808" s="39"/>
      <c r="AB808" s="39"/>
      <c r="AC808" s="39"/>
      <c r="AD808" s="39"/>
      <c r="AE808" s="39"/>
      <c r="AR808" s="240" t="s">
        <v>222</v>
      </c>
      <c r="AT808" s="240" t="s">
        <v>488</v>
      </c>
      <c r="AU808" s="240" t="s">
        <v>83</v>
      </c>
      <c r="AY808" s="18" t="s">
        <v>164</v>
      </c>
      <c r="BE808" s="241">
        <f>IF(N808="základní",J808,0)</f>
        <v>0</v>
      </c>
      <c r="BF808" s="241">
        <f>IF(N808="snížená",J808,0)</f>
        <v>0</v>
      </c>
      <c r="BG808" s="241">
        <f>IF(N808="zákl. přenesená",J808,0)</f>
        <v>0</v>
      </c>
      <c r="BH808" s="241">
        <f>IF(N808="sníž. přenesená",J808,0)</f>
        <v>0</v>
      </c>
      <c r="BI808" s="241">
        <f>IF(N808="nulová",J808,0)</f>
        <v>0</v>
      </c>
      <c r="BJ808" s="18" t="s">
        <v>81</v>
      </c>
      <c r="BK808" s="241">
        <f>ROUND(I808*H808,2)</f>
        <v>0</v>
      </c>
      <c r="BL808" s="18" t="s">
        <v>170</v>
      </c>
      <c r="BM808" s="240" t="s">
        <v>1335</v>
      </c>
    </row>
    <row r="809" s="14" customFormat="1">
      <c r="A809" s="14"/>
      <c r="B809" s="254"/>
      <c r="C809" s="255"/>
      <c r="D809" s="244" t="s">
        <v>172</v>
      </c>
      <c r="E809" s="256" t="s">
        <v>1</v>
      </c>
      <c r="F809" s="257" t="s">
        <v>1100</v>
      </c>
      <c r="G809" s="255"/>
      <c r="H809" s="256" t="s">
        <v>1</v>
      </c>
      <c r="I809" s="258"/>
      <c r="J809" s="255"/>
      <c r="K809" s="255"/>
      <c r="L809" s="259"/>
      <c r="M809" s="260"/>
      <c r="N809" s="261"/>
      <c r="O809" s="261"/>
      <c r="P809" s="261"/>
      <c r="Q809" s="261"/>
      <c r="R809" s="261"/>
      <c r="S809" s="261"/>
      <c r="T809" s="262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T809" s="263" t="s">
        <v>172</v>
      </c>
      <c r="AU809" s="263" t="s">
        <v>83</v>
      </c>
      <c r="AV809" s="14" t="s">
        <v>81</v>
      </c>
      <c r="AW809" s="14" t="s">
        <v>31</v>
      </c>
      <c r="AX809" s="14" t="s">
        <v>12</v>
      </c>
      <c r="AY809" s="263" t="s">
        <v>164</v>
      </c>
    </row>
    <row r="810" s="13" customFormat="1">
      <c r="A810" s="13"/>
      <c r="B810" s="242"/>
      <c r="C810" s="243"/>
      <c r="D810" s="244" t="s">
        <v>172</v>
      </c>
      <c r="E810" s="245" t="s">
        <v>1</v>
      </c>
      <c r="F810" s="246" t="s">
        <v>1330</v>
      </c>
      <c r="G810" s="243"/>
      <c r="H810" s="247">
        <v>36</v>
      </c>
      <c r="I810" s="248"/>
      <c r="J810" s="243"/>
      <c r="K810" s="243"/>
      <c r="L810" s="249"/>
      <c r="M810" s="250"/>
      <c r="N810" s="251"/>
      <c r="O810" s="251"/>
      <c r="P810" s="251"/>
      <c r="Q810" s="251"/>
      <c r="R810" s="251"/>
      <c r="S810" s="251"/>
      <c r="T810" s="252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T810" s="253" t="s">
        <v>172</v>
      </c>
      <c r="AU810" s="253" t="s">
        <v>83</v>
      </c>
      <c r="AV810" s="13" t="s">
        <v>83</v>
      </c>
      <c r="AW810" s="13" t="s">
        <v>31</v>
      </c>
      <c r="AX810" s="13" t="s">
        <v>12</v>
      </c>
      <c r="AY810" s="253" t="s">
        <v>164</v>
      </c>
    </row>
    <row r="811" s="14" customFormat="1">
      <c r="A811" s="14"/>
      <c r="B811" s="254"/>
      <c r="C811" s="255"/>
      <c r="D811" s="244" t="s">
        <v>172</v>
      </c>
      <c r="E811" s="256" t="s">
        <v>1</v>
      </c>
      <c r="F811" s="257" t="s">
        <v>1104</v>
      </c>
      <c r="G811" s="255"/>
      <c r="H811" s="256" t="s">
        <v>1</v>
      </c>
      <c r="I811" s="258"/>
      <c r="J811" s="255"/>
      <c r="K811" s="255"/>
      <c r="L811" s="259"/>
      <c r="M811" s="260"/>
      <c r="N811" s="261"/>
      <c r="O811" s="261"/>
      <c r="P811" s="261"/>
      <c r="Q811" s="261"/>
      <c r="R811" s="261"/>
      <c r="S811" s="261"/>
      <c r="T811" s="262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T811" s="263" t="s">
        <v>172</v>
      </c>
      <c r="AU811" s="263" t="s">
        <v>83</v>
      </c>
      <c r="AV811" s="14" t="s">
        <v>81</v>
      </c>
      <c r="AW811" s="14" t="s">
        <v>31</v>
      </c>
      <c r="AX811" s="14" t="s">
        <v>12</v>
      </c>
      <c r="AY811" s="263" t="s">
        <v>164</v>
      </c>
    </row>
    <row r="812" s="13" customFormat="1">
      <c r="A812" s="13"/>
      <c r="B812" s="242"/>
      <c r="C812" s="243"/>
      <c r="D812" s="244" t="s">
        <v>172</v>
      </c>
      <c r="E812" s="245" t="s">
        <v>1</v>
      </c>
      <c r="F812" s="246" t="s">
        <v>1331</v>
      </c>
      <c r="G812" s="243"/>
      <c r="H812" s="247">
        <v>6</v>
      </c>
      <c r="I812" s="248"/>
      <c r="J812" s="243"/>
      <c r="K812" s="243"/>
      <c r="L812" s="249"/>
      <c r="M812" s="250"/>
      <c r="N812" s="251"/>
      <c r="O812" s="251"/>
      <c r="P812" s="251"/>
      <c r="Q812" s="251"/>
      <c r="R812" s="251"/>
      <c r="S812" s="251"/>
      <c r="T812" s="252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T812" s="253" t="s">
        <v>172</v>
      </c>
      <c r="AU812" s="253" t="s">
        <v>83</v>
      </c>
      <c r="AV812" s="13" t="s">
        <v>83</v>
      </c>
      <c r="AW812" s="13" t="s">
        <v>31</v>
      </c>
      <c r="AX812" s="13" t="s">
        <v>12</v>
      </c>
      <c r="AY812" s="253" t="s">
        <v>164</v>
      </c>
    </row>
    <row r="813" s="14" customFormat="1">
      <c r="A813" s="14"/>
      <c r="B813" s="254"/>
      <c r="C813" s="255"/>
      <c r="D813" s="244" t="s">
        <v>172</v>
      </c>
      <c r="E813" s="256" t="s">
        <v>1</v>
      </c>
      <c r="F813" s="257" t="s">
        <v>1102</v>
      </c>
      <c r="G813" s="255"/>
      <c r="H813" s="256" t="s">
        <v>1</v>
      </c>
      <c r="I813" s="258"/>
      <c r="J813" s="255"/>
      <c r="K813" s="255"/>
      <c r="L813" s="259"/>
      <c r="M813" s="260"/>
      <c r="N813" s="261"/>
      <c r="O813" s="261"/>
      <c r="P813" s="261"/>
      <c r="Q813" s="261"/>
      <c r="R813" s="261"/>
      <c r="S813" s="261"/>
      <c r="T813" s="262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T813" s="263" t="s">
        <v>172</v>
      </c>
      <c r="AU813" s="263" t="s">
        <v>83</v>
      </c>
      <c r="AV813" s="14" t="s">
        <v>81</v>
      </c>
      <c r="AW813" s="14" t="s">
        <v>31</v>
      </c>
      <c r="AX813" s="14" t="s">
        <v>12</v>
      </c>
      <c r="AY813" s="263" t="s">
        <v>164</v>
      </c>
    </row>
    <row r="814" s="13" customFormat="1">
      <c r="A814" s="13"/>
      <c r="B814" s="242"/>
      <c r="C814" s="243"/>
      <c r="D814" s="244" t="s">
        <v>172</v>
      </c>
      <c r="E814" s="245" t="s">
        <v>1</v>
      </c>
      <c r="F814" s="246" t="s">
        <v>1331</v>
      </c>
      <c r="G814" s="243"/>
      <c r="H814" s="247">
        <v>6</v>
      </c>
      <c r="I814" s="248"/>
      <c r="J814" s="243"/>
      <c r="K814" s="243"/>
      <c r="L814" s="249"/>
      <c r="M814" s="250"/>
      <c r="N814" s="251"/>
      <c r="O814" s="251"/>
      <c r="P814" s="251"/>
      <c r="Q814" s="251"/>
      <c r="R814" s="251"/>
      <c r="S814" s="251"/>
      <c r="T814" s="252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T814" s="253" t="s">
        <v>172</v>
      </c>
      <c r="AU814" s="253" t="s">
        <v>83</v>
      </c>
      <c r="AV814" s="13" t="s">
        <v>83</v>
      </c>
      <c r="AW814" s="13" t="s">
        <v>31</v>
      </c>
      <c r="AX814" s="13" t="s">
        <v>12</v>
      </c>
      <c r="AY814" s="253" t="s">
        <v>164</v>
      </c>
    </row>
    <row r="815" s="14" customFormat="1">
      <c r="A815" s="14"/>
      <c r="B815" s="254"/>
      <c r="C815" s="255"/>
      <c r="D815" s="244" t="s">
        <v>172</v>
      </c>
      <c r="E815" s="256" t="s">
        <v>1</v>
      </c>
      <c r="F815" s="257" t="s">
        <v>1105</v>
      </c>
      <c r="G815" s="255"/>
      <c r="H815" s="256" t="s">
        <v>1</v>
      </c>
      <c r="I815" s="258"/>
      <c r="J815" s="255"/>
      <c r="K815" s="255"/>
      <c r="L815" s="259"/>
      <c r="M815" s="260"/>
      <c r="N815" s="261"/>
      <c r="O815" s="261"/>
      <c r="P815" s="261"/>
      <c r="Q815" s="261"/>
      <c r="R815" s="261"/>
      <c r="S815" s="261"/>
      <c r="T815" s="262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T815" s="263" t="s">
        <v>172</v>
      </c>
      <c r="AU815" s="263" t="s">
        <v>83</v>
      </c>
      <c r="AV815" s="14" t="s">
        <v>81</v>
      </c>
      <c r="AW815" s="14" t="s">
        <v>31</v>
      </c>
      <c r="AX815" s="14" t="s">
        <v>12</v>
      </c>
      <c r="AY815" s="263" t="s">
        <v>164</v>
      </c>
    </row>
    <row r="816" s="13" customFormat="1">
      <c r="A816" s="13"/>
      <c r="B816" s="242"/>
      <c r="C816" s="243"/>
      <c r="D816" s="244" t="s">
        <v>172</v>
      </c>
      <c r="E816" s="245" t="s">
        <v>1</v>
      </c>
      <c r="F816" s="246" t="s">
        <v>81</v>
      </c>
      <c r="G816" s="243"/>
      <c r="H816" s="247">
        <v>1</v>
      </c>
      <c r="I816" s="248"/>
      <c r="J816" s="243"/>
      <c r="K816" s="243"/>
      <c r="L816" s="249"/>
      <c r="M816" s="250"/>
      <c r="N816" s="251"/>
      <c r="O816" s="251"/>
      <c r="P816" s="251"/>
      <c r="Q816" s="251"/>
      <c r="R816" s="251"/>
      <c r="S816" s="251"/>
      <c r="T816" s="252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T816" s="253" t="s">
        <v>172</v>
      </c>
      <c r="AU816" s="253" t="s">
        <v>83</v>
      </c>
      <c r="AV816" s="13" t="s">
        <v>83</v>
      </c>
      <c r="AW816" s="13" t="s">
        <v>31</v>
      </c>
      <c r="AX816" s="13" t="s">
        <v>12</v>
      </c>
      <c r="AY816" s="253" t="s">
        <v>164</v>
      </c>
    </row>
    <row r="817" s="15" customFormat="1">
      <c r="A817" s="15"/>
      <c r="B817" s="264"/>
      <c r="C817" s="265"/>
      <c r="D817" s="244" t="s">
        <v>172</v>
      </c>
      <c r="E817" s="266" t="s">
        <v>1</v>
      </c>
      <c r="F817" s="267" t="s">
        <v>180</v>
      </c>
      <c r="G817" s="265"/>
      <c r="H817" s="268">
        <v>49</v>
      </c>
      <c r="I817" s="269"/>
      <c r="J817" s="265"/>
      <c r="K817" s="265"/>
      <c r="L817" s="270"/>
      <c r="M817" s="271"/>
      <c r="N817" s="272"/>
      <c r="O817" s="272"/>
      <c r="P817" s="272"/>
      <c r="Q817" s="272"/>
      <c r="R817" s="272"/>
      <c r="S817" s="272"/>
      <c r="T817" s="273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T817" s="274" t="s">
        <v>172</v>
      </c>
      <c r="AU817" s="274" t="s">
        <v>83</v>
      </c>
      <c r="AV817" s="15" t="s">
        <v>170</v>
      </c>
      <c r="AW817" s="15" t="s">
        <v>31</v>
      </c>
      <c r="AX817" s="15" t="s">
        <v>81</v>
      </c>
      <c r="AY817" s="274" t="s">
        <v>164</v>
      </c>
    </row>
    <row r="818" s="2" customFormat="1" ht="24.15" customHeight="1">
      <c r="A818" s="39"/>
      <c r="B818" s="40"/>
      <c r="C818" s="286" t="s">
        <v>834</v>
      </c>
      <c r="D818" s="286" t="s">
        <v>488</v>
      </c>
      <c r="E818" s="287" t="s">
        <v>1336</v>
      </c>
      <c r="F818" s="288" t="s">
        <v>1337</v>
      </c>
      <c r="G818" s="289" t="s">
        <v>556</v>
      </c>
      <c r="H818" s="290">
        <v>1</v>
      </c>
      <c r="I818" s="291"/>
      <c r="J818" s="292">
        <f>ROUND(I818*H818,2)</f>
        <v>0</v>
      </c>
      <c r="K818" s="293"/>
      <c r="L818" s="294"/>
      <c r="M818" s="295" t="s">
        <v>1</v>
      </c>
      <c r="N818" s="296" t="s">
        <v>39</v>
      </c>
      <c r="O818" s="92"/>
      <c r="P818" s="238">
        <f>O818*H818</f>
        <v>0</v>
      </c>
      <c r="Q818" s="238">
        <v>0.017999999999999999</v>
      </c>
      <c r="R818" s="238">
        <f>Q818*H818</f>
        <v>0.017999999999999999</v>
      </c>
      <c r="S818" s="238">
        <v>0</v>
      </c>
      <c r="T818" s="239">
        <f>S818*H818</f>
        <v>0</v>
      </c>
      <c r="U818" s="39"/>
      <c r="V818" s="39"/>
      <c r="W818" s="39"/>
      <c r="X818" s="39"/>
      <c r="Y818" s="39"/>
      <c r="Z818" s="39"/>
      <c r="AA818" s="39"/>
      <c r="AB818" s="39"/>
      <c r="AC818" s="39"/>
      <c r="AD818" s="39"/>
      <c r="AE818" s="39"/>
      <c r="AR818" s="240" t="s">
        <v>222</v>
      </c>
      <c r="AT818" s="240" t="s">
        <v>488</v>
      </c>
      <c r="AU818" s="240" t="s">
        <v>83</v>
      </c>
      <c r="AY818" s="18" t="s">
        <v>164</v>
      </c>
      <c r="BE818" s="241">
        <f>IF(N818="základní",J818,0)</f>
        <v>0</v>
      </c>
      <c r="BF818" s="241">
        <f>IF(N818="snížená",J818,0)</f>
        <v>0</v>
      </c>
      <c r="BG818" s="241">
        <f>IF(N818="zákl. přenesená",J818,0)</f>
        <v>0</v>
      </c>
      <c r="BH818" s="241">
        <f>IF(N818="sníž. přenesená",J818,0)</f>
        <v>0</v>
      </c>
      <c r="BI818" s="241">
        <f>IF(N818="nulová",J818,0)</f>
        <v>0</v>
      </c>
      <c r="BJ818" s="18" t="s">
        <v>81</v>
      </c>
      <c r="BK818" s="241">
        <f>ROUND(I818*H818,2)</f>
        <v>0</v>
      </c>
      <c r="BL818" s="18" t="s">
        <v>170</v>
      </c>
      <c r="BM818" s="240" t="s">
        <v>1338</v>
      </c>
    </row>
    <row r="819" s="14" customFormat="1">
      <c r="A819" s="14"/>
      <c r="B819" s="254"/>
      <c r="C819" s="255"/>
      <c r="D819" s="244" t="s">
        <v>172</v>
      </c>
      <c r="E819" s="256" t="s">
        <v>1</v>
      </c>
      <c r="F819" s="257" t="s">
        <v>1105</v>
      </c>
      <c r="G819" s="255"/>
      <c r="H819" s="256" t="s">
        <v>1</v>
      </c>
      <c r="I819" s="258"/>
      <c r="J819" s="255"/>
      <c r="K819" s="255"/>
      <c r="L819" s="259"/>
      <c r="M819" s="260"/>
      <c r="N819" s="261"/>
      <c r="O819" s="261"/>
      <c r="P819" s="261"/>
      <c r="Q819" s="261"/>
      <c r="R819" s="261"/>
      <c r="S819" s="261"/>
      <c r="T819" s="262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T819" s="263" t="s">
        <v>172</v>
      </c>
      <c r="AU819" s="263" t="s">
        <v>83</v>
      </c>
      <c r="AV819" s="14" t="s">
        <v>81</v>
      </c>
      <c r="AW819" s="14" t="s">
        <v>31</v>
      </c>
      <c r="AX819" s="14" t="s">
        <v>12</v>
      </c>
      <c r="AY819" s="263" t="s">
        <v>164</v>
      </c>
    </row>
    <row r="820" s="13" customFormat="1">
      <c r="A820" s="13"/>
      <c r="B820" s="242"/>
      <c r="C820" s="243"/>
      <c r="D820" s="244" t="s">
        <v>172</v>
      </c>
      <c r="E820" s="245" t="s">
        <v>1</v>
      </c>
      <c r="F820" s="246" t="s">
        <v>81</v>
      </c>
      <c r="G820" s="243"/>
      <c r="H820" s="247">
        <v>1</v>
      </c>
      <c r="I820" s="248"/>
      <c r="J820" s="243"/>
      <c r="K820" s="243"/>
      <c r="L820" s="249"/>
      <c r="M820" s="250"/>
      <c r="N820" s="251"/>
      <c r="O820" s="251"/>
      <c r="P820" s="251"/>
      <c r="Q820" s="251"/>
      <c r="R820" s="251"/>
      <c r="S820" s="251"/>
      <c r="T820" s="252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T820" s="253" t="s">
        <v>172</v>
      </c>
      <c r="AU820" s="253" t="s">
        <v>83</v>
      </c>
      <c r="AV820" s="13" t="s">
        <v>83</v>
      </c>
      <c r="AW820" s="13" t="s">
        <v>31</v>
      </c>
      <c r="AX820" s="13" t="s">
        <v>81</v>
      </c>
      <c r="AY820" s="253" t="s">
        <v>164</v>
      </c>
    </row>
    <row r="821" s="2" customFormat="1" ht="16.5" customHeight="1">
      <c r="A821" s="39"/>
      <c r="B821" s="40"/>
      <c r="C821" s="286" t="s">
        <v>838</v>
      </c>
      <c r="D821" s="286" t="s">
        <v>488</v>
      </c>
      <c r="E821" s="287" t="s">
        <v>1339</v>
      </c>
      <c r="F821" s="288" t="s">
        <v>1340</v>
      </c>
      <c r="G821" s="289" t="s">
        <v>556</v>
      </c>
      <c r="H821" s="290">
        <v>50</v>
      </c>
      <c r="I821" s="291"/>
      <c r="J821" s="292">
        <f>ROUND(I821*H821,2)</f>
        <v>0</v>
      </c>
      <c r="K821" s="293"/>
      <c r="L821" s="294"/>
      <c r="M821" s="295" t="s">
        <v>1</v>
      </c>
      <c r="N821" s="296" t="s">
        <v>39</v>
      </c>
      <c r="O821" s="92"/>
      <c r="P821" s="238">
        <f>O821*H821</f>
        <v>0</v>
      </c>
      <c r="Q821" s="238">
        <v>0.0015</v>
      </c>
      <c r="R821" s="238">
        <f>Q821*H821</f>
        <v>0.074999999999999997</v>
      </c>
      <c r="S821" s="238">
        <v>0</v>
      </c>
      <c r="T821" s="239">
        <f>S821*H821</f>
        <v>0</v>
      </c>
      <c r="U821" s="39"/>
      <c r="V821" s="39"/>
      <c r="W821" s="39"/>
      <c r="X821" s="39"/>
      <c r="Y821" s="39"/>
      <c r="Z821" s="39"/>
      <c r="AA821" s="39"/>
      <c r="AB821" s="39"/>
      <c r="AC821" s="39"/>
      <c r="AD821" s="39"/>
      <c r="AE821" s="39"/>
      <c r="AR821" s="240" t="s">
        <v>222</v>
      </c>
      <c r="AT821" s="240" t="s">
        <v>488</v>
      </c>
      <c r="AU821" s="240" t="s">
        <v>83</v>
      </c>
      <c r="AY821" s="18" t="s">
        <v>164</v>
      </c>
      <c r="BE821" s="241">
        <f>IF(N821="základní",J821,0)</f>
        <v>0</v>
      </c>
      <c r="BF821" s="241">
        <f>IF(N821="snížená",J821,0)</f>
        <v>0</v>
      </c>
      <c r="BG821" s="241">
        <f>IF(N821="zákl. přenesená",J821,0)</f>
        <v>0</v>
      </c>
      <c r="BH821" s="241">
        <f>IF(N821="sníž. přenesená",J821,0)</f>
        <v>0</v>
      </c>
      <c r="BI821" s="241">
        <f>IF(N821="nulová",J821,0)</f>
        <v>0</v>
      </c>
      <c r="BJ821" s="18" t="s">
        <v>81</v>
      </c>
      <c r="BK821" s="241">
        <f>ROUND(I821*H821,2)</f>
        <v>0</v>
      </c>
      <c r="BL821" s="18" t="s">
        <v>170</v>
      </c>
      <c r="BM821" s="240" t="s">
        <v>1341</v>
      </c>
    </row>
    <row r="822" s="14" customFormat="1">
      <c r="A822" s="14"/>
      <c r="B822" s="254"/>
      <c r="C822" s="255"/>
      <c r="D822" s="244" t="s">
        <v>172</v>
      </c>
      <c r="E822" s="256" t="s">
        <v>1</v>
      </c>
      <c r="F822" s="257" t="s">
        <v>1100</v>
      </c>
      <c r="G822" s="255"/>
      <c r="H822" s="256" t="s">
        <v>1</v>
      </c>
      <c r="I822" s="258"/>
      <c r="J822" s="255"/>
      <c r="K822" s="255"/>
      <c r="L822" s="259"/>
      <c r="M822" s="260"/>
      <c r="N822" s="261"/>
      <c r="O822" s="261"/>
      <c r="P822" s="261"/>
      <c r="Q822" s="261"/>
      <c r="R822" s="261"/>
      <c r="S822" s="261"/>
      <c r="T822" s="262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T822" s="263" t="s">
        <v>172</v>
      </c>
      <c r="AU822" s="263" t="s">
        <v>83</v>
      </c>
      <c r="AV822" s="14" t="s">
        <v>81</v>
      </c>
      <c r="AW822" s="14" t="s">
        <v>31</v>
      </c>
      <c r="AX822" s="14" t="s">
        <v>12</v>
      </c>
      <c r="AY822" s="263" t="s">
        <v>164</v>
      </c>
    </row>
    <row r="823" s="13" customFormat="1">
      <c r="A823" s="13"/>
      <c r="B823" s="242"/>
      <c r="C823" s="243"/>
      <c r="D823" s="244" t="s">
        <v>172</v>
      </c>
      <c r="E823" s="245" t="s">
        <v>1</v>
      </c>
      <c r="F823" s="246" t="s">
        <v>1330</v>
      </c>
      <c r="G823" s="243"/>
      <c r="H823" s="247">
        <v>36</v>
      </c>
      <c r="I823" s="248"/>
      <c r="J823" s="243"/>
      <c r="K823" s="243"/>
      <c r="L823" s="249"/>
      <c r="M823" s="250"/>
      <c r="N823" s="251"/>
      <c r="O823" s="251"/>
      <c r="P823" s="251"/>
      <c r="Q823" s="251"/>
      <c r="R823" s="251"/>
      <c r="S823" s="251"/>
      <c r="T823" s="252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T823" s="253" t="s">
        <v>172</v>
      </c>
      <c r="AU823" s="253" t="s">
        <v>83</v>
      </c>
      <c r="AV823" s="13" t="s">
        <v>83</v>
      </c>
      <c r="AW823" s="13" t="s">
        <v>31</v>
      </c>
      <c r="AX823" s="13" t="s">
        <v>12</v>
      </c>
      <c r="AY823" s="253" t="s">
        <v>164</v>
      </c>
    </row>
    <row r="824" s="14" customFormat="1">
      <c r="A824" s="14"/>
      <c r="B824" s="254"/>
      <c r="C824" s="255"/>
      <c r="D824" s="244" t="s">
        <v>172</v>
      </c>
      <c r="E824" s="256" t="s">
        <v>1</v>
      </c>
      <c r="F824" s="257" t="s">
        <v>1104</v>
      </c>
      <c r="G824" s="255"/>
      <c r="H824" s="256" t="s">
        <v>1</v>
      </c>
      <c r="I824" s="258"/>
      <c r="J824" s="255"/>
      <c r="K824" s="255"/>
      <c r="L824" s="259"/>
      <c r="M824" s="260"/>
      <c r="N824" s="261"/>
      <c r="O824" s="261"/>
      <c r="P824" s="261"/>
      <c r="Q824" s="261"/>
      <c r="R824" s="261"/>
      <c r="S824" s="261"/>
      <c r="T824" s="262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T824" s="263" t="s">
        <v>172</v>
      </c>
      <c r="AU824" s="263" t="s">
        <v>83</v>
      </c>
      <c r="AV824" s="14" t="s">
        <v>81</v>
      </c>
      <c r="AW824" s="14" t="s">
        <v>31</v>
      </c>
      <c r="AX824" s="14" t="s">
        <v>12</v>
      </c>
      <c r="AY824" s="263" t="s">
        <v>164</v>
      </c>
    </row>
    <row r="825" s="13" customFormat="1">
      <c r="A825" s="13"/>
      <c r="B825" s="242"/>
      <c r="C825" s="243"/>
      <c r="D825" s="244" t="s">
        <v>172</v>
      </c>
      <c r="E825" s="245" t="s">
        <v>1</v>
      </c>
      <c r="F825" s="246" t="s">
        <v>1331</v>
      </c>
      <c r="G825" s="243"/>
      <c r="H825" s="247">
        <v>6</v>
      </c>
      <c r="I825" s="248"/>
      <c r="J825" s="243"/>
      <c r="K825" s="243"/>
      <c r="L825" s="249"/>
      <c r="M825" s="250"/>
      <c r="N825" s="251"/>
      <c r="O825" s="251"/>
      <c r="P825" s="251"/>
      <c r="Q825" s="251"/>
      <c r="R825" s="251"/>
      <c r="S825" s="251"/>
      <c r="T825" s="252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T825" s="253" t="s">
        <v>172</v>
      </c>
      <c r="AU825" s="253" t="s">
        <v>83</v>
      </c>
      <c r="AV825" s="13" t="s">
        <v>83</v>
      </c>
      <c r="AW825" s="13" t="s">
        <v>31</v>
      </c>
      <c r="AX825" s="13" t="s">
        <v>12</v>
      </c>
      <c r="AY825" s="253" t="s">
        <v>164</v>
      </c>
    </row>
    <row r="826" s="14" customFormat="1">
      <c r="A826" s="14"/>
      <c r="B826" s="254"/>
      <c r="C826" s="255"/>
      <c r="D826" s="244" t="s">
        <v>172</v>
      </c>
      <c r="E826" s="256" t="s">
        <v>1</v>
      </c>
      <c r="F826" s="257" t="s">
        <v>1102</v>
      </c>
      <c r="G826" s="255"/>
      <c r="H826" s="256" t="s">
        <v>1</v>
      </c>
      <c r="I826" s="258"/>
      <c r="J826" s="255"/>
      <c r="K826" s="255"/>
      <c r="L826" s="259"/>
      <c r="M826" s="260"/>
      <c r="N826" s="261"/>
      <c r="O826" s="261"/>
      <c r="P826" s="261"/>
      <c r="Q826" s="261"/>
      <c r="R826" s="261"/>
      <c r="S826" s="261"/>
      <c r="T826" s="262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T826" s="263" t="s">
        <v>172</v>
      </c>
      <c r="AU826" s="263" t="s">
        <v>83</v>
      </c>
      <c r="AV826" s="14" t="s">
        <v>81</v>
      </c>
      <c r="AW826" s="14" t="s">
        <v>31</v>
      </c>
      <c r="AX826" s="14" t="s">
        <v>12</v>
      </c>
      <c r="AY826" s="263" t="s">
        <v>164</v>
      </c>
    </row>
    <row r="827" s="13" customFormat="1">
      <c r="A827" s="13"/>
      <c r="B827" s="242"/>
      <c r="C827" s="243"/>
      <c r="D827" s="244" t="s">
        <v>172</v>
      </c>
      <c r="E827" s="245" t="s">
        <v>1</v>
      </c>
      <c r="F827" s="246" t="s">
        <v>1331</v>
      </c>
      <c r="G827" s="243"/>
      <c r="H827" s="247">
        <v>6</v>
      </c>
      <c r="I827" s="248"/>
      <c r="J827" s="243"/>
      <c r="K827" s="243"/>
      <c r="L827" s="249"/>
      <c r="M827" s="250"/>
      <c r="N827" s="251"/>
      <c r="O827" s="251"/>
      <c r="P827" s="251"/>
      <c r="Q827" s="251"/>
      <c r="R827" s="251"/>
      <c r="S827" s="251"/>
      <c r="T827" s="252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T827" s="253" t="s">
        <v>172</v>
      </c>
      <c r="AU827" s="253" t="s">
        <v>83</v>
      </c>
      <c r="AV827" s="13" t="s">
        <v>83</v>
      </c>
      <c r="AW827" s="13" t="s">
        <v>31</v>
      </c>
      <c r="AX827" s="13" t="s">
        <v>12</v>
      </c>
      <c r="AY827" s="253" t="s">
        <v>164</v>
      </c>
    </row>
    <row r="828" s="14" customFormat="1">
      <c r="A828" s="14"/>
      <c r="B828" s="254"/>
      <c r="C828" s="255"/>
      <c r="D828" s="244" t="s">
        <v>172</v>
      </c>
      <c r="E828" s="256" t="s">
        <v>1</v>
      </c>
      <c r="F828" s="257" t="s">
        <v>1105</v>
      </c>
      <c r="G828" s="255"/>
      <c r="H828" s="256" t="s">
        <v>1</v>
      </c>
      <c r="I828" s="258"/>
      <c r="J828" s="255"/>
      <c r="K828" s="255"/>
      <c r="L828" s="259"/>
      <c r="M828" s="260"/>
      <c r="N828" s="261"/>
      <c r="O828" s="261"/>
      <c r="P828" s="261"/>
      <c r="Q828" s="261"/>
      <c r="R828" s="261"/>
      <c r="S828" s="261"/>
      <c r="T828" s="262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T828" s="263" t="s">
        <v>172</v>
      </c>
      <c r="AU828" s="263" t="s">
        <v>83</v>
      </c>
      <c r="AV828" s="14" t="s">
        <v>81</v>
      </c>
      <c r="AW828" s="14" t="s">
        <v>31</v>
      </c>
      <c r="AX828" s="14" t="s">
        <v>12</v>
      </c>
      <c r="AY828" s="263" t="s">
        <v>164</v>
      </c>
    </row>
    <row r="829" s="13" customFormat="1">
      <c r="A829" s="13"/>
      <c r="B829" s="242"/>
      <c r="C829" s="243"/>
      <c r="D829" s="244" t="s">
        <v>172</v>
      </c>
      <c r="E829" s="245" t="s">
        <v>1</v>
      </c>
      <c r="F829" s="246" t="s">
        <v>1332</v>
      </c>
      <c r="G829" s="243"/>
      <c r="H829" s="247">
        <v>2</v>
      </c>
      <c r="I829" s="248"/>
      <c r="J829" s="243"/>
      <c r="K829" s="243"/>
      <c r="L829" s="249"/>
      <c r="M829" s="250"/>
      <c r="N829" s="251"/>
      <c r="O829" s="251"/>
      <c r="P829" s="251"/>
      <c r="Q829" s="251"/>
      <c r="R829" s="251"/>
      <c r="S829" s="251"/>
      <c r="T829" s="252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T829" s="253" t="s">
        <v>172</v>
      </c>
      <c r="AU829" s="253" t="s">
        <v>83</v>
      </c>
      <c r="AV829" s="13" t="s">
        <v>83</v>
      </c>
      <c r="AW829" s="13" t="s">
        <v>31</v>
      </c>
      <c r="AX829" s="13" t="s">
        <v>12</v>
      </c>
      <c r="AY829" s="253" t="s">
        <v>164</v>
      </c>
    </row>
    <row r="830" s="15" customFormat="1">
      <c r="A830" s="15"/>
      <c r="B830" s="264"/>
      <c r="C830" s="265"/>
      <c r="D830" s="244" t="s">
        <v>172</v>
      </c>
      <c r="E830" s="266" t="s">
        <v>1</v>
      </c>
      <c r="F830" s="267" t="s">
        <v>180</v>
      </c>
      <c r="G830" s="265"/>
      <c r="H830" s="268">
        <v>50</v>
      </c>
      <c r="I830" s="269"/>
      <c r="J830" s="265"/>
      <c r="K830" s="265"/>
      <c r="L830" s="270"/>
      <c r="M830" s="271"/>
      <c r="N830" s="272"/>
      <c r="O830" s="272"/>
      <c r="P830" s="272"/>
      <c r="Q830" s="272"/>
      <c r="R830" s="272"/>
      <c r="S830" s="272"/>
      <c r="T830" s="273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T830" s="274" t="s">
        <v>172</v>
      </c>
      <c r="AU830" s="274" t="s">
        <v>83</v>
      </c>
      <c r="AV830" s="15" t="s">
        <v>170</v>
      </c>
      <c r="AW830" s="15" t="s">
        <v>31</v>
      </c>
      <c r="AX830" s="15" t="s">
        <v>81</v>
      </c>
      <c r="AY830" s="274" t="s">
        <v>164</v>
      </c>
    </row>
    <row r="831" s="2" customFormat="1" ht="21.75" customHeight="1">
      <c r="A831" s="39"/>
      <c r="B831" s="40"/>
      <c r="C831" s="228" t="s">
        <v>842</v>
      </c>
      <c r="D831" s="228" t="s">
        <v>166</v>
      </c>
      <c r="E831" s="229" t="s">
        <v>1342</v>
      </c>
      <c r="F831" s="230" t="s">
        <v>1343</v>
      </c>
      <c r="G831" s="231" t="s">
        <v>556</v>
      </c>
      <c r="H831" s="232">
        <v>16</v>
      </c>
      <c r="I831" s="233"/>
      <c r="J831" s="234">
        <f>ROUND(I831*H831,2)</f>
        <v>0</v>
      </c>
      <c r="K831" s="235"/>
      <c r="L831" s="45"/>
      <c r="M831" s="236" t="s">
        <v>1</v>
      </c>
      <c r="N831" s="237" t="s">
        <v>39</v>
      </c>
      <c r="O831" s="92"/>
      <c r="P831" s="238">
        <f>O831*H831</f>
        <v>0</v>
      </c>
      <c r="Q831" s="238">
        <v>0.0015900000000000001</v>
      </c>
      <c r="R831" s="238">
        <f>Q831*H831</f>
        <v>0.025440000000000001</v>
      </c>
      <c r="S831" s="238">
        <v>0</v>
      </c>
      <c r="T831" s="239">
        <f>S831*H831</f>
        <v>0</v>
      </c>
      <c r="U831" s="39"/>
      <c r="V831" s="39"/>
      <c r="W831" s="39"/>
      <c r="X831" s="39"/>
      <c r="Y831" s="39"/>
      <c r="Z831" s="39"/>
      <c r="AA831" s="39"/>
      <c r="AB831" s="39"/>
      <c r="AC831" s="39"/>
      <c r="AD831" s="39"/>
      <c r="AE831" s="39"/>
      <c r="AR831" s="240" t="s">
        <v>170</v>
      </c>
      <c r="AT831" s="240" t="s">
        <v>166</v>
      </c>
      <c r="AU831" s="240" t="s">
        <v>83</v>
      </c>
      <c r="AY831" s="18" t="s">
        <v>164</v>
      </c>
      <c r="BE831" s="241">
        <f>IF(N831="základní",J831,0)</f>
        <v>0</v>
      </c>
      <c r="BF831" s="241">
        <f>IF(N831="snížená",J831,0)</f>
        <v>0</v>
      </c>
      <c r="BG831" s="241">
        <f>IF(N831="zákl. přenesená",J831,0)</f>
        <v>0</v>
      </c>
      <c r="BH831" s="241">
        <f>IF(N831="sníž. přenesená",J831,0)</f>
        <v>0</v>
      </c>
      <c r="BI831" s="241">
        <f>IF(N831="nulová",J831,0)</f>
        <v>0</v>
      </c>
      <c r="BJ831" s="18" t="s">
        <v>81</v>
      </c>
      <c r="BK831" s="241">
        <f>ROUND(I831*H831,2)</f>
        <v>0</v>
      </c>
      <c r="BL831" s="18" t="s">
        <v>170</v>
      </c>
      <c r="BM831" s="240" t="s">
        <v>1344</v>
      </c>
    </row>
    <row r="832" s="14" customFormat="1">
      <c r="A832" s="14"/>
      <c r="B832" s="254"/>
      <c r="C832" s="255"/>
      <c r="D832" s="244" t="s">
        <v>172</v>
      </c>
      <c r="E832" s="256" t="s">
        <v>1</v>
      </c>
      <c r="F832" s="257" t="s">
        <v>1100</v>
      </c>
      <c r="G832" s="255"/>
      <c r="H832" s="256" t="s">
        <v>1</v>
      </c>
      <c r="I832" s="258"/>
      <c r="J832" s="255"/>
      <c r="K832" s="255"/>
      <c r="L832" s="259"/>
      <c r="M832" s="260"/>
      <c r="N832" s="261"/>
      <c r="O832" s="261"/>
      <c r="P832" s="261"/>
      <c r="Q832" s="261"/>
      <c r="R832" s="261"/>
      <c r="S832" s="261"/>
      <c r="T832" s="262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T832" s="263" t="s">
        <v>172</v>
      </c>
      <c r="AU832" s="263" t="s">
        <v>83</v>
      </c>
      <c r="AV832" s="14" t="s">
        <v>81</v>
      </c>
      <c r="AW832" s="14" t="s">
        <v>31</v>
      </c>
      <c r="AX832" s="14" t="s">
        <v>12</v>
      </c>
      <c r="AY832" s="263" t="s">
        <v>164</v>
      </c>
    </row>
    <row r="833" s="13" customFormat="1">
      <c r="A833" s="13"/>
      <c r="B833" s="242"/>
      <c r="C833" s="243"/>
      <c r="D833" s="244" t="s">
        <v>172</v>
      </c>
      <c r="E833" s="245" t="s">
        <v>1</v>
      </c>
      <c r="F833" s="246" t="s">
        <v>1203</v>
      </c>
      <c r="G833" s="243"/>
      <c r="H833" s="247">
        <v>12</v>
      </c>
      <c r="I833" s="248"/>
      <c r="J833" s="243"/>
      <c r="K833" s="243"/>
      <c r="L833" s="249"/>
      <c r="M833" s="250"/>
      <c r="N833" s="251"/>
      <c r="O833" s="251"/>
      <c r="P833" s="251"/>
      <c r="Q833" s="251"/>
      <c r="R833" s="251"/>
      <c r="S833" s="251"/>
      <c r="T833" s="252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T833" s="253" t="s">
        <v>172</v>
      </c>
      <c r="AU833" s="253" t="s">
        <v>83</v>
      </c>
      <c r="AV833" s="13" t="s">
        <v>83</v>
      </c>
      <c r="AW833" s="13" t="s">
        <v>31</v>
      </c>
      <c r="AX833" s="13" t="s">
        <v>12</v>
      </c>
      <c r="AY833" s="253" t="s">
        <v>164</v>
      </c>
    </row>
    <row r="834" s="14" customFormat="1">
      <c r="A834" s="14"/>
      <c r="B834" s="254"/>
      <c r="C834" s="255"/>
      <c r="D834" s="244" t="s">
        <v>172</v>
      </c>
      <c r="E834" s="256" t="s">
        <v>1</v>
      </c>
      <c r="F834" s="257" t="s">
        <v>1104</v>
      </c>
      <c r="G834" s="255"/>
      <c r="H834" s="256" t="s">
        <v>1</v>
      </c>
      <c r="I834" s="258"/>
      <c r="J834" s="255"/>
      <c r="K834" s="255"/>
      <c r="L834" s="259"/>
      <c r="M834" s="260"/>
      <c r="N834" s="261"/>
      <c r="O834" s="261"/>
      <c r="P834" s="261"/>
      <c r="Q834" s="261"/>
      <c r="R834" s="261"/>
      <c r="S834" s="261"/>
      <c r="T834" s="262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T834" s="263" t="s">
        <v>172</v>
      </c>
      <c r="AU834" s="263" t="s">
        <v>83</v>
      </c>
      <c r="AV834" s="14" t="s">
        <v>81</v>
      </c>
      <c r="AW834" s="14" t="s">
        <v>31</v>
      </c>
      <c r="AX834" s="14" t="s">
        <v>12</v>
      </c>
      <c r="AY834" s="263" t="s">
        <v>164</v>
      </c>
    </row>
    <row r="835" s="13" customFormat="1">
      <c r="A835" s="13"/>
      <c r="B835" s="242"/>
      <c r="C835" s="243"/>
      <c r="D835" s="244" t="s">
        <v>172</v>
      </c>
      <c r="E835" s="245" t="s">
        <v>1</v>
      </c>
      <c r="F835" s="246" t="s">
        <v>1204</v>
      </c>
      <c r="G835" s="243"/>
      <c r="H835" s="247">
        <v>2</v>
      </c>
      <c r="I835" s="248"/>
      <c r="J835" s="243"/>
      <c r="K835" s="243"/>
      <c r="L835" s="249"/>
      <c r="M835" s="250"/>
      <c r="N835" s="251"/>
      <c r="O835" s="251"/>
      <c r="P835" s="251"/>
      <c r="Q835" s="251"/>
      <c r="R835" s="251"/>
      <c r="S835" s="251"/>
      <c r="T835" s="252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T835" s="253" t="s">
        <v>172</v>
      </c>
      <c r="AU835" s="253" t="s">
        <v>83</v>
      </c>
      <c r="AV835" s="13" t="s">
        <v>83</v>
      </c>
      <c r="AW835" s="13" t="s">
        <v>31</v>
      </c>
      <c r="AX835" s="13" t="s">
        <v>12</v>
      </c>
      <c r="AY835" s="253" t="s">
        <v>164</v>
      </c>
    </row>
    <row r="836" s="14" customFormat="1">
      <c r="A836" s="14"/>
      <c r="B836" s="254"/>
      <c r="C836" s="255"/>
      <c r="D836" s="244" t="s">
        <v>172</v>
      </c>
      <c r="E836" s="256" t="s">
        <v>1</v>
      </c>
      <c r="F836" s="257" t="s">
        <v>1102</v>
      </c>
      <c r="G836" s="255"/>
      <c r="H836" s="256" t="s">
        <v>1</v>
      </c>
      <c r="I836" s="258"/>
      <c r="J836" s="255"/>
      <c r="K836" s="255"/>
      <c r="L836" s="259"/>
      <c r="M836" s="260"/>
      <c r="N836" s="261"/>
      <c r="O836" s="261"/>
      <c r="P836" s="261"/>
      <c r="Q836" s="261"/>
      <c r="R836" s="261"/>
      <c r="S836" s="261"/>
      <c r="T836" s="262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T836" s="263" t="s">
        <v>172</v>
      </c>
      <c r="AU836" s="263" t="s">
        <v>83</v>
      </c>
      <c r="AV836" s="14" t="s">
        <v>81</v>
      </c>
      <c r="AW836" s="14" t="s">
        <v>31</v>
      </c>
      <c r="AX836" s="14" t="s">
        <v>12</v>
      </c>
      <c r="AY836" s="263" t="s">
        <v>164</v>
      </c>
    </row>
    <row r="837" s="13" customFormat="1">
      <c r="A837" s="13"/>
      <c r="B837" s="242"/>
      <c r="C837" s="243"/>
      <c r="D837" s="244" t="s">
        <v>172</v>
      </c>
      <c r="E837" s="245" t="s">
        <v>1</v>
      </c>
      <c r="F837" s="246" t="s">
        <v>1204</v>
      </c>
      <c r="G837" s="243"/>
      <c r="H837" s="247">
        <v>2</v>
      </c>
      <c r="I837" s="248"/>
      <c r="J837" s="243"/>
      <c r="K837" s="243"/>
      <c r="L837" s="249"/>
      <c r="M837" s="250"/>
      <c r="N837" s="251"/>
      <c r="O837" s="251"/>
      <c r="P837" s="251"/>
      <c r="Q837" s="251"/>
      <c r="R837" s="251"/>
      <c r="S837" s="251"/>
      <c r="T837" s="252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T837" s="253" t="s">
        <v>172</v>
      </c>
      <c r="AU837" s="253" t="s">
        <v>83</v>
      </c>
      <c r="AV837" s="13" t="s">
        <v>83</v>
      </c>
      <c r="AW837" s="13" t="s">
        <v>31</v>
      </c>
      <c r="AX837" s="13" t="s">
        <v>12</v>
      </c>
      <c r="AY837" s="253" t="s">
        <v>164</v>
      </c>
    </row>
    <row r="838" s="15" customFormat="1">
      <c r="A838" s="15"/>
      <c r="B838" s="264"/>
      <c r="C838" s="265"/>
      <c r="D838" s="244" t="s">
        <v>172</v>
      </c>
      <c r="E838" s="266" t="s">
        <v>1</v>
      </c>
      <c r="F838" s="267" t="s">
        <v>180</v>
      </c>
      <c r="G838" s="265"/>
      <c r="H838" s="268">
        <v>16</v>
      </c>
      <c r="I838" s="269"/>
      <c r="J838" s="265"/>
      <c r="K838" s="265"/>
      <c r="L838" s="270"/>
      <c r="M838" s="271"/>
      <c r="N838" s="272"/>
      <c r="O838" s="272"/>
      <c r="P838" s="272"/>
      <c r="Q838" s="272"/>
      <c r="R838" s="272"/>
      <c r="S838" s="272"/>
      <c r="T838" s="273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T838" s="274" t="s">
        <v>172</v>
      </c>
      <c r="AU838" s="274" t="s">
        <v>83</v>
      </c>
      <c r="AV838" s="15" t="s">
        <v>170</v>
      </c>
      <c r="AW838" s="15" t="s">
        <v>31</v>
      </c>
      <c r="AX838" s="15" t="s">
        <v>81</v>
      </c>
      <c r="AY838" s="274" t="s">
        <v>164</v>
      </c>
    </row>
    <row r="839" s="2" customFormat="1" ht="16.5" customHeight="1">
      <c r="A839" s="39"/>
      <c r="B839" s="40"/>
      <c r="C839" s="286" t="s">
        <v>846</v>
      </c>
      <c r="D839" s="286" t="s">
        <v>488</v>
      </c>
      <c r="E839" s="287" t="s">
        <v>1345</v>
      </c>
      <c r="F839" s="288" t="s">
        <v>1346</v>
      </c>
      <c r="G839" s="289" t="s">
        <v>556</v>
      </c>
      <c r="H839" s="290">
        <v>16</v>
      </c>
      <c r="I839" s="291"/>
      <c r="J839" s="292">
        <f>ROUND(I839*H839,2)</f>
        <v>0</v>
      </c>
      <c r="K839" s="293"/>
      <c r="L839" s="294"/>
      <c r="M839" s="295" t="s">
        <v>1</v>
      </c>
      <c r="N839" s="296" t="s">
        <v>39</v>
      </c>
      <c r="O839" s="92"/>
      <c r="P839" s="238">
        <f>O839*H839</f>
        <v>0</v>
      </c>
      <c r="Q839" s="238">
        <v>0.017000000000000001</v>
      </c>
      <c r="R839" s="238">
        <f>Q839*H839</f>
        <v>0.27200000000000002</v>
      </c>
      <c r="S839" s="238">
        <v>0</v>
      </c>
      <c r="T839" s="239">
        <f>S839*H839</f>
        <v>0</v>
      </c>
      <c r="U839" s="39"/>
      <c r="V839" s="39"/>
      <c r="W839" s="39"/>
      <c r="X839" s="39"/>
      <c r="Y839" s="39"/>
      <c r="Z839" s="39"/>
      <c r="AA839" s="39"/>
      <c r="AB839" s="39"/>
      <c r="AC839" s="39"/>
      <c r="AD839" s="39"/>
      <c r="AE839" s="39"/>
      <c r="AR839" s="240" t="s">
        <v>222</v>
      </c>
      <c r="AT839" s="240" t="s">
        <v>488</v>
      </c>
      <c r="AU839" s="240" t="s">
        <v>83</v>
      </c>
      <c r="AY839" s="18" t="s">
        <v>164</v>
      </c>
      <c r="BE839" s="241">
        <f>IF(N839="základní",J839,0)</f>
        <v>0</v>
      </c>
      <c r="BF839" s="241">
        <f>IF(N839="snížená",J839,0)</f>
        <v>0</v>
      </c>
      <c r="BG839" s="241">
        <f>IF(N839="zákl. přenesená",J839,0)</f>
        <v>0</v>
      </c>
      <c r="BH839" s="241">
        <f>IF(N839="sníž. přenesená",J839,0)</f>
        <v>0</v>
      </c>
      <c r="BI839" s="241">
        <f>IF(N839="nulová",J839,0)</f>
        <v>0</v>
      </c>
      <c r="BJ839" s="18" t="s">
        <v>81</v>
      </c>
      <c r="BK839" s="241">
        <f>ROUND(I839*H839,2)</f>
        <v>0</v>
      </c>
      <c r="BL839" s="18" t="s">
        <v>170</v>
      </c>
      <c r="BM839" s="240" t="s">
        <v>1347</v>
      </c>
    </row>
    <row r="840" s="14" customFormat="1">
      <c r="A840" s="14"/>
      <c r="B840" s="254"/>
      <c r="C840" s="255"/>
      <c r="D840" s="244" t="s">
        <v>172</v>
      </c>
      <c r="E840" s="256" t="s">
        <v>1</v>
      </c>
      <c r="F840" s="257" t="s">
        <v>1100</v>
      </c>
      <c r="G840" s="255"/>
      <c r="H840" s="256" t="s">
        <v>1</v>
      </c>
      <c r="I840" s="258"/>
      <c r="J840" s="255"/>
      <c r="K840" s="255"/>
      <c r="L840" s="259"/>
      <c r="M840" s="260"/>
      <c r="N840" s="261"/>
      <c r="O840" s="261"/>
      <c r="P840" s="261"/>
      <c r="Q840" s="261"/>
      <c r="R840" s="261"/>
      <c r="S840" s="261"/>
      <c r="T840" s="262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T840" s="263" t="s">
        <v>172</v>
      </c>
      <c r="AU840" s="263" t="s">
        <v>83</v>
      </c>
      <c r="AV840" s="14" t="s">
        <v>81</v>
      </c>
      <c r="AW840" s="14" t="s">
        <v>31</v>
      </c>
      <c r="AX840" s="14" t="s">
        <v>12</v>
      </c>
      <c r="AY840" s="263" t="s">
        <v>164</v>
      </c>
    </row>
    <row r="841" s="13" customFormat="1">
      <c r="A841" s="13"/>
      <c r="B841" s="242"/>
      <c r="C841" s="243"/>
      <c r="D841" s="244" t="s">
        <v>172</v>
      </c>
      <c r="E841" s="245" t="s">
        <v>1</v>
      </c>
      <c r="F841" s="246" t="s">
        <v>1203</v>
      </c>
      <c r="G841" s="243"/>
      <c r="H841" s="247">
        <v>12</v>
      </c>
      <c r="I841" s="248"/>
      <c r="J841" s="243"/>
      <c r="K841" s="243"/>
      <c r="L841" s="249"/>
      <c r="M841" s="250"/>
      <c r="N841" s="251"/>
      <c r="O841" s="251"/>
      <c r="P841" s="251"/>
      <c r="Q841" s="251"/>
      <c r="R841" s="251"/>
      <c r="S841" s="251"/>
      <c r="T841" s="252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T841" s="253" t="s">
        <v>172</v>
      </c>
      <c r="AU841" s="253" t="s">
        <v>83</v>
      </c>
      <c r="AV841" s="13" t="s">
        <v>83</v>
      </c>
      <c r="AW841" s="13" t="s">
        <v>31</v>
      </c>
      <c r="AX841" s="13" t="s">
        <v>12</v>
      </c>
      <c r="AY841" s="253" t="s">
        <v>164</v>
      </c>
    </row>
    <row r="842" s="14" customFormat="1">
      <c r="A842" s="14"/>
      <c r="B842" s="254"/>
      <c r="C842" s="255"/>
      <c r="D842" s="244" t="s">
        <v>172</v>
      </c>
      <c r="E842" s="256" t="s">
        <v>1</v>
      </c>
      <c r="F842" s="257" t="s">
        <v>1104</v>
      </c>
      <c r="G842" s="255"/>
      <c r="H842" s="256" t="s">
        <v>1</v>
      </c>
      <c r="I842" s="258"/>
      <c r="J842" s="255"/>
      <c r="K842" s="255"/>
      <c r="L842" s="259"/>
      <c r="M842" s="260"/>
      <c r="N842" s="261"/>
      <c r="O842" s="261"/>
      <c r="P842" s="261"/>
      <c r="Q842" s="261"/>
      <c r="R842" s="261"/>
      <c r="S842" s="261"/>
      <c r="T842" s="262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T842" s="263" t="s">
        <v>172</v>
      </c>
      <c r="AU842" s="263" t="s">
        <v>83</v>
      </c>
      <c r="AV842" s="14" t="s">
        <v>81</v>
      </c>
      <c r="AW842" s="14" t="s">
        <v>31</v>
      </c>
      <c r="AX842" s="14" t="s">
        <v>12</v>
      </c>
      <c r="AY842" s="263" t="s">
        <v>164</v>
      </c>
    </row>
    <row r="843" s="13" customFormat="1">
      <c r="A843" s="13"/>
      <c r="B843" s="242"/>
      <c r="C843" s="243"/>
      <c r="D843" s="244" t="s">
        <v>172</v>
      </c>
      <c r="E843" s="245" t="s">
        <v>1</v>
      </c>
      <c r="F843" s="246" t="s">
        <v>1204</v>
      </c>
      <c r="G843" s="243"/>
      <c r="H843" s="247">
        <v>2</v>
      </c>
      <c r="I843" s="248"/>
      <c r="J843" s="243"/>
      <c r="K843" s="243"/>
      <c r="L843" s="249"/>
      <c r="M843" s="250"/>
      <c r="N843" s="251"/>
      <c r="O843" s="251"/>
      <c r="P843" s="251"/>
      <c r="Q843" s="251"/>
      <c r="R843" s="251"/>
      <c r="S843" s="251"/>
      <c r="T843" s="252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T843" s="253" t="s">
        <v>172</v>
      </c>
      <c r="AU843" s="253" t="s">
        <v>83</v>
      </c>
      <c r="AV843" s="13" t="s">
        <v>83</v>
      </c>
      <c r="AW843" s="13" t="s">
        <v>31</v>
      </c>
      <c r="AX843" s="13" t="s">
        <v>12</v>
      </c>
      <c r="AY843" s="253" t="s">
        <v>164</v>
      </c>
    </row>
    <row r="844" s="14" customFormat="1">
      <c r="A844" s="14"/>
      <c r="B844" s="254"/>
      <c r="C844" s="255"/>
      <c r="D844" s="244" t="s">
        <v>172</v>
      </c>
      <c r="E844" s="256" t="s">
        <v>1</v>
      </c>
      <c r="F844" s="257" t="s">
        <v>1102</v>
      </c>
      <c r="G844" s="255"/>
      <c r="H844" s="256" t="s">
        <v>1</v>
      </c>
      <c r="I844" s="258"/>
      <c r="J844" s="255"/>
      <c r="K844" s="255"/>
      <c r="L844" s="259"/>
      <c r="M844" s="260"/>
      <c r="N844" s="261"/>
      <c r="O844" s="261"/>
      <c r="P844" s="261"/>
      <c r="Q844" s="261"/>
      <c r="R844" s="261"/>
      <c r="S844" s="261"/>
      <c r="T844" s="262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T844" s="263" t="s">
        <v>172</v>
      </c>
      <c r="AU844" s="263" t="s">
        <v>83</v>
      </c>
      <c r="AV844" s="14" t="s">
        <v>81</v>
      </c>
      <c r="AW844" s="14" t="s">
        <v>31</v>
      </c>
      <c r="AX844" s="14" t="s">
        <v>12</v>
      </c>
      <c r="AY844" s="263" t="s">
        <v>164</v>
      </c>
    </row>
    <row r="845" s="13" customFormat="1">
      <c r="A845" s="13"/>
      <c r="B845" s="242"/>
      <c r="C845" s="243"/>
      <c r="D845" s="244" t="s">
        <v>172</v>
      </c>
      <c r="E845" s="245" t="s">
        <v>1</v>
      </c>
      <c r="F845" s="246" t="s">
        <v>1204</v>
      </c>
      <c r="G845" s="243"/>
      <c r="H845" s="247">
        <v>2</v>
      </c>
      <c r="I845" s="248"/>
      <c r="J845" s="243"/>
      <c r="K845" s="243"/>
      <c r="L845" s="249"/>
      <c r="M845" s="250"/>
      <c r="N845" s="251"/>
      <c r="O845" s="251"/>
      <c r="P845" s="251"/>
      <c r="Q845" s="251"/>
      <c r="R845" s="251"/>
      <c r="S845" s="251"/>
      <c r="T845" s="252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T845" s="253" t="s">
        <v>172</v>
      </c>
      <c r="AU845" s="253" t="s">
        <v>83</v>
      </c>
      <c r="AV845" s="13" t="s">
        <v>83</v>
      </c>
      <c r="AW845" s="13" t="s">
        <v>31</v>
      </c>
      <c r="AX845" s="13" t="s">
        <v>12</v>
      </c>
      <c r="AY845" s="253" t="s">
        <v>164</v>
      </c>
    </row>
    <row r="846" s="15" customFormat="1">
      <c r="A846" s="15"/>
      <c r="B846" s="264"/>
      <c r="C846" s="265"/>
      <c r="D846" s="244" t="s">
        <v>172</v>
      </c>
      <c r="E846" s="266" t="s">
        <v>1</v>
      </c>
      <c r="F846" s="267" t="s">
        <v>180</v>
      </c>
      <c r="G846" s="265"/>
      <c r="H846" s="268">
        <v>16</v>
      </c>
      <c r="I846" s="269"/>
      <c r="J846" s="265"/>
      <c r="K846" s="265"/>
      <c r="L846" s="270"/>
      <c r="M846" s="271"/>
      <c r="N846" s="272"/>
      <c r="O846" s="272"/>
      <c r="P846" s="272"/>
      <c r="Q846" s="272"/>
      <c r="R846" s="272"/>
      <c r="S846" s="272"/>
      <c r="T846" s="273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T846" s="274" t="s">
        <v>172</v>
      </c>
      <c r="AU846" s="274" t="s">
        <v>83</v>
      </c>
      <c r="AV846" s="15" t="s">
        <v>170</v>
      </c>
      <c r="AW846" s="15" t="s">
        <v>31</v>
      </c>
      <c r="AX846" s="15" t="s">
        <v>81</v>
      </c>
      <c r="AY846" s="274" t="s">
        <v>164</v>
      </c>
    </row>
    <row r="847" s="2" customFormat="1" ht="24.15" customHeight="1">
      <c r="A847" s="39"/>
      <c r="B847" s="40"/>
      <c r="C847" s="228" t="s">
        <v>850</v>
      </c>
      <c r="D847" s="228" t="s">
        <v>166</v>
      </c>
      <c r="E847" s="229" t="s">
        <v>1348</v>
      </c>
      <c r="F847" s="230" t="s">
        <v>1349</v>
      </c>
      <c r="G847" s="231" t="s">
        <v>556</v>
      </c>
      <c r="H847" s="232">
        <v>2</v>
      </c>
      <c r="I847" s="233"/>
      <c r="J847" s="234">
        <f>ROUND(I847*H847,2)</f>
        <v>0</v>
      </c>
      <c r="K847" s="235"/>
      <c r="L847" s="45"/>
      <c r="M847" s="236" t="s">
        <v>1</v>
      </c>
      <c r="N847" s="237" t="s">
        <v>39</v>
      </c>
      <c r="O847" s="92"/>
      <c r="P847" s="238">
        <f>O847*H847</f>
        <v>0</v>
      </c>
      <c r="Q847" s="238">
        <v>0</v>
      </c>
      <c r="R847" s="238">
        <f>Q847*H847</f>
        <v>0</v>
      </c>
      <c r="S847" s="238">
        <v>0</v>
      </c>
      <c r="T847" s="239">
        <f>S847*H847</f>
        <v>0</v>
      </c>
      <c r="U847" s="39"/>
      <c r="V847" s="39"/>
      <c r="W847" s="39"/>
      <c r="X847" s="39"/>
      <c r="Y847" s="39"/>
      <c r="Z847" s="39"/>
      <c r="AA847" s="39"/>
      <c r="AB847" s="39"/>
      <c r="AC847" s="39"/>
      <c r="AD847" s="39"/>
      <c r="AE847" s="39"/>
      <c r="AR847" s="240" t="s">
        <v>170</v>
      </c>
      <c r="AT847" s="240" t="s">
        <v>166</v>
      </c>
      <c r="AU847" s="240" t="s">
        <v>83</v>
      </c>
      <c r="AY847" s="18" t="s">
        <v>164</v>
      </c>
      <c r="BE847" s="241">
        <f>IF(N847="základní",J847,0)</f>
        <v>0</v>
      </c>
      <c r="BF847" s="241">
        <f>IF(N847="snížená",J847,0)</f>
        <v>0</v>
      </c>
      <c r="BG847" s="241">
        <f>IF(N847="zákl. přenesená",J847,0)</f>
        <v>0</v>
      </c>
      <c r="BH847" s="241">
        <f>IF(N847="sníž. přenesená",J847,0)</f>
        <v>0</v>
      </c>
      <c r="BI847" s="241">
        <f>IF(N847="nulová",J847,0)</f>
        <v>0</v>
      </c>
      <c r="BJ847" s="18" t="s">
        <v>81</v>
      </c>
      <c r="BK847" s="241">
        <f>ROUND(I847*H847,2)</f>
        <v>0</v>
      </c>
      <c r="BL847" s="18" t="s">
        <v>170</v>
      </c>
      <c r="BM847" s="240" t="s">
        <v>1350</v>
      </c>
    </row>
    <row r="848" s="14" customFormat="1">
      <c r="A848" s="14"/>
      <c r="B848" s="254"/>
      <c r="C848" s="255"/>
      <c r="D848" s="244" t="s">
        <v>172</v>
      </c>
      <c r="E848" s="256" t="s">
        <v>1</v>
      </c>
      <c r="F848" s="257" t="s">
        <v>1104</v>
      </c>
      <c r="G848" s="255"/>
      <c r="H848" s="256" t="s">
        <v>1</v>
      </c>
      <c r="I848" s="258"/>
      <c r="J848" s="255"/>
      <c r="K848" s="255"/>
      <c r="L848" s="259"/>
      <c r="M848" s="260"/>
      <c r="N848" s="261"/>
      <c r="O848" s="261"/>
      <c r="P848" s="261"/>
      <c r="Q848" s="261"/>
      <c r="R848" s="261"/>
      <c r="S848" s="261"/>
      <c r="T848" s="262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T848" s="263" t="s">
        <v>172</v>
      </c>
      <c r="AU848" s="263" t="s">
        <v>83</v>
      </c>
      <c r="AV848" s="14" t="s">
        <v>81</v>
      </c>
      <c r="AW848" s="14" t="s">
        <v>31</v>
      </c>
      <c r="AX848" s="14" t="s">
        <v>12</v>
      </c>
      <c r="AY848" s="263" t="s">
        <v>164</v>
      </c>
    </row>
    <row r="849" s="13" customFormat="1">
      <c r="A849" s="13"/>
      <c r="B849" s="242"/>
      <c r="C849" s="243"/>
      <c r="D849" s="244" t="s">
        <v>172</v>
      </c>
      <c r="E849" s="245" t="s">
        <v>1</v>
      </c>
      <c r="F849" s="246" t="s">
        <v>83</v>
      </c>
      <c r="G849" s="243"/>
      <c r="H849" s="247">
        <v>2</v>
      </c>
      <c r="I849" s="248"/>
      <c r="J849" s="243"/>
      <c r="K849" s="243"/>
      <c r="L849" s="249"/>
      <c r="M849" s="250"/>
      <c r="N849" s="251"/>
      <c r="O849" s="251"/>
      <c r="P849" s="251"/>
      <c r="Q849" s="251"/>
      <c r="R849" s="251"/>
      <c r="S849" s="251"/>
      <c r="T849" s="252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T849" s="253" t="s">
        <v>172</v>
      </c>
      <c r="AU849" s="253" t="s">
        <v>83</v>
      </c>
      <c r="AV849" s="13" t="s">
        <v>83</v>
      </c>
      <c r="AW849" s="13" t="s">
        <v>31</v>
      </c>
      <c r="AX849" s="13" t="s">
        <v>81</v>
      </c>
      <c r="AY849" s="253" t="s">
        <v>164</v>
      </c>
    </row>
    <row r="850" s="2" customFormat="1" ht="24.15" customHeight="1">
      <c r="A850" s="39"/>
      <c r="B850" s="40"/>
      <c r="C850" s="286" t="s">
        <v>854</v>
      </c>
      <c r="D850" s="286" t="s">
        <v>488</v>
      </c>
      <c r="E850" s="287" t="s">
        <v>1351</v>
      </c>
      <c r="F850" s="288" t="s">
        <v>1352</v>
      </c>
      <c r="G850" s="289" t="s">
        <v>556</v>
      </c>
      <c r="H850" s="290">
        <v>2</v>
      </c>
      <c r="I850" s="291"/>
      <c r="J850" s="292">
        <f>ROUND(I850*H850,2)</f>
        <v>0</v>
      </c>
      <c r="K850" s="293"/>
      <c r="L850" s="294"/>
      <c r="M850" s="295" t="s">
        <v>1</v>
      </c>
      <c r="N850" s="296" t="s">
        <v>39</v>
      </c>
      <c r="O850" s="92"/>
      <c r="P850" s="238">
        <f>O850*H850</f>
        <v>0</v>
      </c>
      <c r="Q850" s="238">
        <v>0.0023999999999999998</v>
      </c>
      <c r="R850" s="238">
        <f>Q850*H850</f>
        <v>0.0047999999999999996</v>
      </c>
      <c r="S850" s="238">
        <v>0</v>
      </c>
      <c r="T850" s="239">
        <f>S850*H850</f>
        <v>0</v>
      </c>
      <c r="U850" s="39"/>
      <c r="V850" s="39"/>
      <c r="W850" s="39"/>
      <c r="X850" s="39"/>
      <c r="Y850" s="39"/>
      <c r="Z850" s="39"/>
      <c r="AA850" s="39"/>
      <c r="AB850" s="39"/>
      <c r="AC850" s="39"/>
      <c r="AD850" s="39"/>
      <c r="AE850" s="39"/>
      <c r="AR850" s="240" t="s">
        <v>222</v>
      </c>
      <c r="AT850" s="240" t="s">
        <v>488</v>
      </c>
      <c r="AU850" s="240" t="s">
        <v>83</v>
      </c>
      <c r="AY850" s="18" t="s">
        <v>164</v>
      </c>
      <c r="BE850" s="241">
        <f>IF(N850="základní",J850,0)</f>
        <v>0</v>
      </c>
      <c r="BF850" s="241">
        <f>IF(N850="snížená",J850,0)</f>
        <v>0</v>
      </c>
      <c r="BG850" s="241">
        <f>IF(N850="zákl. přenesená",J850,0)</f>
        <v>0</v>
      </c>
      <c r="BH850" s="241">
        <f>IF(N850="sníž. přenesená",J850,0)</f>
        <v>0</v>
      </c>
      <c r="BI850" s="241">
        <f>IF(N850="nulová",J850,0)</f>
        <v>0</v>
      </c>
      <c r="BJ850" s="18" t="s">
        <v>81</v>
      </c>
      <c r="BK850" s="241">
        <f>ROUND(I850*H850,2)</f>
        <v>0</v>
      </c>
      <c r="BL850" s="18" t="s">
        <v>170</v>
      </c>
      <c r="BM850" s="240" t="s">
        <v>1353</v>
      </c>
    </row>
    <row r="851" s="14" customFormat="1">
      <c r="A851" s="14"/>
      <c r="B851" s="254"/>
      <c r="C851" s="255"/>
      <c r="D851" s="244" t="s">
        <v>172</v>
      </c>
      <c r="E851" s="256" t="s">
        <v>1</v>
      </c>
      <c r="F851" s="257" t="s">
        <v>1104</v>
      </c>
      <c r="G851" s="255"/>
      <c r="H851" s="256" t="s">
        <v>1</v>
      </c>
      <c r="I851" s="258"/>
      <c r="J851" s="255"/>
      <c r="K851" s="255"/>
      <c r="L851" s="259"/>
      <c r="M851" s="260"/>
      <c r="N851" s="261"/>
      <c r="O851" s="261"/>
      <c r="P851" s="261"/>
      <c r="Q851" s="261"/>
      <c r="R851" s="261"/>
      <c r="S851" s="261"/>
      <c r="T851" s="262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T851" s="263" t="s">
        <v>172</v>
      </c>
      <c r="AU851" s="263" t="s">
        <v>83</v>
      </c>
      <c r="AV851" s="14" t="s">
        <v>81</v>
      </c>
      <c r="AW851" s="14" t="s">
        <v>31</v>
      </c>
      <c r="AX851" s="14" t="s">
        <v>12</v>
      </c>
      <c r="AY851" s="263" t="s">
        <v>164</v>
      </c>
    </row>
    <row r="852" s="13" customFormat="1">
      <c r="A852" s="13"/>
      <c r="B852" s="242"/>
      <c r="C852" s="243"/>
      <c r="D852" s="244" t="s">
        <v>172</v>
      </c>
      <c r="E852" s="245" t="s">
        <v>1</v>
      </c>
      <c r="F852" s="246" t="s">
        <v>83</v>
      </c>
      <c r="G852" s="243"/>
      <c r="H852" s="247">
        <v>2</v>
      </c>
      <c r="I852" s="248"/>
      <c r="J852" s="243"/>
      <c r="K852" s="243"/>
      <c r="L852" s="249"/>
      <c r="M852" s="250"/>
      <c r="N852" s="251"/>
      <c r="O852" s="251"/>
      <c r="P852" s="251"/>
      <c r="Q852" s="251"/>
      <c r="R852" s="251"/>
      <c r="S852" s="251"/>
      <c r="T852" s="252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T852" s="253" t="s">
        <v>172</v>
      </c>
      <c r="AU852" s="253" t="s">
        <v>83</v>
      </c>
      <c r="AV852" s="13" t="s">
        <v>83</v>
      </c>
      <c r="AW852" s="13" t="s">
        <v>31</v>
      </c>
      <c r="AX852" s="13" t="s">
        <v>81</v>
      </c>
      <c r="AY852" s="253" t="s">
        <v>164</v>
      </c>
    </row>
    <row r="853" s="2" customFormat="1" ht="24.15" customHeight="1">
      <c r="A853" s="39"/>
      <c r="B853" s="40"/>
      <c r="C853" s="228" t="s">
        <v>860</v>
      </c>
      <c r="D853" s="228" t="s">
        <v>166</v>
      </c>
      <c r="E853" s="229" t="s">
        <v>1354</v>
      </c>
      <c r="F853" s="230" t="s">
        <v>1355</v>
      </c>
      <c r="G853" s="231" t="s">
        <v>556</v>
      </c>
      <c r="H853" s="232">
        <v>33</v>
      </c>
      <c r="I853" s="233"/>
      <c r="J853" s="234">
        <f>ROUND(I853*H853,2)</f>
        <v>0</v>
      </c>
      <c r="K853" s="235"/>
      <c r="L853" s="45"/>
      <c r="M853" s="236" t="s">
        <v>1</v>
      </c>
      <c r="N853" s="237" t="s">
        <v>39</v>
      </c>
      <c r="O853" s="92"/>
      <c r="P853" s="238">
        <f>O853*H853</f>
        <v>0</v>
      </c>
      <c r="Q853" s="238">
        <v>0.0017600000000000001</v>
      </c>
      <c r="R853" s="238">
        <f>Q853*H853</f>
        <v>0.05808</v>
      </c>
      <c r="S853" s="238">
        <v>0</v>
      </c>
      <c r="T853" s="239">
        <f>S853*H853</f>
        <v>0</v>
      </c>
      <c r="U853" s="39"/>
      <c r="V853" s="39"/>
      <c r="W853" s="39"/>
      <c r="X853" s="39"/>
      <c r="Y853" s="39"/>
      <c r="Z853" s="39"/>
      <c r="AA853" s="39"/>
      <c r="AB853" s="39"/>
      <c r="AC853" s="39"/>
      <c r="AD853" s="39"/>
      <c r="AE853" s="39"/>
      <c r="AR853" s="240" t="s">
        <v>170</v>
      </c>
      <c r="AT853" s="240" t="s">
        <v>166</v>
      </c>
      <c r="AU853" s="240" t="s">
        <v>83</v>
      </c>
      <c r="AY853" s="18" t="s">
        <v>164</v>
      </c>
      <c r="BE853" s="241">
        <f>IF(N853="základní",J853,0)</f>
        <v>0</v>
      </c>
      <c r="BF853" s="241">
        <f>IF(N853="snížená",J853,0)</f>
        <v>0</v>
      </c>
      <c r="BG853" s="241">
        <f>IF(N853="zákl. přenesená",J853,0)</f>
        <v>0</v>
      </c>
      <c r="BH853" s="241">
        <f>IF(N853="sníž. přenesená",J853,0)</f>
        <v>0</v>
      </c>
      <c r="BI853" s="241">
        <f>IF(N853="nulová",J853,0)</f>
        <v>0</v>
      </c>
      <c r="BJ853" s="18" t="s">
        <v>81</v>
      </c>
      <c r="BK853" s="241">
        <f>ROUND(I853*H853,2)</f>
        <v>0</v>
      </c>
      <c r="BL853" s="18" t="s">
        <v>170</v>
      </c>
      <c r="BM853" s="240" t="s">
        <v>1356</v>
      </c>
    </row>
    <row r="854" s="14" customFormat="1">
      <c r="A854" s="14"/>
      <c r="B854" s="254"/>
      <c r="C854" s="255"/>
      <c r="D854" s="244" t="s">
        <v>172</v>
      </c>
      <c r="E854" s="256" t="s">
        <v>1</v>
      </c>
      <c r="F854" s="257" t="s">
        <v>1105</v>
      </c>
      <c r="G854" s="255"/>
      <c r="H854" s="256" t="s">
        <v>1</v>
      </c>
      <c r="I854" s="258"/>
      <c r="J854" s="255"/>
      <c r="K854" s="255"/>
      <c r="L854" s="259"/>
      <c r="M854" s="260"/>
      <c r="N854" s="261"/>
      <c r="O854" s="261"/>
      <c r="P854" s="261"/>
      <c r="Q854" s="261"/>
      <c r="R854" s="261"/>
      <c r="S854" s="261"/>
      <c r="T854" s="262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T854" s="263" t="s">
        <v>172</v>
      </c>
      <c r="AU854" s="263" t="s">
        <v>83</v>
      </c>
      <c r="AV854" s="14" t="s">
        <v>81</v>
      </c>
      <c r="AW854" s="14" t="s">
        <v>31</v>
      </c>
      <c r="AX854" s="14" t="s">
        <v>12</v>
      </c>
      <c r="AY854" s="263" t="s">
        <v>164</v>
      </c>
    </row>
    <row r="855" s="13" customFormat="1">
      <c r="A855" s="13"/>
      <c r="B855" s="242"/>
      <c r="C855" s="243"/>
      <c r="D855" s="244" t="s">
        <v>172</v>
      </c>
      <c r="E855" s="245" t="s">
        <v>1</v>
      </c>
      <c r="F855" s="246" t="s">
        <v>81</v>
      </c>
      <c r="G855" s="243"/>
      <c r="H855" s="247">
        <v>1</v>
      </c>
      <c r="I855" s="248"/>
      <c r="J855" s="243"/>
      <c r="K855" s="243"/>
      <c r="L855" s="249"/>
      <c r="M855" s="250"/>
      <c r="N855" s="251"/>
      <c r="O855" s="251"/>
      <c r="P855" s="251"/>
      <c r="Q855" s="251"/>
      <c r="R855" s="251"/>
      <c r="S855" s="251"/>
      <c r="T855" s="252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T855" s="253" t="s">
        <v>172</v>
      </c>
      <c r="AU855" s="253" t="s">
        <v>83</v>
      </c>
      <c r="AV855" s="13" t="s">
        <v>83</v>
      </c>
      <c r="AW855" s="13" t="s">
        <v>31</v>
      </c>
      <c r="AX855" s="13" t="s">
        <v>12</v>
      </c>
      <c r="AY855" s="253" t="s">
        <v>164</v>
      </c>
    </row>
    <row r="856" s="14" customFormat="1">
      <c r="A856" s="14"/>
      <c r="B856" s="254"/>
      <c r="C856" s="255"/>
      <c r="D856" s="244" t="s">
        <v>172</v>
      </c>
      <c r="E856" s="256" t="s">
        <v>1</v>
      </c>
      <c r="F856" s="257" t="s">
        <v>1102</v>
      </c>
      <c r="G856" s="255"/>
      <c r="H856" s="256" t="s">
        <v>1</v>
      </c>
      <c r="I856" s="258"/>
      <c r="J856" s="255"/>
      <c r="K856" s="255"/>
      <c r="L856" s="259"/>
      <c r="M856" s="260"/>
      <c r="N856" s="261"/>
      <c r="O856" s="261"/>
      <c r="P856" s="261"/>
      <c r="Q856" s="261"/>
      <c r="R856" s="261"/>
      <c r="S856" s="261"/>
      <c r="T856" s="262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T856" s="263" t="s">
        <v>172</v>
      </c>
      <c r="AU856" s="263" t="s">
        <v>83</v>
      </c>
      <c r="AV856" s="14" t="s">
        <v>81</v>
      </c>
      <c r="AW856" s="14" t="s">
        <v>31</v>
      </c>
      <c r="AX856" s="14" t="s">
        <v>12</v>
      </c>
      <c r="AY856" s="263" t="s">
        <v>164</v>
      </c>
    </row>
    <row r="857" s="13" customFormat="1">
      <c r="A857" s="13"/>
      <c r="B857" s="242"/>
      <c r="C857" s="243"/>
      <c r="D857" s="244" t="s">
        <v>172</v>
      </c>
      <c r="E857" s="245" t="s">
        <v>1</v>
      </c>
      <c r="F857" s="246" t="s">
        <v>1217</v>
      </c>
      <c r="G857" s="243"/>
      <c r="H857" s="247">
        <v>4</v>
      </c>
      <c r="I857" s="248"/>
      <c r="J857" s="243"/>
      <c r="K857" s="243"/>
      <c r="L857" s="249"/>
      <c r="M857" s="250"/>
      <c r="N857" s="251"/>
      <c r="O857" s="251"/>
      <c r="P857" s="251"/>
      <c r="Q857" s="251"/>
      <c r="R857" s="251"/>
      <c r="S857" s="251"/>
      <c r="T857" s="252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T857" s="253" t="s">
        <v>172</v>
      </c>
      <c r="AU857" s="253" t="s">
        <v>83</v>
      </c>
      <c r="AV857" s="13" t="s">
        <v>83</v>
      </c>
      <c r="AW857" s="13" t="s">
        <v>31</v>
      </c>
      <c r="AX857" s="13" t="s">
        <v>12</v>
      </c>
      <c r="AY857" s="253" t="s">
        <v>164</v>
      </c>
    </row>
    <row r="858" s="14" customFormat="1">
      <c r="A858" s="14"/>
      <c r="B858" s="254"/>
      <c r="C858" s="255"/>
      <c r="D858" s="244" t="s">
        <v>172</v>
      </c>
      <c r="E858" s="256" t="s">
        <v>1</v>
      </c>
      <c r="F858" s="257" t="s">
        <v>1104</v>
      </c>
      <c r="G858" s="255"/>
      <c r="H858" s="256" t="s">
        <v>1</v>
      </c>
      <c r="I858" s="258"/>
      <c r="J858" s="255"/>
      <c r="K858" s="255"/>
      <c r="L858" s="259"/>
      <c r="M858" s="260"/>
      <c r="N858" s="261"/>
      <c r="O858" s="261"/>
      <c r="P858" s="261"/>
      <c r="Q858" s="261"/>
      <c r="R858" s="261"/>
      <c r="S858" s="261"/>
      <c r="T858" s="262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T858" s="263" t="s">
        <v>172</v>
      </c>
      <c r="AU858" s="263" t="s">
        <v>83</v>
      </c>
      <c r="AV858" s="14" t="s">
        <v>81</v>
      </c>
      <c r="AW858" s="14" t="s">
        <v>31</v>
      </c>
      <c r="AX858" s="14" t="s">
        <v>12</v>
      </c>
      <c r="AY858" s="263" t="s">
        <v>164</v>
      </c>
    </row>
    <row r="859" s="13" customFormat="1">
      <c r="A859" s="13"/>
      <c r="B859" s="242"/>
      <c r="C859" s="243"/>
      <c r="D859" s="244" t="s">
        <v>172</v>
      </c>
      <c r="E859" s="245" t="s">
        <v>1</v>
      </c>
      <c r="F859" s="246" t="s">
        <v>1217</v>
      </c>
      <c r="G859" s="243"/>
      <c r="H859" s="247">
        <v>4</v>
      </c>
      <c r="I859" s="248"/>
      <c r="J859" s="243"/>
      <c r="K859" s="243"/>
      <c r="L859" s="249"/>
      <c r="M859" s="250"/>
      <c r="N859" s="251"/>
      <c r="O859" s="251"/>
      <c r="P859" s="251"/>
      <c r="Q859" s="251"/>
      <c r="R859" s="251"/>
      <c r="S859" s="251"/>
      <c r="T859" s="252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T859" s="253" t="s">
        <v>172</v>
      </c>
      <c r="AU859" s="253" t="s">
        <v>83</v>
      </c>
      <c r="AV859" s="13" t="s">
        <v>83</v>
      </c>
      <c r="AW859" s="13" t="s">
        <v>31</v>
      </c>
      <c r="AX859" s="13" t="s">
        <v>12</v>
      </c>
      <c r="AY859" s="253" t="s">
        <v>164</v>
      </c>
    </row>
    <row r="860" s="14" customFormat="1">
      <c r="A860" s="14"/>
      <c r="B860" s="254"/>
      <c r="C860" s="255"/>
      <c r="D860" s="244" t="s">
        <v>172</v>
      </c>
      <c r="E860" s="256" t="s">
        <v>1</v>
      </c>
      <c r="F860" s="257" t="s">
        <v>1100</v>
      </c>
      <c r="G860" s="255"/>
      <c r="H860" s="256" t="s">
        <v>1</v>
      </c>
      <c r="I860" s="258"/>
      <c r="J860" s="255"/>
      <c r="K860" s="255"/>
      <c r="L860" s="259"/>
      <c r="M860" s="260"/>
      <c r="N860" s="261"/>
      <c r="O860" s="261"/>
      <c r="P860" s="261"/>
      <c r="Q860" s="261"/>
      <c r="R860" s="261"/>
      <c r="S860" s="261"/>
      <c r="T860" s="262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T860" s="263" t="s">
        <v>172</v>
      </c>
      <c r="AU860" s="263" t="s">
        <v>83</v>
      </c>
      <c r="AV860" s="14" t="s">
        <v>81</v>
      </c>
      <c r="AW860" s="14" t="s">
        <v>31</v>
      </c>
      <c r="AX860" s="14" t="s">
        <v>12</v>
      </c>
      <c r="AY860" s="263" t="s">
        <v>164</v>
      </c>
    </row>
    <row r="861" s="13" customFormat="1">
      <c r="A861" s="13"/>
      <c r="B861" s="242"/>
      <c r="C861" s="243"/>
      <c r="D861" s="244" t="s">
        <v>172</v>
      </c>
      <c r="E861" s="245" t="s">
        <v>1</v>
      </c>
      <c r="F861" s="246" t="s">
        <v>1224</v>
      </c>
      <c r="G861" s="243"/>
      <c r="H861" s="247">
        <v>24</v>
      </c>
      <c r="I861" s="248"/>
      <c r="J861" s="243"/>
      <c r="K861" s="243"/>
      <c r="L861" s="249"/>
      <c r="M861" s="250"/>
      <c r="N861" s="251"/>
      <c r="O861" s="251"/>
      <c r="P861" s="251"/>
      <c r="Q861" s="251"/>
      <c r="R861" s="251"/>
      <c r="S861" s="251"/>
      <c r="T861" s="252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T861" s="253" t="s">
        <v>172</v>
      </c>
      <c r="AU861" s="253" t="s">
        <v>83</v>
      </c>
      <c r="AV861" s="13" t="s">
        <v>83</v>
      </c>
      <c r="AW861" s="13" t="s">
        <v>31</v>
      </c>
      <c r="AX861" s="13" t="s">
        <v>12</v>
      </c>
      <c r="AY861" s="253" t="s">
        <v>164</v>
      </c>
    </row>
    <row r="862" s="15" customFormat="1">
      <c r="A862" s="15"/>
      <c r="B862" s="264"/>
      <c r="C862" s="265"/>
      <c r="D862" s="244" t="s">
        <v>172</v>
      </c>
      <c r="E862" s="266" t="s">
        <v>1</v>
      </c>
      <c r="F862" s="267" t="s">
        <v>180</v>
      </c>
      <c r="G862" s="265"/>
      <c r="H862" s="268">
        <v>33</v>
      </c>
      <c r="I862" s="269"/>
      <c r="J862" s="265"/>
      <c r="K862" s="265"/>
      <c r="L862" s="270"/>
      <c r="M862" s="271"/>
      <c r="N862" s="272"/>
      <c r="O862" s="272"/>
      <c r="P862" s="272"/>
      <c r="Q862" s="272"/>
      <c r="R862" s="272"/>
      <c r="S862" s="272"/>
      <c r="T862" s="273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T862" s="274" t="s">
        <v>172</v>
      </c>
      <c r="AU862" s="274" t="s">
        <v>83</v>
      </c>
      <c r="AV862" s="15" t="s">
        <v>170</v>
      </c>
      <c r="AW862" s="15" t="s">
        <v>31</v>
      </c>
      <c r="AX862" s="15" t="s">
        <v>81</v>
      </c>
      <c r="AY862" s="274" t="s">
        <v>164</v>
      </c>
    </row>
    <row r="863" s="2" customFormat="1" ht="24.15" customHeight="1">
      <c r="A863" s="39"/>
      <c r="B863" s="40"/>
      <c r="C863" s="286" t="s">
        <v>866</v>
      </c>
      <c r="D863" s="286" t="s">
        <v>488</v>
      </c>
      <c r="E863" s="287" t="s">
        <v>1357</v>
      </c>
      <c r="F863" s="288" t="s">
        <v>1358</v>
      </c>
      <c r="G863" s="289" t="s">
        <v>556</v>
      </c>
      <c r="H863" s="290">
        <v>33</v>
      </c>
      <c r="I863" s="291"/>
      <c r="J863" s="292">
        <f>ROUND(I863*H863,2)</f>
        <v>0</v>
      </c>
      <c r="K863" s="293"/>
      <c r="L863" s="294"/>
      <c r="M863" s="295" t="s">
        <v>1</v>
      </c>
      <c r="N863" s="296" t="s">
        <v>39</v>
      </c>
      <c r="O863" s="92"/>
      <c r="P863" s="238">
        <f>O863*H863</f>
        <v>0</v>
      </c>
      <c r="Q863" s="238">
        <v>0.0050400000000000002</v>
      </c>
      <c r="R863" s="238">
        <f>Q863*H863</f>
        <v>0.16632</v>
      </c>
      <c r="S863" s="238">
        <v>0</v>
      </c>
      <c r="T863" s="239">
        <f>S863*H863</f>
        <v>0</v>
      </c>
      <c r="U863" s="39"/>
      <c r="V863" s="39"/>
      <c r="W863" s="39"/>
      <c r="X863" s="39"/>
      <c r="Y863" s="39"/>
      <c r="Z863" s="39"/>
      <c r="AA863" s="39"/>
      <c r="AB863" s="39"/>
      <c r="AC863" s="39"/>
      <c r="AD863" s="39"/>
      <c r="AE863" s="39"/>
      <c r="AR863" s="240" t="s">
        <v>222</v>
      </c>
      <c r="AT863" s="240" t="s">
        <v>488</v>
      </c>
      <c r="AU863" s="240" t="s">
        <v>83</v>
      </c>
      <c r="AY863" s="18" t="s">
        <v>164</v>
      </c>
      <c r="BE863" s="241">
        <f>IF(N863="základní",J863,0)</f>
        <v>0</v>
      </c>
      <c r="BF863" s="241">
        <f>IF(N863="snížená",J863,0)</f>
        <v>0</v>
      </c>
      <c r="BG863" s="241">
        <f>IF(N863="zákl. přenesená",J863,0)</f>
        <v>0</v>
      </c>
      <c r="BH863" s="241">
        <f>IF(N863="sníž. přenesená",J863,0)</f>
        <v>0</v>
      </c>
      <c r="BI863" s="241">
        <f>IF(N863="nulová",J863,0)</f>
        <v>0</v>
      </c>
      <c r="BJ863" s="18" t="s">
        <v>81</v>
      </c>
      <c r="BK863" s="241">
        <f>ROUND(I863*H863,2)</f>
        <v>0</v>
      </c>
      <c r="BL863" s="18" t="s">
        <v>170</v>
      </c>
      <c r="BM863" s="240" t="s">
        <v>1359</v>
      </c>
    </row>
    <row r="864" s="14" customFormat="1">
      <c r="A864" s="14"/>
      <c r="B864" s="254"/>
      <c r="C864" s="255"/>
      <c r="D864" s="244" t="s">
        <v>172</v>
      </c>
      <c r="E864" s="256" t="s">
        <v>1</v>
      </c>
      <c r="F864" s="257" t="s">
        <v>1105</v>
      </c>
      <c r="G864" s="255"/>
      <c r="H864" s="256" t="s">
        <v>1</v>
      </c>
      <c r="I864" s="258"/>
      <c r="J864" s="255"/>
      <c r="K864" s="255"/>
      <c r="L864" s="259"/>
      <c r="M864" s="260"/>
      <c r="N864" s="261"/>
      <c r="O864" s="261"/>
      <c r="P864" s="261"/>
      <c r="Q864" s="261"/>
      <c r="R864" s="261"/>
      <c r="S864" s="261"/>
      <c r="T864" s="262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T864" s="263" t="s">
        <v>172</v>
      </c>
      <c r="AU864" s="263" t="s">
        <v>83</v>
      </c>
      <c r="AV864" s="14" t="s">
        <v>81</v>
      </c>
      <c r="AW864" s="14" t="s">
        <v>31</v>
      </c>
      <c r="AX864" s="14" t="s">
        <v>12</v>
      </c>
      <c r="AY864" s="263" t="s">
        <v>164</v>
      </c>
    </row>
    <row r="865" s="13" customFormat="1">
      <c r="A865" s="13"/>
      <c r="B865" s="242"/>
      <c r="C865" s="243"/>
      <c r="D865" s="244" t="s">
        <v>172</v>
      </c>
      <c r="E865" s="245" t="s">
        <v>1</v>
      </c>
      <c r="F865" s="246" t="s">
        <v>81</v>
      </c>
      <c r="G865" s="243"/>
      <c r="H865" s="247">
        <v>1</v>
      </c>
      <c r="I865" s="248"/>
      <c r="J865" s="243"/>
      <c r="K865" s="243"/>
      <c r="L865" s="249"/>
      <c r="M865" s="250"/>
      <c r="N865" s="251"/>
      <c r="O865" s="251"/>
      <c r="P865" s="251"/>
      <c r="Q865" s="251"/>
      <c r="R865" s="251"/>
      <c r="S865" s="251"/>
      <c r="T865" s="252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T865" s="253" t="s">
        <v>172</v>
      </c>
      <c r="AU865" s="253" t="s">
        <v>83</v>
      </c>
      <c r="AV865" s="13" t="s">
        <v>83</v>
      </c>
      <c r="AW865" s="13" t="s">
        <v>31</v>
      </c>
      <c r="AX865" s="13" t="s">
        <v>12</v>
      </c>
      <c r="AY865" s="253" t="s">
        <v>164</v>
      </c>
    </row>
    <row r="866" s="14" customFormat="1">
      <c r="A866" s="14"/>
      <c r="B866" s="254"/>
      <c r="C866" s="255"/>
      <c r="D866" s="244" t="s">
        <v>172</v>
      </c>
      <c r="E866" s="256" t="s">
        <v>1</v>
      </c>
      <c r="F866" s="257" t="s">
        <v>1102</v>
      </c>
      <c r="G866" s="255"/>
      <c r="H866" s="256" t="s">
        <v>1</v>
      </c>
      <c r="I866" s="258"/>
      <c r="J866" s="255"/>
      <c r="K866" s="255"/>
      <c r="L866" s="259"/>
      <c r="M866" s="260"/>
      <c r="N866" s="261"/>
      <c r="O866" s="261"/>
      <c r="P866" s="261"/>
      <c r="Q866" s="261"/>
      <c r="R866" s="261"/>
      <c r="S866" s="261"/>
      <c r="T866" s="262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T866" s="263" t="s">
        <v>172</v>
      </c>
      <c r="AU866" s="263" t="s">
        <v>83</v>
      </c>
      <c r="AV866" s="14" t="s">
        <v>81</v>
      </c>
      <c r="AW866" s="14" t="s">
        <v>31</v>
      </c>
      <c r="AX866" s="14" t="s">
        <v>12</v>
      </c>
      <c r="AY866" s="263" t="s">
        <v>164</v>
      </c>
    </row>
    <row r="867" s="13" customFormat="1">
      <c r="A867" s="13"/>
      <c r="B867" s="242"/>
      <c r="C867" s="243"/>
      <c r="D867" s="244" t="s">
        <v>172</v>
      </c>
      <c r="E867" s="245" t="s">
        <v>1</v>
      </c>
      <c r="F867" s="246" t="s">
        <v>1217</v>
      </c>
      <c r="G867" s="243"/>
      <c r="H867" s="247">
        <v>4</v>
      </c>
      <c r="I867" s="248"/>
      <c r="J867" s="243"/>
      <c r="K867" s="243"/>
      <c r="L867" s="249"/>
      <c r="M867" s="250"/>
      <c r="N867" s="251"/>
      <c r="O867" s="251"/>
      <c r="P867" s="251"/>
      <c r="Q867" s="251"/>
      <c r="R867" s="251"/>
      <c r="S867" s="251"/>
      <c r="T867" s="252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T867" s="253" t="s">
        <v>172</v>
      </c>
      <c r="AU867" s="253" t="s">
        <v>83</v>
      </c>
      <c r="AV867" s="13" t="s">
        <v>83</v>
      </c>
      <c r="AW867" s="13" t="s">
        <v>31</v>
      </c>
      <c r="AX867" s="13" t="s">
        <v>12</v>
      </c>
      <c r="AY867" s="253" t="s">
        <v>164</v>
      </c>
    </row>
    <row r="868" s="14" customFormat="1">
      <c r="A868" s="14"/>
      <c r="B868" s="254"/>
      <c r="C868" s="255"/>
      <c r="D868" s="244" t="s">
        <v>172</v>
      </c>
      <c r="E868" s="256" t="s">
        <v>1</v>
      </c>
      <c r="F868" s="257" t="s">
        <v>1104</v>
      </c>
      <c r="G868" s="255"/>
      <c r="H868" s="256" t="s">
        <v>1</v>
      </c>
      <c r="I868" s="258"/>
      <c r="J868" s="255"/>
      <c r="K868" s="255"/>
      <c r="L868" s="259"/>
      <c r="M868" s="260"/>
      <c r="N868" s="261"/>
      <c r="O868" s="261"/>
      <c r="P868" s="261"/>
      <c r="Q868" s="261"/>
      <c r="R868" s="261"/>
      <c r="S868" s="261"/>
      <c r="T868" s="262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T868" s="263" t="s">
        <v>172</v>
      </c>
      <c r="AU868" s="263" t="s">
        <v>83</v>
      </c>
      <c r="AV868" s="14" t="s">
        <v>81</v>
      </c>
      <c r="AW868" s="14" t="s">
        <v>31</v>
      </c>
      <c r="AX868" s="14" t="s">
        <v>12</v>
      </c>
      <c r="AY868" s="263" t="s">
        <v>164</v>
      </c>
    </row>
    <row r="869" s="13" customFormat="1">
      <c r="A869" s="13"/>
      <c r="B869" s="242"/>
      <c r="C869" s="243"/>
      <c r="D869" s="244" t="s">
        <v>172</v>
      </c>
      <c r="E869" s="245" t="s">
        <v>1</v>
      </c>
      <c r="F869" s="246" t="s">
        <v>1217</v>
      </c>
      <c r="G869" s="243"/>
      <c r="H869" s="247">
        <v>4</v>
      </c>
      <c r="I869" s="248"/>
      <c r="J869" s="243"/>
      <c r="K869" s="243"/>
      <c r="L869" s="249"/>
      <c r="M869" s="250"/>
      <c r="N869" s="251"/>
      <c r="O869" s="251"/>
      <c r="P869" s="251"/>
      <c r="Q869" s="251"/>
      <c r="R869" s="251"/>
      <c r="S869" s="251"/>
      <c r="T869" s="252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T869" s="253" t="s">
        <v>172</v>
      </c>
      <c r="AU869" s="253" t="s">
        <v>83</v>
      </c>
      <c r="AV869" s="13" t="s">
        <v>83</v>
      </c>
      <c r="AW869" s="13" t="s">
        <v>31</v>
      </c>
      <c r="AX869" s="13" t="s">
        <v>12</v>
      </c>
      <c r="AY869" s="253" t="s">
        <v>164</v>
      </c>
    </row>
    <row r="870" s="14" customFormat="1">
      <c r="A870" s="14"/>
      <c r="B870" s="254"/>
      <c r="C870" s="255"/>
      <c r="D870" s="244" t="s">
        <v>172</v>
      </c>
      <c r="E870" s="256" t="s">
        <v>1</v>
      </c>
      <c r="F870" s="257" t="s">
        <v>1100</v>
      </c>
      <c r="G870" s="255"/>
      <c r="H870" s="256" t="s">
        <v>1</v>
      </c>
      <c r="I870" s="258"/>
      <c r="J870" s="255"/>
      <c r="K870" s="255"/>
      <c r="L870" s="259"/>
      <c r="M870" s="260"/>
      <c r="N870" s="261"/>
      <c r="O870" s="261"/>
      <c r="P870" s="261"/>
      <c r="Q870" s="261"/>
      <c r="R870" s="261"/>
      <c r="S870" s="261"/>
      <c r="T870" s="262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T870" s="263" t="s">
        <v>172</v>
      </c>
      <c r="AU870" s="263" t="s">
        <v>83</v>
      </c>
      <c r="AV870" s="14" t="s">
        <v>81</v>
      </c>
      <c r="AW870" s="14" t="s">
        <v>31</v>
      </c>
      <c r="AX870" s="14" t="s">
        <v>12</v>
      </c>
      <c r="AY870" s="263" t="s">
        <v>164</v>
      </c>
    </row>
    <row r="871" s="13" customFormat="1">
      <c r="A871" s="13"/>
      <c r="B871" s="242"/>
      <c r="C871" s="243"/>
      <c r="D871" s="244" t="s">
        <v>172</v>
      </c>
      <c r="E871" s="245" t="s">
        <v>1</v>
      </c>
      <c r="F871" s="246" t="s">
        <v>1224</v>
      </c>
      <c r="G871" s="243"/>
      <c r="H871" s="247">
        <v>24</v>
      </c>
      <c r="I871" s="248"/>
      <c r="J871" s="243"/>
      <c r="K871" s="243"/>
      <c r="L871" s="249"/>
      <c r="M871" s="250"/>
      <c r="N871" s="251"/>
      <c r="O871" s="251"/>
      <c r="P871" s="251"/>
      <c r="Q871" s="251"/>
      <c r="R871" s="251"/>
      <c r="S871" s="251"/>
      <c r="T871" s="252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T871" s="253" t="s">
        <v>172</v>
      </c>
      <c r="AU871" s="253" t="s">
        <v>83</v>
      </c>
      <c r="AV871" s="13" t="s">
        <v>83</v>
      </c>
      <c r="AW871" s="13" t="s">
        <v>31</v>
      </c>
      <c r="AX871" s="13" t="s">
        <v>12</v>
      </c>
      <c r="AY871" s="253" t="s">
        <v>164</v>
      </c>
    </row>
    <row r="872" s="15" customFormat="1">
      <c r="A872" s="15"/>
      <c r="B872" s="264"/>
      <c r="C872" s="265"/>
      <c r="D872" s="244" t="s">
        <v>172</v>
      </c>
      <c r="E872" s="266" t="s">
        <v>1</v>
      </c>
      <c r="F872" s="267" t="s">
        <v>180</v>
      </c>
      <c r="G872" s="265"/>
      <c r="H872" s="268">
        <v>33</v>
      </c>
      <c r="I872" s="269"/>
      <c r="J872" s="265"/>
      <c r="K872" s="265"/>
      <c r="L872" s="270"/>
      <c r="M872" s="271"/>
      <c r="N872" s="272"/>
      <c r="O872" s="272"/>
      <c r="P872" s="272"/>
      <c r="Q872" s="272"/>
      <c r="R872" s="272"/>
      <c r="S872" s="272"/>
      <c r="T872" s="273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T872" s="274" t="s">
        <v>172</v>
      </c>
      <c r="AU872" s="274" t="s">
        <v>83</v>
      </c>
      <c r="AV872" s="15" t="s">
        <v>170</v>
      </c>
      <c r="AW872" s="15" t="s">
        <v>31</v>
      </c>
      <c r="AX872" s="15" t="s">
        <v>81</v>
      </c>
      <c r="AY872" s="274" t="s">
        <v>164</v>
      </c>
    </row>
    <row r="873" s="2" customFormat="1" ht="24.15" customHeight="1">
      <c r="A873" s="39"/>
      <c r="B873" s="40"/>
      <c r="C873" s="228" t="s">
        <v>870</v>
      </c>
      <c r="D873" s="228" t="s">
        <v>166</v>
      </c>
      <c r="E873" s="229" t="s">
        <v>1360</v>
      </c>
      <c r="F873" s="230" t="s">
        <v>1361</v>
      </c>
      <c r="G873" s="231" t="s">
        <v>556</v>
      </c>
      <c r="H873" s="232">
        <v>1</v>
      </c>
      <c r="I873" s="233"/>
      <c r="J873" s="234">
        <f>ROUND(I873*H873,2)</f>
        <v>0</v>
      </c>
      <c r="K873" s="235"/>
      <c r="L873" s="45"/>
      <c r="M873" s="236" t="s">
        <v>1</v>
      </c>
      <c r="N873" s="237" t="s">
        <v>39</v>
      </c>
      <c r="O873" s="92"/>
      <c r="P873" s="238">
        <f>O873*H873</f>
        <v>0</v>
      </c>
      <c r="Q873" s="238">
        <v>0.00165</v>
      </c>
      <c r="R873" s="238">
        <f>Q873*H873</f>
        <v>0.00165</v>
      </c>
      <c r="S873" s="238">
        <v>0</v>
      </c>
      <c r="T873" s="239">
        <f>S873*H873</f>
        <v>0</v>
      </c>
      <c r="U873" s="39"/>
      <c r="V873" s="39"/>
      <c r="W873" s="39"/>
      <c r="X873" s="39"/>
      <c r="Y873" s="39"/>
      <c r="Z873" s="39"/>
      <c r="AA873" s="39"/>
      <c r="AB873" s="39"/>
      <c r="AC873" s="39"/>
      <c r="AD873" s="39"/>
      <c r="AE873" s="39"/>
      <c r="AR873" s="240" t="s">
        <v>170</v>
      </c>
      <c r="AT873" s="240" t="s">
        <v>166</v>
      </c>
      <c r="AU873" s="240" t="s">
        <v>83</v>
      </c>
      <c r="AY873" s="18" t="s">
        <v>164</v>
      </c>
      <c r="BE873" s="241">
        <f>IF(N873="základní",J873,0)</f>
        <v>0</v>
      </c>
      <c r="BF873" s="241">
        <f>IF(N873="snížená",J873,0)</f>
        <v>0</v>
      </c>
      <c r="BG873" s="241">
        <f>IF(N873="zákl. přenesená",J873,0)</f>
        <v>0</v>
      </c>
      <c r="BH873" s="241">
        <f>IF(N873="sníž. přenesená",J873,0)</f>
        <v>0</v>
      </c>
      <c r="BI873" s="241">
        <f>IF(N873="nulová",J873,0)</f>
        <v>0</v>
      </c>
      <c r="BJ873" s="18" t="s">
        <v>81</v>
      </c>
      <c r="BK873" s="241">
        <f>ROUND(I873*H873,2)</f>
        <v>0</v>
      </c>
      <c r="BL873" s="18" t="s">
        <v>170</v>
      </c>
      <c r="BM873" s="240" t="s">
        <v>1362</v>
      </c>
    </row>
    <row r="874" s="14" customFormat="1">
      <c r="A874" s="14"/>
      <c r="B874" s="254"/>
      <c r="C874" s="255"/>
      <c r="D874" s="244" t="s">
        <v>172</v>
      </c>
      <c r="E874" s="256" t="s">
        <v>1</v>
      </c>
      <c r="F874" s="257" t="s">
        <v>1105</v>
      </c>
      <c r="G874" s="255"/>
      <c r="H874" s="256" t="s">
        <v>1</v>
      </c>
      <c r="I874" s="258"/>
      <c r="J874" s="255"/>
      <c r="K874" s="255"/>
      <c r="L874" s="259"/>
      <c r="M874" s="260"/>
      <c r="N874" s="261"/>
      <c r="O874" s="261"/>
      <c r="P874" s="261"/>
      <c r="Q874" s="261"/>
      <c r="R874" s="261"/>
      <c r="S874" s="261"/>
      <c r="T874" s="262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T874" s="263" t="s">
        <v>172</v>
      </c>
      <c r="AU874" s="263" t="s">
        <v>83</v>
      </c>
      <c r="AV874" s="14" t="s">
        <v>81</v>
      </c>
      <c r="AW874" s="14" t="s">
        <v>31</v>
      </c>
      <c r="AX874" s="14" t="s">
        <v>12</v>
      </c>
      <c r="AY874" s="263" t="s">
        <v>164</v>
      </c>
    </row>
    <row r="875" s="13" customFormat="1">
      <c r="A875" s="13"/>
      <c r="B875" s="242"/>
      <c r="C875" s="243"/>
      <c r="D875" s="244" t="s">
        <v>172</v>
      </c>
      <c r="E875" s="245" t="s">
        <v>1</v>
      </c>
      <c r="F875" s="246" t="s">
        <v>81</v>
      </c>
      <c r="G875" s="243"/>
      <c r="H875" s="247">
        <v>1</v>
      </c>
      <c r="I875" s="248"/>
      <c r="J875" s="243"/>
      <c r="K875" s="243"/>
      <c r="L875" s="249"/>
      <c r="M875" s="250"/>
      <c r="N875" s="251"/>
      <c r="O875" s="251"/>
      <c r="P875" s="251"/>
      <c r="Q875" s="251"/>
      <c r="R875" s="251"/>
      <c r="S875" s="251"/>
      <c r="T875" s="252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T875" s="253" t="s">
        <v>172</v>
      </c>
      <c r="AU875" s="253" t="s">
        <v>83</v>
      </c>
      <c r="AV875" s="13" t="s">
        <v>83</v>
      </c>
      <c r="AW875" s="13" t="s">
        <v>31</v>
      </c>
      <c r="AX875" s="13" t="s">
        <v>81</v>
      </c>
      <c r="AY875" s="253" t="s">
        <v>164</v>
      </c>
    </row>
    <row r="876" s="2" customFormat="1" ht="24.15" customHeight="1">
      <c r="A876" s="39"/>
      <c r="B876" s="40"/>
      <c r="C876" s="286" t="s">
        <v>874</v>
      </c>
      <c r="D876" s="286" t="s">
        <v>488</v>
      </c>
      <c r="E876" s="287" t="s">
        <v>1363</v>
      </c>
      <c r="F876" s="288" t="s">
        <v>1364</v>
      </c>
      <c r="G876" s="289" t="s">
        <v>556</v>
      </c>
      <c r="H876" s="290">
        <v>1</v>
      </c>
      <c r="I876" s="291"/>
      <c r="J876" s="292">
        <f>ROUND(I876*H876,2)</f>
        <v>0</v>
      </c>
      <c r="K876" s="293"/>
      <c r="L876" s="294"/>
      <c r="M876" s="295" t="s">
        <v>1</v>
      </c>
      <c r="N876" s="296" t="s">
        <v>39</v>
      </c>
      <c r="O876" s="92"/>
      <c r="P876" s="238">
        <f>O876*H876</f>
        <v>0</v>
      </c>
      <c r="Q876" s="238">
        <v>0.023</v>
      </c>
      <c r="R876" s="238">
        <f>Q876*H876</f>
        <v>0.023</v>
      </c>
      <c r="S876" s="238">
        <v>0</v>
      </c>
      <c r="T876" s="239">
        <f>S876*H876</f>
        <v>0</v>
      </c>
      <c r="U876" s="39"/>
      <c r="V876" s="39"/>
      <c r="W876" s="39"/>
      <c r="X876" s="39"/>
      <c r="Y876" s="39"/>
      <c r="Z876" s="39"/>
      <c r="AA876" s="39"/>
      <c r="AB876" s="39"/>
      <c r="AC876" s="39"/>
      <c r="AD876" s="39"/>
      <c r="AE876" s="39"/>
      <c r="AR876" s="240" t="s">
        <v>222</v>
      </c>
      <c r="AT876" s="240" t="s">
        <v>488</v>
      </c>
      <c r="AU876" s="240" t="s">
        <v>83</v>
      </c>
      <c r="AY876" s="18" t="s">
        <v>164</v>
      </c>
      <c r="BE876" s="241">
        <f>IF(N876="základní",J876,0)</f>
        <v>0</v>
      </c>
      <c r="BF876" s="241">
        <f>IF(N876="snížená",J876,0)</f>
        <v>0</v>
      </c>
      <c r="BG876" s="241">
        <f>IF(N876="zákl. přenesená",J876,0)</f>
        <v>0</v>
      </c>
      <c r="BH876" s="241">
        <f>IF(N876="sníž. přenesená",J876,0)</f>
        <v>0</v>
      </c>
      <c r="BI876" s="241">
        <f>IF(N876="nulová",J876,0)</f>
        <v>0</v>
      </c>
      <c r="BJ876" s="18" t="s">
        <v>81</v>
      </c>
      <c r="BK876" s="241">
        <f>ROUND(I876*H876,2)</f>
        <v>0</v>
      </c>
      <c r="BL876" s="18" t="s">
        <v>170</v>
      </c>
      <c r="BM876" s="240" t="s">
        <v>1365</v>
      </c>
    </row>
    <row r="877" s="14" customFormat="1">
      <c r="A877" s="14"/>
      <c r="B877" s="254"/>
      <c r="C877" s="255"/>
      <c r="D877" s="244" t="s">
        <v>172</v>
      </c>
      <c r="E877" s="256" t="s">
        <v>1</v>
      </c>
      <c r="F877" s="257" t="s">
        <v>1105</v>
      </c>
      <c r="G877" s="255"/>
      <c r="H877" s="256" t="s">
        <v>1</v>
      </c>
      <c r="I877" s="258"/>
      <c r="J877" s="255"/>
      <c r="K877" s="255"/>
      <c r="L877" s="259"/>
      <c r="M877" s="260"/>
      <c r="N877" s="261"/>
      <c r="O877" s="261"/>
      <c r="P877" s="261"/>
      <c r="Q877" s="261"/>
      <c r="R877" s="261"/>
      <c r="S877" s="261"/>
      <c r="T877" s="262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T877" s="263" t="s">
        <v>172</v>
      </c>
      <c r="AU877" s="263" t="s">
        <v>83</v>
      </c>
      <c r="AV877" s="14" t="s">
        <v>81</v>
      </c>
      <c r="AW877" s="14" t="s">
        <v>31</v>
      </c>
      <c r="AX877" s="14" t="s">
        <v>12</v>
      </c>
      <c r="AY877" s="263" t="s">
        <v>164</v>
      </c>
    </row>
    <row r="878" s="13" customFormat="1">
      <c r="A878" s="13"/>
      <c r="B878" s="242"/>
      <c r="C878" s="243"/>
      <c r="D878" s="244" t="s">
        <v>172</v>
      </c>
      <c r="E878" s="245" t="s">
        <v>1</v>
      </c>
      <c r="F878" s="246" t="s">
        <v>81</v>
      </c>
      <c r="G878" s="243"/>
      <c r="H878" s="247">
        <v>1</v>
      </c>
      <c r="I878" s="248"/>
      <c r="J878" s="243"/>
      <c r="K878" s="243"/>
      <c r="L878" s="249"/>
      <c r="M878" s="250"/>
      <c r="N878" s="251"/>
      <c r="O878" s="251"/>
      <c r="P878" s="251"/>
      <c r="Q878" s="251"/>
      <c r="R878" s="251"/>
      <c r="S878" s="251"/>
      <c r="T878" s="252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T878" s="253" t="s">
        <v>172</v>
      </c>
      <c r="AU878" s="253" t="s">
        <v>83</v>
      </c>
      <c r="AV878" s="13" t="s">
        <v>83</v>
      </c>
      <c r="AW878" s="13" t="s">
        <v>31</v>
      </c>
      <c r="AX878" s="13" t="s">
        <v>81</v>
      </c>
      <c r="AY878" s="253" t="s">
        <v>164</v>
      </c>
    </row>
    <row r="879" s="2" customFormat="1" ht="16.5" customHeight="1">
      <c r="A879" s="39"/>
      <c r="B879" s="40"/>
      <c r="C879" s="286" t="s">
        <v>881</v>
      </c>
      <c r="D879" s="286" t="s">
        <v>488</v>
      </c>
      <c r="E879" s="287" t="s">
        <v>1366</v>
      </c>
      <c r="F879" s="288" t="s">
        <v>1367</v>
      </c>
      <c r="G879" s="289" t="s">
        <v>556</v>
      </c>
      <c r="H879" s="290">
        <v>1</v>
      </c>
      <c r="I879" s="291"/>
      <c r="J879" s="292">
        <f>ROUND(I879*H879,2)</f>
        <v>0</v>
      </c>
      <c r="K879" s="293"/>
      <c r="L879" s="294"/>
      <c r="M879" s="295" t="s">
        <v>1</v>
      </c>
      <c r="N879" s="296" t="s">
        <v>39</v>
      </c>
      <c r="O879" s="92"/>
      <c r="P879" s="238">
        <f>O879*H879</f>
        <v>0</v>
      </c>
      <c r="Q879" s="238">
        <v>0.0028</v>
      </c>
      <c r="R879" s="238">
        <f>Q879*H879</f>
        <v>0.0028</v>
      </c>
      <c r="S879" s="238">
        <v>0</v>
      </c>
      <c r="T879" s="239">
        <f>S879*H879</f>
        <v>0</v>
      </c>
      <c r="U879" s="39"/>
      <c r="V879" s="39"/>
      <c r="W879" s="39"/>
      <c r="X879" s="39"/>
      <c r="Y879" s="39"/>
      <c r="Z879" s="39"/>
      <c r="AA879" s="39"/>
      <c r="AB879" s="39"/>
      <c r="AC879" s="39"/>
      <c r="AD879" s="39"/>
      <c r="AE879" s="39"/>
      <c r="AR879" s="240" t="s">
        <v>222</v>
      </c>
      <c r="AT879" s="240" t="s">
        <v>488</v>
      </c>
      <c r="AU879" s="240" t="s">
        <v>83</v>
      </c>
      <c r="AY879" s="18" t="s">
        <v>164</v>
      </c>
      <c r="BE879" s="241">
        <f>IF(N879="základní",J879,0)</f>
        <v>0</v>
      </c>
      <c r="BF879" s="241">
        <f>IF(N879="snížená",J879,0)</f>
        <v>0</v>
      </c>
      <c r="BG879" s="241">
        <f>IF(N879="zákl. přenesená",J879,0)</f>
        <v>0</v>
      </c>
      <c r="BH879" s="241">
        <f>IF(N879="sníž. přenesená",J879,0)</f>
        <v>0</v>
      </c>
      <c r="BI879" s="241">
        <f>IF(N879="nulová",J879,0)</f>
        <v>0</v>
      </c>
      <c r="BJ879" s="18" t="s">
        <v>81</v>
      </c>
      <c r="BK879" s="241">
        <f>ROUND(I879*H879,2)</f>
        <v>0</v>
      </c>
      <c r="BL879" s="18" t="s">
        <v>170</v>
      </c>
      <c r="BM879" s="240" t="s">
        <v>1368</v>
      </c>
    </row>
    <row r="880" s="14" customFormat="1">
      <c r="A880" s="14"/>
      <c r="B880" s="254"/>
      <c r="C880" s="255"/>
      <c r="D880" s="244" t="s">
        <v>172</v>
      </c>
      <c r="E880" s="256" t="s">
        <v>1</v>
      </c>
      <c r="F880" s="257" t="s">
        <v>1105</v>
      </c>
      <c r="G880" s="255"/>
      <c r="H880" s="256" t="s">
        <v>1</v>
      </c>
      <c r="I880" s="258"/>
      <c r="J880" s="255"/>
      <c r="K880" s="255"/>
      <c r="L880" s="259"/>
      <c r="M880" s="260"/>
      <c r="N880" s="261"/>
      <c r="O880" s="261"/>
      <c r="P880" s="261"/>
      <c r="Q880" s="261"/>
      <c r="R880" s="261"/>
      <c r="S880" s="261"/>
      <c r="T880" s="262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T880" s="263" t="s">
        <v>172</v>
      </c>
      <c r="AU880" s="263" t="s">
        <v>83</v>
      </c>
      <c r="AV880" s="14" t="s">
        <v>81</v>
      </c>
      <c r="AW880" s="14" t="s">
        <v>31</v>
      </c>
      <c r="AX880" s="14" t="s">
        <v>12</v>
      </c>
      <c r="AY880" s="263" t="s">
        <v>164</v>
      </c>
    </row>
    <row r="881" s="13" customFormat="1">
      <c r="A881" s="13"/>
      <c r="B881" s="242"/>
      <c r="C881" s="243"/>
      <c r="D881" s="244" t="s">
        <v>172</v>
      </c>
      <c r="E881" s="245" t="s">
        <v>1</v>
      </c>
      <c r="F881" s="246" t="s">
        <v>81</v>
      </c>
      <c r="G881" s="243"/>
      <c r="H881" s="247">
        <v>1</v>
      </c>
      <c r="I881" s="248"/>
      <c r="J881" s="243"/>
      <c r="K881" s="243"/>
      <c r="L881" s="249"/>
      <c r="M881" s="250"/>
      <c r="N881" s="251"/>
      <c r="O881" s="251"/>
      <c r="P881" s="251"/>
      <c r="Q881" s="251"/>
      <c r="R881" s="251"/>
      <c r="S881" s="251"/>
      <c r="T881" s="252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T881" s="253" t="s">
        <v>172</v>
      </c>
      <c r="AU881" s="253" t="s">
        <v>83</v>
      </c>
      <c r="AV881" s="13" t="s">
        <v>83</v>
      </c>
      <c r="AW881" s="13" t="s">
        <v>31</v>
      </c>
      <c r="AX881" s="13" t="s">
        <v>81</v>
      </c>
      <c r="AY881" s="253" t="s">
        <v>164</v>
      </c>
    </row>
    <row r="882" s="2" customFormat="1" ht="24.15" customHeight="1">
      <c r="A882" s="39"/>
      <c r="B882" s="40"/>
      <c r="C882" s="228" t="s">
        <v>885</v>
      </c>
      <c r="D882" s="228" t="s">
        <v>166</v>
      </c>
      <c r="E882" s="229" t="s">
        <v>1369</v>
      </c>
      <c r="F882" s="230" t="s">
        <v>1370</v>
      </c>
      <c r="G882" s="231" t="s">
        <v>556</v>
      </c>
      <c r="H882" s="232">
        <v>2</v>
      </c>
      <c r="I882" s="233"/>
      <c r="J882" s="234">
        <f>ROUND(I882*H882,2)</f>
        <v>0</v>
      </c>
      <c r="K882" s="235"/>
      <c r="L882" s="45"/>
      <c r="M882" s="236" t="s">
        <v>1</v>
      </c>
      <c r="N882" s="237" t="s">
        <v>39</v>
      </c>
      <c r="O882" s="92"/>
      <c r="P882" s="238">
        <f>O882*H882</f>
        <v>0</v>
      </c>
      <c r="Q882" s="238">
        <v>0.0017600000000000001</v>
      </c>
      <c r="R882" s="238">
        <f>Q882*H882</f>
        <v>0.0035200000000000001</v>
      </c>
      <c r="S882" s="238">
        <v>0</v>
      </c>
      <c r="T882" s="239">
        <f>S882*H882</f>
        <v>0</v>
      </c>
      <c r="U882" s="39"/>
      <c r="V882" s="39"/>
      <c r="W882" s="39"/>
      <c r="X882" s="39"/>
      <c r="Y882" s="39"/>
      <c r="Z882" s="39"/>
      <c r="AA882" s="39"/>
      <c r="AB882" s="39"/>
      <c r="AC882" s="39"/>
      <c r="AD882" s="39"/>
      <c r="AE882" s="39"/>
      <c r="AR882" s="240" t="s">
        <v>170</v>
      </c>
      <c r="AT882" s="240" t="s">
        <v>166</v>
      </c>
      <c r="AU882" s="240" t="s">
        <v>83</v>
      </c>
      <c r="AY882" s="18" t="s">
        <v>164</v>
      </c>
      <c r="BE882" s="241">
        <f>IF(N882="základní",J882,0)</f>
        <v>0</v>
      </c>
      <c r="BF882" s="241">
        <f>IF(N882="snížená",J882,0)</f>
        <v>0</v>
      </c>
      <c r="BG882" s="241">
        <f>IF(N882="zákl. přenesená",J882,0)</f>
        <v>0</v>
      </c>
      <c r="BH882" s="241">
        <f>IF(N882="sníž. přenesená",J882,0)</f>
        <v>0</v>
      </c>
      <c r="BI882" s="241">
        <f>IF(N882="nulová",J882,0)</f>
        <v>0</v>
      </c>
      <c r="BJ882" s="18" t="s">
        <v>81</v>
      </c>
      <c r="BK882" s="241">
        <f>ROUND(I882*H882,2)</f>
        <v>0</v>
      </c>
      <c r="BL882" s="18" t="s">
        <v>170</v>
      </c>
      <c r="BM882" s="240" t="s">
        <v>1371</v>
      </c>
    </row>
    <row r="883" s="14" customFormat="1">
      <c r="A883" s="14"/>
      <c r="B883" s="254"/>
      <c r="C883" s="255"/>
      <c r="D883" s="244" t="s">
        <v>172</v>
      </c>
      <c r="E883" s="256" t="s">
        <v>1</v>
      </c>
      <c r="F883" s="257" t="s">
        <v>1105</v>
      </c>
      <c r="G883" s="255"/>
      <c r="H883" s="256" t="s">
        <v>1</v>
      </c>
      <c r="I883" s="258"/>
      <c r="J883" s="255"/>
      <c r="K883" s="255"/>
      <c r="L883" s="259"/>
      <c r="M883" s="260"/>
      <c r="N883" s="261"/>
      <c r="O883" s="261"/>
      <c r="P883" s="261"/>
      <c r="Q883" s="261"/>
      <c r="R883" s="261"/>
      <c r="S883" s="261"/>
      <c r="T883" s="262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T883" s="263" t="s">
        <v>172</v>
      </c>
      <c r="AU883" s="263" t="s">
        <v>83</v>
      </c>
      <c r="AV883" s="14" t="s">
        <v>81</v>
      </c>
      <c r="AW883" s="14" t="s">
        <v>31</v>
      </c>
      <c r="AX883" s="14" t="s">
        <v>12</v>
      </c>
      <c r="AY883" s="263" t="s">
        <v>164</v>
      </c>
    </row>
    <row r="884" s="13" customFormat="1">
      <c r="A884" s="13"/>
      <c r="B884" s="242"/>
      <c r="C884" s="243"/>
      <c r="D884" s="244" t="s">
        <v>172</v>
      </c>
      <c r="E884" s="245" t="s">
        <v>1</v>
      </c>
      <c r="F884" s="246" t="s">
        <v>83</v>
      </c>
      <c r="G884" s="243"/>
      <c r="H884" s="247">
        <v>2</v>
      </c>
      <c r="I884" s="248"/>
      <c r="J884" s="243"/>
      <c r="K884" s="243"/>
      <c r="L884" s="249"/>
      <c r="M884" s="250"/>
      <c r="N884" s="251"/>
      <c r="O884" s="251"/>
      <c r="P884" s="251"/>
      <c r="Q884" s="251"/>
      <c r="R884" s="251"/>
      <c r="S884" s="251"/>
      <c r="T884" s="252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T884" s="253" t="s">
        <v>172</v>
      </c>
      <c r="AU884" s="253" t="s">
        <v>83</v>
      </c>
      <c r="AV884" s="13" t="s">
        <v>83</v>
      </c>
      <c r="AW884" s="13" t="s">
        <v>31</v>
      </c>
      <c r="AX884" s="13" t="s">
        <v>81</v>
      </c>
      <c r="AY884" s="253" t="s">
        <v>164</v>
      </c>
    </row>
    <row r="885" s="2" customFormat="1" ht="24.15" customHeight="1">
      <c r="A885" s="39"/>
      <c r="B885" s="40"/>
      <c r="C885" s="286" t="s">
        <v>891</v>
      </c>
      <c r="D885" s="286" t="s">
        <v>488</v>
      </c>
      <c r="E885" s="287" t="s">
        <v>1372</v>
      </c>
      <c r="F885" s="288" t="s">
        <v>1373</v>
      </c>
      <c r="G885" s="289" t="s">
        <v>556</v>
      </c>
      <c r="H885" s="290">
        <v>2</v>
      </c>
      <c r="I885" s="291"/>
      <c r="J885" s="292">
        <f>ROUND(I885*H885,2)</f>
        <v>0</v>
      </c>
      <c r="K885" s="293"/>
      <c r="L885" s="294"/>
      <c r="M885" s="295" t="s">
        <v>1</v>
      </c>
      <c r="N885" s="296" t="s">
        <v>39</v>
      </c>
      <c r="O885" s="92"/>
      <c r="P885" s="238">
        <f>O885*H885</f>
        <v>0</v>
      </c>
      <c r="Q885" s="238">
        <v>0.0060299999999999998</v>
      </c>
      <c r="R885" s="238">
        <f>Q885*H885</f>
        <v>0.01206</v>
      </c>
      <c r="S885" s="238">
        <v>0</v>
      </c>
      <c r="T885" s="239">
        <f>S885*H885</f>
        <v>0</v>
      </c>
      <c r="U885" s="39"/>
      <c r="V885" s="39"/>
      <c r="W885" s="39"/>
      <c r="X885" s="39"/>
      <c r="Y885" s="39"/>
      <c r="Z885" s="39"/>
      <c r="AA885" s="39"/>
      <c r="AB885" s="39"/>
      <c r="AC885" s="39"/>
      <c r="AD885" s="39"/>
      <c r="AE885" s="39"/>
      <c r="AR885" s="240" t="s">
        <v>222</v>
      </c>
      <c r="AT885" s="240" t="s">
        <v>488</v>
      </c>
      <c r="AU885" s="240" t="s">
        <v>83</v>
      </c>
      <c r="AY885" s="18" t="s">
        <v>164</v>
      </c>
      <c r="BE885" s="241">
        <f>IF(N885="základní",J885,0)</f>
        <v>0</v>
      </c>
      <c r="BF885" s="241">
        <f>IF(N885="snížená",J885,0)</f>
        <v>0</v>
      </c>
      <c r="BG885" s="241">
        <f>IF(N885="zákl. přenesená",J885,0)</f>
        <v>0</v>
      </c>
      <c r="BH885" s="241">
        <f>IF(N885="sníž. přenesená",J885,0)</f>
        <v>0</v>
      </c>
      <c r="BI885" s="241">
        <f>IF(N885="nulová",J885,0)</f>
        <v>0</v>
      </c>
      <c r="BJ885" s="18" t="s">
        <v>81</v>
      </c>
      <c r="BK885" s="241">
        <f>ROUND(I885*H885,2)</f>
        <v>0</v>
      </c>
      <c r="BL885" s="18" t="s">
        <v>170</v>
      </c>
      <c r="BM885" s="240" t="s">
        <v>1374</v>
      </c>
    </row>
    <row r="886" s="14" customFormat="1">
      <c r="A886" s="14"/>
      <c r="B886" s="254"/>
      <c r="C886" s="255"/>
      <c r="D886" s="244" t="s">
        <v>172</v>
      </c>
      <c r="E886" s="256" t="s">
        <v>1</v>
      </c>
      <c r="F886" s="257" t="s">
        <v>1105</v>
      </c>
      <c r="G886" s="255"/>
      <c r="H886" s="256" t="s">
        <v>1</v>
      </c>
      <c r="I886" s="258"/>
      <c r="J886" s="255"/>
      <c r="K886" s="255"/>
      <c r="L886" s="259"/>
      <c r="M886" s="260"/>
      <c r="N886" s="261"/>
      <c r="O886" s="261"/>
      <c r="P886" s="261"/>
      <c r="Q886" s="261"/>
      <c r="R886" s="261"/>
      <c r="S886" s="261"/>
      <c r="T886" s="262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T886" s="263" t="s">
        <v>172</v>
      </c>
      <c r="AU886" s="263" t="s">
        <v>83</v>
      </c>
      <c r="AV886" s="14" t="s">
        <v>81</v>
      </c>
      <c r="AW886" s="14" t="s">
        <v>31</v>
      </c>
      <c r="AX886" s="14" t="s">
        <v>12</v>
      </c>
      <c r="AY886" s="263" t="s">
        <v>164</v>
      </c>
    </row>
    <row r="887" s="13" customFormat="1">
      <c r="A887" s="13"/>
      <c r="B887" s="242"/>
      <c r="C887" s="243"/>
      <c r="D887" s="244" t="s">
        <v>172</v>
      </c>
      <c r="E887" s="245" t="s">
        <v>1</v>
      </c>
      <c r="F887" s="246" t="s">
        <v>83</v>
      </c>
      <c r="G887" s="243"/>
      <c r="H887" s="247">
        <v>2</v>
      </c>
      <c r="I887" s="248"/>
      <c r="J887" s="243"/>
      <c r="K887" s="243"/>
      <c r="L887" s="249"/>
      <c r="M887" s="250"/>
      <c r="N887" s="251"/>
      <c r="O887" s="251"/>
      <c r="P887" s="251"/>
      <c r="Q887" s="251"/>
      <c r="R887" s="251"/>
      <c r="S887" s="251"/>
      <c r="T887" s="252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T887" s="253" t="s">
        <v>172</v>
      </c>
      <c r="AU887" s="253" t="s">
        <v>83</v>
      </c>
      <c r="AV887" s="13" t="s">
        <v>83</v>
      </c>
      <c r="AW887" s="13" t="s">
        <v>31</v>
      </c>
      <c r="AX887" s="13" t="s">
        <v>81</v>
      </c>
      <c r="AY887" s="253" t="s">
        <v>164</v>
      </c>
    </row>
    <row r="888" s="2" customFormat="1" ht="16.5" customHeight="1">
      <c r="A888" s="39"/>
      <c r="B888" s="40"/>
      <c r="C888" s="228" t="s">
        <v>895</v>
      </c>
      <c r="D888" s="228" t="s">
        <v>166</v>
      </c>
      <c r="E888" s="229" t="s">
        <v>1375</v>
      </c>
      <c r="F888" s="230" t="s">
        <v>1376</v>
      </c>
      <c r="G888" s="231" t="s">
        <v>240</v>
      </c>
      <c r="H888" s="232">
        <v>2453.5</v>
      </c>
      <c r="I888" s="233"/>
      <c r="J888" s="234">
        <f>ROUND(I888*H888,2)</f>
        <v>0</v>
      </c>
      <c r="K888" s="235"/>
      <c r="L888" s="45"/>
      <c r="M888" s="236" t="s">
        <v>1</v>
      </c>
      <c r="N888" s="237" t="s">
        <v>39</v>
      </c>
      <c r="O888" s="92"/>
      <c r="P888" s="238">
        <f>O888*H888</f>
        <v>0</v>
      </c>
      <c r="Q888" s="238">
        <v>0</v>
      </c>
      <c r="R888" s="238">
        <f>Q888*H888</f>
        <v>0</v>
      </c>
      <c r="S888" s="238">
        <v>0</v>
      </c>
      <c r="T888" s="239">
        <f>S888*H888</f>
        <v>0</v>
      </c>
      <c r="U888" s="39"/>
      <c r="V888" s="39"/>
      <c r="W888" s="39"/>
      <c r="X888" s="39"/>
      <c r="Y888" s="39"/>
      <c r="Z888" s="39"/>
      <c r="AA888" s="39"/>
      <c r="AB888" s="39"/>
      <c r="AC888" s="39"/>
      <c r="AD888" s="39"/>
      <c r="AE888" s="39"/>
      <c r="AR888" s="240" t="s">
        <v>170</v>
      </c>
      <c r="AT888" s="240" t="s">
        <v>166</v>
      </c>
      <c r="AU888" s="240" t="s">
        <v>83</v>
      </c>
      <c r="AY888" s="18" t="s">
        <v>164</v>
      </c>
      <c r="BE888" s="241">
        <f>IF(N888="základní",J888,0)</f>
        <v>0</v>
      </c>
      <c r="BF888" s="241">
        <f>IF(N888="snížená",J888,0)</f>
        <v>0</v>
      </c>
      <c r="BG888" s="241">
        <f>IF(N888="zákl. přenesená",J888,0)</f>
        <v>0</v>
      </c>
      <c r="BH888" s="241">
        <f>IF(N888="sníž. přenesená",J888,0)</f>
        <v>0</v>
      </c>
      <c r="BI888" s="241">
        <f>IF(N888="nulová",J888,0)</f>
        <v>0</v>
      </c>
      <c r="BJ888" s="18" t="s">
        <v>81</v>
      </c>
      <c r="BK888" s="241">
        <f>ROUND(I888*H888,2)</f>
        <v>0</v>
      </c>
      <c r="BL888" s="18" t="s">
        <v>170</v>
      </c>
      <c r="BM888" s="240" t="s">
        <v>1377</v>
      </c>
    </row>
    <row r="889" s="13" customFormat="1">
      <c r="A889" s="13"/>
      <c r="B889" s="242"/>
      <c r="C889" s="243"/>
      <c r="D889" s="244" t="s">
        <v>172</v>
      </c>
      <c r="E889" s="245" t="s">
        <v>1</v>
      </c>
      <c r="F889" s="246" t="s">
        <v>1133</v>
      </c>
      <c r="G889" s="243"/>
      <c r="H889" s="247">
        <v>2453.5</v>
      </c>
      <c r="I889" s="248"/>
      <c r="J889" s="243"/>
      <c r="K889" s="243"/>
      <c r="L889" s="249"/>
      <c r="M889" s="250"/>
      <c r="N889" s="251"/>
      <c r="O889" s="251"/>
      <c r="P889" s="251"/>
      <c r="Q889" s="251"/>
      <c r="R889" s="251"/>
      <c r="S889" s="251"/>
      <c r="T889" s="252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T889" s="253" t="s">
        <v>172</v>
      </c>
      <c r="AU889" s="253" t="s">
        <v>83</v>
      </c>
      <c r="AV889" s="13" t="s">
        <v>83</v>
      </c>
      <c r="AW889" s="13" t="s">
        <v>31</v>
      </c>
      <c r="AX889" s="13" t="s">
        <v>81</v>
      </c>
      <c r="AY889" s="253" t="s">
        <v>164</v>
      </c>
    </row>
    <row r="890" s="2" customFormat="1" ht="24.15" customHeight="1">
      <c r="A890" s="39"/>
      <c r="B890" s="40"/>
      <c r="C890" s="228" t="s">
        <v>899</v>
      </c>
      <c r="D890" s="228" t="s">
        <v>166</v>
      </c>
      <c r="E890" s="229" t="s">
        <v>1378</v>
      </c>
      <c r="F890" s="230" t="s">
        <v>1379</v>
      </c>
      <c r="G890" s="231" t="s">
        <v>556</v>
      </c>
      <c r="H890" s="232">
        <v>10</v>
      </c>
      <c r="I890" s="233"/>
      <c r="J890" s="234">
        <f>ROUND(I890*H890,2)</f>
        <v>0</v>
      </c>
      <c r="K890" s="235"/>
      <c r="L890" s="45"/>
      <c r="M890" s="236" t="s">
        <v>1</v>
      </c>
      <c r="N890" s="237" t="s">
        <v>39</v>
      </c>
      <c r="O890" s="92"/>
      <c r="P890" s="238">
        <f>O890*H890</f>
        <v>0</v>
      </c>
      <c r="Q890" s="238">
        <v>0.45937</v>
      </c>
      <c r="R890" s="238">
        <f>Q890*H890</f>
        <v>4.5937000000000001</v>
      </c>
      <c r="S890" s="238">
        <v>0</v>
      </c>
      <c r="T890" s="239">
        <f>S890*H890</f>
        <v>0</v>
      </c>
      <c r="U890" s="39"/>
      <c r="V890" s="39"/>
      <c r="W890" s="39"/>
      <c r="X890" s="39"/>
      <c r="Y890" s="39"/>
      <c r="Z890" s="39"/>
      <c r="AA890" s="39"/>
      <c r="AB890" s="39"/>
      <c r="AC890" s="39"/>
      <c r="AD890" s="39"/>
      <c r="AE890" s="39"/>
      <c r="AR890" s="240" t="s">
        <v>170</v>
      </c>
      <c r="AT890" s="240" t="s">
        <v>166</v>
      </c>
      <c r="AU890" s="240" t="s">
        <v>83</v>
      </c>
      <c r="AY890" s="18" t="s">
        <v>164</v>
      </c>
      <c r="BE890" s="241">
        <f>IF(N890="základní",J890,0)</f>
        <v>0</v>
      </c>
      <c r="BF890" s="241">
        <f>IF(N890="snížená",J890,0)</f>
        <v>0</v>
      </c>
      <c r="BG890" s="241">
        <f>IF(N890="zákl. přenesená",J890,0)</f>
        <v>0</v>
      </c>
      <c r="BH890" s="241">
        <f>IF(N890="sníž. přenesená",J890,0)</f>
        <v>0</v>
      </c>
      <c r="BI890" s="241">
        <f>IF(N890="nulová",J890,0)</f>
        <v>0</v>
      </c>
      <c r="BJ890" s="18" t="s">
        <v>81</v>
      </c>
      <c r="BK890" s="241">
        <f>ROUND(I890*H890,2)</f>
        <v>0</v>
      </c>
      <c r="BL890" s="18" t="s">
        <v>170</v>
      </c>
      <c r="BM890" s="240" t="s">
        <v>1380</v>
      </c>
    </row>
    <row r="891" s="13" customFormat="1">
      <c r="A891" s="13"/>
      <c r="B891" s="242"/>
      <c r="C891" s="243"/>
      <c r="D891" s="244" t="s">
        <v>172</v>
      </c>
      <c r="E891" s="245" t="s">
        <v>1</v>
      </c>
      <c r="F891" s="246" t="s">
        <v>237</v>
      </c>
      <c r="G891" s="243"/>
      <c r="H891" s="247">
        <v>10</v>
      </c>
      <c r="I891" s="248"/>
      <c r="J891" s="243"/>
      <c r="K891" s="243"/>
      <c r="L891" s="249"/>
      <c r="M891" s="250"/>
      <c r="N891" s="251"/>
      <c r="O891" s="251"/>
      <c r="P891" s="251"/>
      <c r="Q891" s="251"/>
      <c r="R891" s="251"/>
      <c r="S891" s="251"/>
      <c r="T891" s="252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T891" s="253" t="s">
        <v>172</v>
      </c>
      <c r="AU891" s="253" t="s">
        <v>83</v>
      </c>
      <c r="AV891" s="13" t="s">
        <v>83</v>
      </c>
      <c r="AW891" s="13" t="s">
        <v>31</v>
      </c>
      <c r="AX891" s="13" t="s">
        <v>81</v>
      </c>
      <c r="AY891" s="253" t="s">
        <v>164</v>
      </c>
    </row>
    <row r="892" s="2" customFormat="1" ht="24.15" customHeight="1">
      <c r="A892" s="39"/>
      <c r="B892" s="40"/>
      <c r="C892" s="228" t="s">
        <v>904</v>
      </c>
      <c r="D892" s="228" t="s">
        <v>166</v>
      </c>
      <c r="E892" s="229" t="s">
        <v>737</v>
      </c>
      <c r="F892" s="230" t="s">
        <v>738</v>
      </c>
      <c r="G892" s="231" t="s">
        <v>556</v>
      </c>
      <c r="H892" s="232">
        <v>12</v>
      </c>
      <c r="I892" s="233"/>
      <c r="J892" s="234">
        <f>ROUND(I892*H892,2)</f>
        <v>0</v>
      </c>
      <c r="K892" s="235"/>
      <c r="L892" s="45"/>
      <c r="M892" s="236" t="s">
        <v>1</v>
      </c>
      <c r="N892" s="237" t="s">
        <v>39</v>
      </c>
      <c r="O892" s="92"/>
      <c r="P892" s="238">
        <f>O892*H892</f>
        <v>0</v>
      </c>
      <c r="Q892" s="238">
        <v>0.55256000000000005</v>
      </c>
      <c r="R892" s="238">
        <f>Q892*H892</f>
        <v>6.6307200000000002</v>
      </c>
      <c r="S892" s="238">
        <v>0</v>
      </c>
      <c r="T892" s="239">
        <f>S892*H892</f>
        <v>0</v>
      </c>
      <c r="U892" s="39"/>
      <c r="V892" s="39"/>
      <c r="W892" s="39"/>
      <c r="X892" s="39"/>
      <c r="Y892" s="39"/>
      <c r="Z892" s="39"/>
      <c r="AA892" s="39"/>
      <c r="AB892" s="39"/>
      <c r="AC892" s="39"/>
      <c r="AD892" s="39"/>
      <c r="AE892" s="39"/>
      <c r="AR892" s="240" t="s">
        <v>170</v>
      </c>
      <c r="AT892" s="240" t="s">
        <v>166</v>
      </c>
      <c r="AU892" s="240" t="s">
        <v>83</v>
      </c>
      <c r="AY892" s="18" t="s">
        <v>164</v>
      </c>
      <c r="BE892" s="241">
        <f>IF(N892="základní",J892,0)</f>
        <v>0</v>
      </c>
      <c r="BF892" s="241">
        <f>IF(N892="snížená",J892,0)</f>
        <v>0</v>
      </c>
      <c r="BG892" s="241">
        <f>IF(N892="zákl. přenesená",J892,0)</f>
        <v>0</v>
      </c>
      <c r="BH892" s="241">
        <f>IF(N892="sníž. přenesená",J892,0)</f>
        <v>0</v>
      </c>
      <c r="BI892" s="241">
        <f>IF(N892="nulová",J892,0)</f>
        <v>0</v>
      </c>
      <c r="BJ892" s="18" t="s">
        <v>81</v>
      </c>
      <c r="BK892" s="241">
        <f>ROUND(I892*H892,2)</f>
        <v>0</v>
      </c>
      <c r="BL892" s="18" t="s">
        <v>170</v>
      </c>
      <c r="BM892" s="240" t="s">
        <v>1381</v>
      </c>
    </row>
    <row r="893" s="13" customFormat="1">
      <c r="A893" s="13"/>
      <c r="B893" s="242"/>
      <c r="C893" s="243"/>
      <c r="D893" s="244" t="s">
        <v>172</v>
      </c>
      <c r="E893" s="245" t="s">
        <v>1</v>
      </c>
      <c r="F893" s="246" t="s">
        <v>8</v>
      </c>
      <c r="G893" s="243"/>
      <c r="H893" s="247">
        <v>12</v>
      </c>
      <c r="I893" s="248"/>
      <c r="J893" s="243"/>
      <c r="K893" s="243"/>
      <c r="L893" s="249"/>
      <c r="M893" s="250"/>
      <c r="N893" s="251"/>
      <c r="O893" s="251"/>
      <c r="P893" s="251"/>
      <c r="Q893" s="251"/>
      <c r="R893" s="251"/>
      <c r="S893" s="251"/>
      <c r="T893" s="252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T893" s="253" t="s">
        <v>172</v>
      </c>
      <c r="AU893" s="253" t="s">
        <v>83</v>
      </c>
      <c r="AV893" s="13" t="s">
        <v>83</v>
      </c>
      <c r="AW893" s="13" t="s">
        <v>31</v>
      </c>
      <c r="AX893" s="13" t="s">
        <v>81</v>
      </c>
      <c r="AY893" s="253" t="s">
        <v>164</v>
      </c>
    </row>
    <row r="894" s="2" customFormat="1" ht="24.15" customHeight="1">
      <c r="A894" s="39"/>
      <c r="B894" s="40"/>
      <c r="C894" s="286" t="s">
        <v>912</v>
      </c>
      <c r="D894" s="286" t="s">
        <v>488</v>
      </c>
      <c r="E894" s="287" t="s">
        <v>1382</v>
      </c>
      <c r="F894" s="288" t="s">
        <v>1383</v>
      </c>
      <c r="G894" s="289" t="s">
        <v>556</v>
      </c>
      <c r="H894" s="290">
        <v>12</v>
      </c>
      <c r="I894" s="291"/>
      <c r="J894" s="292">
        <f>ROUND(I894*H894,2)</f>
        <v>0</v>
      </c>
      <c r="K894" s="293"/>
      <c r="L894" s="294"/>
      <c r="M894" s="295" t="s">
        <v>1</v>
      </c>
      <c r="N894" s="296" t="s">
        <v>39</v>
      </c>
      <c r="O894" s="92"/>
      <c r="P894" s="238">
        <f>O894*H894</f>
        <v>0</v>
      </c>
      <c r="Q894" s="238">
        <v>3.2999999999999998</v>
      </c>
      <c r="R894" s="238">
        <f>Q894*H894</f>
        <v>39.599999999999994</v>
      </c>
      <c r="S894" s="238">
        <v>0</v>
      </c>
      <c r="T894" s="239">
        <f>S894*H894</f>
        <v>0</v>
      </c>
      <c r="U894" s="39"/>
      <c r="V894" s="39"/>
      <c r="W894" s="39"/>
      <c r="X894" s="39"/>
      <c r="Y894" s="39"/>
      <c r="Z894" s="39"/>
      <c r="AA894" s="39"/>
      <c r="AB894" s="39"/>
      <c r="AC894" s="39"/>
      <c r="AD894" s="39"/>
      <c r="AE894" s="39"/>
      <c r="AR894" s="240" t="s">
        <v>222</v>
      </c>
      <c r="AT894" s="240" t="s">
        <v>488</v>
      </c>
      <c r="AU894" s="240" t="s">
        <v>83</v>
      </c>
      <c r="AY894" s="18" t="s">
        <v>164</v>
      </c>
      <c r="BE894" s="241">
        <f>IF(N894="základní",J894,0)</f>
        <v>0</v>
      </c>
      <c r="BF894" s="241">
        <f>IF(N894="snížená",J894,0)</f>
        <v>0</v>
      </c>
      <c r="BG894" s="241">
        <f>IF(N894="zákl. přenesená",J894,0)</f>
        <v>0</v>
      </c>
      <c r="BH894" s="241">
        <f>IF(N894="sníž. přenesená",J894,0)</f>
        <v>0</v>
      </c>
      <c r="BI894" s="241">
        <f>IF(N894="nulová",J894,0)</f>
        <v>0</v>
      </c>
      <c r="BJ894" s="18" t="s">
        <v>81</v>
      </c>
      <c r="BK894" s="241">
        <f>ROUND(I894*H894,2)</f>
        <v>0</v>
      </c>
      <c r="BL894" s="18" t="s">
        <v>170</v>
      </c>
      <c r="BM894" s="240" t="s">
        <v>1384</v>
      </c>
    </row>
    <row r="895" s="2" customFormat="1">
      <c r="A895" s="39"/>
      <c r="B895" s="40"/>
      <c r="C895" s="41"/>
      <c r="D895" s="244" t="s">
        <v>563</v>
      </c>
      <c r="E895" s="41"/>
      <c r="F895" s="297" t="s">
        <v>1385</v>
      </c>
      <c r="G895" s="41"/>
      <c r="H895" s="41"/>
      <c r="I895" s="298"/>
      <c r="J895" s="41"/>
      <c r="K895" s="41"/>
      <c r="L895" s="45"/>
      <c r="M895" s="299"/>
      <c r="N895" s="300"/>
      <c r="O895" s="92"/>
      <c r="P895" s="92"/>
      <c r="Q895" s="92"/>
      <c r="R895" s="92"/>
      <c r="S895" s="92"/>
      <c r="T895" s="93"/>
      <c r="U895" s="39"/>
      <c r="V895" s="39"/>
      <c r="W895" s="39"/>
      <c r="X895" s="39"/>
      <c r="Y895" s="39"/>
      <c r="Z895" s="39"/>
      <c r="AA895" s="39"/>
      <c r="AB895" s="39"/>
      <c r="AC895" s="39"/>
      <c r="AD895" s="39"/>
      <c r="AE895" s="39"/>
      <c r="AT895" s="18" t="s">
        <v>563</v>
      </c>
      <c r="AU895" s="18" t="s">
        <v>83</v>
      </c>
    </row>
    <row r="896" s="13" customFormat="1">
      <c r="A896" s="13"/>
      <c r="B896" s="242"/>
      <c r="C896" s="243"/>
      <c r="D896" s="244" t="s">
        <v>172</v>
      </c>
      <c r="E896" s="245" t="s">
        <v>1</v>
      </c>
      <c r="F896" s="246" t="s">
        <v>8</v>
      </c>
      <c r="G896" s="243"/>
      <c r="H896" s="247">
        <v>12</v>
      </c>
      <c r="I896" s="248"/>
      <c r="J896" s="243"/>
      <c r="K896" s="243"/>
      <c r="L896" s="249"/>
      <c r="M896" s="250"/>
      <c r="N896" s="251"/>
      <c r="O896" s="251"/>
      <c r="P896" s="251"/>
      <c r="Q896" s="251"/>
      <c r="R896" s="251"/>
      <c r="S896" s="251"/>
      <c r="T896" s="252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T896" s="253" t="s">
        <v>172</v>
      </c>
      <c r="AU896" s="253" t="s">
        <v>83</v>
      </c>
      <c r="AV896" s="13" t="s">
        <v>83</v>
      </c>
      <c r="AW896" s="13" t="s">
        <v>31</v>
      </c>
      <c r="AX896" s="13" t="s">
        <v>81</v>
      </c>
      <c r="AY896" s="253" t="s">
        <v>164</v>
      </c>
    </row>
    <row r="897" s="2" customFormat="1" ht="24.15" customHeight="1">
      <c r="A897" s="39"/>
      <c r="B897" s="40"/>
      <c r="C897" s="228" t="s">
        <v>916</v>
      </c>
      <c r="D897" s="228" t="s">
        <v>166</v>
      </c>
      <c r="E897" s="229" t="s">
        <v>750</v>
      </c>
      <c r="F897" s="230" t="s">
        <v>751</v>
      </c>
      <c r="G897" s="231" t="s">
        <v>556</v>
      </c>
      <c r="H897" s="232">
        <v>5</v>
      </c>
      <c r="I897" s="233"/>
      <c r="J897" s="234">
        <f>ROUND(I897*H897,2)</f>
        <v>0</v>
      </c>
      <c r="K897" s="235"/>
      <c r="L897" s="45"/>
      <c r="M897" s="236" t="s">
        <v>1</v>
      </c>
      <c r="N897" s="237" t="s">
        <v>39</v>
      </c>
      <c r="O897" s="92"/>
      <c r="P897" s="238">
        <f>O897*H897</f>
        <v>0</v>
      </c>
      <c r="Q897" s="238">
        <v>1.2822400000000001</v>
      </c>
      <c r="R897" s="238">
        <f>Q897*H897</f>
        <v>6.4112</v>
      </c>
      <c r="S897" s="238">
        <v>0</v>
      </c>
      <c r="T897" s="239">
        <f>S897*H897</f>
        <v>0</v>
      </c>
      <c r="U897" s="39"/>
      <c r="V897" s="39"/>
      <c r="W897" s="39"/>
      <c r="X897" s="39"/>
      <c r="Y897" s="39"/>
      <c r="Z897" s="39"/>
      <c r="AA897" s="39"/>
      <c r="AB897" s="39"/>
      <c r="AC897" s="39"/>
      <c r="AD897" s="39"/>
      <c r="AE897" s="39"/>
      <c r="AR897" s="240" t="s">
        <v>170</v>
      </c>
      <c r="AT897" s="240" t="s">
        <v>166</v>
      </c>
      <c r="AU897" s="240" t="s">
        <v>83</v>
      </c>
      <c r="AY897" s="18" t="s">
        <v>164</v>
      </c>
      <c r="BE897" s="241">
        <f>IF(N897="základní",J897,0)</f>
        <v>0</v>
      </c>
      <c r="BF897" s="241">
        <f>IF(N897="snížená",J897,0)</f>
        <v>0</v>
      </c>
      <c r="BG897" s="241">
        <f>IF(N897="zákl. přenesená",J897,0)</f>
        <v>0</v>
      </c>
      <c r="BH897" s="241">
        <f>IF(N897="sníž. přenesená",J897,0)</f>
        <v>0</v>
      </c>
      <c r="BI897" s="241">
        <f>IF(N897="nulová",J897,0)</f>
        <v>0</v>
      </c>
      <c r="BJ897" s="18" t="s">
        <v>81</v>
      </c>
      <c r="BK897" s="241">
        <f>ROUND(I897*H897,2)</f>
        <v>0</v>
      </c>
      <c r="BL897" s="18" t="s">
        <v>170</v>
      </c>
      <c r="BM897" s="240" t="s">
        <v>1386</v>
      </c>
    </row>
    <row r="898" s="13" customFormat="1">
      <c r="A898" s="13"/>
      <c r="B898" s="242"/>
      <c r="C898" s="243"/>
      <c r="D898" s="244" t="s">
        <v>172</v>
      </c>
      <c r="E898" s="245" t="s">
        <v>1</v>
      </c>
      <c r="F898" s="246" t="s">
        <v>194</v>
      </c>
      <c r="G898" s="243"/>
      <c r="H898" s="247">
        <v>5</v>
      </c>
      <c r="I898" s="248"/>
      <c r="J898" s="243"/>
      <c r="K898" s="243"/>
      <c r="L898" s="249"/>
      <c r="M898" s="250"/>
      <c r="N898" s="251"/>
      <c r="O898" s="251"/>
      <c r="P898" s="251"/>
      <c r="Q898" s="251"/>
      <c r="R898" s="251"/>
      <c r="S898" s="251"/>
      <c r="T898" s="252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T898" s="253" t="s">
        <v>172</v>
      </c>
      <c r="AU898" s="253" t="s">
        <v>83</v>
      </c>
      <c r="AV898" s="13" t="s">
        <v>83</v>
      </c>
      <c r="AW898" s="13" t="s">
        <v>31</v>
      </c>
      <c r="AX898" s="13" t="s">
        <v>81</v>
      </c>
      <c r="AY898" s="253" t="s">
        <v>164</v>
      </c>
    </row>
    <row r="899" s="2" customFormat="1" ht="24.15" customHeight="1">
      <c r="A899" s="39"/>
      <c r="B899" s="40"/>
      <c r="C899" s="286" t="s">
        <v>920</v>
      </c>
      <c r="D899" s="286" t="s">
        <v>488</v>
      </c>
      <c r="E899" s="287" t="s">
        <v>1387</v>
      </c>
      <c r="F899" s="288" t="s">
        <v>1388</v>
      </c>
      <c r="G899" s="289" t="s">
        <v>556</v>
      </c>
      <c r="H899" s="290">
        <v>5</v>
      </c>
      <c r="I899" s="291"/>
      <c r="J899" s="292">
        <f>ROUND(I899*H899,2)</f>
        <v>0</v>
      </c>
      <c r="K899" s="293"/>
      <c r="L899" s="294"/>
      <c r="M899" s="295" t="s">
        <v>1</v>
      </c>
      <c r="N899" s="296" t="s">
        <v>39</v>
      </c>
      <c r="O899" s="92"/>
      <c r="P899" s="238">
        <f>O899*H899</f>
        <v>0</v>
      </c>
      <c r="Q899" s="238">
        <v>5.75</v>
      </c>
      <c r="R899" s="238">
        <f>Q899*H899</f>
        <v>28.75</v>
      </c>
      <c r="S899" s="238">
        <v>0</v>
      </c>
      <c r="T899" s="239">
        <f>S899*H899</f>
        <v>0</v>
      </c>
      <c r="U899" s="39"/>
      <c r="V899" s="39"/>
      <c r="W899" s="39"/>
      <c r="X899" s="39"/>
      <c r="Y899" s="39"/>
      <c r="Z899" s="39"/>
      <c r="AA899" s="39"/>
      <c r="AB899" s="39"/>
      <c r="AC899" s="39"/>
      <c r="AD899" s="39"/>
      <c r="AE899" s="39"/>
      <c r="AR899" s="240" t="s">
        <v>222</v>
      </c>
      <c r="AT899" s="240" t="s">
        <v>488</v>
      </c>
      <c r="AU899" s="240" t="s">
        <v>83</v>
      </c>
      <c r="AY899" s="18" t="s">
        <v>164</v>
      </c>
      <c r="BE899" s="241">
        <f>IF(N899="základní",J899,0)</f>
        <v>0</v>
      </c>
      <c r="BF899" s="241">
        <f>IF(N899="snížená",J899,0)</f>
        <v>0</v>
      </c>
      <c r="BG899" s="241">
        <f>IF(N899="zákl. přenesená",J899,0)</f>
        <v>0</v>
      </c>
      <c r="BH899" s="241">
        <f>IF(N899="sníž. přenesená",J899,0)</f>
        <v>0</v>
      </c>
      <c r="BI899" s="241">
        <f>IF(N899="nulová",J899,0)</f>
        <v>0</v>
      </c>
      <c r="BJ899" s="18" t="s">
        <v>81</v>
      </c>
      <c r="BK899" s="241">
        <f>ROUND(I899*H899,2)</f>
        <v>0</v>
      </c>
      <c r="BL899" s="18" t="s">
        <v>170</v>
      </c>
      <c r="BM899" s="240" t="s">
        <v>1389</v>
      </c>
    </row>
    <row r="900" s="2" customFormat="1">
      <c r="A900" s="39"/>
      <c r="B900" s="40"/>
      <c r="C900" s="41"/>
      <c r="D900" s="244" t="s">
        <v>563</v>
      </c>
      <c r="E900" s="41"/>
      <c r="F900" s="297" t="s">
        <v>757</v>
      </c>
      <c r="G900" s="41"/>
      <c r="H900" s="41"/>
      <c r="I900" s="298"/>
      <c r="J900" s="41"/>
      <c r="K900" s="41"/>
      <c r="L900" s="45"/>
      <c r="M900" s="299"/>
      <c r="N900" s="300"/>
      <c r="O900" s="92"/>
      <c r="P900" s="92"/>
      <c r="Q900" s="92"/>
      <c r="R900" s="92"/>
      <c r="S900" s="92"/>
      <c r="T900" s="93"/>
      <c r="U900" s="39"/>
      <c r="V900" s="39"/>
      <c r="W900" s="39"/>
      <c r="X900" s="39"/>
      <c r="Y900" s="39"/>
      <c r="Z900" s="39"/>
      <c r="AA900" s="39"/>
      <c r="AB900" s="39"/>
      <c r="AC900" s="39"/>
      <c r="AD900" s="39"/>
      <c r="AE900" s="39"/>
      <c r="AT900" s="18" t="s">
        <v>563</v>
      </c>
      <c r="AU900" s="18" t="s">
        <v>83</v>
      </c>
    </row>
    <row r="901" s="13" customFormat="1">
      <c r="A901" s="13"/>
      <c r="B901" s="242"/>
      <c r="C901" s="243"/>
      <c r="D901" s="244" t="s">
        <v>172</v>
      </c>
      <c r="E901" s="245" t="s">
        <v>1</v>
      </c>
      <c r="F901" s="246" t="s">
        <v>194</v>
      </c>
      <c r="G901" s="243"/>
      <c r="H901" s="247">
        <v>5</v>
      </c>
      <c r="I901" s="248"/>
      <c r="J901" s="243"/>
      <c r="K901" s="243"/>
      <c r="L901" s="249"/>
      <c r="M901" s="250"/>
      <c r="N901" s="251"/>
      <c r="O901" s="251"/>
      <c r="P901" s="251"/>
      <c r="Q901" s="251"/>
      <c r="R901" s="251"/>
      <c r="S901" s="251"/>
      <c r="T901" s="252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T901" s="253" t="s">
        <v>172</v>
      </c>
      <c r="AU901" s="253" t="s">
        <v>83</v>
      </c>
      <c r="AV901" s="13" t="s">
        <v>83</v>
      </c>
      <c r="AW901" s="13" t="s">
        <v>31</v>
      </c>
      <c r="AX901" s="13" t="s">
        <v>81</v>
      </c>
      <c r="AY901" s="253" t="s">
        <v>164</v>
      </c>
    </row>
    <row r="902" s="2" customFormat="1" ht="24.15" customHeight="1">
      <c r="A902" s="39"/>
      <c r="B902" s="40"/>
      <c r="C902" s="286" t="s">
        <v>924</v>
      </c>
      <c r="D902" s="286" t="s">
        <v>488</v>
      </c>
      <c r="E902" s="287" t="s">
        <v>732</v>
      </c>
      <c r="F902" s="288" t="s">
        <v>733</v>
      </c>
      <c r="G902" s="289" t="s">
        <v>556</v>
      </c>
      <c r="H902" s="290">
        <v>18</v>
      </c>
      <c r="I902" s="291"/>
      <c r="J902" s="292">
        <f>ROUND(I902*H902,2)</f>
        <v>0</v>
      </c>
      <c r="K902" s="293"/>
      <c r="L902" s="294"/>
      <c r="M902" s="295" t="s">
        <v>1</v>
      </c>
      <c r="N902" s="296" t="s">
        <v>39</v>
      </c>
      <c r="O902" s="92"/>
      <c r="P902" s="238">
        <f>O902*H902</f>
        <v>0</v>
      </c>
      <c r="Q902" s="238">
        <v>0.002</v>
      </c>
      <c r="R902" s="238">
        <f>Q902*H902</f>
        <v>0.036000000000000004</v>
      </c>
      <c r="S902" s="238">
        <v>0</v>
      </c>
      <c r="T902" s="239">
        <f>S902*H902</f>
        <v>0</v>
      </c>
      <c r="U902" s="39"/>
      <c r="V902" s="39"/>
      <c r="W902" s="39"/>
      <c r="X902" s="39"/>
      <c r="Y902" s="39"/>
      <c r="Z902" s="39"/>
      <c r="AA902" s="39"/>
      <c r="AB902" s="39"/>
      <c r="AC902" s="39"/>
      <c r="AD902" s="39"/>
      <c r="AE902" s="39"/>
      <c r="AR902" s="240" t="s">
        <v>222</v>
      </c>
      <c r="AT902" s="240" t="s">
        <v>488</v>
      </c>
      <c r="AU902" s="240" t="s">
        <v>83</v>
      </c>
      <c r="AY902" s="18" t="s">
        <v>164</v>
      </c>
      <c r="BE902" s="241">
        <f>IF(N902="základní",J902,0)</f>
        <v>0</v>
      </c>
      <c r="BF902" s="241">
        <f>IF(N902="snížená",J902,0)</f>
        <v>0</v>
      </c>
      <c r="BG902" s="241">
        <f>IF(N902="zákl. přenesená",J902,0)</f>
        <v>0</v>
      </c>
      <c r="BH902" s="241">
        <f>IF(N902="sníž. přenesená",J902,0)</f>
        <v>0</v>
      </c>
      <c r="BI902" s="241">
        <f>IF(N902="nulová",J902,0)</f>
        <v>0</v>
      </c>
      <c r="BJ902" s="18" t="s">
        <v>81</v>
      </c>
      <c r="BK902" s="241">
        <f>ROUND(I902*H902,2)</f>
        <v>0</v>
      </c>
      <c r="BL902" s="18" t="s">
        <v>170</v>
      </c>
      <c r="BM902" s="240" t="s">
        <v>1390</v>
      </c>
    </row>
    <row r="903" s="13" customFormat="1">
      <c r="A903" s="13"/>
      <c r="B903" s="242"/>
      <c r="C903" s="243"/>
      <c r="D903" s="244" t="s">
        <v>172</v>
      </c>
      <c r="E903" s="245" t="s">
        <v>1</v>
      </c>
      <c r="F903" s="246" t="s">
        <v>354</v>
      </c>
      <c r="G903" s="243"/>
      <c r="H903" s="247">
        <v>18</v>
      </c>
      <c r="I903" s="248"/>
      <c r="J903" s="243"/>
      <c r="K903" s="243"/>
      <c r="L903" s="249"/>
      <c r="M903" s="250"/>
      <c r="N903" s="251"/>
      <c r="O903" s="251"/>
      <c r="P903" s="251"/>
      <c r="Q903" s="251"/>
      <c r="R903" s="251"/>
      <c r="S903" s="251"/>
      <c r="T903" s="252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T903" s="253" t="s">
        <v>172</v>
      </c>
      <c r="AU903" s="253" t="s">
        <v>83</v>
      </c>
      <c r="AV903" s="13" t="s">
        <v>83</v>
      </c>
      <c r="AW903" s="13" t="s">
        <v>31</v>
      </c>
      <c r="AX903" s="13" t="s">
        <v>81</v>
      </c>
      <c r="AY903" s="253" t="s">
        <v>164</v>
      </c>
    </row>
    <row r="904" s="2" customFormat="1" ht="24.15" customHeight="1">
      <c r="A904" s="39"/>
      <c r="B904" s="40"/>
      <c r="C904" s="286" t="s">
        <v>928</v>
      </c>
      <c r="D904" s="286" t="s">
        <v>488</v>
      </c>
      <c r="E904" s="287" t="s">
        <v>746</v>
      </c>
      <c r="F904" s="288" t="s">
        <v>747</v>
      </c>
      <c r="G904" s="289" t="s">
        <v>556</v>
      </c>
      <c r="H904" s="290">
        <v>12</v>
      </c>
      <c r="I904" s="291"/>
      <c r="J904" s="292">
        <f>ROUND(I904*H904,2)</f>
        <v>0</v>
      </c>
      <c r="K904" s="293"/>
      <c r="L904" s="294"/>
      <c r="M904" s="295" t="s">
        <v>1</v>
      </c>
      <c r="N904" s="296" t="s">
        <v>39</v>
      </c>
      <c r="O904" s="92"/>
      <c r="P904" s="238">
        <f>O904*H904</f>
        <v>0</v>
      </c>
      <c r="Q904" s="238">
        <v>0.0030000000000000001</v>
      </c>
      <c r="R904" s="238">
        <f>Q904*H904</f>
        <v>0.036000000000000004</v>
      </c>
      <c r="S904" s="238">
        <v>0</v>
      </c>
      <c r="T904" s="239">
        <f>S904*H904</f>
        <v>0</v>
      </c>
      <c r="U904" s="39"/>
      <c r="V904" s="39"/>
      <c r="W904" s="39"/>
      <c r="X904" s="39"/>
      <c r="Y904" s="39"/>
      <c r="Z904" s="39"/>
      <c r="AA904" s="39"/>
      <c r="AB904" s="39"/>
      <c r="AC904" s="39"/>
      <c r="AD904" s="39"/>
      <c r="AE904" s="39"/>
      <c r="AR904" s="240" t="s">
        <v>222</v>
      </c>
      <c r="AT904" s="240" t="s">
        <v>488</v>
      </c>
      <c r="AU904" s="240" t="s">
        <v>83</v>
      </c>
      <c r="AY904" s="18" t="s">
        <v>164</v>
      </c>
      <c r="BE904" s="241">
        <f>IF(N904="základní",J904,0)</f>
        <v>0</v>
      </c>
      <c r="BF904" s="241">
        <f>IF(N904="snížená",J904,0)</f>
        <v>0</v>
      </c>
      <c r="BG904" s="241">
        <f>IF(N904="zákl. přenesená",J904,0)</f>
        <v>0</v>
      </c>
      <c r="BH904" s="241">
        <f>IF(N904="sníž. přenesená",J904,0)</f>
        <v>0</v>
      </c>
      <c r="BI904" s="241">
        <f>IF(N904="nulová",J904,0)</f>
        <v>0</v>
      </c>
      <c r="BJ904" s="18" t="s">
        <v>81</v>
      </c>
      <c r="BK904" s="241">
        <f>ROUND(I904*H904,2)</f>
        <v>0</v>
      </c>
      <c r="BL904" s="18" t="s">
        <v>170</v>
      </c>
      <c r="BM904" s="240" t="s">
        <v>1391</v>
      </c>
    </row>
    <row r="905" s="13" customFormat="1">
      <c r="A905" s="13"/>
      <c r="B905" s="242"/>
      <c r="C905" s="243"/>
      <c r="D905" s="244" t="s">
        <v>172</v>
      </c>
      <c r="E905" s="245" t="s">
        <v>1</v>
      </c>
      <c r="F905" s="246" t="s">
        <v>8</v>
      </c>
      <c r="G905" s="243"/>
      <c r="H905" s="247">
        <v>12</v>
      </c>
      <c r="I905" s="248"/>
      <c r="J905" s="243"/>
      <c r="K905" s="243"/>
      <c r="L905" s="249"/>
      <c r="M905" s="250"/>
      <c r="N905" s="251"/>
      <c r="O905" s="251"/>
      <c r="P905" s="251"/>
      <c r="Q905" s="251"/>
      <c r="R905" s="251"/>
      <c r="S905" s="251"/>
      <c r="T905" s="252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T905" s="253" t="s">
        <v>172</v>
      </c>
      <c r="AU905" s="253" t="s">
        <v>83</v>
      </c>
      <c r="AV905" s="13" t="s">
        <v>83</v>
      </c>
      <c r="AW905" s="13" t="s">
        <v>31</v>
      </c>
      <c r="AX905" s="13" t="s">
        <v>81</v>
      </c>
      <c r="AY905" s="253" t="s">
        <v>164</v>
      </c>
    </row>
    <row r="906" s="2" customFormat="1" ht="24.15" customHeight="1">
      <c r="A906" s="39"/>
      <c r="B906" s="40"/>
      <c r="C906" s="286" t="s">
        <v>932</v>
      </c>
      <c r="D906" s="286" t="s">
        <v>488</v>
      </c>
      <c r="E906" s="287" t="s">
        <v>768</v>
      </c>
      <c r="F906" s="288" t="s">
        <v>769</v>
      </c>
      <c r="G906" s="289" t="s">
        <v>556</v>
      </c>
      <c r="H906" s="290">
        <v>5</v>
      </c>
      <c r="I906" s="291"/>
      <c r="J906" s="292">
        <f>ROUND(I906*H906,2)</f>
        <v>0</v>
      </c>
      <c r="K906" s="293"/>
      <c r="L906" s="294"/>
      <c r="M906" s="295" t="s">
        <v>1</v>
      </c>
      <c r="N906" s="296" t="s">
        <v>39</v>
      </c>
      <c r="O906" s="92"/>
      <c r="P906" s="238">
        <f>O906*H906</f>
        <v>0</v>
      </c>
      <c r="Q906" s="238">
        <v>0.0040000000000000001</v>
      </c>
      <c r="R906" s="238">
        <f>Q906*H906</f>
        <v>0.02</v>
      </c>
      <c r="S906" s="238">
        <v>0</v>
      </c>
      <c r="T906" s="239">
        <f>S906*H906</f>
        <v>0</v>
      </c>
      <c r="U906" s="39"/>
      <c r="V906" s="39"/>
      <c r="W906" s="39"/>
      <c r="X906" s="39"/>
      <c r="Y906" s="39"/>
      <c r="Z906" s="39"/>
      <c r="AA906" s="39"/>
      <c r="AB906" s="39"/>
      <c r="AC906" s="39"/>
      <c r="AD906" s="39"/>
      <c r="AE906" s="39"/>
      <c r="AR906" s="240" t="s">
        <v>222</v>
      </c>
      <c r="AT906" s="240" t="s">
        <v>488</v>
      </c>
      <c r="AU906" s="240" t="s">
        <v>83</v>
      </c>
      <c r="AY906" s="18" t="s">
        <v>164</v>
      </c>
      <c r="BE906" s="241">
        <f>IF(N906="základní",J906,0)</f>
        <v>0</v>
      </c>
      <c r="BF906" s="241">
        <f>IF(N906="snížená",J906,0)</f>
        <v>0</v>
      </c>
      <c r="BG906" s="241">
        <f>IF(N906="zákl. přenesená",J906,0)</f>
        <v>0</v>
      </c>
      <c r="BH906" s="241">
        <f>IF(N906="sníž. přenesená",J906,0)</f>
        <v>0</v>
      </c>
      <c r="BI906" s="241">
        <f>IF(N906="nulová",J906,0)</f>
        <v>0</v>
      </c>
      <c r="BJ906" s="18" t="s">
        <v>81</v>
      </c>
      <c r="BK906" s="241">
        <f>ROUND(I906*H906,2)</f>
        <v>0</v>
      </c>
      <c r="BL906" s="18" t="s">
        <v>170</v>
      </c>
      <c r="BM906" s="240" t="s">
        <v>1392</v>
      </c>
    </row>
    <row r="907" s="13" customFormat="1">
      <c r="A907" s="13"/>
      <c r="B907" s="242"/>
      <c r="C907" s="243"/>
      <c r="D907" s="244" t="s">
        <v>172</v>
      </c>
      <c r="E907" s="245" t="s">
        <v>1</v>
      </c>
      <c r="F907" s="246" t="s">
        <v>194</v>
      </c>
      <c r="G907" s="243"/>
      <c r="H907" s="247">
        <v>5</v>
      </c>
      <c r="I907" s="248"/>
      <c r="J907" s="243"/>
      <c r="K907" s="243"/>
      <c r="L907" s="249"/>
      <c r="M907" s="250"/>
      <c r="N907" s="251"/>
      <c r="O907" s="251"/>
      <c r="P907" s="251"/>
      <c r="Q907" s="251"/>
      <c r="R907" s="251"/>
      <c r="S907" s="251"/>
      <c r="T907" s="252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T907" s="253" t="s">
        <v>172</v>
      </c>
      <c r="AU907" s="253" t="s">
        <v>83</v>
      </c>
      <c r="AV907" s="13" t="s">
        <v>83</v>
      </c>
      <c r="AW907" s="13" t="s">
        <v>31</v>
      </c>
      <c r="AX907" s="13" t="s">
        <v>81</v>
      </c>
      <c r="AY907" s="253" t="s">
        <v>164</v>
      </c>
    </row>
    <row r="908" s="2" customFormat="1" ht="24.15" customHeight="1">
      <c r="A908" s="39"/>
      <c r="B908" s="40"/>
      <c r="C908" s="228" t="s">
        <v>936</v>
      </c>
      <c r="D908" s="228" t="s">
        <v>166</v>
      </c>
      <c r="E908" s="229" t="s">
        <v>772</v>
      </c>
      <c r="F908" s="230" t="s">
        <v>773</v>
      </c>
      <c r="G908" s="231" t="s">
        <v>556</v>
      </c>
      <c r="H908" s="232">
        <v>1</v>
      </c>
      <c r="I908" s="233"/>
      <c r="J908" s="234">
        <f>ROUND(I908*H908,2)</f>
        <v>0</v>
      </c>
      <c r="K908" s="235"/>
      <c r="L908" s="45"/>
      <c r="M908" s="236" t="s">
        <v>1</v>
      </c>
      <c r="N908" s="237" t="s">
        <v>39</v>
      </c>
      <c r="O908" s="92"/>
      <c r="P908" s="238">
        <f>O908*H908</f>
        <v>0</v>
      </c>
      <c r="Q908" s="238">
        <v>0.0098899999999999995</v>
      </c>
      <c r="R908" s="238">
        <f>Q908*H908</f>
        <v>0.0098899999999999995</v>
      </c>
      <c r="S908" s="238">
        <v>0</v>
      </c>
      <c r="T908" s="239">
        <f>S908*H908</f>
        <v>0</v>
      </c>
      <c r="U908" s="39"/>
      <c r="V908" s="39"/>
      <c r="W908" s="39"/>
      <c r="X908" s="39"/>
      <c r="Y908" s="39"/>
      <c r="Z908" s="39"/>
      <c r="AA908" s="39"/>
      <c r="AB908" s="39"/>
      <c r="AC908" s="39"/>
      <c r="AD908" s="39"/>
      <c r="AE908" s="39"/>
      <c r="AR908" s="240" t="s">
        <v>170</v>
      </c>
      <c r="AT908" s="240" t="s">
        <v>166</v>
      </c>
      <c r="AU908" s="240" t="s">
        <v>83</v>
      </c>
      <c r="AY908" s="18" t="s">
        <v>164</v>
      </c>
      <c r="BE908" s="241">
        <f>IF(N908="základní",J908,0)</f>
        <v>0</v>
      </c>
      <c r="BF908" s="241">
        <f>IF(N908="snížená",J908,0)</f>
        <v>0</v>
      </c>
      <c r="BG908" s="241">
        <f>IF(N908="zákl. přenesená",J908,0)</f>
        <v>0</v>
      </c>
      <c r="BH908" s="241">
        <f>IF(N908="sníž. přenesená",J908,0)</f>
        <v>0</v>
      </c>
      <c r="BI908" s="241">
        <f>IF(N908="nulová",J908,0)</f>
        <v>0</v>
      </c>
      <c r="BJ908" s="18" t="s">
        <v>81</v>
      </c>
      <c r="BK908" s="241">
        <f>ROUND(I908*H908,2)</f>
        <v>0</v>
      </c>
      <c r="BL908" s="18" t="s">
        <v>170</v>
      </c>
      <c r="BM908" s="240" t="s">
        <v>1393</v>
      </c>
    </row>
    <row r="909" s="13" customFormat="1">
      <c r="A909" s="13"/>
      <c r="B909" s="242"/>
      <c r="C909" s="243"/>
      <c r="D909" s="244" t="s">
        <v>172</v>
      </c>
      <c r="E909" s="245" t="s">
        <v>1</v>
      </c>
      <c r="F909" s="246" t="s">
        <v>81</v>
      </c>
      <c r="G909" s="243"/>
      <c r="H909" s="247">
        <v>1</v>
      </c>
      <c r="I909" s="248"/>
      <c r="J909" s="243"/>
      <c r="K909" s="243"/>
      <c r="L909" s="249"/>
      <c r="M909" s="250"/>
      <c r="N909" s="251"/>
      <c r="O909" s="251"/>
      <c r="P909" s="251"/>
      <c r="Q909" s="251"/>
      <c r="R909" s="251"/>
      <c r="S909" s="251"/>
      <c r="T909" s="252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T909" s="253" t="s">
        <v>172</v>
      </c>
      <c r="AU909" s="253" t="s">
        <v>83</v>
      </c>
      <c r="AV909" s="13" t="s">
        <v>83</v>
      </c>
      <c r="AW909" s="13" t="s">
        <v>31</v>
      </c>
      <c r="AX909" s="13" t="s">
        <v>81</v>
      </c>
      <c r="AY909" s="253" t="s">
        <v>164</v>
      </c>
    </row>
    <row r="910" s="2" customFormat="1" ht="16.5" customHeight="1">
      <c r="A910" s="39"/>
      <c r="B910" s="40"/>
      <c r="C910" s="286" t="s">
        <v>942</v>
      </c>
      <c r="D910" s="286" t="s">
        <v>488</v>
      </c>
      <c r="E910" s="287" t="s">
        <v>776</v>
      </c>
      <c r="F910" s="288" t="s">
        <v>777</v>
      </c>
      <c r="G910" s="289" t="s">
        <v>556</v>
      </c>
      <c r="H910" s="290">
        <v>1</v>
      </c>
      <c r="I910" s="291"/>
      <c r="J910" s="292">
        <f>ROUND(I910*H910,2)</f>
        <v>0</v>
      </c>
      <c r="K910" s="293"/>
      <c r="L910" s="294"/>
      <c r="M910" s="295" t="s">
        <v>1</v>
      </c>
      <c r="N910" s="296" t="s">
        <v>39</v>
      </c>
      <c r="O910" s="92"/>
      <c r="P910" s="238">
        <f>O910*H910</f>
        <v>0</v>
      </c>
      <c r="Q910" s="238">
        <v>0.254</v>
      </c>
      <c r="R910" s="238">
        <f>Q910*H910</f>
        <v>0.254</v>
      </c>
      <c r="S910" s="238">
        <v>0</v>
      </c>
      <c r="T910" s="239">
        <f>S910*H910</f>
        <v>0</v>
      </c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  <c r="AE910" s="39"/>
      <c r="AR910" s="240" t="s">
        <v>222</v>
      </c>
      <c r="AT910" s="240" t="s">
        <v>488</v>
      </c>
      <c r="AU910" s="240" t="s">
        <v>83</v>
      </c>
      <c r="AY910" s="18" t="s">
        <v>164</v>
      </c>
      <c r="BE910" s="241">
        <f>IF(N910="základní",J910,0)</f>
        <v>0</v>
      </c>
      <c r="BF910" s="241">
        <f>IF(N910="snížená",J910,0)</f>
        <v>0</v>
      </c>
      <c r="BG910" s="241">
        <f>IF(N910="zákl. přenesená",J910,0)</f>
        <v>0</v>
      </c>
      <c r="BH910" s="241">
        <f>IF(N910="sníž. přenesená",J910,0)</f>
        <v>0</v>
      </c>
      <c r="BI910" s="241">
        <f>IF(N910="nulová",J910,0)</f>
        <v>0</v>
      </c>
      <c r="BJ910" s="18" t="s">
        <v>81</v>
      </c>
      <c r="BK910" s="241">
        <f>ROUND(I910*H910,2)</f>
        <v>0</v>
      </c>
      <c r="BL910" s="18" t="s">
        <v>170</v>
      </c>
      <c r="BM910" s="240" t="s">
        <v>1394</v>
      </c>
    </row>
    <row r="911" s="2" customFormat="1">
      <c r="A911" s="39"/>
      <c r="B911" s="40"/>
      <c r="C911" s="41"/>
      <c r="D911" s="244" t="s">
        <v>563</v>
      </c>
      <c r="E911" s="41"/>
      <c r="F911" s="297" t="s">
        <v>779</v>
      </c>
      <c r="G911" s="41"/>
      <c r="H911" s="41"/>
      <c r="I911" s="298"/>
      <c r="J911" s="41"/>
      <c r="K911" s="41"/>
      <c r="L911" s="45"/>
      <c r="M911" s="299"/>
      <c r="N911" s="300"/>
      <c r="O911" s="92"/>
      <c r="P911" s="92"/>
      <c r="Q911" s="92"/>
      <c r="R911" s="92"/>
      <c r="S911" s="92"/>
      <c r="T911" s="93"/>
      <c r="U911" s="39"/>
      <c r="V911" s="39"/>
      <c r="W911" s="39"/>
      <c r="X911" s="39"/>
      <c r="Y911" s="39"/>
      <c r="Z911" s="39"/>
      <c r="AA911" s="39"/>
      <c r="AB911" s="39"/>
      <c r="AC911" s="39"/>
      <c r="AD911" s="39"/>
      <c r="AE911" s="39"/>
      <c r="AT911" s="18" t="s">
        <v>563</v>
      </c>
      <c r="AU911" s="18" t="s">
        <v>83</v>
      </c>
    </row>
    <row r="912" s="13" customFormat="1">
      <c r="A912" s="13"/>
      <c r="B912" s="242"/>
      <c r="C912" s="243"/>
      <c r="D912" s="244" t="s">
        <v>172</v>
      </c>
      <c r="E912" s="245" t="s">
        <v>1</v>
      </c>
      <c r="F912" s="246" t="s">
        <v>81</v>
      </c>
      <c r="G912" s="243"/>
      <c r="H912" s="247">
        <v>1</v>
      </c>
      <c r="I912" s="248"/>
      <c r="J912" s="243"/>
      <c r="K912" s="243"/>
      <c r="L912" s="249"/>
      <c r="M912" s="250"/>
      <c r="N912" s="251"/>
      <c r="O912" s="251"/>
      <c r="P912" s="251"/>
      <c r="Q912" s="251"/>
      <c r="R912" s="251"/>
      <c r="S912" s="251"/>
      <c r="T912" s="252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T912" s="253" t="s">
        <v>172</v>
      </c>
      <c r="AU912" s="253" t="s">
        <v>83</v>
      </c>
      <c r="AV912" s="13" t="s">
        <v>83</v>
      </c>
      <c r="AW912" s="13" t="s">
        <v>31</v>
      </c>
      <c r="AX912" s="13" t="s">
        <v>81</v>
      </c>
      <c r="AY912" s="253" t="s">
        <v>164</v>
      </c>
    </row>
    <row r="913" s="2" customFormat="1" ht="24.15" customHeight="1">
      <c r="A913" s="39"/>
      <c r="B913" s="40"/>
      <c r="C913" s="228" t="s">
        <v>946</v>
      </c>
      <c r="D913" s="228" t="s">
        <v>166</v>
      </c>
      <c r="E913" s="229" t="s">
        <v>781</v>
      </c>
      <c r="F913" s="230" t="s">
        <v>782</v>
      </c>
      <c r="G913" s="231" t="s">
        <v>556</v>
      </c>
      <c r="H913" s="232">
        <v>1</v>
      </c>
      <c r="I913" s="233"/>
      <c r="J913" s="234">
        <f>ROUND(I913*H913,2)</f>
        <v>0</v>
      </c>
      <c r="K913" s="235"/>
      <c r="L913" s="45"/>
      <c r="M913" s="236" t="s">
        <v>1</v>
      </c>
      <c r="N913" s="237" t="s">
        <v>39</v>
      </c>
      <c r="O913" s="92"/>
      <c r="P913" s="238">
        <f>O913*H913</f>
        <v>0</v>
      </c>
      <c r="Q913" s="238">
        <v>0.0098899999999999995</v>
      </c>
      <c r="R913" s="238">
        <f>Q913*H913</f>
        <v>0.0098899999999999995</v>
      </c>
      <c r="S913" s="238">
        <v>0</v>
      </c>
      <c r="T913" s="239">
        <f>S913*H913</f>
        <v>0</v>
      </c>
      <c r="U913" s="39"/>
      <c r="V913" s="39"/>
      <c r="W913" s="39"/>
      <c r="X913" s="39"/>
      <c r="Y913" s="39"/>
      <c r="Z913" s="39"/>
      <c r="AA913" s="39"/>
      <c r="AB913" s="39"/>
      <c r="AC913" s="39"/>
      <c r="AD913" s="39"/>
      <c r="AE913" s="39"/>
      <c r="AR913" s="240" t="s">
        <v>170</v>
      </c>
      <c r="AT913" s="240" t="s">
        <v>166</v>
      </c>
      <c r="AU913" s="240" t="s">
        <v>83</v>
      </c>
      <c r="AY913" s="18" t="s">
        <v>164</v>
      </c>
      <c r="BE913" s="241">
        <f>IF(N913="základní",J913,0)</f>
        <v>0</v>
      </c>
      <c r="BF913" s="241">
        <f>IF(N913="snížená",J913,0)</f>
        <v>0</v>
      </c>
      <c r="BG913" s="241">
        <f>IF(N913="zákl. přenesená",J913,0)</f>
        <v>0</v>
      </c>
      <c r="BH913" s="241">
        <f>IF(N913="sníž. přenesená",J913,0)</f>
        <v>0</v>
      </c>
      <c r="BI913" s="241">
        <f>IF(N913="nulová",J913,0)</f>
        <v>0</v>
      </c>
      <c r="BJ913" s="18" t="s">
        <v>81</v>
      </c>
      <c r="BK913" s="241">
        <f>ROUND(I913*H913,2)</f>
        <v>0</v>
      </c>
      <c r="BL913" s="18" t="s">
        <v>170</v>
      </c>
      <c r="BM913" s="240" t="s">
        <v>1395</v>
      </c>
    </row>
    <row r="914" s="13" customFormat="1">
      <c r="A914" s="13"/>
      <c r="B914" s="242"/>
      <c r="C914" s="243"/>
      <c r="D914" s="244" t="s">
        <v>172</v>
      </c>
      <c r="E914" s="245" t="s">
        <v>1</v>
      </c>
      <c r="F914" s="246" t="s">
        <v>81</v>
      </c>
      <c r="G914" s="243"/>
      <c r="H914" s="247">
        <v>1</v>
      </c>
      <c r="I914" s="248"/>
      <c r="J914" s="243"/>
      <c r="K914" s="243"/>
      <c r="L914" s="249"/>
      <c r="M914" s="250"/>
      <c r="N914" s="251"/>
      <c r="O914" s="251"/>
      <c r="P914" s="251"/>
      <c r="Q914" s="251"/>
      <c r="R914" s="251"/>
      <c r="S914" s="251"/>
      <c r="T914" s="252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T914" s="253" t="s">
        <v>172</v>
      </c>
      <c r="AU914" s="253" t="s">
        <v>83</v>
      </c>
      <c r="AV914" s="13" t="s">
        <v>83</v>
      </c>
      <c r="AW914" s="13" t="s">
        <v>31</v>
      </c>
      <c r="AX914" s="13" t="s">
        <v>81</v>
      </c>
      <c r="AY914" s="253" t="s">
        <v>164</v>
      </c>
    </row>
    <row r="915" s="2" customFormat="1" ht="16.5" customHeight="1">
      <c r="A915" s="39"/>
      <c r="B915" s="40"/>
      <c r="C915" s="286" t="s">
        <v>951</v>
      </c>
      <c r="D915" s="286" t="s">
        <v>488</v>
      </c>
      <c r="E915" s="287" t="s">
        <v>785</v>
      </c>
      <c r="F915" s="288" t="s">
        <v>786</v>
      </c>
      <c r="G915" s="289" t="s">
        <v>556</v>
      </c>
      <c r="H915" s="290">
        <v>1</v>
      </c>
      <c r="I915" s="291"/>
      <c r="J915" s="292">
        <f>ROUND(I915*H915,2)</f>
        <v>0</v>
      </c>
      <c r="K915" s="293"/>
      <c r="L915" s="294"/>
      <c r="M915" s="295" t="s">
        <v>1</v>
      </c>
      <c r="N915" s="296" t="s">
        <v>39</v>
      </c>
      <c r="O915" s="92"/>
      <c r="P915" s="238">
        <f>O915*H915</f>
        <v>0</v>
      </c>
      <c r="Q915" s="238">
        <v>0.50600000000000001</v>
      </c>
      <c r="R915" s="238">
        <f>Q915*H915</f>
        <v>0.50600000000000001</v>
      </c>
      <c r="S915" s="238">
        <v>0</v>
      </c>
      <c r="T915" s="239">
        <f>S915*H915</f>
        <v>0</v>
      </c>
      <c r="U915" s="39"/>
      <c r="V915" s="39"/>
      <c r="W915" s="39"/>
      <c r="X915" s="39"/>
      <c r="Y915" s="39"/>
      <c r="Z915" s="39"/>
      <c r="AA915" s="39"/>
      <c r="AB915" s="39"/>
      <c r="AC915" s="39"/>
      <c r="AD915" s="39"/>
      <c r="AE915" s="39"/>
      <c r="AR915" s="240" t="s">
        <v>222</v>
      </c>
      <c r="AT915" s="240" t="s">
        <v>488</v>
      </c>
      <c r="AU915" s="240" t="s">
        <v>83</v>
      </c>
      <c r="AY915" s="18" t="s">
        <v>164</v>
      </c>
      <c r="BE915" s="241">
        <f>IF(N915="základní",J915,0)</f>
        <v>0</v>
      </c>
      <c r="BF915" s="241">
        <f>IF(N915="snížená",J915,0)</f>
        <v>0</v>
      </c>
      <c r="BG915" s="241">
        <f>IF(N915="zákl. přenesená",J915,0)</f>
        <v>0</v>
      </c>
      <c r="BH915" s="241">
        <f>IF(N915="sníž. přenesená",J915,0)</f>
        <v>0</v>
      </c>
      <c r="BI915" s="241">
        <f>IF(N915="nulová",J915,0)</f>
        <v>0</v>
      </c>
      <c r="BJ915" s="18" t="s">
        <v>81</v>
      </c>
      <c r="BK915" s="241">
        <f>ROUND(I915*H915,2)</f>
        <v>0</v>
      </c>
      <c r="BL915" s="18" t="s">
        <v>170</v>
      </c>
      <c r="BM915" s="240" t="s">
        <v>1396</v>
      </c>
    </row>
    <row r="916" s="2" customFormat="1">
      <c r="A916" s="39"/>
      <c r="B916" s="40"/>
      <c r="C916" s="41"/>
      <c r="D916" s="244" t="s">
        <v>563</v>
      </c>
      <c r="E916" s="41"/>
      <c r="F916" s="297" t="s">
        <v>788</v>
      </c>
      <c r="G916" s="41"/>
      <c r="H916" s="41"/>
      <c r="I916" s="298"/>
      <c r="J916" s="41"/>
      <c r="K916" s="41"/>
      <c r="L916" s="45"/>
      <c r="M916" s="299"/>
      <c r="N916" s="300"/>
      <c r="O916" s="92"/>
      <c r="P916" s="92"/>
      <c r="Q916" s="92"/>
      <c r="R916" s="92"/>
      <c r="S916" s="92"/>
      <c r="T916" s="93"/>
      <c r="U916" s="39"/>
      <c r="V916" s="39"/>
      <c r="W916" s="39"/>
      <c r="X916" s="39"/>
      <c r="Y916" s="39"/>
      <c r="Z916" s="39"/>
      <c r="AA916" s="39"/>
      <c r="AB916" s="39"/>
      <c r="AC916" s="39"/>
      <c r="AD916" s="39"/>
      <c r="AE916" s="39"/>
      <c r="AT916" s="18" t="s">
        <v>563</v>
      </c>
      <c r="AU916" s="18" t="s">
        <v>83</v>
      </c>
    </row>
    <row r="917" s="13" customFormat="1">
      <c r="A917" s="13"/>
      <c r="B917" s="242"/>
      <c r="C917" s="243"/>
      <c r="D917" s="244" t="s">
        <v>172</v>
      </c>
      <c r="E917" s="245" t="s">
        <v>1</v>
      </c>
      <c r="F917" s="246" t="s">
        <v>81</v>
      </c>
      <c r="G917" s="243"/>
      <c r="H917" s="247">
        <v>1</v>
      </c>
      <c r="I917" s="248"/>
      <c r="J917" s="243"/>
      <c r="K917" s="243"/>
      <c r="L917" s="249"/>
      <c r="M917" s="250"/>
      <c r="N917" s="251"/>
      <c r="O917" s="251"/>
      <c r="P917" s="251"/>
      <c r="Q917" s="251"/>
      <c r="R917" s="251"/>
      <c r="S917" s="251"/>
      <c r="T917" s="252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T917" s="253" t="s">
        <v>172</v>
      </c>
      <c r="AU917" s="253" t="s">
        <v>83</v>
      </c>
      <c r="AV917" s="13" t="s">
        <v>83</v>
      </c>
      <c r="AW917" s="13" t="s">
        <v>31</v>
      </c>
      <c r="AX917" s="13" t="s">
        <v>81</v>
      </c>
      <c r="AY917" s="253" t="s">
        <v>164</v>
      </c>
    </row>
    <row r="918" s="2" customFormat="1" ht="24.15" customHeight="1">
      <c r="A918" s="39"/>
      <c r="B918" s="40"/>
      <c r="C918" s="228" t="s">
        <v>957</v>
      </c>
      <c r="D918" s="228" t="s">
        <v>166</v>
      </c>
      <c r="E918" s="229" t="s">
        <v>799</v>
      </c>
      <c r="F918" s="230" t="s">
        <v>800</v>
      </c>
      <c r="G918" s="231" t="s">
        <v>556</v>
      </c>
      <c r="H918" s="232">
        <v>6</v>
      </c>
      <c r="I918" s="233"/>
      <c r="J918" s="234">
        <f>ROUND(I918*H918,2)</f>
        <v>0</v>
      </c>
      <c r="K918" s="235"/>
      <c r="L918" s="45"/>
      <c r="M918" s="236" t="s">
        <v>1</v>
      </c>
      <c r="N918" s="237" t="s">
        <v>39</v>
      </c>
      <c r="O918" s="92"/>
      <c r="P918" s="238">
        <f>O918*H918</f>
        <v>0</v>
      </c>
      <c r="Q918" s="238">
        <v>0.01218</v>
      </c>
      <c r="R918" s="238">
        <f>Q918*H918</f>
        <v>0.073080000000000006</v>
      </c>
      <c r="S918" s="238">
        <v>0</v>
      </c>
      <c r="T918" s="239">
        <f>S918*H918</f>
        <v>0</v>
      </c>
      <c r="U918" s="39"/>
      <c r="V918" s="39"/>
      <c r="W918" s="39"/>
      <c r="X918" s="39"/>
      <c r="Y918" s="39"/>
      <c r="Z918" s="39"/>
      <c r="AA918" s="39"/>
      <c r="AB918" s="39"/>
      <c r="AC918" s="39"/>
      <c r="AD918" s="39"/>
      <c r="AE918" s="39"/>
      <c r="AR918" s="240" t="s">
        <v>170</v>
      </c>
      <c r="AT918" s="240" t="s">
        <v>166</v>
      </c>
      <c r="AU918" s="240" t="s">
        <v>83</v>
      </c>
      <c r="AY918" s="18" t="s">
        <v>164</v>
      </c>
      <c r="BE918" s="241">
        <f>IF(N918="základní",J918,0)</f>
        <v>0</v>
      </c>
      <c r="BF918" s="241">
        <f>IF(N918="snížená",J918,0)</f>
        <v>0</v>
      </c>
      <c r="BG918" s="241">
        <f>IF(N918="zákl. přenesená",J918,0)</f>
        <v>0</v>
      </c>
      <c r="BH918" s="241">
        <f>IF(N918="sníž. přenesená",J918,0)</f>
        <v>0</v>
      </c>
      <c r="BI918" s="241">
        <f>IF(N918="nulová",J918,0)</f>
        <v>0</v>
      </c>
      <c r="BJ918" s="18" t="s">
        <v>81</v>
      </c>
      <c r="BK918" s="241">
        <f>ROUND(I918*H918,2)</f>
        <v>0</v>
      </c>
      <c r="BL918" s="18" t="s">
        <v>170</v>
      </c>
      <c r="BM918" s="240" t="s">
        <v>1397</v>
      </c>
    </row>
    <row r="919" s="13" customFormat="1">
      <c r="A919" s="13"/>
      <c r="B919" s="242"/>
      <c r="C919" s="243"/>
      <c r="D919" s="244" t="s">
        <v>172</v>
      </c>
      <c r="E919" s="245" t="s">
        <v>1</v>
      </c>
      <c r="F919" s="246" t="s">
        <v>201</v>
      </c>
      <c r="G919" s="243"/>
      <c r="H919" s="247">
        <v>6</v>
      </c>
      <c r="I919" s="248"/>
      <c r="J919" s="243"/>
      <c r="K919" s="243"/>
      <c r="L919" s="249"/>
      <c r="M919" s="250"/>
      <c r="N919" s="251"/>
      <c r="O919" s="251"/>
      <c r="P919" s="251"/>
      <c r="Q919" s="251"/>
      <c r="R919" s="251"/>
      <c r="S919" s="251"/>
      <c r="T919" s="252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T919" s="253" t="s">
        <v>172</v>
      </c>
      <c r="AU919" s="253" t="s">
        <v>83</v>
      </c>
      <c r="AV919" s="13" t="s">
        <v>83</v>
      </c>
      <c r="AW919" s="13" t="s">
        <v>31</v>
      </c>
      <c r="AX919" s="13" t="s">
        <v>81</v>
      </c>
      <c r="AY919" s="253" t="s">
        <v>164</v>
      </c>
    </row>
    <row r="920" s="2" customFormat="1" ht="16.5" customHeight="1">
      <c r="A920" s="39"/>
      <c r="B920" s="40"/>
      <c r="C920" s="286" t="s">
        <v>962</v>
      </c>
      <c r="D920" s="286" t="s">
        <v>488</v>
      </c>
      <c r="E920" s="287" t="s">
        <v>803</v>
      </c>
      <c r="F920" s="288" t="s">
        <v>804</v>
      </c>
      <c r="G920" s="289" t="s">
        <v>556</v>
      </c>
      <c r="H920" s="290">
        <v>6</v>
      </c>
      <c r="I920" s="291"/>
      <c r="J920" s="292">
        <f>ROUND(I920*H920,2)</f>
        <v>0</v>
      </c>
      <c r="K920" s="293"/>
      <c r="L920" s="294"/>
      <c r="M920" s="295" t="s">
        <v>1</v>
      </c>
      <c r="N920" s="296" t="s">
        <v>39</v>
      </c>
      <c r="O920" s="92"/>
      <c r="P920" s="238">
        <f>O920*H920</f>
        <v>0</v>
      </c>
      <c r="Q920" s="238">
        <v>0.58499999999999996</v>
      </c>
      <c r="R920" s="238">
        <f>Q920*H920</f>
        <v>3.5099999999999998</v>
      </c>
      <c r="S920" s="238">
        <v>0</v>
      </c>
      <c r="T920" s="239">
        <f>S920*H920</f>
        <v>0</v>
      </c>
      <c r="U920" s="39"/>
      <c r="V920" s="39"/>
      <c r="W920" s="39"/>
      <c r="X920" s="39"/>
      <c r="Y920" s="39"/>
      <c r="Z920" s="39"/>
      <c r="AA920" s="39"/>
      <c r="AB920" s="39"/>
      <c r="AC920" s="39"/>
      <c r="AD920" s="39"/>
      <c r="AE920" s="39"/>
      <c r="AR920" s="240" t="s">
        <v>222</v>
      </c>
      <c r="AT920" s="240" t="s">
        <v>488</v>
      </c>
      <c r="AU920" s="240" t="s">
        <v>83</v>
      </c>
      <c r="AY920" s="18" t="s">
        <v>164</v>
      </c>
      <c r="BE920" s="241">
        <f>IF(N920="základní",J920,0)</f>
        <v>0</v>
      </c>
      <c r="BF920" s="241">
        <f>IF(N920="snížená",J920,0)</f>
        <v>0</v>
      </c>
      <c r="BG920" s="241">
        <f>IF(N920="zákl. přenesená",J920,0)</f>
        <v>0</v>
      </c>
      <c r="BH920" s="241">
        <f>IF(N920="sníž. přenesená",J920,0)</f>
        <v>0</v>
      </c>
      <c r="BI920" s="241">
        <f>IF(N920="nulová",J920,0)</f>
        <v>0</v>
      </c>
      <c r="BJ920" s="18" t="s">
        <v>81</v>
      </c>
      <c r="BK920" s="241">
        <f>ROUND(I920*H920,2)</f>
        <v>0</v>
      </c>
      <c r="BL920" s="18" t="s">
        <v>170</v>
      </c>
      <c r="BM920" s="240" t="s">
        <v>1398</v>
      </c>
    </row>
    <row r="921" s="2" customFormat="1">
      <c r="A921" s="39"/>
      <c r="B921" s="40"/>
      <c r="C921" s="41"/>
      <c r="D921" s="244" t="s">
        <v>563</v>
      </c>
      <c r="E921" s="41"/>
      <c r="F921" s="297" t="s">
        <v>806</v>
      </c>
      <c r="G921" s="41"/>
      <c r="H921" s="41"/>
      <c r="I921" s="298"/>
      <c r="J921" s="41"/>
      <c r="K921" s="41"/>
      <c r="L921" s="45"/>
      <c r="M921" s="299"/>
      <c r="N921" s="300"/>
      <c r="O921" s="92"/>
      <c r="P921" s="92"/>
      <c r="Q921" s="92"/>
      <c r="R921" s="92"/>
      <c r="S921" s="92"/>
      <c r="T921" s="93"/>
      <c r="U921" s="39"/>
      <c r="V921" s="39"/>
      <c r="W921" s="39"/>
      <c r="X921" s="39"/>
      <c r="Y921" s="39"/>
      <c r="Z921" s="39"/>
      <c r="AA921" s="39"/>
      <c r="AB921" s="39"/>
      <c r="AC921" s="39"/>
      <c r="AD921" s="39"/>
      <c r="AE921" s="39"/>
      <c r="AT921" s="18" t="s">
        <v>563</v>
      </c>
      <c r="AU921" s="18" t="s">
        <v>83</v>
      </c>
    </row>
    <row r="922" s="13" customFormat="1">
      <c r="A922" s="13"/>
      <c r="B922" s="242"/>
      <c r="C922" s="243"/>
      <c r="D922" s="244" t="s">
        <v>172</v>
      </c>
      <c r="E922" s="245" t="s">
        <v>1</v>
      </c>
      <c r="F922" s="246" t="s">
        <v>201</v>
      </c>
      <c r="G922" s="243"/>
      <c r="H922" s="247">
        <v>6</v>
      </c>
      <c r="I922" s="248"/>
      <c r="J922" s="243"/>
      <c r="K922" s="243"/>
      <c r="L922" s="249"/>
      <c r="M922" s="250"/>
      <c r="N922" s="251"/>
      <c r="O922" s="251"/>
      <c r="P922" s="251"/>
      <c r="Q922" s="251"/>
      <c r="R922" s="251"/>
      <c r="S922" s="251"/>
      <c r="T922" s="252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T922" s="253" t="s">
        <v>172</v>
      </c>
      <c r="AU922" s="253" t="s">
        <v>83</v>
      </c>
      <c r="AV922" s="13" t="s">
        <v>83</v>
      </c>
      <c r="AW922" s="13" t="s">
        <v>31</v>
      </c>
      <c r="AX922" s="13" t="s">
        <v>81</v>
      </c>
      <c r="AY922" s="253" t="s">
        <v>164</v>
      </c>
    </row>
    <row r="923" s="2" customFormat="1" ht="24.15" customHeight="1">
      <c r="A923" s="39"/>
      <c r="B923" s="40"/>
      <c r="C923" s="228" t="s">
        <v>967</v>
      </c>
      <c r="D923" s="228" t="s">
        <v>166</v>
      </c>
      <c r="E923" s="229" t="s">
        <v>808</v>
      </c>
      <c r="F923" s="230" t="s">
        <v>809</v>
      </c>
      <c r="G923" s="231" t="s">
        <v>556</v>
      </c>
      <c r="H923" s="232">
        <v>10</v>
      </c>
      <c r="I923" s="233"/>
      <c r="J923" s="234">
        <f>ROUND(I923*H923,2)</f>
        <v>0</v>
      </c>
      <c r="K923" s="235"/>
      <c r="L923" s="45"/>
      <c r="M923" s="236" t="s">
        <v>1</v>
      </c>
      <c r="N923" s="237" t="s">
        <v>39</v>
      </c>
      <c r="O923" s="92"/>
      <c r="P923" s="238">
        <f>O923*H923</f>
        <v>0</v>
      </c>
      <c r="Q923" s="238">
        <v>0.0098899999999999995</v>
      </c>
      <c r="R923" s="238">
        <f>Q923*H923</f>
        <v>0.098899999999999988</v>
      </c>
      <c r="S923" s="238">
        <v>0</v>
      </c>
      <c r="T923" s="239">
        <f>S923*H923</f>
        <v>0</v>
      </c>
      <c r="U923" s="39"/>
      <c r="V923" s="39"/>
      <c r="W923" s="39"/>
      <c r="X923" s="39"/>
      <c r="Y923" s="39"/>
      <c r="Z923" s="39"/>
      <c r="AA923" s="39"/>
      <c r="AB923" s="39"/>
      <c r="AC923" s="39"/>
      <c r="AD923" s="39"/>
      <c r="AE923" s="39"/>
      <c r="AR923" s="240" t="s">
        <v>170</v>
      </c>
      <c r="AT923" s="240" t="s">
        <v>166</v>
      </c>
      <c r="AU923" s="240" t="s">
        <v>83</v>
      </c>
      <c r="AY923" s="18" t="s">
        <v>164</v>
      </c>
      <c r="BE923" s="241">
        <f>IF(N923="základní",J923,0)</f>
        <v>0</v>
      </c>
      <c r="BF923" s="241">
        <f>IF(N923="snížená",J923,0)</f>
        <v>0</v>
      </c>
      <c r="BG923" s="241">
        <f>IF(N923="zákl. přenesená",J923,0)</f>
        <v>0</v>
      </c>
      <c r="BH923" s="241">
        <f>IF(N923="sníž. přenesená",J923,0)</f>
        <v>0</v>
      </c>
      <c r="BI923" s="241">
        <f>IF(N923="nulová",J923,0)</f>
        <v>0</v>
      </c>
      <c r="BJ923" s="18" t="s">
        <v>81</v>
      </c>
      <c r="BK923" s="241">
        <f>ROUND(I923*H923,2)</f>
        <v>0</v>
      </c>
      <c r="BL923" s="18" t="s">
        <v>170</v>
      </c>
      <c r="BM923" s="240" t="s">
        <v>1399</v>
      </c>
    </row>
    <row r="924" s="13" customFormat="1">
      <c r="A924" s="13"/>
      <c r="B924" s="242"/>
      <c r="C924" s="243"/>
      <c r="D924" s="244" t="s">
        <v>172</v>
      </c>
      <c r="E924" s="245" t="s">
        <v>1</v>
      </c>
      <c r="F924" s="246" t="s">
        <v>237</v>
      </c>
      <c r="G924" s="243"/>
      <c r="H924" s="247">
        <v>10</v>
      </c>
      <c r="I924" s="248"/>
      <c r="J924" s="243"/>
      <c r="K924" s="243"/>
      <c r="L924" s="249"/>
      <c r="M924" s="250"/>
      <c r="N924" s="251"/>
      <c r="O924" s="251"/>
      <c r="P924" s="251"/>
      <c r="Q924" s="251"/>
      <c r="R924" s="251"/>
      <c r="S924" s="251"/>
      <c r="T924" s="252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T924" s="253" t="s">
        <v>172</v>
      </c>
      <c r="AU924" s="253" t="s">
        <v>83</v>
      </c>
      <c r="AV924" s="13" t="s">
        <v>83</v>
      </c>
      <c r="AW924" s="13" t="s">
        <v>31</v>
      </c>
      <c r="AX924" s="13" t="s">
        <v>81</v>
      </c>
      <c r="AY924" s="253" t="s">
        <v>164</v>
      </c>
    </row>
    <row r="925" s="2" customFormat="1" ht="16.5" customHeight="1">
      <c r="A925" s="39"/>
      <c r="B925" s="40"/>
      <c r="C925" s="286" t="s">
        <v>973</v>
      </c>
      <c r="D925" s="286" t="s">
        <v>488</v>
      </c>
      <c r="E925" s="287" t="s">
        <v>812</v>
      </c>
      <c r="F925" s="288" t="s">
        <v>813</v>
      </c>
      <c r="G925" s="289" t="s">
        <v>556</v>
      </c>
      <c r="H925" s="290">
        <v>10</v>
      </c>
      <c r="I925" s="291"/>
      <c r="J925" s="292">
        <f>ROUND(I925*H925,2)</f>
        <v>0</v>
      </c>
      <c r="K925" s="293"/>
      <c r="L925" s="294"/>
      <c r="M925" s="295" t="s">
        <v>1</v>
      </c>
      <c r="N925" s="296" t="s">
        <v>39</v>
      </c>
      <c r="O925" s="92"/>
      <c r="P925" s="238">
        <f>O925*H925</f>
        <v>0</v>
      </c>
      <c r="Q925" s="238">
        <v>0.44900000000000001</v>
      </c>
      <c r="R925" s="238">
        <f>Q925*H925</f>
        <v>4.4900000000000002</v>
      </c>
      <c r="S925" s="238">
        <v>0</v>
      </c>
      <c r="T925" s="239">
        <f>S925*H925</f>
        <v>0</v>
      </c>
      <c r="U925" s="39"/>
      <c r="V925" s="39"/>
      <c r="W925" s="39"/>
      <c r="X925" s="39"/>
      <c r="Y925" s="39"/>
      <c r="Z925" s="39"/>
      <c r="AA925" s="39"/>
      <c r="AB925" s="39"/>
      <c r="AC925" s="39"/>
      <c r="AD925" s="39"/>
      <c r="AE925" s="39"/>
      <c r="AR925" s="240" t="s">
        <v>222</v>
      </c>
      <c r="AT925" s="240" t="s">
        <v>488</v>
      </c>
      <c r="AU925" s="240" t="s">
        <v>83</v>
      </c>
      <c r="AY925" s="18" t="s">
        <v>164</v>
      </c>
      <c r="BE925" s="241">
        <f>IF(N925="základní",J925,0)</f>
        <v>0</v>
      </c>
      <c r="BF925" s="241">
        <f>IF(N925="snížená",J925,0)</f>
        <v>0</v>
      </c>
      <c r="BG925" s="241">
        <f>IF(N925="zákl. přenesená",J925,0)</f>
        <v>0</v>
      </c>
      <c r="BH925" s="241">
        <f>IF(N925="sníž. přenesená",J925,0)</f>
        <v>0</v>
      </c>
      <c r="BI925" s="241">
        <f>IF(N925="nulová",J925,0)</f>
        <v>0</v>
      </c>
      <c r="BJ925" s="18" t="s">
        <v>81</v>
      </c>
      <c r="BK925" s="241">
        <f>ROUND(I925*H925,2)</f>
        <v>0</v>
      </c>
      <c r="BL925" s="18" t="s">
        <v>170</v>
      </c>
      <c r="BM925" s="240" t="s">
        <v>1400</v>
      </c>
    </row>
    <row r="926" s="2" customFormat="1">
      <c r="A926" s="39"/>
      <c r="B926" s="40"/>
      <c r="C926" s="41"/>
      <c r="D926" s="244" t="s">
        <v>563</v>
      </c>
      <c r="E926" s="41"/>
      <c r="F926" s="297" t="s">
        <v>815</v>
      </c>
      <c r="G926" s="41"/>
      <c r="H926" s="41"/>
      <c r="I926" s="298"/>
      <c r="J926" s="41"/>
      <c r="K926" s="41"/>
      <c r="L926" s="45"/>
      <c r="M926" s="299"/>
      <c r="N926" s="300"/>
      <c r="O926" s="92"/>
      <c r="P926" s="92"/>
      <c r="Q926" s="92"/>
      <c r="R926" s="92"/>
      <c r="S926" s="92"/>
      <c r="T926" s="93"/>
      <c r="U926" s="39"/>
      <c r="V926" s="39"/>
      <c r="W926" s="39"/>
      <c r="X926" s="39"/>
      <c r="Y926" s="39"/>
      <c r="Z926" s="39"/>
      <c r="AA926" s="39"/>
      <c r="AB926" s="39"/>
      <c r="AC926" s="39"/>
      <c r="AD926" s="39"/>
      <c r="AE926" s="39"/>
      <c r="AT926" s="18" t="s">
        <v>563</v>
      </c>
      <c r="AU926" s="18" t="s">
        <v>83</v>
      </c>
    </row>
    <row r="927" s="13" customFormat="1">
      <c r="A927" s="13"/>
      <c r="B927" s="242"/>
      <c r="C927" s="243"/>
      <c r="D927" s="244" t="s">
        <v>172</v>
      </c>
      <c r="E927" s="245" t="s">
        <v>1</v>
      </c>
      <c r="F927" s="246" t="s">
        <v>237</v>
      </c>
      <c r="G927" s="243"/>
      <c r="H927" s="247">
        <v>10</v>
      </c>
      <c r="I927" s="248"/>
      <c r="J927" s="243"/>
      <c r="K927" s="243"/>
      <c r="L927" s="249"/>
      <c r="M927" s="250"/>
      <c r="N927" s="251"/>
      <c r="O927" s="251"/>
      <c r="P927" s="251"/>
      <c r="Q927" s="251"/>
      <c r="R927" s="251"/>
      <c r="S927" s="251"/>
      <c r="T927" s="252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T927" s="253" t="s">
        <v>172</v>
      </c>
      <c r="AU927" s="253" t="s">
        <v>83</v>
      </c>
      <c r="AV927" s="13" t="s">
        <v>83</v>
      </c>
      <c r="AW927" s="13" t="s">
        <v>31</v>
      </c>
      <c r="AX927" s="13" t="s">
        <v>81</v>
      </c>
      <c r="AY927" s="253" t="s">
        <v>164</v>
      </c>
    </row>
    <row r="928" s="2" customFormat="1" ht="24.15" customHeight="1">
      <c r="A928" s="39"/>
      <c r="B928" s="40"/>
      <c r="C928" s="228" t="s">
        <v>978</v>
      </c>
      <c r="D928" s="228" t="s">
        <v>166</v>
      </c>
      <c r="E928" s="229" t="s">
        <v>1401</v>
      </c>
      <c r="F928" s="230" t="s">
        <v>1402</v>
      </c>
      <c r="G928" s="231" t="s">
        <v>556</v>
      </c>
      <c r="H928" s="232">
        <v>1</v>
      </c>
      <c r="I928" s="233"/>
      <c r="J928" s="234">
        <f>ROUND(I928*H928,2)</f>
        <v>0</v>
      </c>
      <c r="K928" s="235"/>
      <c r="L928" s="45"/>
      <c r="M928" s="236" t="s">
        <v>1</v>
      </c>
      <c r="N928" s="237" t="s">
        <v>39</v>
      </c>
      <c r="O928" s="92"/>
      <c r="P928" s="238">
        <f>O928*H928</f>
        <v>0</v>
      </c>
      <c r="Q928" s="238">
        <v>0.019349999999999999</v>
      </c>
      <c r="R928" s="238">
        <f>Q928*H928</f>
        <v>0.019349999999999999</v>
      </c>
      <c r="S928" s="238">
        <v>0</v>
      </c>
      <c r="T928" s="239">
        <f>S928*H928</f>
        <v>0</v>
      </c>
      <c r="U928" s="39"/>
      <c r="V928" s="39"/>
      <c r="W928" s="39"/>
      <c r="X928" s="39"/>
      <c r="Y928" s="39"/>
      <c r="Z928" s="39"/>
      <c r="AA928" s="39"/>
      <c r="AB928" s="39"/>
      <c r="AC928" s="39"/>
      <c r="AD928" s="39"/>
      <c r="AE928" s="39"/>
      <c r="AR928" s="240" t="s">
        <v>170</v>
      </c>
      <c r="AT928" s="240" t="s">
        <v>166</v>
      </c>
      <c r="AU928" s="240" t="s">
        <v>83</v>
      </c>
      <c r="AY928" s="18" t="s">
        <v>164</v>
      </c>
      <c r="BE928" s="241">
        <f>IF(N928="základní",J928,0)</f>
        <v>0</v>
      </c>
      <c r="BF928" s="241">
        <f>IF(N928="snížená",J928,0)</f>
        <v>0</v>
      </c>
      <c r="BG928" s="241">
        <f>IF(N928="zákl. přenesená",J928,0)</f>
        <v>0</v>
      </c>
      <c r="BH928" s="241">
        <f>IF(N928="sníž. přenesená",J928,0)</f>
        <v>0</v>
      </c>
      <c r="BI928" s="241">
        <f>IF(N928="nulová",J928,0)</f>
        <v>0</v>
      </c>
      <c r="BJ928" s="18" t="s">
        <v>81</v>
      </c>
      <c r="BK928" s="241">
        <f>ROUND(I928*H928,2)</f>
        <v>0</v>
      </c>
      <c r="BL928" s="18" t="s">
        <v>170</v>
      </c>
      <c r="BM928" s="240" t="s">
        <v>1403</v>
      </c>
    </row>
    <row r="929" s="13" customFormat="1">
      <c r="A929" s="13"/>
      <c r="B929" s="242"/>
      <c r="C929" s="243"/>
      <c r="D929" s="244" t="s">
        <v>172</v>
      </c>
      <c r="E929" s="245" t="s">
        <v>1</v>
      </c>
      <c r="F929" s="246" t="s">
        <v>81</v>
      </c>
      <c r="G929" s="243"/>
      <c r="H929" s="247">
        <v>1</v>
      </c>
      <c r="I929" s="248"/>
      <c r="J929" s="243"/>
      <c r="K929" s="243"/>
      <c r="L929" s="249"/>
      <c r="M929" s="250"/>
      <c r="N929" s="251"/>
      <c r="O929" s="251"/>
      <c r="P929" s="251"/>
      <c r="Q929" s="251"/>
      <c r="R929" s="251"/>
      <c r="S929" s="251"/>
      <c r="T929" s="252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T929" s="253" t="s">
        <v>172</v>
      </c>
      <c r="AU929" s="253" t="s">
        <v>83</v>
      </c>
      <c r="AV929" s="13" t="s">
        <v>83</v>
      </c>
      <c r="AW929" s="13" t="s">
        <v>31</v>
      </c>
      <c r="AX929" s="13" t="s">
        <v>81</v>
      </c>
      <c r="AY929" s="253" t="s">
        <v>164</v>
      </c>
    </row>
    <row r="930" s="2" customFormat="1" ht="16.5" customHeight="1">
      <c r="A930" s="39"/>
      <c r="B930" s="40"/>
      <c r="C930" s="286" t="s">
        <v>984</v>
      </c>
      <c r="D930" s="286" t="s">
        <v>488</v>
      </c>
      <c r="E930" s="287" t="s">
        <v>1404</v>
      </c>
      <c r="F930" s="288" t="s">
        <v>1405</v>
      </c>
      <c r="G930" s="289" t="s">
        <v>556</v>
      </c>
      <c r="H930" s="290">
        <v>1</v>
      </c>
      <c r="I930" s="291"/>
      <c r="J930" s="292">
        <f>ROUND(I930*H930,2)</f>
        <v>0</v>
      </c>
      <c r="K930" s="293"/>
      <c r="L930" s="294"/>
      <c r="M930" s="295" t="s">
        <v>1</v>
      </c>
      <c r="N930" s="296" t="s">
        <v>39</v>
      </c>
      <c r="O930" s="92"/>
      <c r="P930" s="238">
        <f>O930*H930</f>
        <v>0</v>
      </c>
      <c r="Q930" s="238">
        <v>1.0900000000000001</v>
      </c>
      <c r="R930" s="238">
        <f>Q930*H930</f>
        <v>1.0900000000000001</v>
      </c>
      <c r="S930" s="238">
        <v>0</v>
      </c>
      <c r="T930" s="239">
        <f>S930*H930</f>
        <v>0</v>
      </c>
      <c r="U930" s="39"/>
      <c r="V930" s="39"/>
      <c r="W930" s="39"/>
      <c r="X930" s="39"/>
      <c r="Y930" s="39"/>
      <c r="Z930" s="39"/>
      <c r="AA930" s="39"/>
      <c r="AB930" s="39"/>
      <c r="AC930" s="39"/>
      <c r="AD930" s="39"/>
      <c r="AE930" s="39"/>
      <c r="AR930" s="240" t="s">
        <v>222</v>
      </c>
      <c r="AT930" s="240" t="s">
        <v>488</v>
      </c>
      <c r="AU930" s="240" t="s">
        <v>83</v>
      </c>
      <c r="AY930" s="18" t="s">
        <v>164</v>
      </c>
      <c r="BE930" s="241">
        <f>IF(N930="základní",J930,0)</f>
        <v>0</v>
      </c>
      <c r="BF930" s="241">
        <f>IF(N930="snížená",J930,0)</f>
        <v>0</v>
      </c>
      <c r="BG930" s="241">
        <f>IF(N930="zákl. přenesená",J930,0)</f>
        <v>0</v>
      </c>
      <c r="BH930" s="241">
        <f>IF(N930="sníž. přenesená",J930,0)</f>
        <v>0</v>
      </c>
      <c r="BI930" s="241">
        <f>IF(N930="nulová",J930,0)</f>
        <v>0</v>
      </c>
      <c r="BJ930" s="18" t="s">
        <v>81</v>
      </c>
      <c r="BK930" s="241">
        <f>ROUND(I930*H930,2)</f>
        <v>0</v>
      </c>
      <c r="BL930" s="18" t="s">
        <v>170</v>
      </c>
      <c r="BM930" s="240" t="s">
        <v>1406</v>
      </c>
    </row>
    <row r="931" s="2" customFormat="1">
      <c r="A931" s="39"/>
      <c r="B931" s="40"/>
      <c r="C931" s="41"/>
      <c r="D931" s="244" t="s">
        <v>563</v>
      </c>
      <c r="E931" s="41"/>
      <c r="F931" s="297" t="s">
        <v>1407</v>
      </c>
      <c r="G931" s="41"/>
      <c r="H931" s="41"/>
      <c r="I931" s="298"/>
      <c r="J931" s="41"/>
      <c r="K931" s="41"/>
      <c r="L931" s="45"/>
      <c r="M931" s="299"/>
      <c r="N931" s="300"/>
      <c r="O931" s="92"/>
      <c r="P931" s="92"/>
      <c r="Q931" s="92"/>
      <c r="R931" s="92"/>
      <c r="S931" s="92"/>
      <c r="T931" s="93"/>
      <c r="U931" s="39"/>
      <c r="V931" s="39"/>
      <c r="W931" s="39"/>
      <c r="X931" s="39"/>
      <c r="Y931" s="39"/>
      <c r="Z931" s="39"/>
      <c r="AA931" s="39"/>
      <c r="AB931" s="39"/>
      <c r="AC931" s="39"/>
      <c r="AD931" s="39"/>
      <c r="AE931" s="39"/>
      <c r="AT931" s="18" t="s">
        <v>563</v>
      </c>
      <c r="AU931" s="18" t="s">
        <v>83</v>
      </c>
    </row>
    <row r="932" s="13" customFormat="1">
      <c r="A932" s="13"/>
      <c r="B932" s="242"/>
      <c r="C932" s="243"/>
      <c r="D932" s="244" t="s">
        <v>172</v>
      </c>
      <c r="E932" s="245" t="s">
        <v>1</v>
      </c>
      <c r="F932" s="246" t="s">
        <v>81</v>
      </c>
      <c r="G932" s="243"/>
      <c r="H932" s="247">
        <v>1</v>
      </c>
      <c r="I932" s="248"/>
      <c r="J932" s="243"/>
      <c r="K932" s="243"/>
      <c r="L932" s="249"/>
      <c r="M932" s="250"/>
      <c r="N932" s="251"/>
      <c r="O932" s="251"/>
      <c r="P932" s="251"/>
      <c r="Q932" s="251"/>
      <c r="R932" s="251"/>
      <c r="S932" s="251"/>
      <c r="T932" s="252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T932" s="253" t="s">
        <v>172</v>
      </c>
      <c r="AU932" s="253" t="s">
        <v>83</v>
      </c>
      <c r="AV932" s="13" t="s">
        <v>83</v>
      </c>
      <c r="AW932" s="13" t="s">
        <v>31</v>
      </c>
      <c r="AX932" s="13" t="s">
        <v>81</v>
      </c>
      <c r="AY932" s="253" t="s">
        <v>164</v>
      </c>
    </row>
    <row r="933" s="2" customFormat="1" ht="24.15" customHeight="1">
      <c r="A933" s="39"/>
      <c r="B933" s="40"/>
      <c r="C933" s="228" t="s">
        <v>1408</v>
      </c>
      <c r="D933" s="228" t="s">
        <v>166</v>
      </c>
      <c r="E933" s="229" t="s">
        <v>817</v>
      </c>
      <c r="F933" s="230" t="s">
        <v>818</v>
      </c>
      <c r="G933" s="231" t="s">
        <v>556</v>
      </c>
      <c r="H933" s="232">
        <v>12</v>
      </c>
      <c r="I933" s="233"/>
      <c r="J933" s="234">
        <f>ROUND(I933*H933,2)</f>
        <v>0</v>
      </c>
      <c r="K933" s="235"/>
      <c r="L933" s="45"/>
      <c r="M933" s="236" t="s">
        <v>1</v>
      </c>
      <c r="N933" s="237" t="s">
        <v>39</v>
      </c>
      <c r="O933" s="92"/>
      <c r="P933" s="238">
        <f>O933*H933</f>
        <v>0</v>
      </c>
      <c r="Q933" s="238">
        <v>0.01247</v>
      </c>
      <c r="R933" s="238">
        <f>Q933*H933</f>
        <v>0.14964</v>
      </c>
      <c r="S933" s="238">
        <v>0</v>
      </c>
      <c r="T933" s="239">
        <f>S933*H933</f>
        <v>0</v>
      </c>
      <c r="U933" s="39"/>
      <c r="V933" s="39"/>
      <c r="W933" s="39"/>
      <c r="X933" s="39"/>
      <c r="Y933" s="39"/>
      <c r="Z933" s="39"/>
      <c r="AA933" s="39"/>
      <c r="AB933" s="39"/>
      <c r="AC933" s="39"/>
      <c r="AD933" s="39"/>
      <c r="AE933" s="39"/>
      <c r="AR933" s="240" t="s">
        <v>170</v>
      </c>
      <c r="AT933" s="240" t="s">
        <v>166</v>
      </c>
      <c r="AU933" s="240" t="s">
        <v>83</v>
      </c>
      <c r="AY933" s="18" t="s">
        <v>164</v>
      </c>
      <c r="BE933" s="241">
        <f>IF(N933="základní",J933,0)</f>
        <v>0</v>
      </c>
      <c r="BF933" s="241">
        <f>IF(N933="snížená",J933,0)</f>
        <v>0</v>
      </c>
      <c r="BG933" s="241">
        <f>IF(N933="zákl. přenesená",J933,0)</f>
        <v>0</v>
      </c>
      <c r="BH933" s="241">
        <f>IF(N933="sníž. přenesená",J933,0)</f>
        <v>0</v>
      </c>
      <c r="BI933" s="241">
        <f>IF(N933="nulová",J933,0)</f>
        <v>0</v>
      </c>
      <c r="BJ933" s="18" t="s">
        <v>81</v>
      </c>
      <c r="BK933" s="241">
        <f>ROUND(I933*H933,2)</f>
        <v>0</v>
      </c>
      <c r="BL933" s="18" t="s">
        <v>170</v>
      </c>
      <c r="BM933" s="240" t="s">
        <v>1409</v>
      </c>
    </row>
    <row r="934" s="13" customFormat="1">
      <c r="A934" s="13"/>
      <c r="B934" s="242"/>
      <c r="C934" s="243"/>
      <c r="D934" s="244" t="s">
        <v>172</v>
      </c>
      <c r="E934" s="245" t="s">
        <v>1</v>
      </c>
      <c r="F934" s="246" t="s">
        <v>8</v>
      </c>
      <c r="G934" s="243"/>
      <c r="H934" s="247">
        <v>12</v>
      </c>
      <c r="I934" s="248"/>
      <c r="J934" s="243"/>
      <c r="K934" s="243"/>
      <c r="L934" s="249"/>
      <c r="M934" s="250"/>
      <c r="N934" s="251"/>
      <c r="O934" s="251"/>
      <c r="P934" s="251"/>
      <c r="Q934" s="251"/>
      <c r="R934" s="251"/>
      <c r="S934" s="251"/>
      <c r="T934" s="252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T934" s="253" t="s">
        <v>172</v>
      </c>
      <c r="AU934" s="253" t="s">
        <v>83</v>
      </c>
      <c r="AV934" s="13" t="s">
        <v>83</v>
      </c>
      <c r="AW934" s="13" t="s">
        <v>31</v>
      </c>
      <c r="AX934" s="13" t="s">
        <v>81</v>
      </c>
      <c r="AY934" s="253" t="s">
        <v>164</v>
      </c>
    </row>
    <row r="935" s="2" customFormat="1" ht="16.5" customHeight="1">
      <c r="A935" s="39"/>
      <c r="B935" s="40"/>
      <c r="C935" s="286" t="s">
        <v>1410</v>
      </c>
      <c r="D935" s="286" t="s">
        <v>488</v>
      </c>
      <c r="E935" s="287" t="s">
        <v>821</v>
      </c>
      <c r="F935" s="288" t="s">
        <v>822</v>
      </c>
      <c r="G935" s="289" t="s">
        <v>556</v>
      </c>
      <c r="H935" s="290">
        <v>12</v>
      </c>
      <c r="I935" s="291"/>
      <c r="J935" s="292">
        <f>ROUND(I935*H935,2)</f>
        <v>0</v>
      </c>
      <c r="K935" s="293"/>
      <c r="L935" s="294"/>
      <c r="M935" s="295" t="s">
        <v>1</v>
      </c>
      <c r="N935" s="296" t="s">
        <v>39</v>
      </c>
      <c r="O935" s="92"/>
      <c r="P935" s="238">
        <f>O935*H935</f>
        <v>0</v>
      </c>
      <c r="Q935" s="238">
        <v>0.5</v>
      </c>
      <c r="R935" s="238">
        <f>Q935*H935</f>
        <v>6</v>
      </c>
      <c r="S935" s="238">
        <v>0</v>
      </c>
      <c r="T935" s="239">
        <f>S935*H935</f>
        <v>0</v>
      </c>
      <c r="U935" s="39"/>
      <c r="V935" s="39"/>
      <c r="W935" s="39"/>
      <c r="X935" s="39"/>
      <c r="Y935" s="39"/>
      <c r="Z935" s="39"/>
      <c r="AA935" s="39"/>
      <c r="AB935" s="39"/>
      <c r="AC935" s="39"/>
      <c r="AD935" s="39"/>
      <c r="AE935" s="39"/>
      <c r="AR935" s="240" t="s">
        <v>222</v>
      </c>
      <c r="AT935" s="240" t="s">
        <v>488</v>
      </c>
      <c r="AU935" s="240" t="s">
        <v>83</v>
      </c>
      <c r="AY935" s="18" t="s">
        <v>164</v>
      </c>
      <c r="BE935" s="241">
        <f>IF(N935="základní",J935,0)</f>
        <v>0</v>
      </c>
      <c r="BF935" s="241">
        <f>IF(N935="snížená",J935,0)</f>
        <v>0</v>
      </c>
      <c r="BG935" s="241">
        <f>IF(N935="zákl. přenesená",J935,0)</f>
        <v>0</v>
      </c>
      <c r="BH935" s="241">
        <f>IF(N935="sníž. přenesená",J935,0)</f>
        <v>0</v>
      </c>
      <c r="BI935" s="241">
        <f>IF(N935="nulová",J935,0)</f>
        <v>0</v>
      </c>
      <c r="BJ935" s="18" t="s">
        <v>81</v>
      </c>
      <c r="BK935" s="241">
        <f>ROUND(I935*H935,2)</f>
        <v>0</v>
      </c>
      <c r="BL935" s="18" t="s">
        <v>170</v>
      </c>
      <c r="BM935" s="240" t="s">
        <v>1411</v>
      </c>
    </row>
    <row r="936" s="2" customFormat="1">
      <c r="A936" s="39"/>
      <c r="B936" s="40"/>
      <c r="C936" s="41"/>
      <c r="D936" s="244" t="s">
        <v>563</v>
      </c>
      <c r="E936" s="41"/>
      <c r="F936" s="297" t="s">
        <v>824</v>
      </c>
      <c r="G936" s="41"/>
      <c r="H936" s="41"/>
      <c r="I936" s="298"/>
      <c r="J936" s="41"/>
      <c r="K936" s="41"/>
      <c r="L936" s="45"/>
      <c r="M936" s="299"/>
      <c r="N936" s="300"/>
      <c r="O936" s="92"/>
      <c r="P936" s="92"/>
      <c r="Q936" s="92"/>
      <c r="R936" s="92"/>
      <c r="S936" s="92"/>
      <c r="T936" s="93"/>
      <c r="U936" s="39"/>
      <c r="V936" s="39"/>
      <c r="W936" s="39"/>
      <c r="X936" s="39"/>
      <c r="Y936" s="39"/>
      <c r="Z936" s="39"/>
      <c r="AA936" s="39"/>
      <c r="AB936" s="39"/>
      <c r="AC936" s="39"/>
      <c r="AD936" s="39"/>
      <c r="AE936" s="39"/>
      <c r="AT936" s="18" t="s">
        <v>563</v>
      </c>
      <c r="AU936" s="18" t="s">
        <v>83</v>
      </c>
    </row>
    <row r="937" s="13" customFormat="1">
      <c r="A937" s="13"/>
      <c r="B937" s="242"/>
      <c r="C937" s="243"/>
      <c r="D937" s="244" t="s">
        <v>172</v>
      </c>
      <c r="E937" s="245" t="s">
        <v>1</v>
      </c>
      <c r="F937" s="246" t="s">
        <v>8</v>
      </c>
      <c r="G937" s="243"/>
      <c r="H937" s="247">
        <v>12</v>
      </c>
      <c r="I937" s="248"/>
      <c r="J937" s="243"/>
      <c r="K937" s="243"/>
      <c r="L937" s="249"/>
      <c r="M937" s="250"/>
      <c r="N937" s="251"/>
      <c r="O937" s="251"/>
      <c r="P937" s="251"/>
      <c r="Q937" s="251"/>
      <c r="R937" s="251"/>
      <c r="S937" s="251"/>
      <c r="T937" s="252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T937" s="253" t="s">
        <v>172</v>
      </c>
      <c r="AU937" s="253" t="s">
        <v>83</v>
      </c>
      <c r="AV937" s="13" t="s">
        <v>83</v>
      </c>
      <c r="AW937" s="13" t="s">
        <v>31</v>
      </c>
      <c r="AX937" s="13" t="s">
        <v>81</v>
      </c>
      <c r="AY937" s="253" t="s">
        <v>164</v>
      </c>
    </row>
    <row r="938" s="2" customFormat="1" ht="24.15" customHeight="1">
      <c r="A938" s="39"/>
      <c r="B938" s="40"/>
      <c r="C938" s="228" t="s">
        <v>1412</v>
      </c>
      <c r="D938" s="228" t="s">
        <v>166</v>
      </c>
      <c r="E938" s="229" t="s">
        <v>826</v>
      </c>
      <c r="F938" s="230" t="s">
        <v>827</v>
      </c>
      <c r="G938" s="231" t="s">
        <v>556</v>
      </c>
      <c r="H938" s="232">
        <v>4</v>
      </c>
      <c r="I938" s="233"/>
      <c r="J938" s="234">
        <f>ROUND(I938*H938,2)</f>
        <v>0</v>
      </c>
      <c r="K938" s="235"/>
      <c r="L938" s="45"/>
      <c r="M938" s="236" t="s">
        <v>1</v>
      </c>
      <c r="N938" s="237" t="s">
        <v>39</v>
      </c>
      <c r="O938" s="92"/>
      <c r="P938" s="238">
        <f>O938*H938</f>
        <v>0</v>
      </c>
      <c r="Q938" s="238">
        <v>0.023939999999999999</v>
      </c>
      <c r="R938" s="238">
        <f>Q938*H938</f>
        <v>0.095759999999999998</v>
      </c>
      <c r="S938" s="238">
        <v>0</v>
      </c>
      <c r="T938" s="239">
        <f>S938*H938</f>
        <v>0</v>
      </c>
      <c r="U938" s="39"/>
      <c r="V938" s="39"/>
      <c r="W938" s="39"/>
      <c r="X938" s="39"/>
      <c r="Y938" s="39"/>
      <c r="Z938" s="39"/>
      <c r="AA938" s="39"/>
      <c r="AB938" s="39"/>
      <c r="AC938" s="39"/>
      <c r="AD938" s="39"/>
      <c r="AE938" s="39"/>
      <c r="AR938" s="240" t="s">
        <v>170</v>
      </c>
      <c r="AT938" s="240" t="s">
        <v>166</v>
      </c>
      <c r="AU938" s="240" t="s">
        <v>83</v>
      </c>
      <c r="AY938" s="18" t="s">
        <v>164</v>
      </c>
      <c r="BE938" s="241">
        <f>IF(N938="základní",J938,0)</f>
        <v>0</v>
      </c>
      <c r="BF938" s="241">
        <f>IF(N938="snížená",J938,0)</f>
        <v>0</v>
      </c>
      <c r="BG938" s="241">
        <f>IF(N938="zákl. přenesená",J938,0)</f>
        <v>0</v>
      </c>
      <c r="BH938" s="241">
        <f>IF(N938="sníž. přenesená",J938,0)</f>
        <v>0</v>
      </c>
      <c r="BI938" s="241">
        <f>IF(N938="nulová",J938,0)</f>
        <v>0</v>
      </c>
      <c r="BJ938" s="18" t="s">
        <v>81</v>
      </c>
      <c r="BK938" s="241">
        <f>ROUND(I938*H938,2)</f>
        <v>0</v>
      </c>
      <c r="BL938" s="18" t="s">
        <v>170</v>
      </c>
      <c r="BM938" s="240" t="s">
        <v>1413</v>
      </c>
    </row>
    <row r="939" s="13" customFormat="1">
      <c r="A939" s="13"/>
      <c r="B939" s="242"/>
      <c r="C939" s="243"/>
      <c r="D939" s="244" t="s">
        <v>172</v>
      </c>
      <c r="E939" s="245" t="s">
        <v>1</v>
      </c>
      <c r="F939" s="246" t="s">
        <v>170</v>
      </c>
      <c r="G939" s="243"/>
      <c r="H939" s="247">
        <v>4</v>
      </c>
      <c r="I939" s="248"/>
      <c r="J939" s="243"/>
      <c r="K939" s="243"/>
      <c r="L939" s="249"/>
      <c r="M939" s="250"/>
      <c r="N939" s="251"/>
      <c r="O939" s="251"/>
      <c r="P939" s="251"/>
      <c r="Q939" s="251"/>
      <c r="R939" s="251"/>
      <c r="S939" s="251"/>
      <c r="T939" s="252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T939" s="253" t="s">
        <v>172</v>
      </c>
      <c r="AU939" s="253" t="s">
        <v>83</v>
      </c>
      <c r="AV939" s="13" t="s">
        <v>83</v>
      </c>
      <c r="AW939" s="13" t="s">
        <v>31</v>
      </c>
      <c r="AX939" s="13" t="s">
        <v>81</v>
      </c>
      <c r="AY939" s="253" t="s">
        <v>164</v>
      </c>
    </row>
    <row r="940" s="2" customFormat="1" ht="16.5" customHeight="1">
      <c r="A940" s="39"/>
      <c r="B940" s="40"/>
      <c r="C940" s="286" t="s">
        <v>1414</v>
      </c>
      <c r="D940" s="286" t="s">
        <v>488</v>
      </c>
      <c r="E940" s="287" t="s">
        <v>830</v>
      </c>
      <c r="F940" s="288" t="s">
        <v>831</v>
      </c>
      <c r="G940" s="289" t="s">
        <v>556</v>
      </c>
      <c r="H940" s="290">
        <v>4</v>
      </c>
      <c r="I940" s="291"/>
      <c r="J940" s="292">
        <f>ROUND(I940*H940,2)</f>
        <v>0</v>
      </c>
      <c r="K940" s="293"/>
      <c r="L940" s="294"/>
      <c r="M940" s="295" t="s">
        <v>1</v>
      </c>
      <c r="N940" s="296" t="s">
        <v>39</v>
      </c>
      <c r="O940" s="92"/>
      <c r="P940" s="238">
        <f>O940*H940</f>
        <v>0</v>
      </c>
      <c r="Q940" s="238">
        <v>1.3799999999999999</v>
      </c>
      <c r="R940" s="238">
        <f>Q940*H940</f>
        <v>5.5199999999999996</v>
      </c>
      <c r="S940" s="238">
        <v>0</v>
      </c>
      <c r="T940" s="239">
        <f>S940*H940</f>
        <v>0</v>
      </c>
      <c r="U940" s="39"/>
      <c r="V940" s="39"/>
      <c r="W940" s="39"/>
      <c r="X940" s="39"/>
      <c r="Y940" s="39"/>
      <c r="Z940" s="39"/>
      <c r="AA940" s="39"/>
      <c r="AB940" s="39"/>
      <c r="AC940" s="39"/>
      <c r="AD940" s="39"/>
      <c r="AE940" s="39"/>
      <c r="AR940" s="240" t="s">
        <v>222</v>
      </c>
      <c r="AT940" s="240" t="s">
        <v>488</v>
      </c>
      <c r="AU940" s="240" t="s">
        <v>83</v>
      </c>
      <c r="AY940" s="18" t="s">
        <v>164</v>
      </c>
      <c r="BE940" s="241">
        <f>IF(N940="základní",J940,0)</f>
        <v>0</v>
      </c>
      <c r="BF940" s="241">
        <f>IF(N940="snížená",J940,0)</f>
        <v>0</v>
      </c>
      <c r="BG940" s="241">
        <f>IF(N940="zákl. přenesená",J940,0)</f>
        <v>0</v>
      </c>
      <c r="BH940" s="241">
        <f>IF(N940="sníž. přenesená",J940,0)</f>
        <v>0</v>
      </c>
      <c r="BI940" s="241">
        <f>IF(N940="nulová",J940,0)</f>
        <v>0</v>
      </c>
      <c r="BJ940" s="18" t="s">
        <v>81</v>
      </c>
      <c r="BK940" s="241">
        <f>ROUND(I940*H940,2)</f>
        <v>0</v>
      </c>
      <c r="BL940" s="18" t="s">
        <v>170</v>
      </c>
      <c r="BM940" s="240" t="s">
        <v>1415</v>
      </c>
    </row>
    <row r="941" s="2" customFormat="1">
      <c r="A941" s="39"/>
      <c r="B941" s="40"/>
      <c r="C941" s="41"/>
      <c r="D941" s="244" t="s">
        <v>563</v>
      </c>
      <c r="E941" s="41"/>
      <c r="F941" s="297" t="s">
        <v>833</v>
      </c>
      <c r="G941" s="41"/>
      <c r="H941" s="41"/>
      <c r="I941" s="298"/>
      <c r="J941" s="41"/>
      <c r="K941" s="41"/>
      <c r="L941" s="45"/>
      <c r="M941" s="299"/>
      <c r="N941" s="300"/>
      <c r="O941" s="92"/>
      <c r="P941" s="92"/>
      <c r="Q941" s="92"/>
      <c r="R941" s="92"/>
      <c r="S941" s="92"/>
      <c r="T941" s="93"/>
      <c r="U941" s="39"/>
      <c r="V941" s="39"/>
      <c r="W941" s="39"/>
      <c r="X941" s="39"/>
      <c r="Y941" s="39"/>
      <c r="Z941" s="39"/>
      <c r="AA941" s="39"/>
      <c r="AB941" s="39"/>
      <c r="AC941" s="39"/>
      <c r="AD941" s="39"/>
      <c r="AE941" s="39"/>
      <c r="AT941" s="18" t="s">
        <v>563</v>
      </c>
      <c r="AU941" s="18" t="s">
        <v>83</v>
      </c>
    </row>
    <row r="942" s="13" customFormat="1">
      <c r="A942" s="13"/>
      <c r="B942" s="242"/>
      <c r="C942" s="243"/>
      <c r="D942" s="244" t="s">
        <v>172</v>
      </c>
      <c r="E942" s="245" t="s">
        <v>1</v>
      </c>
      <c r="F942" s="246" t="s">
        <v>170</v>
      </c>
      <c r="G942" s="243"/>
      <c r="H942" s="247">
        <v>4</v>
      </c>
      <c r="I942" s="248"/>
      <c r="J942" s="243"/>
      <c r="K942" s="243"/>
      <c r="L942" s="249"/>
      <c r="M942" s="250"/>
      <c r="N942" s="251"/>
      <c r="O942" s="251"/>
      <c r="P942" s="251"/>
      <c r="Q942" s="251"/>
      <c r="R942" s="251"/>
      <c r="S942" s="251"/>
      <c r="T942" s="252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T942" s="253" t="s">
        <v>172</v>
      </c>
      <c r="AU942" s="253" t="s">
        <v>83</v>
      </c>
      <c r="AV942" s="13" t="s">
        <v>83</v>
      </c>
      <c r="AW942" s="13" t="s">
        <v>31</v>
      </c>
      <c r="AX942" s="13" t="s">
        <v>81</v>
      </c>
      <c r="AY942" s="253" t="s">
        <v>164</v>
      </c>
    </row>
    <row r="943" s="2" customFormat="1" ht="37.8" customHeight="1">
      <c r="A943" s="39"/>
      <c r="B943" s="40"/>
      <c r="C943" s="228" t="s">
        <v>1416</v>
      </c>
      <c r="D943" s="228" t="s">
        <v>166</v>
      </c>
      <c r="E943" s="229" t="s">
        <v>835</v>
      </c>
      <c r="F943" s="230" t="s">
        <v>836</v>
      </c>
      <c r="G943" s="231" t="s">
        <v>556</v>
      </c>
      <c r="H943" s="232">
        <v>2</v>
      </c>
      <c r="I943" s="233"/>
      <c r="J943" s="234">
        <f>ROUND(I943*H943,2)</f>
        <v>0</v>
      </c>
      <c r="K943" s="235"/>
      <c r="L943" s="45"/>
      <c r="M943" s="236" t="s">
        <v>1</v>
      </c>
      <c r="N943" s="237" t="s">
        <v>39</v>
      </c>
      <c r="O943" s="92"/>
      <c r="P943" s="238">
        <f>O943*H943</f>
        <v>0</v>
      </c>
      <c r="Q943" s="238">
        <v>0.089999999999999997</v>
      </c>
      <c r="R943" s="238">
        <f>Q943*H943</f>
        <v>0.17999999999999999</v>
      </c>
      <c r="S943" s="238">
        <v>0</v>
      </c>
      <c r="T943" s="239">
        <f>S943*H943</f>
        <v>0</v>
      </c>
      <c r="U943" s="39"/>
      <c r="V943" s="39"/>
      <c r="W943" s="39"/>
      <c r="X943" s="39"/>
      <c r="Y943" s="39"/>
      <c r="Z943" s="39"/>
      <c r="AA943" s="39"/>
      <c r="AB943" s="39"/>
      <c r="AC943" s="39"/>
      <c r="AD943" s="39"/>
      <c r="AE943" s="39"/>
      <c r="AR943" s="240" t="s">
        <v>170</v>
      </c>
      <c r="AT943" s="240" t="s">
        <v>166</v>
      </c>
      <c r="AU943" s="240" t="s">
        <v>83</v>
      </c>
      <c r="AY943" s="18" t="s">
        <v>164</v>
      </c>
      <c r="BE943" s="241">
        <f>IF(N943="základní",J943,0)</f>
        <v>0</v>
      </c>
      <c r="BF943" s="241">
        <f>IF(N943="snížená",J943,0)</f>
        <v>0</v>
      </c>
      <c r="BG943" s="241">
        <f>IF(N943="zákl. přenesená",J943,0)</f>
        <v>0</v>
      </c>
      <c r="BH943" s="241">
        <f>IF(N943="sníž. přenesená",J943,0)</f>
        <v>0</v>
      </c>
      <c r="BI943" s="241">
        <f>IF(N943="nulová",J943,0)</f>
        <v>0</v>
      </c>
      <c r="BJ943" s="18" t="s">
        <v>81</v>
      </c>
      <c r="BK943" s="241">
        <f>ROUND(I943*H943,2)</f>
        <v>0</v>
      </c>
      <c r="BL943" s="18" t="s">
        <v>170</v>
      </c>
      <c r="BM943" s="240" t="s">
        <v>1417</v>
      </c>
    </row>
    <row r="944" s="13" customFormat="1">
      <c r="A944" s="13"/>
      <c r="B944" s="242"/>
      <c r="C944" s="243"/>
      <c r="D944" s="244" t="s">
        <v>172</v>
      </c>
      <c r="E944" s="245" t="s">
        <v>1</v>
      </c>
      <c r="F944" s="246" t="s">
        <v>83</v>
      </c>
      <c r="G944" s="243"/>
      <c r="H944" s="247">
        <v>2</v>
      </c>
      <c r="I944" s="248"/>
      <c r="J944" s="243"/>
      <c r="K944" s="243"/>
      <c r="L944" s="249"/>
      <c r="M944" s="250"/>
      <c r="N944" s="251"/>
      <c r="O944" s="251"/>
      <c r="P944" s="251"/>
      <c r="Q944" s="251"/>
      <c r="R944" s="251"/>
      <c r="S944" s="251"/>
      <c r="T944" s="252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T944" s="253" t="s">
        <v>172</v>
      </c>
      <c r="AU944" s="253" t="s">
        <v>83</v>
      </c>
      <c r="AV944" s="13" t="s">
        <v>83</v>
      </c>
      <c r="AW944" s="13" t="s">
        <v>31</v>
      </c>
      <c r="AX944" s="13" t="s">
        <v>81</v>
      </c>
      <c r="AY944" s="253" t="s">
        <v>164</v>
      </c>
    </row>
    <row r="945" s="2" customFormat="1" ht="16.5" customHeight="1">
      <c r="A945" s="39"/>
      <c r="B945" s="40"/>
      <c r="C945" s="286" t="s">
        <v>1418</v>
      </c>
      <c r="D945" s="286" t="s">
        <v>488</v>
      </c>
      <c r="E945" s="287" t="s">
        <v>839</v>
      </c>
      <c r="F945" s="288" t="s">
        <v>840</v>
      </c>
      <c r="G945" s="289" t="s">
        <v>556</v>
      </c>
      <c r="H945" s="290">
        <v>2</v>
      </c>
      <c r="I945" s="291"/>
      <c r="J945" s="292">
        <f>ROUND(I945*H945,2)</f>
        <v>0</v>
      </c>
      <c r="K945" s="293"/>
      <c r="L945" s="294"/>
      <c r="M945" s="295" t="s">
        <v>1</v>
      </c>
      <c r="N945" s="296" t="s">
        <v>39</v>
      </c>
      <c r="O945" s="92"/>
      <c r="P945" s="238">
        <f>O945*H945</f>
        <v>0</v>
      </c>
      <c r="Q945" s="238">
        <v>0.080000000000000002</v>
      </c>
      <c r="R945" s="238">
        <f>Q945*H945</f>
        <v>0.16</v>
      </c>
      <c r="S945" s="238">
        <v>0</v>
      </c>
      <c r="T945" s="239">
        <f>S945*H945</f>
        <v>0</v>
      </c>
      <c r="U945" s="39"/>
      <c r="V945" s="39"/>
      <c r="W945" s="39"/>
      <c r="X945" s="39"/>
      <c r="Y945" s="39"/>
      <c r="Z945" s="39"/>
      <c r="AA945" s="39"/>
      <c r="AB945" s="39"/>
      <c r="AC945" s="39"/>
      <c r="AD945" s="39"/>
      <c r="AE945" s="39"/>
      <c r="AR945" s="240" t="s">
        <v>222</v>
      </c>
      <c r="AT945" s="240" t="s">
        <v>488</v>
      </c>
      <c r="AU945" s="240" t="s">
        <v>83</v>
      </c>
      <c r="AY945" s="18" t="s">
        <v>164</v>
      </c>
      <c r="BE945" s="241">
        <f>IF(N945="základní",J945,0)</f>
        <v>0</v>
      </c>
      <c r="BF945" s="241">
        <f>IF(N945="snížená",J945,0)</f>
        <v>0</v>
      </c>
      <c r="BG945" s="241">
        <f>IF(N945="zákl. přenesená",J945,0)</f>
        <v>0</v>
      </c>
      <c r="BH945" s="241">
        <f>IF(N945="sníž. přenesená",J945,0)</f>
        <v>0</v>
      </c>
      <c r="BI945" s="241">
        <f>IF(N945="nulová",J945,0)</f>
        <v>0</v>
      </c>
      <c r="BJ945" s="18" t="s">
        <v>81</v>
      </c>
      <c r="BK945" s="241">
        <f>ROUND(I945*H945,2)</f>
        <v>0</v>
      </c>
      <c r="BL945" s="18" t="s">
        <v>170</v>
      </c>
      <c r="BM945" s="240" t="s">
        <v>1419</v>
      </c>
    </row>
    <row r="946" s="13" customFormat="1">
      <c r="A946" s="13"/>
      <c r="B946" s="242"/>
      <c r="C946" s="243"/>
      <c r="D946" s="244" t="s">
        <v>172</v>
      </c>
      <c r="E946" s="245" t="s">
        <v>1</v>
      </c>
      <c r="F946" s="246" t="s">
        <v>83</v>
      </c>
      <c r="G946" s="243"/>
      <c r="H946" s="247">
        <v>2</v>
      </c>
      <c r="I946" s="248"/>
      <c r="J946" s="243"/>
      <c r="K946" s="243"/>
      <c r="L946" s="249"/>
      <c r="M946" s="250"/>
      <c r="N946" s="251"/>
      <c r="O946" s="251"/>
      <c r="P946" s="251"/>
      <c r="Q946" s="251"/>
      <c r="R946" s="251"/>
      <c r="S946" s="251"/>
      <c r="T946" s="252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T946" s="253" t="s">
        <v>172</v>
      </c>
      <c r="AU946" s="253" t="s">
        <v>83</v>
      </c>
      <c r="AV946" s="13" t="s">
        <v>83</v>
      </c>
      <c r="AW946" s="13" t="s">
        <v>31</v>
      </c>
      <c r="AX946" s="13" t="s">
        <v>81</v>
      </c>
      <c r="AY946" s="253" t="s">
        <v>164</v>
      </c>
    </row>
    <row r="947" s="2" customFormat="1" ht="37.8" customHeight="1">
      <c r="A947" s="39"/>
      <c r="B947" s="40"/>
      <c r="C947" s="228" t="s">
        <v>1420</v>
      </c>
      <c r="D947" s="228" t="s">
        <v>166</v>
      </c>
      <c r="E947" s="229" t="s">
        <v>843</v>
      </c>
      <c r="F947" s="230" t="s">
        <v>844</v>
      </c>
      <c r="G947" s="231" t="s">
        <v>556</v>
      </c>
      <c r="H947" s="232">
        <v>15</v>
      </c>
      <c r="I947" s="233"/>
      <c r="J947" s="234">
        <f>ROUND(I947*H947,2)</f>
        <v>0</v>
      </c>
      <c r="K947" s="235"/>
      <c r="L947" s="45"/>
      <c r="M947" s="236" t="s">
        <v>1</v>
      </c>
      <c r="N947" s="237" t="s">
        <v>39</v>
      </c>
      <c r="O947" s="92"/>
      <c r="P947" s="238">
        <f>O947*H947</f>
        <v>0</v>
      </c>
      <c r="Q947" s="238">
        <v>0.089999999999999997</v>
      </c>
      <c r="R947" s="238">
        <f>Q947*H947</f>
        <v>1.3499999999999999</v>
      </c>
      <c r="S947" s="238">
        <v>0</v>
      </c>
      <c r="T947" s="239">
        <f>S947*H947</f>
        <v>0</v>
      </c>
      <c r="U947" s="39"/>
      <c r="V947" s="39"/>
      <c r="W947" s="39"/>
      <c r="X947" s="39"/>
      <c r="Y947" s="39"/>
      <c r="Z947" s="39"/>
      <c r="AA947" s="39"/>
      <c r="AB947" s="39"/>
      <c r="AC947" s="39"/>
      <c r="AD947" s="39"/>
      <c r="AE947" s="39"/>
      <c r="AR947" s="240" t="s">
        <v>170</v>
      </c>
      <c r="AT947" s="240" t="s">
        <v>166</v>
      </c>
      <c r="AU947" s="240" t="s">
        <v>83</v>
      </c>
      <c r="AY947" s="18" t="s">
        <v>164</v>
      </c>
      <c r="BE947" s="241">
        <f>IF(N947="základní",J947,0)</f>
        <v>0</v>
      </c>
      <c r="BF947" s="241">
        <f>IF(N947="snížená",J947,0)</f>
        <v>0</v>
      </c>
      <c r="BG947" s="241">
        <f>IF(N947="zákl. přenesená",J947,0)</f>
        <v>0</v>
      </c>
      <c r="BH947" s="241">
        <f>IF(N947="sníž. přenesená",J947,0)</f>
        <v>0</v>
      </c>
      <c r="BI947" s="241">
        <f>IF(N947="nulová",J947,0)</f>
        <v>0</v>
      </c>
      <c r="BJ947" s="18" t="s">
        <v>81</v>
      </c>
      <c r="BK947" s="241">
        <f>ROUND(I947*H947,2)</f>
        <v>0</v>
      </c>
      <c r="BL947" s="18" t="s">
        <v>170</v>
      </c>
      <c r="BM947" s="240" t="s">
        <v>1421</v>
      </c>
    </row>
    <row r="948" s="13" customFormat="1">
      <c r="A948" s="13"/>
      <c r="B948" s="242"/>
      <c r="C948" s="243"/>
      <c r="D948" s="244" t="s">
        <v>172</v>
      </c>
      <c r="E948" s="245" t="s">
        <v>1</v>
      </c>
      <c r="F948" s="246" t="s">
        <v>291</v>
      </c>
      <c r="G948" s="243"/>
      <c r="H948" s="247">
        <v>15</v>
      </c>
      <c r="I948" s="248"/>
      <c r="J948" s="243"/>
      <c r="K948" s="243"/>
      <c r="L948" s="249"/>
      <c r="M948" s="250"/>
      <c r="N948" s="251"/>
      <c r="O948" s="251"/>
      <c r="P948" s="251"/>
      <c r="Q948" s="251"/>
      <c r="R948" s="251"/>
      <c r="S948" s="251"/>
      <c r="T948" s="252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T948" s="253" t="s">
        <v>172</v>
      </c>
      <c r="AU948" s="253" t="s">
        <v>83</v>
      </c>
      <c r="AV948" s="13" t="s">
        <v>83</v>
      </c>
      <c r="AW948" s="13" t="s">
        <v>31</v>
      </c>
      <c r="AX948" s="13" t="s">
        <v>81</v>
      </c>
      <c r="AY948" s="253" t="s">
        <v>164</v>
      </c>
    </row>
    <row r="949" s="2" customFormat="1" ht="16.5" customHeight="1">
      <c r="A949" s="39"/>
      <c r="B949" s="40"/>
      <c r="C949" s="286" t="s">
        <v>1422</v>
      </c>
      <c r="D949" s="286" t="s">
        <v>488</v>
      </c>
      <c r="E949" s="287" t="s">
        <v>847</v>
      </c>
      <c r="F949" s="288" t="s">
        <v>848</v>
      </c>
      <c r="G949" s="289" t="s">
        <v>556</v>
      </c>
      <c r="H949" s="290">
        <v>15</v>
      </c>
      <c r="I949" s="291"/>
      <c r="J949" s="292">
        <f>ROUND(I949*H949,2)</f>
        <v>0</v>
      </c>
      <c r="K949" s="293"/>
      <c r="L949" s="294"/>
      <c r="M949" s="295" t="s">
        <v>1</v>
      </c>
      <c r="N949" s="296" t="s">
        <v>39</v>
      </c>
      <c r="O949" s="92"/>
      <c r="P949" s="238">
        <f>O949*H949</f>
        <v>0</v>
      </c>
      <c r="Q949" s="238">
        <v>0.12</v>
      </c>
      <c r="R949" s="238">
        <f>Q949*H949</f>
        <v>1.7999999999999998</v>
      </c>
      <c r="S949" s="238">
        <v>0</v>
      </c>
      <c r="T949" s="239">
        <f>S949*H949</f>
        <v>0</v>
      </c>
      <c r="U949" s="39"/>
      <c r="V949" s="39"/>
      <c r="W949" s="39"/>
      <c r="X949" s="39"/>
      <c r="Y949" s="39"/>
      <c r="Z949" s="39"/>
      <c r="AA949" s="39"/>
      <c r="AB949" s="39"/>
      <c r="AC949" s="39"/>
      <c r="AD949" s="39"/>
      <c r="AE949" s="39"/>
      <c r="AR949" s="240" t="s">
        <v>222</v>
      </c>
      <c r="AT949" s="240" t="s">
        <v>488</v>
      </c>
      <c r="AU949" s="240" t="s">
        <v>83</v>
      </c>
      <c r="AY949" s="18" t="s">
        <v>164</v>
      </c>
      <c r="BE949" s="241">
        <f>IF(N949="základní",J949,0)</f>
        <v>0</v>
      </c>
      <c r="BF949" s="241">
        <f>IF(N949="snížená",J949,0)</f>
        <v>0</v>
      </c>
      <c r="BG949" s="241">
        <f>IF(N949="zákl. přenesená",J949,0)</f>
        <v>0</v>
      </c>
      <c r="BH949" s="241">
        <f>IF(N949="sníž. přenesená",J949,0)</f>
        <v>0</v>
      </c>
      <c r="BI949" s="241">
        <f>IF(N949="nulová",J949,0)</f>
        <v>0</v>
      </c>
      <c r="BJ949" s="18" t="s">
        <v>81</v>
      </c>
      <c r="BK949" s="241">
        <f>ROUND(I949*H949,2)</f>
        <v>0</v>
      </c>
      <c r="BL949" s="18" t="s">
        <v>170</v>
      </c>
      <c r="BM949" s="240" t="s">
        <v>1423</v>
      </c>
    </row>
    <row r="950" s="13" customFormat="1">
      <c r="A950" s="13"/>
      <c r="B950" s="242"/>
      <c r="C950" s="243"/>
      <c r="D950" s="244" t="s">
        <v>172</v>
      </c>
      <c r="E950" s="245" t="s">
        <v>1</v>
      </c>
      <c r="F950" s="246" t="s">
        <v>291</v>
      </c>
      <c r="G950" s="243"/>
      <c r="H950" s="247">
        <v>15</v>
      </c>
      <c r="I950" s="248"/>
      <c r="J950" s="243"/>
      <c r="K950" s="243"/>
      <c r="L950" s="249"/>
      <c r="M950" s="250"/>
      <c r="N950" s="251"/>
      <c r="O950" s="251"/>
      <c r="P950" s="251"/>
      <c r="Q950" s="251"/>
      <c r="R950" s="251"/>
      <c r="S950" s="251"/>
      <c r="T950" s="252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T950" s="253" t="s">
        <v>172</v>
      </c>
      <c r="AU950" s="253" t="s">
        <v>83</v>
      </c>
      <c r="AV950" s="13" t="s">
        <v>83</v>
      </c>
      <c r="AW950" s="13" t="s">
        <v>31</v>
      </c>
      <c r="AX950" s="13" t="s">
        <v>81</v>
      </c>
      <c r="AY950" s="253" t="s">
        <v>164</v>
      </c>
    </row>
    <row r="951" s="2" customFormat="1" ht="24.15" customHeight="1">
      <c r="A951" s="39"/>
      <c r="B951" s="40"/>
      <c r="C951" s="228" t="s">
        <v>1424</v>
      </c>
      <c r="D951" s="228" t="s">
        <v>166</v>
      </c>
      <c r="E951" s="229" t="s">
        <v>855</v>
      </c>
      <c r="F951" s="230" t="s">
        <v>856</v>
      </c>
      <c r="G951" s="231" t="s">
        <v>556</v>
      </c>
      <c r="H951" s="232">
        <v>17</v>
      </c>
      <c r="I951" s="233"/>
      <c r="J951" s="234">
        <f>ROUND(I951*H951,2)</f>
        <v>0</v>
      </c>
      <c r="K951" s="235"/>
      <c r="L951" s="45"/>
      <c r="M951" s="236" t="s">
        <v>1</v>
      </c>
      <c r="N951" s="237" t="s">
        <v>39</v>
      </c>
      <c r="O951" s="92"/>
      <c r="P951" s="238">
        <f>O951*H951</f>
        <v>0</v>
      </c>
      <c r="Q951" s="238">
        <v>0</v>
      </c>
      <c r="R951" s="238">
        <f>Q951*H951</f>
        <v>0</v>
      </c>
      <c r="S951" s="238">
        <v>0</v>
      </c>
      <c r="T951" s="239">
        <f>S951*H951</f>
        <v>0</v>
      </c>
      <c r="U951" s="39"/>
      <c r="V951" s="39"/>
      <c r="W951" s="39"/>
      <c r="X951" s="39"/>
      <c r="Y951" s="39"/>
      <c r="Z951" s="39"/>
      <c r="AA951" s="39"/>
      <c r="AB951" s="39"/>
      <c r="AC951" s="39"/>
      <c r="AD951" s="39"/>
      <c r="AE951" s="39"/>
      <c r="AR951" s="240" t="s">
        <v>170</v>
      </c>
      <c r="AT951" s="240" t="s">
        <v>166</v>
      </c>
      <c r="AU951" s="240" t="s">
        <v>83</v>
      </c>
      <c r="AY951" s="18" t="s">
        <v>164</v>
      </c>
      <c r="BE951" s="241">
        <f>IF(N951="základní",J951,0)</f>
        <v>0</v>
      </c>
      <c r="BF951" s="241">
        <f>IF(N951="snížená",J951,0)</f>
        <v>0</v>
      </c>
      <c r="BG951" s="241">
        <f>IF(N951="zákl. přenesená",J951,0)</f>
        <v>0</v>
      </c>
      <c r="BH951" s="241">
        <f>IF(N951="sníž. přenesená",J951,0)</f>
        <v>0</v>
      </c>
      <c r="BI951" s="241">
        <f>IF(N951="nulová",J951,0)</f>
        <v>0</v>
      </c>
      <c r="BJ951" s="18" t="s">
        <v>81</v>
      </c>
      <c r="BK951" s="241">
        <f>ROUND(I951*H951,2)</f>
        <v>0</v>
      </c>
      <c r="BL951" s="18" t="s">
        <v>170</v>
      </c>
      <c r="BM951" s="240" t="s">
        <v>1425</v>
      </c>
    </row>
    <row r="952" s="14" customFormat="1">
      <c r="A952" s="14"/>
      <c r="B952" s="254"/>
      <c r="C952" s="255"/>
      <c r="D952" s="244" t="s">
        <v>172</v>
      </c>
      <c r="E952" s="256" t="s">
        <v>1</v>
      </c>
      <c r="F952" s="257" t="s">
        <v>1426</v>
      </c>
      <c r="G952" s="255"/>
      <c r="H952" s="256" t="s">
        <v>1</v>
      </c>
      <c r="I952" s="258"/>
      <c r="J952" s="255"/>
      <c r="K952" s="255"/>
      <c r="L952" s="259"/>
      <c r="M952" s="260"/>
      <c r="N952" s="261"/>
      <c r="O952" s="261"/>
      <c r="P952" s="261"/>
      <c r="Q952" s="261"/>
      <c r="R952" s="261"/>
      <c r="S952" s="261"/>
      <c r="T952" s="262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T952" s="263" t="s">
        <v>172</v>
      </c>
      <c r="AU952" s="263" t="s">
        <v>83</v>
      </c>
      <c r="AV952" s="14" t="s">
        <v>81</v>
      </c>
      <c r="AW952" s="14" t="s">
        <v>31</v>
      </c>
      <c r="AX952" s="14" t="s">
        <v>12</v>
      </c>
      <c r="AY952" s="263" t="s">
        <v>164</v>
      </c>
    </row>
    <row r="953" s="13" customFormat="1">
      <c r="A953" s="13"/>
      <c r="B953" s="242"/>
      <c r="C953" s="243"/>
      <c r="D953" s="244" t="s">
        <v>172</v>
      </c>
      <c r="E953" s="245" t="s">
        <v>1</v>
      </c>
      <c r="F953" s="246" t="s">
        <v>1427</v>
      </c>
      <c r="G953" s="243"/>
      <c r="H953" s="247">
        <v>17</v>
      </c>
      <c r="I953" s="248"/>
      <c r="J953" s="243"/>
      <c r="K953" s="243"/>
      <c r="L953" s="249"/>
      <c r="M953" s="250"/>
      <c r="N953" s="251"/>
      <c r="O953" s="251"/>
      <c r="P953" s="251"/>
      <c r="Q953" s="251"/>
      <c r="R953" s="251"/>
      <c r="S953" s="251"/>
      <c r="T953" s="252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T953" s="253" t="s">
        <v>172</v>
      </c>
      <c r="AU953" s="253" t="s">
        <v>83</v>
      </c>
      <c r="AV953" s="13" t="s">
        <v>83</v>
      </c>
      <c r="AW953" s="13" t="s">
        <v>31</v>
      </c>
      <c r="AX953" s="13" t="s">
        <v>81</v>
      </c>
      <c r="AY953" s="253" t="s">
        <v>164</v>
      </c>
    </row>
    <row r="954" s="2" customFormat="1" ht="24.15" customHeight="1">
      <c r="A954" s="39"/>
      <c r="B954" s="40"/>
      <c r="C954" s="228" t="s">
        <v>1428</v>
      </c>
      <c r="D954" s="228" t="s">
        <v>166</v>
      </c>
      <c r="E954" s="229" t="s">
        <v>1429</v>
      </c>
      <c r="F954" s="230" t="s">
        <v>1430</v>
      </c>
      <c r="G954" s="231" t="s">
        <v>556</v>
      </c>
      <c r="H954" s="232">
        <v>1</v>
      </c>
      <c r="I954" s="233"/>
      <c r="J954" s="234">
        <f>ROUND(I954*H954,2)</f>
        <v>0</v>
      </c>
      <c r="K954" s="235"/>
      <c r="L954" s="45"/>
      <c r="M954" s="236" t="s">
        <v>1</v>
      </c>
      <c r="N954" s="237" t="s">
        <v>39</v>
      </c>
      <c r="O954" s="92"/>
      <c r="P954" s="238">
        <f>O954*H954</f>
        <v>0</v>
      </c>
      <c r="Q954" s="238">
        <v>0</v>
      </c>
      <c r="R954" s="238">
        <f>Q954*H954</f>
        <v>0</v>
      </c>
      <c r="S954" s="238">
        <v>0</v>
      </c>
      <c r="T954" s="239">
        <f>S954*H954</f>
        <v>0</v>
      </c>
      <c r="U954" s="39"/>
      <c r="V954" s="39"/>
      <c r="W954" s="39"/>
      <c r="X954" s="39"/>
      <c r="Y954" s="39"/>
      <c r="Z954" s="39"/>
      <c r="AA954" s="39"/>
      <c r="AB954" s="39"/>
      <c r="AC954" s="39"/>
      <c r="AD954" s="39"/>
      <c r="AE954" s="39"/>
      <c r="AR954" s="240" t="s">
        <v>170</v>
      </c>
      <c r="AT954" s="240" t="s">
        <v>166</v>
      </c>
      <c r="AU954" s="240" t="s">
        <v>83</v>
      </c>
      <c r="AY954" s="18" t="s">
        <v>164</v>
      </c>
      <c r="BE954" s="241">
        <f>IF(N954="základní",J954,0)</f>
        <v>0</v>
      </c>
      <c r="BF954" s="241">
        <f>IF(N954="snížená",J954,0)</f>
        <v>0</v>
      </c>
      <c r="BG954" s="241">
        <f>IF(N954="zákl. přenesená",J954,0)</f>
        <v>0</v>
      </c>
      <c r="BH954" s="241">
        <f>IF(N954="sníž. přenesená",J954,0)</f>
        <v>0</v>
      </c>
      <c r="BI954" s="241">
        <f>IF(N954="nulová",J954,0)</f>
        <v>0</v>
      </c>
      <c r="BJ954" s="18" t="s">
        <v>81</v>
      </c>
      <c r="BK954" s="241">
        <f>ROUND(I954*H954,2)</f>
        <v>0</v>
      </c>
      <c r="BL954" s="18" t="s">
        <v>170</v>
      </c>
      <c r="BM954" s="240" t="s">
        <v>1431</v>
      </c>
    </row>
    <row r="955" s="13" customFormat="1">
      <c r="A955" s="13"/>
      <c r="B955" s="242"/>
      <c r="C955" s="243"/>
      <c r="D955" s="244" t="s">
        <v>172</v>
      </c>
      <c r="E955" s="245" t="s">
        <v>1</v>
      </c>
      <c r="F955" s="246" t="s">
        <v>81</v>
      </c>
      <c r="G955" s="243"/>
      <c r="H955" s="247">
        <v>1</v>
      </c>
      <c r="I955" s="248"/>
      <c r="J955" s="243"/>
      <c r="K955" s="243"/>
      <c r="L955" s="249"/>
      <c r="M955" s="250"/>
      <c r="N955" s="251"/>
      <c r="O955" s="251"/>
      <c r="P955" s="251"/>
      <c r="Q955" s="251"/>
      <c r="R955" s="251"/>
      <c r="S955" s="251"/>
      <c r="T955" s="252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T955" s="253" t="s">
        <v>172</v>
      </c>
      <c r="AU955" s="253" t="s">
        <v>83</v>
      </c>
      <c r="AV955" s="13" t="s">
        <v>83</v>
      </c>
      <c r="AW955" s="13" t="s">
        <v>31</v>
      </c>
      <c r="AX955" s="13" t="s">
        <v>81</v>
      </c>
      <c r="AY955" s="253" t="s">
        <v>164</v>
      </c>
    </row>
    <row r="956" s="2" customFormat="1" ht="16.5" customHeight="1">
      <c r="A956" s="39"/>
      <c r="B956" s="40"/>
      <c r="C956" s="286" t="s">
        <v>1432</v>
      </c>
      <c r="D956" s="286" t="s">
        <v>488</v>
      </c>
      <c r="E956" s="287" t="s">
        <v>1433</v>
      </c>
      <c r="F956" s="288" t="s">
        <v>1434</v>
      </c>
      <c r="G956" s="289" t="s">
        <v>556</v>
      </c>
      <c r="H956" s="290">
        <v>1</v>
      </c>
      <c r="I956" s="291"/>
      <c r="J956" s="292">
        <f>ROUND(I956*H956,2)</f>
        <v>0</v>
      </c>
      <c r="K956" s="293"/>
      <c r="L956" s="294"/>
      <c r="M956" s="295" t="s">
        <v>1</v>
      </c>
      <c r="N956" s="296" t="s">
        <v>39</v>
      </c>
      <c r="O956" s="92"/>
      <c r="P956" s="238">
        <f>O956*H956</f>
        <v>0</v>
      </c>
      <c r="Q956" s="238">
        <v>0.0032000000000000002</v>
      </c>
      <c r="R956" s="238">
        <f>Q956*H956</f>
        <v>0.0032000000000000002</v>
      </c>
      <c r="S956" s="238">
        <v>0</v>
      </c>
      <c r="T956" s="239">
        <f>S956*H956</f>
        <v>0</v>
      </c>
      <c r="U956" s="39"/>
      <c r="V956" s="39"/>
      <c r="W956" s="39"/>
      <c r="X956" s="39"/>
      <c r="Y956" s="39"/>
      <c r="Z956" s="39"/>
      <c r="AA956" s="39"/>
      <c r="AB956" s="39"/>
      <c r="AC956" s="39"/>
      <c r="AD956" s="39"/>
      <c r="AE956" s="39"/>
      <c r="AR956" s="240" t="s">
        <v>222</v>
      </c>
      <c r="AT956" s="240" t="s">
        <v>488</v>
      </c>
      <c r="AU956" s="240" t="s">
        <v>83</v>
      </c>
      <c r="AY956" s="18" t="s">
        <v>164</v>
      </c>
      <c r="BE956" s="241">
        <f>IF(N956="základní",J956,0)</f>
        <v>0</v>
      </c>
      <c r="BF956" s="241">
        <f>IF(N956="snížená",J956,0)</f>
        <v>0</v>
      </c>
      <c r="BG956" s="241">
        <f>IF(N956="zákl. přenesená",J956,0)</f>
        <v>0</v>
      </c>
      <c r="BH956" s="241">
        <f>IF(N956="sníž. přenesená",J956,0)</f>
        <v>0</v>
      </c>
      <c r="BI956" s="241">
        <f>IF(N956="nulová",J956,0)</f>
        <v>0</v>
      </c>
      <c r="BJ956" s="18" t="s">
        <v>81</v>
      </c>
      <c r="BK956" s="241">
        <f>ROUND(I956*H956,2)</f>
        <v>0</v>
      </c>
      <c r="BL956" s="18" t="s">
        <v>170</v>
      </c>
      <c r="BM956" s="240" t="s">
        <v>1435</v>
      </c>
    </row>
    <row r="957" s="13" customFormat="1">
      <c r="A957" s="13"/>
      <c r="B957" s="242"/>
      <c r="C957" s="243"/>
      <c r="D957" s="244" t="s">
        <v>172</v>
      </c>
      <c r="E957" s="245" t="s">
        <v>1</v>
      </c>
      <c r="F957" s="246" t="s">
        <v>81</v>
      </c>
      <c r="G957" s="243"/>
      <c r="H957" s="247">
        <v>1</v>
      </c>
      <c r="I957" s="248"/>
      <c r="J957" s="243"/>
      <c r="K957" s="243"/>
      <c r="L957" s="249"/>
      <c r="M957" s="250"/>
      <c r="N957" s="251"/>
      <c r="O957" s="251"/>
      <c r="P957" s="251"/>
      <c r="Q957" s="251"/>
      <c r="R957" s="251"/>
      <c r="S957" s="251"/>
      <c r="T957" s="252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T957" s="253" t="s">
        <v>172</v>
      </c>
      <c r="AU957" s="253" t="s">
        <v>83</v>
      </c>
      <c r="AV957" s="13" t="s">
        <v>83</v>
      </c>
      <c r="AW957" s="13" t="s">
        <v>31</v>
      </c>
      <c r="AX957" s="13" t="s">
        <v>81</v>
      </c>
      <c r="AY957" s="253" t="s">
        <v>164</v>
      </c>
    </row>
    <row r="958" s="2" customFormat="1" ht="16.5" customHeight="1">
      <c r="A958" s="39"/>
      <c r="B958" s="40"/>
      <c r="C958" s="286" t="s">
        <v>1436</v>
      </c>
      <c r="D958" s="286" t="s">
        <v>488</v>
      </c>
      <c r="E958" s="287" t="s">
        <v>1437</v>
      </c>
      <c r="F958" s="288" t="s">
        <v>1438</v>
      </c>
      <c r="G958" s="289" t="s">
        <v>556</v>
      </c>
      <c r="H958" s="290">
        <v>2</v>
      </c>
      <c r="I958" s="291"/>
      <c r="J958" s="292">
        <f>ROUND(I958*H958,2)</f>
        <v>0</v>
      </c>
      <c r="K958" s="293"/>
      <c r="L958" s="294"/>
      <c r="M958" s="295" t="s">
        <v>1</v>
      </c>
      <c r="N958" s="296" t="s">
        <v>39</v>
      </c>
      <c r="O958" s="92"/>
      <c r="P958" s="238">
        <f>O958*H958</f>
        <v>0</v>
      </c>
      <c r="Q958" s="238">
        <v>0.0032000000000000002</v>
      </c>
      <c r="R958" s="238">
        <f>Q958*H958</f>
        <v>0.0064000000000000003</v>
      </c>
      <c r="S958" s="238">
        <v>0</v>
      </c>
      <c r="T958" s="239">
        <f>S958*H958</f>
        <v>0</v>
      </c>
      <c r="U958" s="39"/>
      <c r="V958" s="39"/>
      <c r="W958" s="39"/>
      <c r="X958" s="39"/>
      <c r="Y958" s="39"/>
      <c r="Z958" s="39"/>
      <c r="AA958" s="39"/>
      <c r="AB958" s="39"/>
      <c r="AC958" s="39"/>
      <c r="AD958" s="39"/>
      <c r="AE958" s="39"/>
      <c r="AR958" s="240" t="s">
        <v>222</v>
      </c>
      <c r="AT958" s="240" t="s">
        <v>488</v>
      </c>
      <c r="AU958" s="240" t="s">
        <v>83</v>
      </c>
      <c r="AY958" s="18" t="s">
        <v>164</v>
      </c>
      <c r="BE958" s="241">
        <f>IF(N958="základní",J958,0)</f>
        <v>0</v>
      </c>
      <c r="BF958" s="241">
        <f>IF(N958="snížená",J958,0)</f>
        <v>0</v>
      </c>
      <c r="BG958" s="241">
        <f>IF(N958="zákl. přenesená",J958,0)</f>
        <v>0</v>
      </c>
      <c r="BH958" s="241">
        <f>IF(N958="sníž. přenesená",J958,0)</f>
        <v>0</v>
      </c>
      <c r="BI958" s="241">
        <f>IF(N958="nulová",J958,0)</f>
        <v>0</v>
      </c>
      <c r="BJ958" s="18" t="s">
        <v>81</v>
      </c>
      <c r="BK958" s="241">
        <f>ROUND(I958*H958,2)</f>
        <v>0</v>
      </c>
      <c r="BL958" s="18" t="s">
        <v>170</v>
      </c>
      <c r="BM958" s="240" t="s">
        <v>1439</v>
      </c>
    </row>
    <row r="959" s="13" customFormat="1">
      <c r="A959" s="13"/>
      <c r="B959" s="242"/>
      <c r="C959" s="243"/>
      <c r="D959" s="244" t="s">
        <v>172</v>
      </c>
      <c r="E959" s="245" t="s">
        <v>1</v>
      </c>
      <c r="F959" s="246" t="s">
        <v>83</v>
      </c>
      <c r="G959" s="243"/>
      <c r="H959" s="247">
        <v>2</v>
      </c>
      <c r="I959" s="248"/>
      <c r="J959" s="243"/>
      <c r="K959" s="243"/>
      <c r="L959" s="249"/>
      <c r="M959" s="250"/>
      <c r="N959" s="251"/>
      <c r="O959" s="251"/>
      <c r="P959" s="251"/>
      <c r="Q959" s="251"/>
      <c r="R959" s="251"/>
      <c r="S959" s="251"/>
      <c r="T959" s="252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T959" s="253" t="s">
        <v>172</v>
      </c>
      <c r="AU959" s="253" t="s">
        <v>83</v>
      </c>
      <c r="AV959" s="13" t="s">
        <v>83</v>
      </c>
      <c r="AW959" s="13" t="s">
        <v>31</v>
      </c>
      <c r="AX959" s="13" t="s">
        <v>81</v>
      </c>
      <c r="AY959" s="253" t="s">
        <v>164</v>
      </c>
    </row>
    <row r="960" s="2" customFormat="1" ht="21.75" customHeight="1">
      <c r="A960" s="39"/>
      <c r="B960" s="40"/>
      <c r="C960" s="286" t="s">
        <v>1440</v>
      </c>
      <c r="D960" s="286" t="s">
        <v>488</v>
      </c>
      <c r="E960" s="287" t="s">
        <v>1441</v>
      </c>
      <c r="F960" s="288" t="s">
        <v>1442</v>
      </c>
      <c r="G960" s="289" t="s">
        <v>556</v>
      </c>
      <c r="H960" s="290">
        <v>1</v>
      </c>
      <c r="I960" s="291"/>
      <c r="J960" s="292">
        <f>ROUND(I960*H960,2)</f>
        <v>0</v>
      </c>
      <c r="K960" s="293"/>
      <c r="L960" s="294"/>
      <c r="M960" s="295" t="s">
        <v>1</v>
      </c>
      <c r="N960" s="296" t="s">
        <v>39</v>
      </c>
      <c r="O960" s="92"/>
      <c r="P960" s="238">
        <f>O960*H960</f>
        <v>0</v>
      </c>
      <c r="Q960" s="238">
        <v>0.0032000000000000002</v>
      </c>
      <c r="R960" s="238">
        <f>Q960*H960</f>
        <v>0.0032000000000000002</v>
      </c>
      <c r="S960" s="238">
        <v>0</v>
      </c>
      <c r="T960" s="239">
        <f>S960*H960</f>
        <v>0</v>
      </c>
      <c r="U960" s="39"/>
      <c r="V960" s="39"/>
      <c r="W960" s="39"/>
      <c r="X960" s="39"/>
      <c r="Y960" s="39"/>
      <c r="Z960" s="39"/>
      <c r="AA960" s="39"/>
      <c r="AB960" s="39"/>
      <c r="AC960" s="39"/>
      <c r="AD960" s="39"/>
      <c r="AE960" s="39"/>
      <c r="AR960" s="240" t="s">
        <v>222</v>
      </c>
      <c r="AT960" s="240" t="s">
        <v>488</v>
      </c>
      <c r="AU960" s="240" t="s">
        <v>83</v>
      </c>
      <c r="AY960" s="18" t="s">
        <v>164</v>
      </c>
      <c r="BE960" s="241">
        <f>IF(N960="základní",J960,0)</f>
        <v>0</v>
      </c>
      <c r="BF960" s="241">
        <f>IF(N960="snížená",J960,0)</f>
        <v>0</v>
      </c>
      <c r="BG960" s="241">
        <f>IF(N960="zákl. přenesená",J960,0)</f>
        <v>0</v>
      </c>
      <c r="BH960" s="241">
        <f>IF(N960="sníž. přenesená",J960,0)</f>
        <v>0</v>
      </c>
      <c r="BI960" s="241">
        <f>IF(N960="nulová",J960,0)</f>
        <v>0</v>
      </c>
      <c r="BJ960" s="18" t="s">
        <v>81</v>
      </c>
      <c r="BK960" s="241">
        <f>ROUND(I960*H960,2)</f>
        <v>0</v>
      </c>
      <c r="BL960" s="18" t="s">
        <v>170</v>
      </c>
      <c r="BM960" s="240" t="s">
        <v>1443</v>
      </c>
    </row>
    <row r="961" s="13" customFormat="1">
      <c r="A961" s="13"/>
      <c r="B961" s="242"/>
      <c r="C961" s="243"/>
      <c r="D961" s="244" t="s">
        <v>172</v>
      </c>
      <c r="E961" s="245" t="s">
        <v>1</v>
      </c>
      <c r="F961" s="246" t="s">
        <v>81</v>
      </c>
      <c r="G961" s="243"/>
      <c r="H961" s="247">
        <v>1</v>
      </c>
      <c r="I961" s="248"/>
      <c r="J961" s="243"/>
      <c r="K961" s="243"/>
      <c r="L961" s="249"/>
      <c r="M961" s="250"/>
      <c r="N961" s="251"/>
      <c r="O961" s="251"/>
      <c r="P961" s="251"/>
      <c r="Q961" s="251"/>
      <c r="R961" s="251"/>
      <c r="S961" s="251"/>
      <c r="T961" s="252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T961" s="253" t="s">
        <v>172</v>
      </c>
      <c r="AU961" s="253" t="s">
        <v>83</v>
      </c>
      <c r="AV961" s="13" t="s">
        <v>83</v>
      </c>
      <c r="AW961" s="13" t="s">
        <v>31</v>
      </c>
      <c r="AX961" s="13" t="s">
        <v>81</v>
      </c>
      <c r="AY961" s="253" t="s">
        <v>164</v>
      </c>
    </row>
    <row r="962" s="2" customFormat="1" ht="16.5" customHeight="1">
      <c r="A962" s="39"/>
      <c r="B962" s="40"/>
      <c r="C962" s="228" t="s">
        <v>1444</v>
      </c>
      <c r="D962" s="228" t="s">
        <v>166</v>
      </c>
      <c r="E962" s="229" t="s">
        <v>1445</v>
      </c>
      <c r="F962" s="230" t="s">
        <v>1446</v>
      </c>
      <c r="G962" s="231" t="s">
        <v>240</v>
      </c>
      <c r="H962" s="232">
        <v>2427.4000000000001</v>
      </c>
      <c r="I962" s="233"/>
      <c r="J962" s="234">
        <f>ROUND(I962*H962,2)</f>
        <v>0</v>
      </c>
      <c r="K962" s="235"/>
      <c r="L962" s="45"/>
      <c r="M962" s="236" t="s">
        <v>1</v>
      </c>
      <c r="N962" s="237" t="s">
        <v>39</v>
      </c>
      <c r="O962" s="92"/>
      <c r="P962" s="238">
        <f>O962*H962</f>
        <v>0</v>
      </c>
      <c r="Q962" s="238">
        <v>0.00019000000000000001</v>
      </c>
      <c r="R962" s="238">
        <f>Q962*H962</f>
        <v>0.46120600000000006</v>
      </c>
      <c r="S962" s="238">
        <v>0</v>
      </c>
      <c r="T962" s="239">
        <f>S962*H962</f>
        <v>0</v>
      </c>
      <c r="U962" s="39"/>
      <c r="V962" s="39"/>
      <c r="W962" s="39"/>
      <c r="X962" s="39"/>
      <c r="Y962" s="39"/>
      <c r="Z962" s="39"/>
      <c r="AA962" s="39"/>
      <c r="AB962" s="39"/>
      <c r="AC962" s="39"/>
      <c r="AD962" s="39"/>
      <c r="AE962" s="39"/>
      <c r="AR962" s="240" t="s">
        <v>170</v>
      </c>
      <c r="AT962" s="240" t="s">
        <v>166</v>
      </c>
      <c r="AU962" s="240" t="s">
        <v>83</v>
      </c>
      <c r="AY962" s="18" t="s">
        <v>164</v>
      </c>
      <c r="BE962" s="241">
        <f>IF(N962="základní",J962,0)</f>
        <v>0</v>
      </c>
      <c r="BF962" s="241">
        <f>IF(N962="snížená",J962,0)</f>
        <v>0</v>
      </c>
      <c r="BG962" s="241">
        <f>IF(N962="zákl. přenesená",J962,0)</f>
        <v>0</v>
      </c>
      <c r="BH962" s="241">
        <f>IF(N962="sníž. přenesená",J962,0)</f>
        <v>0</v>
      </c>
      <c r="BI962" s="241">
        <f>IF(N962="nulová",J962,0)</f>
        <v>0</v>
      </c>
      <c r="BJ962" s="18" t="s">
        <v>81</v>
      </c>
      <c r="BK962" s="241">
        <f>ROUND(I962*H962,2)</f>
        <v>0</v>
      </c>
      <c r="BL962" s="18" t="s">
        <v>170</v>
      </c>
      <c r="BM962" s="240" t="s">
        <v>1447</v>
      </c>
    </row>
    <row r="963" s="14" customFormat="1">
      <c r="A963" s="14"/>
      <c r="B963" s="254"/>
      <c r="C963" s="255"/>
      <c r="D963" s="244" t="s">
        <v>172</v>
      </c>
      <c r="E963" s="256" t="s">
        <v>1</v>
      </c>
      <c r="F963" s="257" t="s">
        <v>1097</v>
      </c>
      <c r="G963" s="255"/>
      <c r="H963" s="256" t="s">
        <v>1</v>
      </c>
      <c r="I963" s="258"/>
      <c r="J963" s="255"/>
      <c r="K963" s="255"/>
      <c r="L963" s="259"/>
      <c r="M963" s="260"/>
      <c r="N963" s="261"/>
      <c r="O963" s="261"/>
      <c r="P963" s="261"/>
      <c r="Q963" s="261"/>
      <c r="R963" s="261"/>
      <c r="S963" s="261"/>
      <c r="T963" s="262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T963" s="263" t="s">
        <v>172</v>
      </c>
      <c r="AU963" s="263" t="s">
        <v>83</v>
      </c>
      <c r="AV963" s="14" t="s">
        <v>81</v>
      </c>
      <c r="AW963" s="14" t="s">
        <v>31</v>
      </c>
      <c r="AX963" s="14" t="s">
        <v>12</v>
      </c>
      <c r="AY963" s="263" t="s">
        <v>164</v>
      </c>
    </row>
    <row r="964" s="13" customFormat="1">
      <c r="A964" s="13"/>
      <c r="B964" s="242"/>
      <c r="C964" s="243"/>
      <c r="D964" s="244" t="s">
        <v>172</v>
      </c>
      <c r="E964" s="245" t="s">
        <v>1</v>
      </c>
      <c r="F964" s="246" t="s">
        <v>1133</v>
      </c>
      <c r="G964" s="243"/>
      <c r="H964" s="247">
        <v>2453.5</v>
      </c>
      <c r="I964" s="248"/>
      <c r="J964" s="243"/>
      <c r="K964" s="243"/>
      <c r="L964" s="249"/>
      <c r="M964" s="250"/>
      <c r="N964" s="251"/>
      <c r="O964" s="251"/>
      <c r="P964" s="251"/>
      <c r="Q964" s="251"/>
      <c r="R964" s="251"/>
      <c r="S964" s="251"/>
      <c r="T964" s="252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T964" s="253" t="s">
        <v>172</v>
      </c>
      <c r="AU964" s="253" t="s">
        <v>83</v>
      </c>
      <c r="AV964" s="13" t="s">
        <v>83</v>
      </c>
      <c r="AW964" s="13" t="s">
        <v>31</v>
      </c>
      <c r="AX964" s="13" t="s">
        <v>12</v>
      </c>
      <c r="AY964" s="253" t="s">
        <v>164</v>
      </c>
    </row>
    <row r="965" s="14" customFormat="1">
      <c r="A965" s="14"/>
      <c r="B965" s="254"/>
      <c r="C965" s="255"/>
      <c r="D965" s="244" t="s">
        <v>172</v>
      </c>
      <c r="E965" s="256" t="s">
        <v>1</v>
      </c>
      <c r="F965" s="257" t="s">
        <v>1267</v>
      </c>
      <c r="G965" s="255"/>
      <c r="H965" s="256" t="s">
        <v>1</v>
      </c>
      <c r="I965" s="258"/>
      <c r="J965" s="255"/>
      <c r="K965" s="255"/>
      <c r="L965" s="259"/>
      <c r="M965" s="260"/>
      <c r="N965" s="261"/>
      <c r="O965" s="261"/>
      <c r="P965" s="261"/>
      <c r="Q965" s="261"/>
      <c r="R965" s="261"/>
      <c r="S965" s="261"/>
      <c r="T965" s="262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T965" s="263" t="s">
        <v>172</v>
      </c>
      <c r="AU965" s="263" t="s">
        <v>83</v>
      </c>
      <c r="AV965" s="14" t="s">
        <v>81</v>
      </c>
      <c r="AW965" s="14" t="s">
        <v>31</v>
      </c>
      <c r="AX965" s="14" t="s">
        <v>12</v>
      </c>
      <c r="AY965" s="263" t="s">
        <v>164</v>
      </c>
    </row>
    <row r="966" s="14" customFormat="1">
      <c r="A966" s="14"/>
      <c r="B966" s="254"/>
      <c r="C966" s="255"/>
      <c r="D966" s="244" t="s">
        <v>172</v>
      </c>
      <c r="E966" s="256" t="s">
        <v>1</v>
      </c>
      <c r="F966" s="257" t="s">
        <v>1100</v>
      </c>
      <c r="G966" s="255"/>
      <c r="H966" s="256" t="s">
        <v>1</v>
      </c>
      <c r="I966" s="258"/>
      <c r="J966" s="255"/>
      <c r="K966" s="255"/>
      <c r="L966" s="259"/>
      <c r="M966" s="260"/>
      <c r="N966" s="261"/>
      <c r="O966" s="261"/>
      <c r="P966" s="261"/>
      <c r="Q966" s="261"/>
      <c r="R966" s="261"/>
      <c r="S966" s="261"/>
      <c r="T966" s="262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T966" s="263" t="s">
        <v>172</v>
      </c>
      <c r="AU966" s="263" t="s">
        <v>83</v>
      </c>
      <c r="AV966" s="14" t="s">
        <v>81</v>
      </c>
      <c r="AW966" s="14" t="s">
        <v>31</v>
      </c>
      <c r="AX966" s="14" t="s">
        <v>12</v>
      </c>
      <c r="AY966" s="263" t="s">
        <v>164</v>
      </c>
    </row>
    <row r="967" s="13" customFormat="1">
      <c r="A967" s="13"/>
      <c r="B967" s="242"/>
      <c r="C967" s="243"/>
      <c r="D967" s="244" t="s">
        <v>172</v>
      </c>
      <c r="E967" s="245" t="s">
        <v>1</v>
      </c>
      <c r="F967" s="246" t="s">
        <v>1134</v>
      </c>
      <c r="G967" s="243"/>
      <c r="H967" s="247">
        <v>-18</v>
      </c>
      <c r="I967" s="248"/>
      <c r="J967" s="243"/>
      <c r="K967" s="243"/>
      <c r="L967" s="249"/>
      <c r="M967" s="250"/>
      <c r="N967" s="251"/>
      <c r="O967" s="251"/>
      <c r="P967" s="251"/>
      <c r="Q967" s="251"/>
      <c r="R967" s="251"/>
      <c r="S967" s="251"/>
      <c r="T967" s="252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T967" s="253" t="s">
        <v>172</v>
      </c>
      <c r="AU967" s="253" t="s">
        <v>83</v>
      </c>
      <c r="AV967" s="13" t="s">
        <v>83</v>
      </c>
      <c r="AW967" s="13" t="s">
        <v>31</v>
      </c>
      <c r="AX967" s="13" t="s">
        <v>12</v>
      </c>
      <c r="AY967" s="253" t="s">
        <v>164</v>
      </c>
    </row>
    <row r="968" s="14" customFormat="1">
      <c r="A968" s="14"/>
      <c r="B968" s="254"/>
      <c r="C968" s="255"/>
      <c r="D968" s="244" t="s">
        <v>172</v>
      </c>
      <c r="E968" s="256" t="s">
        <v>1</v>
      </c>
      <c r="F968" s="257" t="s">
        <v>1102</v>
      </c>
      <c r="G968" s="255"/>
      <c r="H968" s="256" t="s">
        <v>1</v>
      </c>
      <c r="I968" s="258"/>
      <c r="J968" s="255"/>
      <c r="K968" s="255"/>
      <c r="L968" s="259"/>
      <c r="M968" s="260"/>
      <c r="N968" s="261"/>
      <c r="O968" s="261"/>
      <c r="P968" s="261"/>
      <c r="Q968" s="261"/>
      <c r="R968" s="261"/>
      <c r="S968" s="261"/>
      <c r="T968" s="262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T968" s="263" t="s">
        <v>172</v>
      </c>
      <c r="AU968" s="263" t="s">
        <v>83</v>
      </c>
      <c r="AV968" s="14" t="s">
        <v>81</v>
      </c>
      <c r="AW968" s="14" t="s">
        <v>31</v>
      </c>
      <c r="AX968" s="14" t="s">
        <v>12</v>
      </c>
      <c r="AY968" s="263" t="s">
        <v>164</v>
      </c>
    </row>
    <row r="969" s="13" customFormat="1">
      <c r="A969" s="13"/>
      <c r="B969" s="242"/>
      <c r="C969" s="243"/>
      <c r="D969" s="244" t="s">
        <v>172</v>
      </c>
      <c r="E969" s="245" t="s">
        <v>1</v>
      </c>
      <c r="F969" s="246" t="s">
        <v>1135</v>
      </c>
      <c r="G969" s="243"/>
      <c r="H969" s="247">
        <v>-3.6000000000000001</v>
      </c>
      <c r="I969" s="248"/>
      <c r="J969" s="243"/>
      <c r="K969" s="243"/>
      <c r="L969" s="249"/>
      <c r="M969" s="250"/>
      <c r="N969" s="251"/>
      <c r="O969" s="251"/>
      <c r="P969" s="251"/>
      <c r="Q969" s="251"/>
      <c r="R969" s="251"/>
      <c r="S969" s="251"/>
      <c r="T969" s="252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T969" s="253" t="s">
        <v>172</v>
      </c>
      <c r="AU969" s="253" t="s">
        <v>83</v>
      </c>
      <c r="AV969" s="13" t="s">
        <v>83</v>
      </c>
      <c r="AW969" s="13" t="s">
        <v>31</v>
      </c>
      <c r="AX969" s="13" t="s">
        <v>12</v>
      </c>
      <c r="AY969" s="253" t="s">
        <v>164</v>
      </c>
    </row>
    <row r="970" s="14" customFormat="1">
      <c r="A970" s="14"/>
      <c r="B970" s="254"/>
      <c r="C970" s="255"/>
      <c r="D970" s="244" t="s">
        <v>172</v>
      </c>
      <c r="E970" s="256" t="s">
        <v>1</v>
      </c>
      <c r="F970" s="257" t="s">
        <v>1104</v>
      </c>
      <c r="G970" s="255"/>
      <c r="H970" s="256" t="s">
        <v>1</v>
      </c>
      <c r="I970" s="258"/>
      <c r="J970" s="255"/>
      <c r="K970" s="255"/>
      <c r="L970" s="259"/>
      <c r="M970" s="260"/>
      <c r="N970" s="261"/>
      <c r="O970" s="261"/>
      <c r="P970" s="261"/>
      <c r="Q970" s="261"/>
      <c r="R970" s="261"/>
      <c r="S970" s="261"/>
      <c r="T970" s="262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T970" s="263" t="s">
        <v>172</v>
      </c>
      <c r="AU970" s="263" t="s">
        <v>83</v>
      </c>
      <c r="AV970" s="14" t="s">
        <v>81</v>
      </c>
      <c r="AW970" s="14" t="s">
        <v>31</v>
      </c>
      <c r="AX970" s="14" t="s">
        <v>12</v>
      </c>
      <c r="AY970" s="263" t="s">
        <v>164</v>
      </c>
    </row>
    <row r="971" s="13" customFormat="1">
      <c r="A971" s="13"/>
      <c r="B971" s="242"/>
      <c r="C971" s="243"/>
      <c r="D971" s="244" t="s">
        <v>172</v>
      </c>
      <c r="E971" s="245" t="s">
        <v>1</v>
      </c>
      <c r="F971" s="246" t="s">
        <v>1135</v>
      </c>
      <c r="G971" s="243"/>
      <c r="H971" s="247">
        <v>-3.6000000000000001</v>
      </c>
      <c r="I971" s="248"/>
      <c r="J971" s="243"/>
      <c r="K971" s="243"/>
      <c r="L971" s="249"/>
      <c r="M971" s="250"/>
      <c r="N971" s="251"/>
      <c r="O971" s="251"/>
      <c r="P971" s="251"/>
      <c r="Q971" s="251"/>
      <c r="R971" s="251"/>
      <c r="S971" s="251"/>
      <c r="T971" s="252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T971" s="253" t="s">
        <v>172</v>
      </c>
      <c r="AU971" s="253" t="s">
        <v>83</v>
      </c>
      <c r="AV971" s="13" t="s">
        <v>83</v>
      </c>
      <c r="AW971" s="13" t="s">
        <v>31</v>
      </c>
      <c r="AX971" s="13" t="s">
        <v>12</v>
      </c>
      <c r="AY971" s="253" t="s">
        <v>164</v>
      </c>
    </row>
    <row r="972" s="14" customFormat="1">
      <c r="A972" s="14"/>
      <c r="B972" s="254"/>
      <c r="C972" s="255"/>
      <c r="D972" s="244" t="s">
        <v>172</v>
      </c>
      <c r="E972" s="256" t="s">
        <v>1</v>
      </c>
      <c r="F972" s="257" t="s">
        <v>1105</v>
      </c>
      <c r="G972" s="255"/>
      <c r="H972" s="256" t="s">
        <v>1</v>
      </c>
      <c r="I972" s="258"/>
      <c r="J972" s="255"/>
      <c r="K972" s="255"/>
      <c r="L972" s="259"/>
      <c r="M972" s="260"/>
      <c r="N972" s="261"/>
      <c r="O972" s="261"/>
      <c r="P972" s="261"/>
      <c r="Q972" s="261"/>
      <c r="R972" s="261"/>
      <c r="S972" s="261"/>
      <c r="T972" s="262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T972" s="263" t="s">
        <v>172</v>
      </c>
      <c r="AU972" s="263" t="s">
        <v>83</v>
      </c>
      <c r="AV972" s="14" t="s">
        <v>81</v>
      </c>
      <c r="AW972" s="14" t="s">
        <v>31</v>
      </c>
      <c r="AX972" s="14" t="s">
        <v>12</v>
      </c>
      <c r="AY972" s="263" t="s">
        <v>164</v>
      </c>
    </row>
    <row r="973" s="13" customFormat="1">
      <c r="A973" s="13"/>
      <c r="B973" s="242"/>
      <c r="C973" s="243"/>
      <c r="D973" s="244" t="s">
        <v>172</v>
      </c>
      <c r="E973" s="245" t="s">
        <v>1</v>
      </c>
      <c r="F973" s="246" t="s">
        <v>1448</v>
      </c>
      <c r="G973" s="243"/>
      <c r="H973" s="247">
        <v>-0.90000000000000002</v>
      </c>
      <c r="I973" s="248"/>
      <c r="J973" s="243"/>
      <c r="K973" s="243"/>
      <c r="L973" s="249"/>
      <c r="M973" s="250"/>
      <c r="N973" s="251"/>
      <c r="O973" s="251"/>
      <c r="P973" s="251"/>
      <c r="Q973" s="251"/>
      <c r="R973" s="251"/>
      <c r="S973" s="251"/>
      <c r="T973" s="252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T973" s="253" t="s">
        <v>172</v>
      </c>
      <c r="AU973" s="253" t="s">
        <v>83</v>
      </c>
      <c r="AV973" s="13" t="s">
        <v>83</v>
      </c>
      <c r="AW973" s="13" t="s">
        <v>31</v>
      </c>
      <c r="AX973" s="13" t="s">
        <v>12</v>
      </c>
      <c r="AY973" s="253" t="s">
        <v>164</v>
      </c>
    </row>
    <row r="974" s="15" customFormat="1">
      <c r="A974" s="15"/>
      <c r="B974" s="264"/>
      <c r="C974" s="265"/>
      <c r="D974" s="244" t="s">
        <v>172</v>
      </c>
      <c r="E974" s="266" t="s">
        <v>1</v>
      </c>
      <c r="F974" s="267" t="s">
        <v>180</v>
      </c>
      <c r="G974" s="265"/>
      <c r="H974" s="268">
        <v>2427.4000000000001</v>
      </c>
      <c r="I974" s="269"/>
      <c r="J974" s="265"/>
      <c r="K974" s="265"/>
      <c r="L974" s="270"/>
      <c r="M974" s="271"/>
      <c r="N974" s="272"/>
      <c r="O974" s="272"/>
      <c r="P974" s="272"/>
      <c r="Q974" s="272"/>
      <c r="R974" s="272"/>
      <c r="S974" s="272"/>
      <c r="T974" s="273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T974" s="274" t="s">
        <v>172</v>
      </c>
      <c r="AU974" s="274" t="s">
        <v>83</v>
      </c>
      <c r="AV974" s="15" t="s">
        <v>170</v>
      </c>
      <c r="AW974" s="15" t="s">
        <v>31</v>
      </c>
      <c r="AX974" s="15" t="s">
        <v>81</v>
      </c>
      <c r="AY974" s="274" t="s">
        <v>164</v>
      </c>
    </row>
    <row r="975" s="2" customFormat="1" ht="24.15" customHeight="1">
      <c r="A975" s="39"/>
      <c r="B975" s="40"/>
      <c r="C975" s="228" t="s">
        <v>1449</v>
      </c>
      <c r="D975" s="228" t="s">
        <v>166</v>
      </c>
      <c r="E975" s="229" t="s">
        <v>1450</v>
      </c>
      <c r="F975" s="230" t="s">
        <v>1451</v>
      </c>
      <c r="G975" s="231" t="s">
        <v>240</v>
      </c>
      <c r="H975" s="232">
        <v>2427.4000000000001</v>
      </c>
      <c r="I975" s="233"/>
      <c r="J975" s="234">
        <f>ROUND(I975*H975,2)</f>
        <v>0</v>
      </c>
      <c r="K975" s="235"/>
      <c r="L975" s="45"/>
      <c r="M975" s="236" t="s">
        <v>1</v>
      </c>
      <c r="N975" s="237" t="s">
        <v>39</v>
      </c>
      <c r="O975" s="92"/>
      <c r="P975" s="238">
        <f>O975*H975</f>
        <v>0</v>
      </c>
      <c r="Q975" s="238">
        <v>6.9999999999999994E-05</v>
      </c>
      <c r="R975" s="238">
        <f>Q975*H975</f>
        <v>0.16991799999999999</v>
      </c>
      <c r="S975" s="238">
        <v>0</v>
      </c>
      <c r="T975" s="239">
        <f>S975*H975</f>
        <v>0</v>
      </c>
      <c r="U975" s="39"/>
      <c r="V975" s="39"/>
      <c r="W975" s="39"/>
      <c r="X975" s="39"/>
      <c r="Y975" s="39"/>
      <c r="Z975" s="39"/>
      <c r="AA975" s="39"/>
      <c r="AB975" s="39"/>
      <c r="AC975" s="39"/>
      <c r="AD975" s="39"/>
      <c r="AE975" s="39"/>
      <c r="AR975" s="240" t="s">
        <v>170</v>
      </c>
      <c r="AT975" s="240" t="s">
        <v>166</v>
      </c>
      <c r="AU975" s="240" t="s">
        <v>83</v>
      </c>
      <c r="AY975" s="18" t="s">
        <v>164</v>
      </c>
      <c r="BE975" s="241">
        <f>IF(N975="základní",J975,0)</f>
        <v>0</v>
      </c>
      <c r="BF975" s="241">
        <f>IF(N975="snížená",J975,0)</f>
        <v>0</v>
      </c>
      <c r="BG975" s="241">
        <f>IF(N975="zákl. přenesená",J975,0)</f>
        <v>0</v>
      </c>
      <c r="BH975" s="241">
        <f>IF(N975="sníž. přenesená",J975,0)</f>
        <v>0</v>
      </c>
      <c r="BI975" s="241">
        <f>IF(N975="nulová",J975,0)</f>
        <v>0</v>
      </c>
      <c r="BJ975" s="18" t="s">
        <v>81</v>
      </c>
      <c r="BK975" s="241">
        <f>ROUND(I975*H975,2)</f>
        <v>0</v>
      </c>
      <c r="BL975" s="18" t="s">
        <v>170</v>
      </c>
      <c r="BM975" s="240" t="s">
        <v>1452</v>
      </c>
    </row>
    <row r="976" s="14" customFormat="1">
      <c r="A976" s="14"/>
      <c r="B976" s="254"/>
      <c r="C976" s="255"/>
      <c r="D976" s="244" t="s">
        <v>172</v>
      </c>
      <c r="E976" s="256" t="s">
        <v>1</v>
      </c>
      <c r="F976" s="257" t="s">
        <v>1097</v>
      </c>
      <c r="G976" s="255"/>
      <c r="H976" s="256" t="s">
        <v>1</v>
      </c>
      <c r="I976" s="258"/>
      <c r="J976" s="255"/>
      <c r="K976" s="255"/>
      <c r="L976" s="259"/>
      <c r="M976" s="260"/>
      <c r="N976" s="261"/>
      <c r="O976" s="261"/>
      <c r="P976" s="261"/>
      <c r="Q976" s="261"/>
      <c r="R976" s="261"/>
      <c r="S976" s="261"/>
      <c r="T976" s="262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T976" s="263" t="s">
        <v>172</v>
      </c>
      <c r="AU976" s="263" t="s">
        <v>83</v>
      </c>
      <c r="AV976" s="14" t="s">
        <v>81</v>
      </c>
      <c r="AW976" s="14" t="s">
        <v>31</v>
      </c>
      <c r="AX976" s="14" t="s">
        <v>12</v>
      </c>
      <c r="AY976" s="263" t="s">
        <v>164</v>
      </c>
    </row>
    <row r="977" s="13" customFormat="1">
      <c r="A977" s="13"/>
      <c r="B977" s="242"/>
      <c r="C977" s="243"/>
      <c r="D977" s="244" t="s">
        <v>172</v>
      </c>
      <c r="E977" s="245" t="s">
        <v>1</v>
      </c>
      <c r="F977" s="246" t="s">
        <v>1133</v>
      </c>
      <c r="G977" s="243"/>
      <c r="H977" s="247">
        <v>2453.5</v>
      </c>
      <c r="I977" s="248"/>
      <c r="J977" s="243"/>
      <c r="K977" s="243"/>
      <c r="L977" s="249"/>
      <c r="M977" s="250"/>
      <c r="N977" s="251"/>
      <c r="O977" s="251"/>
      <c r="P977" s="251"/>
      <c r="Q977" s="251"/>
      <c r="R977" s="251"/>
      <c r="S977" s="251"/>
      <c r="T977" s="252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T977" s="253" t="s">
        <v>172</v>
      </c>
      <c r="AU977" s="253" t="s">
        <v>83</v>
      </c>
      <c r="AV977" s="13" t="s">
        <v>83</v>
      </c>
      <c r="AW977" s="13" t="s">
        <v>31</v>
      </c>
      <c r="AX977" s="13" t="s">
        <v>12</v>
      </c>
      <c r="AY977" s="253" t="s">
        <v>164</v>
      </c>
    </row>
    <row r="978" s="14" customFormat="1">
      <c r="A978" s="14"/>
      <c r="B978" s="254"/>
      <c r="C978" s="255"/>
      <c r="D978" s="244" t="s">
        <v>172</v>
      </c>
      <c r="E978" s="256" t="s">
        <v>1</v>
      </c>
      <c r="F978" s="257" t="s">
        <v>1267</v>
      </c>
      <c r="G978" s="255"/>
      <c r="H978" s="256" t="s">
        <v>1</v>
      </c>
      <c r="I978" s="258"/>
      <c r="J978" s="255"/>
      <c r="K978" s="255"/>
      <c r="L978" s="259"/>
      <c r="M978" s="260"/>
      <c r="N978" s="261"/>
      <c r="O978" s="261"/>
      <c r="P978" s="261"/>
      <c r="Q978" s="261"/>
      <c r="R978" s="261"/>
      <c r="S978" s="261"/>
      <c r="T978" s="262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T978" s="263" t="s">
        <v>172</v>
      </c>
      <c r="AU978" s="263" t="s">
        <v>83</v>
      </c>
      <c r="AV978" s="14" t="s">
        <v>81</v>
      </c>
      <c r="AW978" s="14" t="s">
        <v>31</v>
      </c>
      <c r="AX978" s="14" t="s">
        <v>12</v>
      </c>
      <c r="AY978" s="263" t="s">
        <v>164</v>
      </c>
    </row>
    <row r="979" s="14" customFormat="1">
      <c r="A979" s="14"/>
      <c r="B979" s="254"/>
      <c r="C979" s="255"/>
      <c r="D979" s="244" t="s">
        <v>172</v>
      </c>
      <c r="E979" s="256" t="s">
        <v>1</v>
      </c>
      <c r="F979" s="257" t="s">
        <v>1100</v>
      </c>
      <c r="G979" s="255"/>
      <c r="H979" s="256" t="s">
        <v>1</v>
      </c>
      <c r="I979" s="258"/>
      <c r="J979" s="255"/>
      <c r="K979" s="255"/>
      <c r="L979" s="259"/>
      <c r="M979" s="260"/>
      <c r="N979" s="261"/>
      <c r="O979" s="261"/>
      <c r="P979" s="261"/>
      <c r="Q979" s="261"/>
      <c r="R979" s="261"/>
      <c r="S979" s="261"/>
      <c r="T979" s="262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T979" s="263" t="s">
        <v>172</v>
      </c>
      <c r="AU979" s="263" t="s">
        <v>83</v>
      </c>
      <c r="AV979" s="14" t="s">
        <v>81</v>
      </c>
      <c r="AW979" s="14" t="s">
        <v>31</v>
      </c>
      <c r="AX979" s="14" t="s">
        <v>12</v>
      </c>
      <c r="AY979" s="263" t="s">
        <v>164</v>
      </c>
    </row>
    <row r="980" s="13" customFormat="1">
      <c r="A980" s="13"/>
      <c r="B980" s="242"/>
      <c r="C980" s="243"/>
      <c r="D980" s="244" t="s">
        <v>172</v>
      </c>
      <c r="E980" s="245" t="s">
        <v>1</v>
      </c>
      <c r="F980" s="246" t="s">
        <v>1134</v>
      </c>
      <c r="G980" s="243"/>
      <c r="H980" s="247">
        <v>-18</v>
      </c>
      <c r="I980" s="248"/>
      <c r="J980" s="243"/>
      <c r="K980" s="243"/>
      <c r="L980" s="249"/>
      <c r="M980" s="250"/>
      <c r="N980" s="251"/>
      <c r="O980" s="251"/>
      <c r="P980" s="251"/>
      <c r="Q980" s="251"/>
      <c r="R980" s="251"/>
      <c r="S980" s="251"/>
      <c r="T980" s="252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T980" s="253" t="s">
        <v>172</v>
      </c>
      <c r="AU980" s="253" t="s">
        <v>83</v>
      </c>
      <c r="AV980" s="13" t="s">
        <v>83</v>
      </c>
      <c r="AW980" s="13" t="s">
        <v>31</v>
      </c>
      <c r="AX980" s="13" t="s">
        <v>12</v>
      </c>
      <c r="AY980" s="253" t="s">
        <v>164</v>
      </c>
    </row>
    <row r="981" s="14" customFormat="1">
      <c r="A981" s="14"/>
      <c r="B981" s="254"/>
      <c r="C981" s="255"/>
      <c r="D981" s="244" t="s">
        <v>172</v>
      </c>
      <c r="E981" s="256" t="s">
        <v>1</v>
      </c>
      <c r="F981" s="257" t="s">
        <v>1102</v>
      </c>
      <c r="G981" s="255"/>
      <c r="H981" s="256" t="s">
        <v>1</v>
      </c>
      <c r="I981" s="258"/>
      <c r="J981" s="255"/>
      <c r="K981" s="255"/>
      <c r="L981" s="259"/>
      <c r="M981" s="260"/>
      <c r="N981" s="261"/>
      <c r="O981" s="261"/>
      <c r="P981" s="261"/>
      <c r="Q981" s="261"/>
      <c r="R981" s="261"/>
      <c r="S981" s="261"/>
      <c r="T981" s="262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T981" s="263" t="s">
        <v>172</v>
      </c>
      <c r="AU981" s="263" t="s">
        <v>83</v>
      </c>
      <c r="AV981" s="14" t="s">
        <v>81</v>
      </c>
      <c r="AW981" s="14" t="s">
        <v>31</v>
      </c>
      <c r="AX981" s="14" t="s">
        <v>12</v>
      </c>
      <c r="AY981" s="263" t="s">
        <v>164</v>
      </c>
    </row>
    <row r="982" s="13" customFormat="1">
      <c r="A982" s="13"/>
      <c r="B982" s="242"/>
      <c r="C982" s="243"/>
      <c r="D982" s="244" t="s">
        <v>172</v>
      </c>
      <c r="E982" s="245" t="s">
        <v>1</v>
      </c>
      <c r="F982" s="246" t="s">
        <v>1135</v>
      </c>
      <c r="G982" s="243"/>
      <c r="H982" s="247">
        <v>-3.6000000000000001</v>
      </c>
      <c r="I982" s="248"/>
      <c r="J982" s="243"/>
      <c r="K982" s="243"/>
      <c r="L982" s="249"/>
      <c r="M982" s="250"/>
      <c r="N982" s="251"/>
      <c r="O982" s="251"/>
      <c r="P982" s="251"/>
      <c r="Q982" s="251"/>
      <c r="R982" s="251"/>
      <c r="S982" s="251"/>
      <c r="T982" s="252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T982" s="253" t="s">
        <v>172</v>
      </c>
      <c r="AU982" s="253" t="s">
        <v>83</v>
      </c>
      <c r="AV982" s="13" t="s">
        <v>83</v>
      </c>
      <c r="AW982" s="13" t="s">
        <v>31</v>
      </c>
      <c r="AX982" s="13" t="s">
        <v>12</v>
      </c>
      <c r="AY982" s="253" t="s">
        <v>164</v>
      </c>
    </row>
    <row r="983" s="14" customFormat="1">
      <c r="A983" s="14"/>
      <c r="B983" s="254"/>
      <c r="C983" s="255"/>
      <c r="D983" s="244" t="s">
        <v>172</v>
      </c>
      <c r="E983" s="256" t="s">
        <v>1</v>
      </c>
      <c r="F983" s="257" t="s">
        <v>1104</v>
      </c>
      <c r="G983" s="255"/>
      <c r="H983" s="256" t="s">
        <v>1</v>
      </c>
      <c r="I983" s="258"/>
      <c r="J983" s="255"/>
      <c r="K983" s="255"/>
      <c r="L983" s="259"/>
      <c r="M983" s="260"/>
      <c r="N983" s="261"/>
      <c r="O983" s="261"/>
      <c r="P983" s="261"/>
      <c r="Q983" s="261"/>
      <c r="R983" s="261"/>
      <c r="S983" s="261"/>
      <c r="T983" s="262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T983" s="263" t="s">
        <v>172</v>
      </c>
      <c r="AU983" s="263" t="s">
        <v>83</v>
      </c>
      <c r="AV983" s="14" t="s">
        <v>81</v>
      </c>
      <c r="AW983" s="14" t="s">
        <v>31</v>
      </c>
      <c r="AX983" s="14" t="s">
        <v>12</v>
      </c>
      <c r="AY983" s="263" t="s">
        <v>164</v>
      </c>
    </row>
    <row r="984" s="13" customFormat="1">
      <c r="A984" s="13"/>
      <c r="B984" s="242"/>
      <c r="C984" s="243"/>
      <c r="D984" s="244" t="s">
        <v>172</v>
      </c>
      <c r="E984" s="245" t="s">
        <v>1</v>
      </c>
      <c r="F984" s="246" t="s">
        <v>1135</v>
      </c>
      <c r="G984" s="243"/>
      <c r="H984" s="247">
        <v>-3.6000000000000001</v>
      </c>
      <c r="I984" s="248"/>
      <c r="J984" s="243"/>
      <c r="K984" s="243"/>
      <c r="L984" s="249"/>
      <c r="M984" s="250"/>
      <c r="N984" s="251"/>
      <c r="O984" s="251"/>
      <c r="P984" s="251"/>
      <c r="Q984" s="251"/>
      <c r="R984" s="251"/>
      <c r="S984" s="251"/>
      <c r="T984" s="252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T984" s="253" t="s">
        <v>172</v>
      </c>
      <c r="AU984" s="253" t="s">
        <v>83</v>
      </c>
      <c r="AV984" s="13" t="s">
        <v>83</v>
      </c>
      <c r="AW984" s="13" t="s">
        <v>31</v>
      </c>
      <c r="AX984" s="13" t="s">
        <v>12</v>
      </c>
      <c r="AY984" s="253" t="s">
        <v>164</v>
      </c>
    </row>
    <row r="985" s="14" customFormat="1">
      <c r="A985" s="14"/>
      <c r="B985" s="254"/>
      <c r="C985" s="255"/>
      <c r="D985" s="244" t="s">
        <v>172</v>
      </c>
      <c r="E985" s="256" t="s">
        <v>1</v>
      </c>
      <c r="F985" s="257" t="s">
        <v>1105</v>
      </c>
      <c r="G985" s="255"/>
      <c r="H985" s="256" t="s">
        <v>1</v>
      </c>
      <c r="I985" s="258"/>
      <c r="J985" s="255"/>
      <c r="K985" s="255"/>
      <c r="L985" s="259"/>
      <c r="M985" s="260"/>
      <c r="N985" s="261"/>
      <c r="O985" s="261"/>
      <c r="P985" s="261"/>
      <c r="Q985" s="261"/>
      <c r="R985" s="261"/>
      <c r="S985" s="261"/>
      <c r="T985" s="262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T985" s="263" t="s">
        <v>172</v>
      </c>
      <c r="AU985" s="263" t="s">
        <v>83</v>
      </c>
      <c r="AV985" s="14" t="s">
        <v>81</v>
      </c>
      <c r="AW985" s="14" t="s">
        <v>31</v>
      </c>
      <c r="AX985" s="14" t="s">
        <v>12</v>
      </c>
      <c r="AY985" s="263" t="s">
        <v>164</v>
      </c>
    </row>
    <row r="986" s="13" customFormat="1">
      <c r="A986" s="13"/>
      <c r="B986" s="242"/>
      <c r="C986" s="243"/>
      <c r="D986" s="244" t="s">
        <v>172</v>
      </c>
      <c r="E986" s="245" t="s">
        <v>1</v>
      </c>
      <c r="F986" s="246" t="s">
        <v>1448</v>
      </c>
      <c r="G986" s="243"/>
      <c r="H986" s="247">
        <v>-0.90000000000000002</v>
      </c>
      <c r="I986" s="248"/>
      <c r="J986" s="243"/>
      <c r="K986" s="243"/>
      <c r="L986" s="249"/>
      <c r="M986" s="250"/>
      <c r="N986" s="251"/>
      <c r="O986" s="251"/>
      <c r="P986" s="251"/>
      <c r="Q986" s="251"/>
      <c r="R986" s="251"/>
      <c r="S986" s="251"/>
      <c r="T986" s="252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T986" s="253" t="s">
        <v>172</v>
      </c>
      <c r="AU986" s="253" t="s">
        <v>83</v>
      </c>
      <c r="AV986" s="13" t="s">
        <v>83</v>
      </c>
      <c r="AW986" s="13" t="s">
        <v>31</v>
      </c>
      <c r="AX986" s="13" t="s">
        <v>12</v>
      </c>
      <c r="AY986" s="253" t="s">
        <v>164</v>
      </c>
    </row>
    <row r="987" s="15" customFormat="1">
      <c r="A987" s="15"/>
      <c r="B987" s="264"/>
      <c r="C987" s="265"/>
      <c r="D987" s="244" t="s">
        <v>172</v>
      </c>
      <c r="E987" s="266" t="s">
        <v>1</v>
      </c>
      <c r="F987" s="267" t="s">
        <v>180</v>
      </c>
      <c r="G987" s="265"/>
      <c r="H987" s="268">
        <v>2427.4000000000001</v>
      </c>
      <c r="I987" s="269"/>
      <c r="J987" s="265"/>
      <c r="K987" s="265"/>
      <c r="L987" s="270"/>
      <c r="M987" s="271"/>
      <c r="N987" s="272"/>
      <c r="O987" s="272"/>
      <c r="P987" s="272"/>
      <c r="Q987" s="272"/>
      <c r="R987" s="272"/>
      <c r="S987" s="272"/>
      <c r="T987" s="273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T987" s="274" t="s">
        <v>172</v>
      </c>
      <c r="AU987" s="274" t="s">
        <v>83</v>
      </c>
      <c r="AV987" s="15" t="s">
        <v>170</v>
      </c>
      <c r="AW987" s="15" t="s">
        <v>31</v>
      </c>
      <c r="AX987" s="15" t="s">
        <v>81</v>
      </c>
      <c r="AY987" s="274" t="s">
        <v>164</v>
      </c>
    </row>
    <row r="988" s="2" customFormat="1" ht="24.15" customHeight="1">
      <c r="A988" s="39"/>
      <c r="B988" s="40"/>
      <c r="C988" s="228" t="s">
        <v>1453</v>
      </c>
      <c r="D988" s="228" t="s">
        <v>166</v>
      </c>
      <c r="E988" s="229" t="s">
        <v>1454</v>
      </c>
      <c r="F988" s="230" t="s">
        <v>1455</v>
      </c>
      <c r="G988" s="231" t="s">
        <v>556</v>
      </c>
      <c r="H988" s="232">
        <v>33</v>
      </c>
      <c r="I988" s="233"/>
      <c r="J988" s="234">
        <f>ROUND(I988*H988,2)</f>
        <v>0</v>
      </c>
      <c r="K988" s="235"/>
      <c r="L988" s="45"/>
      <c r="M988" s="236" t="s">
        <v>1</v>
      </c>
      <c r="N988" s="237" t="s">
        <v>39</v>
      </c>
      <c r="O988" s="92"/>
      <c r="P988" s="238">
        <f>O988*H988</f>
        <v>0</v>
      </c>
      <c r="Q988" s="238">
        <v>0.00016000000000000001</v>
      </c>
      <c r="R988" s="238">
        <f>Q988*H988</f>
        <v>0.0052800000000000008</v>
      </c>
      <c r="S988" s="238">
        <v>0</v>
      </c>
      <c r="T988" s="239">
        <f>S988*H988</f>
        <v>0</v>
      </c>
      <c r="U988" s="39"/>
      <c r="V988" s="39"/>
      <c r="W988" s="39"/>
      <c r="X988" s="39"/>
      <c r="Y988" s="39"/>
      <c r="Z988" s="39"/>
      <c r="AA988" s="39"/>
      <c r="AB988" s="39"/>
      <c r="AC988" s="39"/>
      <c r="AD988" s="39"/>
      <c r="AE988" s="39"/>
      <c r="AR988" s="240" t="s">
        <v>170</v>
      </c>
      <c r="AT988" s="240" t="s">
        <v>166</v>
      </c>
      <c r="AU988" s="240" t="s">
        <v>83</v>
      </c>
      <c r="AY988" s="18" t="s">
        <v>164</v>
      </c>
      <c r="BE988" s="241">
        <f>IF(N988="základní",J988,0)</f>
        <v>0</v>
      </c>
      <c r="BF988" s="241">
        <f>IF(N988="snížená",J988,0)</f>
        <v>0</v>
      </c>
      <c r="BG988" s="241">
        <f>IF(N988="zákl. přenesená",J988,0)</f>
        <v>0</v>
      </c>
      <c r="BH988" s="241">
        <f>IF(N988="sníž. přenesená",J988,0)</f>
        <v>0</v>
      </c>
      <c r="BI988" s="241">
        <f>IF(N988="nulová",J988,0)</f>
        <v>0</v>
      </c>
      <c r="BJ988" s="18" t="s">
        <v>81</v>
      </c>
      <c r="BK988" s="241">
        <f>ROUND(I988*H988,2)</f>
        <v>0</v>
      </c>
      <c r="BL988" s="18" t="s">
        <v>170</v>
      </c>
      <c r="BM988" s="240" t="s">
        <v>1456</v>
      </c>
    </row>
    <row r="989" s="13" customFormat="1">
      <c r="A989" s="13"/>
      <c r="B989" s="242"/>
      <c r="C989" s="243"/>
      <c r="D989" s="244" t="s">
        <v>172</v>
      </c>
      <c r="E989" s="245" t="s">
        <v>1</v>
      </c>
      <c r="F989" s="246" t="s">
        <v>1457</v>
      </c>
      <c r="G989" s="243"/>
      <c r="H989" s="247">
        <v>33</v>
      </c>
      <c r="I989" s="248"/>
      <c r="J989" s="243"/>
      <c r="K989" s="243"/>
      <c r="L989" s="249"/>
      <c r="M989" s="250"/>
      <c r="N989" s="251"/>
      <c r="O989" s="251"/>
      <c r="P989" s="251"/>
      <c r="Q989" s="251"/>
      <c r="R989" s="251"/>
      <c r="S989" s="251"/>
      <c r="T989" s="252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T989" s="253" t="s">
        <v>172</v>
      </c>
      <c r="AU989" s="253" t="s">
        <v>83</v>
      </c>
      <c r="AV989" s="13" t="s">
        <v>83</v>
      </c>
      <c r="AW989" s="13" t="s">
        <v>31</v>
      </c>
      <c r="AX989" s="13" t="s">
        <v>81</v>
      </c>
      <c r="AY989" s="253" t="s">
        <v>164</v>
      </c>
    </row>
    <row r="990" s="2" customFormat="1" ht="21.75" customHeight="1">
      <c r="A990" s="39"/>
      <c r="B990" s="40"/>
      <c r="C990" s="228" t="s">
        <v>1458</v>
      </c>
      <c r="D990" s="228" t="s">
        <v>166</v>
      </c>
      <c r="E990" s="229" t="s">
        <v>1459</v>
      </c>
      <c r="F990" s="230" t="s">
        <v>1460</v>
      </c>
      <c r="G990" s="231" t="s">
        <v>556</v>
      </c>
      <c r="H990" s="232">
        <v>22</v>
      </c>
      <c r="I990" s="233"/>
      <c r="J990" s="234">
        <f>ROUND(I990*H990,2)</f>
        <v>0</v>
      </c>
      <c r="K990" s="235"/>
      <c r="L990" s="45"/>
      <c r="M990" s="236" t="s">
        <v>1</v>
      </c>
      <c r="N990" s="237" t="s">
        <v>39</v>
      </c>
      <c r="O990" s="92"/>
      <c r="P990" s="238">
        <f>O990*H990</f>
        <v>0</v>
      </c>
      <c r="Q990" s="238">
        <v>0.00066</v>
      </c>
      <c r="R990" s="238">
        <f>Q990*H990</f>
        <v>0.01452</v>
      </c>
      <c r="S990" s="238">
        <v>0</v>
      </c>
      <c r="T990" s="239">
        <f>S990*H990</f>
        <v>0</v>
      </c>
      <c r="U990" s="39"/>
      <c r="V990" s="39"/>
      <c r="W990" s="39"/>
      <c r="X990" s="39"/>
      <c r="Y990" s="39"/>
      <c r="Z990" s="39"/>
      <c r="AA990" s="39"/>
      <c r="AB990" s="39"/>
      <c r="AC990" s="39"/>
      <c r="AD990" s="39"/>
      <c r="AE990" s="39"/>
      <c r="AR990" s="240" t="s">
        <v>170</v>
      </c>
      <c r="AT990" s="240" t="s">
        <v>166</v>
      </c>
      <c r="AU990" s="240" t="s">
        <v>83</v>
      </c>
      <c r="AY990" s="18" t="s">
        <v>164</v>
      </c>
      <c r="BE990" s="241">
        <f>IF(N990="základní",J990,0)</f>
        <v>0</v>
      </c>
      <c r="BF990" s="241">
        <f>IF(N990="snížená",J990,0)</f>
        <v>0</v>
      </c>
      <c r="BG990" s="241">
        <f>IF(N990="zákl. přenesená",J990,0)</f>
        <v>0</v>
      </c>
      <c r="BH990" s="241">
        <f>IF(N990="sníž. přenesená",J990,0)</f>
        <v>0</v>
      </c>
      <c r="BI990" s="241">
        <f>IF(N990="nulová",J990,0)</f>
        <v>0</v>
      </c>
      <c r="BJ990" s="18" t="s">
        <v>81</v>
      </c>
      <c r="BK990" s="241">
        <f>ROUND(I990*H990,2)</f>
        <v>0</v>
      </c>
      <c r="BL990" s="18" t="s">
        <v>170</v>
      </c>
      <c r="BM990" s="240" t="s">
        <v>1461</v>
      </c>
    </row>
    <row r="991" s="13" customFormat="1">
      <c r="A991" s="13"/>
      <c r="B991" s="242"/>
      <c r="C991" s="243"/>
      <c r="D991" s="244" t="s">
        <v>172</v>
      </c>
      <c r="E991" s="245" t="s">
        <v>1</v>
      </c>
      <c r="F991" s="246" t="s">
        <v>1462</v>
      </c>
      <c r="G991" s="243"/>
      <c r="H991" s="247">
        <v>22</v>
      </c>
      <c r="I991" s="248"/>
      <c r="J991" s="243"/>
      <c r="K991" s="243"/>
      <c r="L991" s="249"/>
      <c r="M991" s="250"/>
      <c r="N991" s="251"/>
      <c r="O991" s="251"/>
      <c r="P991" s="251"/>
      <c r="Q991" s="251"/>
      <c r="R991" s="251"/>
      <c r="S991" s="251"/>
      <c r="T991" s="252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T991" s="253" t="s">
        <v>172</v>
      </c>
      <c r="AU991" s="253" t="s">
        <v>83</v>
      </c>
      <c r="AV991" s="13" t="s">
        <v>83</v>
      </c>
      <c r="AW991" s="13" t="s">
        <v>31</v>
      </c>
      <c r="AX991" s="13" t="s">
        <v>81</v>
      </c>
      <c r="AY991" s="253" t="s">
        <v>164</v>
      </c>
    </row>
    <row r="992" s="2" customFormat="1" ht="24.15" customHeight="1">
      <c r="A992" s="39"/>
      <c r="B992" s="40"/>
      <c r="C992" s="228" t="s">
        <v>1463</v>
      </c>
      <c r="D992" s="228" t="s">
        <v>166</v>
      </c>
      <c r="E992" s="229" t="s">
        <v>1464</v>
      </c>
      <c r="F992" s="230" t="s">
        <v>1465</v>
      </c>
      <c r="G992" s="231" t="s">
        <v>240</v>
      </c>
      <c r="H992" s="232">
        <v>33</v>
      </c>
      <c r="I992" s="233"/>
      <c r="J992" s="234">
        <f>ROUND(I992*H992,2)</f>
        <v>0</v>
      </c>
      <c r="K992" s="235"/>
      <c r="L992" s="45"/>
      <c r="M992" s="236" t="s">
        <v>1</v>
      </c>
      <c r="N992" s="237" t="s">
        <v>39</v>
      </c>
      <c r="O992" s="92"/>
      <c r="P992" s="238">
        <f>O992*H992</f>
        <v>0</v>
      </c>
      <c r="Q992" s="238">
        <v>1.0000000000000001E-05</v>
      </c>
      <c r="R992" s="238">
        <f>Q992*H992</f>
        <v>0.00033000000000000005</v>
      </c>
      <c r="S992" s="238">
        <v>0</v>
      </c>
      <c r="T992" s="239">
        <f>S992*H992</f>
        <v>0</v>
      </c>
      <c r="U992" s="39"/>
      <c r="V992" s="39"/>
      <c r="W992" s="39"/>
      <c r="X992" s="39"/>
      <c r="Y992" s="39"/>
      <c r="Z992" s="39"/>
      <c r="AA992" s="39"/>
      <c r="AB992" s="39"/>
      <c r="AC992" s="39"/>
      <c r="AD992" s="39"/>
      <c r="AE992" s="39"/>
      <c r="AR992" s="240" t="s">
        <v>170</v>
      </c>
      <c r="AT992" s="240" t="s">
        <v>166</v>
      </c>
      <c r="AU992" s="240" t="s">
        <v>83</v>
      </c>
      <c r="AY992" s="18" t="s">
        <v>164</v>
      </c>
      <c r="BE992" s="241">
        <f>IF(N992="základní",J992,0)</f>
        <v>0</v>
      </c>
      <c r="BF992" s="241">
        <f>IF(N992="snížená",J992,0)</f>
        <v>0</v>
      </c>
      <c r="BG992" s="241">
        <f>IF(N992="zákl. přenesená",J992,0)</f>
        <v>0</v>
      </c>
      <c r="BH992" s="241">
        <f>IF(N992="sníž. přenesená",J992,0)</f>
        <v>0</v>
      </c>
      <c r="BI992" s="241">
        <f>IF(N992="nulová",J992,0)</f>
        <v>0</v>
      </c>
      <c r="BJ992" s="18" t="s">
        <v>81</v>
      </c>
      <c r="BK992" s="241">
        <f>ROUND(I992*H992,2)</f>
        <v>0</v>
      </c>
      <c r="BL992" s="18" t="s">
        <v>170</v>
      </c>
      <c r="BM992" s="240" t="s">
        <v>1466</v>
      </c>
    </row>
    <row r="993" s="13" customFormat="1">
      <c r="A993" s="13"/>
      <c r="B993" s="242"/>
      <c r="C993" s="243"/>
      <c r="D993" s="244" t="s">
        <v>172</v>
      </c>
      <c r="E993" s="245" t="s">
        <v>1</v>
      </c>
      <c r="F993" s="246" t="s">
        <v>1467</v>
      </c>
      <c r="G993" s="243"/>
      <c r="H993" s="247">
        <v>33</v>
      </c>
      <c r="I993" s="248"/>
      <c r="J993" s="243"/>
      <c r="K993" s="243"/>
      <c r="L993" s="249"/>
      <c r="M993" s="250"/>
      <c r="N993" s="251"/>
      <c r="O993" s="251"/>
      <c r="P993" s="251"/>
      <c r="Q993" s="251"/>
      <c r="R993" s="251"/>
      <c r="S993" s="251"/>
      <c r="T993" s="252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T993" s="253" t="s">
        <v>172</v>
      </c>
      <c r="AU993" s="253" t="s">
        <v>83</v>
      </c>
      <c r="AV993" s="13" t="s">
        <v>83</v>
      </c>
      <c r="AW993" s="13" t="s">
        <v>31</v>
      </c>
      <c r="AX993" s="13" t="s">
        <v>81</v>
      </c>
      <c r="AY993" s="253" t="s">
        <v>164</v>
      </c>
    </row>
    <row r="994" s="2" customFormat="1" ht="24.15" customHeight="1">
      <c r="A994" s="39"/>
      <c r="B994" s="40"/>
      <c r="C994" s="286" t="s">
        <v>1468</v>
      </c>
      <c r="D994" s="286" t="s">
        <v>488</v>
      </c>
      <c r="E994" s="287" t="s">
        <v>1469</v>
      </c>
      <c r="F994" s="288" t="s">
        <v>1470</v>
      </c>
      <c r="G994" s="289" t="s">
        <v>240</v>
      </c>
      <c r="H994" s="290">
        <v>33.990000000000002</v>
      </c>
      <c r="I994" s="291"/>
      <c r="J994" s="292">
        <f>ROUND(I994*H994,2)</f>
        <v>0</v>
      </c>
      <c r="K994" s="293"/>
      <c r="L994" s="294"/>
      <c r="M994" s="295" t="s">
        <v>1</v>
      </c>
      <c r="N994" s="296" t="s">
        <v>39</v>
      </c>
      <c r="O994" s="92"/>
      <c r="P994" s="238">
        <f>O994*H994</f>
        <v>0</v>
      </c>
      <c r="Q994" s="238">
        <v>0.0064700000000000001</v>
      </c>
      <c r="R994" s="238">
        <f>Q994*H994</f>
        <v>0.21991530000000001</v>
      </c>
      <c r="S994" s="238">
        <v>0</v>
      </c>
      <c r="T994" s="239">
        <f>S994*H994</f>
        <v>0</v>
      </c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  <c r="AE994" s="39"/>
      <c r="AR994" s="240" t="s">
        <v>222</v>
      </c>
      <c r="AT994" s="240" t="s">
        <v>488</v>
      </c>
      <c r="AU994" s="240" t="s">
        <v>83</v>
      </c>
      <c r="AY994" s="18" t="s">
        <v>164</v>
      </c>
      <c r="BE994" s="241">
        <f>IF(N994="základní",J994,0)</f>
        <v>0</v>
      </c>
      <c r="BF994" s="241">
        <f>IF(N994="snížená",J994,0)</f>
        <v>0</v>
      </c>
      <c r="BG994" s="241">
        <f>IF(N994="zákl. přenesená",J994,0)</f>
        <v>0</v>
      </c>
      <c r="BH994" s="241">
        <f>IF(N994="sníž. přenesená",J994,0)</f>
        <v>0</v>
      </c>
      <c r="BI994" s="241">
        <f>IF(N994="nulová",J994,0)</f>
        <v>0</v>
      </c>
      <c r="BJ994" s="18" t="s">
        <v>81</v>
      </c>
      <c r="BK994" s="241">
        <f>ROUND(I994*H994,2)</f>
        <v>0</v>
      </c>
      <c r="BL994" s="18" t="s">
        <v>170</v>
      </c>
      <c r="BM994" s="240" t="s">
        <v>1471</v>
      </c>
    </row>
    <row r="995" s="13" customFormat="1">
      <c r="A995" s="13"/>
      <c r="B995" s="242"/>
      <c r="C995" s="243"/>
      <c r="D995" s="244" t="s">
        <v>172</v>
      </c>
      <c r="E995" s="245" t="s">
        <v>1</v>
      </c>
      <c r="F995" s="246" t="s">
        <v>1467</v>
      </c>
      <c r="G995" s="243"/>
      <c r="H995" s="247">
        <v>33</v>
      </c>
      <c r="I995" s="248"/>
      <c r="J995" s="243"/>
      <c r="K995" s="243"/>
      <c r="L995" s="249"/>
      <c r="M995" s="250"/>
      <c r="N995" s="251"/>
      <c r="O995" s="251"/>
      <c r="P995" s="251"/>
      <c r="Q995" s="251"/>
      <c r="R995" s="251"/>
      <c r="S995" s="251"/>
      <c r="T995" s="252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T995" s="253" t="s">
        <v>172</v>
      </c>
      <c r="AU995" s="253" t="s">
        <v>83</v>
      </c>
      <c r="AV995" s="13" t="s">
        <v>83</v>
      </c>
      <c r="AW995" s="13" t="s">
        <v>31</v>
      </c>
      <c r="AX995" s="13" t="s">
        <v>81</v>
      </c>
      <c r="AY995" s="253" t="s">
        <v>164</v>
      </c>
    </row>
    <row r="996" s="13" customFormat="1">
      <c r="A996" s="13"/>
      <c r="B996" s="242"/>
      <c r="C996" s="243"/>
      <c r="D996" s="244" t="s">
        <v>172</v>
      </c>
      <c r="E996" s="243"/>
      <c r="F996" s="246" t="s">
        <v>1472</v>
      </c>
      <c r="G996" s="243"/>
      <c r="H996" s="247">
        <v>33.990000000000002</v>
      </c>
      <c r="I996" s="248"/>
      <c r="J996" s="243"/>
      <c r="K996" s="243"/>
      <c r="L996" s="249"/>
      <c r="M996" s="250"/>
      <c r="N996" s="251"/>
      <c r="O996" s="251"/>
      <c r="P996" s="251"/>
      <c r="Q996" s="251"/>
      <c r="R996" s="251"/>
      <c r="S996" s="251"/>
      <c r="T996" s="252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T996" s="253" t="s">
        <v>172</v>
      </c>
      <c r="AU996" s="253" t="s">
        <v>83</v>
      </c>
      <c r="AV996" s="13" t="s">
        <v>83</v>
      </c>
      <c r="AW996" s="13" t="s">
        <v>4</v>
      </c>
      <c r="AX996" s="13" t="s">
        <v>81</v>
      </c>
      <c r="AY996" s="253" t="s">
        <v>164</v>
      </c>
    </row>
    <row r="997" s="2" customFormat="1" ht="24.15" customHeight="1">
      <c r="A997" s="39"/>
      <c r="B997" s="40"/>
      <c r="C997" s="228" t="s">
        <v>1473</v>
      </c>
      <c r="D997" s="228" t="s">
        <v>166</v>
      </c>
      <c r="E997" s="229" t="s">
        <v>1474</v>
      </c>
      <c r="F997" s="230" t="s">
        <v>1475</v>
      </c>
      <c r="G997" s="231" t="s">
        <v>240</v>
      </c>
      <c r="H997" s="232">
        <v>33</v>
      </c>
      <c r="I997" s="233"/>
      <c r="J997" s="234">
        <f>ROUND(I997*H997,2)</f>
        <v>0</v>
      </c>
      <c r="K997" s="235"/>
      <c r="L997" s="45"/>
      <c r="M997" s="236" t="s">
        <v>1</v>
      </c>
      <c r="N997" s="237" t="s">
        <v>39</v>
      </c>
      <c r="O997" s="92"/>
      <c r="P997" s="238">
        <f>O997*H997</f>
        <v>0</v>
      </c>
      <c r="Q997" s="238">
        <v>0</v>
      </c>
      <c r="R997" s="238">
        <f>Q997*H997</f>
        <v>0</v>
      </c>
      <c r="S997" s="238">
        <v>0</v>
      </c>
      <c r="T997" s="239">
        <f>S997*H997</f>
        <v>0</v>
      </c>
      <c r="U997" s="39"/>
      <c r="V997" s="39"/>
      <c r="W997" s="39"/>
      <c r="X997" s="39"/>
      <c r="Y997" s="39"/>
      <c r="Z997" s="39"/>
      <c r="AA997" s="39"/>
      <c r="AB997" s="39"/>
      <c r="AC997" s="39"/>
      <c r="AD997" s="39"/>
      <c r="AE997" s="39"/>
      <c r="AR997" s="240" t="s">
        <v>663</v>
      </c>
      <c r="AT997" s="240" t="s">
        <v>166</v>
      </c>
      <c r="AU997" s="240" t="s">
        <v>83</v>
      </c>
      <c r="AY997" s="18" t="s">
        <v>164</v>
      </c>
      <c r="BE997" s="241">
        <f>IF(N997="základní",J997,0)</f>
        <v>0</v>
      </c>
      <c r="BF997" s="241">
        <f>IF(N997="snížená",J997,0)</f>
        <v>0</v>
      </c>
      <c r="BG997" s="241">
        <f>IF(N997="zákl. přenesená",J997,0)</f>
        <v>0</v>
      </c>
      <c r="BH997" s="241">
        <f>IF(N997="sníž. přenesená",J997,0)</f>
        <v>0</v>
      </c>
      <c r="BI997" s="241">
        <f>IF(N997="nulová",J997,0)</f>
        <v>0</v>
      </c>
      <c r="BJ997" s="18" t="s">
        <v>81</v>
      </c>
      <c r="BK997" s="241">
        <f>ROUND(I997*H997,2)</f>
        <v>0</v>
      </c>
      <c r="BL997" s="18" t="s">
        <v>663</v>
      </c>
      <c r="BM997" s="240" t="s">
        <v>1476</v>
      </c>
    </row>
    <row r="998" s="13" customFormat="1">
      <c r="A998" s="13"/>
      <c r="B998" s="242"/>
      <c r="C998" s="243"/>
      <c r="D998" s="244" t="s">
        <v>172</v>
      </c>
      <c r="E998" s="245" t="s">
        <v>1</v>
      </c>
      <c r="F998" s="246" t="s">
        <v>1467</v>
      </c>
      <c r="G998" s="243"/>
      <c r="H998" s="247">
        <v>33</v>
      </c>
      <c r="I998" s="248"/>
      <c r="J998" s="243"/>
      <c r="K998" s="243"/>
      <c r="L998" s="249"/>
      <c r="M998" s="250"/>
      <c r="N998" s="251"/>
      <c r="O998" s="251"/>
      <c r="P998" s="251"/>
      <c r="Q998" s="251"/>
      <c r="R998" s="251"/>
      <c r="S998" s="251"/>
      <c r="T998" s="252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T998" s="253" t="s">
        <v>172</v>
      </c>
      <c r="AU998" s="253" t="s">
        <v>83</v>
      </c>
      <c r="AV998" s="13" t="s">
        <v>83</v>
      </c>
      <c r="AW998" s="13" t="s">
        <v>31</v>
      </c>
      <c r="AX998" s="13" t="s">
        <v>81</v>
      </c>
      <c r="AY998" s="253" t="s">
        <v>164</v>
      </c>
    </row>
    <row r="999" s="2" customFormat="1" ht="24.15" customHeight="1">
      <c r="A999" s="39"/>
      <c r="B999" s="40"/>
      <c r="C999" s="286" t="s">
        <v>1477</v>
      </c>
      <c r="D999" s="286" t="s">
        <v>488</v>
      </c>
      <c r="E999" s="287" t="s">
        <v>1478</v>
      </c>
      <c r="F999" s="288" t="s">
        <v>1479</v>
      </c>
      <c r="G999" s="289" t="s">
        <v>888</v>
      </c>
      <c r="H999" s="290">
        <v>1</v>
      </c>
      <c r="I999" s="291"/>
      <c r="J999" s="292">
        <f>ROUND(I999*H999,2)</f>
        <v>0</v>
      </c>
      <c r="K999" s="293"/>
      <c r="L999" s="294"/>
      <c r="M999" s="295" t="s">
        <v>1</v>
      </c>
      <c r="N999" s="296" t="s">
        <v>39</v>
      </c>
      <c r="O999" s="92"/>
      <c r="P999" s="238">
        <f>O999*H999</f>
        <v>0</v>
      </c>
      <c r="Q999" s="238">
        <v>0.02</v>
      </c>
      <c r="R999" s="238">
        <f>Q999*H999</f>
        <v>0.02</v>
      </c>
      <c r="S999" s="238">
        <v>0</v>
      </c>
      <c r="T999" s="239">
        <f>S999*H999</f>
        <v>0</v>
      </c>
      <c r="U999" s="39"/>
      <c r="V999" s="39"/>
      <c r="W999" s="39"/>
      <c r="X999" s="39"/>
      <c r="Y999" s="39"/>
      <c r="Z999" s="39"/>
      <c r="AA999" s="39"/>
      <c r="AB999" s="39"/>
      <c r="AC999" s="39"/>
      <c r="AD999" s="39"/>
      <c r="AE999" s="39"/>
      <c r="AR999" s="240" t="s">
        <v>222</v>
      </c>
      <c r="AT999" s="240" t="s">
        <v>488</v>
      </c>
      <c r="AU999" s="240" t="s">
        <v>83</v>
      </c>
      <c r="AY999" s="18" t="s">
        <v>164</v>
      </c>
      <c r="BE999" s="241">
        <f>IF(N999="základní",J999,0)</f>
        <v>0</v>
      </c>
      <c r="BF999" s="241">
        <f>IF(N999="snížená",J999,0)</f>
        <v>0</v>
      </c>
      <c r="BG999" s="241">
        <f>IF(N999="zákl. přenesená",J999,0)</f>
        <v>0</v>
      </c>
      <c r="BH999" s="241">
        <f>IF(N999="sníž. přenesená",J999,0)</f>
        <v>0</v>
      </c>
      <c r="BI999" s="241">
        <f>IF(N999="nulová",J999,0)</f>
        <v>0</v>
      </c>
      <c r="BJ999" s="18" t="s">
        <v>81</v>
      </c>
      <c r="BK999" s="241">
        <f>ROUND(I999*H999,2)</f>
        <v>0</v>
      </c>
      <c r="BL999" s="18" t="s">
        <v>170</v>
      </c>
      <c r="BM999" s="240" t="s">
        <v>1480</v>
      </c>
    </row>
    <row r="1000" s="13" customFormat="1">
      <c r="A1000" s="13"/>
      <c r="B1000" s="242"/>
      <c r="C1000" s="243"/>
      <c r="D1000" s="244" t="s">
        <v>172</v>
      </c>
      <c r="E1000" s="245" t="s">
        <v>1</v>
      </c>
      <c r="F1000" s="246" t="s">
        <v>81</v>
      </c>
      <c r="G1000" s="243"/>
      <c r="H1000" s="247">
        <v>1</v>
      </c>
      <c r="I1000" s="248"/>
      <c r="J1000" s="243"/>
      <c r="K1000" s="243"/>
      <c r="L1000" s="249"/>
      <c r="M1000" s="250"/>
      <c r="N1000" s="251"/>
      <c r="O1000" s="251"/>
      <c r="P1000" s="251"/>
      <c r="Q1000" s="251"/>
      <c r="R1000" s="251"/>
      <c r="S1000" s="251"/>
      <c r="T1000" s="252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T1000" s="253" t="s">
        <v>172</v>
      </c>
      <c r="AU1000" s="253" t="s">
        <v>83</v>
      </c>
      <c r="AV1000" s="13" t="s">
        <v>83</v>
      </c>
      <c r="AW1000" s="13" t="s">
        <v>31</v>
      </c>
      <c r="AX1000" s="13" t="s">
        <v>81</v>
      </c>
      <c r="AY1000" s="253" t="s">
        <v>164</v>
      </c>
    </row>
    <row r="1001" s="12" customFormat="1" ht="22.8" customHeight="1">
      <c r="A1001" s="12"/>
      <c r="B1001" s="212"/>
      <c r="C1001" s="213"/>
      <c r="D1001" s="214" t="s">
        <v>73</v>
      </c>
      <c r="E1001" s="226" t="s">
        <v>230</v>
      </c>
      <c r="F1001" s="226" t="s">
        <v>890</v>
      </c>
      <c r="G1001" s="213"/>
      <c r="H1001" s="213"/>
      <c r="I1001" s="216"/>
      <c r="J1001" s="227">
        <f>BK1001</f>
        <v>0</v>
      </c>
      <c r="K1001" s="213"/>
      <c r="L1001" s="218"/>
      <c r="M1001" s="219"/>
      <c r="N1001" s="220"/>
      <c r="O1001" s="220"/>
      <c r="P1001" s="221">
        <f>SUM(P1002:P1062)</f>
        <v>0</v>
      </c>
      <c r="Q1001" s="220"/>
      <c r="R1001" s="221">
        <f>SUM(R1002:R1062)</f>
        <v>31.478678500000001</v>
      </c>
      <c r="S1001" s="220"/>
      <c r="T1001" s="222">
        <f>SUM(T1002:T1062)</f>
        <v>0.0012899999999999999</v>
      </c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R1001" s="223" t="s">
        <v>81</v>
      </c>
      <c r="AT1001" s="224" t="s">
        <v>73</v>
      </c>
      <c r="AU1001" s="224" t="s">
        <v>81</v>
      </c>
      <c r="AY1001" s="223" t="s">
        <v>164</v>
      </c>
      <c r="BK1001" s="225">
        <f>SUM(BK1002:BK1062)</f>
        <v>0</v>
      </c>
    </row>
    <row r="1002" s="2" customFormat="1" ht="33" customHeight="1">
      <c r="A1002" s="39"/>
      <c r="B1002" s="40"/>
      <c r="C1002" s="228" t="s">
        <v>1481</v>
      </c>
      <c r="D1002" s="228" t="s">
        <v>166</v>
      </c>
      <c r="E1002" s="229" t="s">
        <v>892</v>
      </c>
      <c r="F1002" s="230" t="s">
        <v>893</v>
      </c>
      <c r="G1002" s="231" t="s">
        <v>240</v>
      </c>
      <c r="H1002" s="232">
        <v>17</v>
      </c>
      <c r="I1002" s="233"/>
      <c r="J1002" s="234">
        <f>ROUND(I1002*H1002,2)</f>
        <v>0</v>
      </c>
      <c r="K1002" s="235"/>
      <c r="L1002" s="45"/>
      <c r="M1002" s="236" t="s">
        <v>1</v>
      </c>
      <c r="N1002" s="237" t="s">
        <v>39</v>
      </c>
      <c r="O1002" s="92"/>
      <c r="P1002" s="238">
        <f>O1002*H1002</f>
        <v>0</v>
      </c>
      <c r="Q1002" s="238">
        <v>0.12948000000000001</v>
      </c>
      <c r="R1002" s="238">
        <f>Q1002*H1002</f>
        <v>2.2011600000000002</v>
      </c>
      <c r="S1002" s="238">
        <v>0</v>
      </c>
      <c r="T1002" s="239">
        <f>S1002*H1002</f>
        <v>0</v>
      </c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/>
      <c r="AE1002" s="39"/>
      <c r="AR1002" s="240" t="s">
        <v>170</v>
      </c>
      <c r="AT1002" s="240" t="s">
        <v>166</v>
      </c>
      <c r="AU1002" s="240" t="s">
        <v>83</v>
      </c>
      <c r="AY1002" s="18" t="s">
        <v>164</v>
      </c>
      <c r="BE1002" s="241">
        <f>IF(N1002="základní",J1002,0)</f>
        <v>0</v>
      </c>
      <c r="BF1002" s="241">
        <f>IF(N1002="snížená",J1002,0)</f>
        <v>0</v>
      </c>
      <c r="BG1002" s="241">
        <f>IF(N1002="zákl. přenesená",J1002,0)</f>
        <v>0</v>
      </c>
      <c r="BH1002" s="241">
        <f>IF(N1002="sníž. přenesená",J1002,0)</f>
        <v>0</v>
      </c>
      <c r="BI1002" s="241">
        <f>IF(N1002="nulová",J1002,0)</f>
        <v>0</v>
      </c>
      <c r="BJ1002" s="18" t="s">
        <v>81</v>
      </c>
      <c r="BK1002" s="241">
        <f>ROUND(I1002*H1002,2)</f>
        <v>0</v>
      </c>
      <c r="BL1002" s="18" t="s">
        <v>170</v>
      </c>
      <c r="BM1002" s="240" t="s">
        <v>1482</v>
      </c>
    </row>
    <row r="1003" s="14" customFormat="1">
      <c r="A1003" s="14"/>
      <c r="B1003" s="254"/>
      <c r="C1003" s="255"/>
      <c r="D1003" s="244" t="s">
        <v>172</v>
      </c>
      <c r="E1003" s="256" t="s">
        <v>1</v>
      </c>
      <c r="F1003" s="257" t="s">
        <v>242</v>
      </c>
      <c r="G1003" s="255"/>
      <c r="H1003" s="256" t="s">
        <v>1</v>
      </c>
      <c r="I1003" s="258"/>
      <c r="J1003" s="255"/>
      <c r="K1003" s="255"/>
      <c r="L1003" s="259"/>
      <c r="M1003" s="260"/>
      <c r="N1003" s="261"/>
      <c r="O1003" s="261"/>
      <c r="P1003" s="261"/>
      <c r="Q1003" s="261"/>
      <c r="R1003" s="261"/>
      <c r="S1003" s="261"/>
      <c r="T1003" s="262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T1003" s="263" t="s">
        <v>172</v>
      </c>
      <c r="AU1003" s="263" t="s">
        <v>83</v>
      </c>
      <c r="AV1003" s="14" t="s">
        <v>81</v>
      </c>
      <c r="AW1003" s="14" t="s">
        <v>31</v>
      </c>
      <c r="AX1003" s="14" t="s">
        <v>12</v>
      </c>
      <c r="AY1003" s="263" t="s">
        <v>164</v>
      </c>
    </row>
    <row r="1004" s="14" customFormat="1">
      <c r="A1004" s="14"/>
      <c r="B1004" s="254"/>
      <c r="C1004" s="255"/>
      <c r="D1004" s="244" t="s">
        <v>172</v>
      </c>
      <c r="E1004" s="256" t="s">
        <v>1</v>
      </c>
      <c r="F1004" s="257" t="s">
        <v>1015</v>
      </c>
      <c r="G1004" s="255"/>
      <c r="H1004" s="256" t="s">
        <v>1</v>
      </c>
      <c r="I1004" s="258"/>
      <c r="J1004" s="255"/>
      <c r="K1004" s="255"/>
      <c r="L1004" s="259"/>
      <c r="M1004" s="260"/>
      <c r="N1004" s="261"/>
      <c r="O1004" s="261"/>
      <c r="P1004" s="261"/>
      <c r="Q1004" s="261"/>
      <c r="R1004" s="261"/>
      <c r="S1004" s="261"/>
      <c r="T1004" s="262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T1004" s="263" t="s">
        <v>172</v>
      </c>
      <c r="AU1004" s="263" t="s">
        <v>83</v>
      </c>
      <c r="AV1004" s="14" t="s">
        <v>81</v>
      </c>
      <c r="AW1004" s="14" t="s">
        <v>31</v>
      </c>
      <c r="AX1004" s="14" t="s">
        <v>12</v>
      </c>
      <c r="AY1004" s="263" t="s">
        <v>164</v>
      </c>
    </row>
    <row r="1005" s="13" customFormat="1">
      <c r="A1005" s="13"/>
      <c r="B1005" s="242"/>
      <c r="C1005" s="243"/>
      <c r="D1005" s="244" t="s">
        <v>172</v>
      </c>
      <c r="E1005" s="245" t="s">
        <v>1</v>
      </c>
      <c r="F1005" s="246" t="s">
        <v>348</v>
      </c>
      <c r="G1005" s="243"/>
      <c r="H1005" s="247">
        <v>17</v>
      </c>
      <c r="I1005" s="248"/>
      <c r="J1005" s="243"/>
      <c r="K1005" s="243"/>
      <c r="L1005" s="249"/>
      <c r="M1005" s="250"/>
      <c r="N1005" s="251"/>
      <c r="O1005" s="251"/>
      <c r="P1005" s="251"/>
      <c r="Q1005" s="251"/>
      <c r="R1005" s="251"/>
      <c r="S1005" s="251"/>
      <c r="T1005" s="252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T1005" s="253" t="s">
        <v>172</v>
      </c>
      <c r="AU1005" s="253" t="s">
        <v>83</v>
      </c>
      <c r="AV1005" s="13" t="s">
        <v>83</v>
      </c>
      <c r="AW1005" s="13" t="s">
        <v>31</v>
      </c>
      <c r="AX1005" s="13" t="s">
        <v>12</v>
      </c>
      <c r="AY1005" s="253" t="s">
        <v>164</v>
      </c>
    </row>
    <row r="1006" s="15" customFormat="1">
      <c r="A1006" s="15"/>
      <c r="B1006" s="264"/>
      <c r="C1006" s="265"/>
      <c r="D1006" s="244" t="s">
        <v>172</v>
      </c>
      <c r="E1006" s="266" t="s">
        <v>1</v>
      </c>
      <c r="F1006" s="267" t="s">
        <v>180</v>
      </c>
      <c r="G1006" s="265"/>
      <c r="H1006" s="268">
        <v>17</v>
      </c>
      <c r="I1006" s="269"/>
      <c r="J1006" s="265"/>
      <c r="K1006" s="265"/>
      <c r="L1006" s="270"/>
      <c r="M1006" s="271"/>
      <c r="N1006" s="272"/>
      <c r="O1006" s="272"/>
      <c r="P1006" s="272"/>
      <c r="Q1006" s="272"/>
      <c r="R1006" s="272"/>
      <c r="S1006" s="272"/>
      <c r="T1006" s="273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T1006" s="274" t="s">
        <v>172</v>
      </c>
      <c r="AU1006" s="274" t="s">
        <v>83</v>
      </c>
      <c r="AV1006" s="15" t="s">
        <v>170</v>
      </c>
      <c r="AW1006" s="15" t="s">
        <v>31</v>
      </c>
      <c r="AX1006" s="15" t="s">
        <v>81</v>
      </c>
      <c r="AY1006" s="274" t="s">
        <v>164</v>
      </c>
    </row>
    <row r="1007" s="2" customFormat="1" ht="33" customHeight="1">
      <c r="A1007" s="39"/>
      <c r="B1007" s="40"/>
      <c r="C1007" s="228" t="s">
        <v>1483</v>
      </c>
      <c r="D1007" s="228" t="s">
        <v>166</v>
      </c>
      <c r="E1007" s="229" t="s">
        <v>896</v>
      </c>
      <c r="F1007" s="230" t="s">
        <v>897</v>
      </c>
      <c r="G1007" s="231" t="s">
        <v>240</v>
      </c>
      <c r="H1007" s="232">
        <v>13.4</v>
      </c>
      <c r="I1007" s="233"/>
      <c r="J1007" s="234">
        <f>ROUND(I1007*H1007,2)</f>
        <v>0</v>
      </c>
      <c r="K1007" s="235"/>
      <c r="L1007" s="45"/>
      <c r="M1007" s="236" t="s">
        <v>1</v>
      </c>
      <c r="N1007" s="237" t="s">
        <v>39</v>
      </c>
      <c r="O1007" s="92"/>
      <c r="P1007" s="238">
        <f>O1007*H1007</f>
        <v>0</v>
      </c>
      <c r="Q1007" s="238">
        <v>0.10398</v>
      </c>
      <c r="R1007" s="238">
        <f>Q1007*H1007</f>
        <v>1.393332</v>
      </c>
      <c r="S1007" s="238">
        <v>0</v>
      </c>
      <c r="T1007" s="239">
        <f>S1007*H1007</f>
        <v>0</v>
      </c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/>
      <c r="AE1007" s="39"/>
      <c r="AR1007" s="240" t="s">
        <v>170</v>
      </c>
      <c r="AT1007" s="240" t="s">
        <v>166</v>
      </c>
      <c r="AU1007" s="240" t="s">
        <v>83</v>
      </c>
      <c r="AY1007" s="18" t="s">
        <v>164</v>
      </c>
      <c r="BE1007" s="241">
        <f>IF(N1007="základní",J1007,0)</f>
        <v>0</v>
      </c>
      <c r="BF1007" s="241">
        <f>IF(N1007="snížená",J1007,0)</f>
        <v>0</v>
      </c>
      <c r="BG1007" s="241">
        <f>IF(N1007="zákl. přenesená",J1007,0)</f>
        <v>0</v>
      </c>
      <c r="BH1007" s="241">
        <f>IF(N1007="sníž. přenesená",J1007,0)</f>
        <v>0</v>
      </c>
      <c r="BI1007" s="241">
        <f>IF(N1007="nulová",J1007,0)</f>
        <v>0</v>
      </c>
      <c r="BJ1007" s="18" t="s">
        <v>81</v>
      </c>
      <c r="BK1007" s="241">
        <f>ROUND(I1007*H1007,2)</f>
        <v>0</v>
      </c>
      <c r="BL1007" s="18" t="s">
        <v>170</v>
      </c>
      <c r="BM1007" s="240" t="s">
        <v>1484</v>
      </c>
    </row>
    <row r="1008" s="14" customFormat="1">
      <c r="A1008" s="14"/>
      <c r="B1008" s="254"/>
      <c r="C1008" s="255"/>
      <c r="D1008" s="244" t="s">
        <v>172</v>
      </c>
      <c r="E1008" s="256" t="s">
        <v>1</v>
      </c>
      <c r="F1008" s="257" t="s">
        <v>242</v>
      </c>
      <c r="G1008" s="255"/>
      <c r="H1008" s="256" t="s">
        <v>1</v>
      </c>
      <c r="I1008" s="258"/>
      <c r="J1008" s="255"/>
      <c r="K1008" s="255"/>
      <c r="L1008" s="259"/>
      <c r="M1008" s="260"/>
      <c r="N1008" s="261"/>
      <c r="O1008" s="261"/>
      <c r="P1008" s="261"/>
      <c r="Q1008" s="261"/>
      <c r="R1008" s="261"/>
      <c r="S1008" s="261"/>
      <c r="T1008" s="262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T1008" s="263" t="s">
        <v>172</v>
      </c>
      <c r="AU1008" s="263" t="s">
        <v>83</v>
      </c>
      <c r="AV1008" s="14" t="s">
        <v>81</v>
      </c>
      <c r="AW1008" s="14" t="s">
        <v>31</v>
      </c>
      <c r="AX1008" s="14" t="s">
        <v>12</v>
      </c>
      <c r="AY1008" s="263" t="s">
        <v>164</v>
      </c>
    </row>
    <row r="1009" s="14" customFormat="1">
      <c r="A1009" s="14"/>
      <c r="B1009" s="254"/>
      <c r="C1009" s="255"/>
      <c r="D1009" s="244" t="s">
        <v>172</v>
      </c>
      <c r="E1009" s="256" t="s">
        <v>1</v>
      </c>
      <c r="F1009" s="257" t="s">
        <v>1017</v>
      </c>
      <c r="G1009" s="255"/>
      <c r="H1009" s="256" t="s">
        <v>1</v>
      </c>
      <c r="I1009" s="258"/>
      <c r="J1009" s="255"/>
      <c r="K1009" s="255"/>
      <c r="L1009" s="259"/>
      <c r="M1009" s="260"/>
      <c r="N1009" s="261"/>
      <c r="O1009" s="261"/>
      <c r="P1009" s="261"/>
      <c r="Q1009" s="261"/>
      <c r="R1009" s="261"/>
      <c r="S1009" s="261"/>
      <c r="T1009" s="262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T1009" s="263" t="s">
        <v>172</v>
      </c>
      <c r="AU1009" s="263" t="s">
        <v>83</v>
      </c>
      <c r="AV1009" s="14" t="s">
        <v>81</v>
      </c>
      <c r="AW1009" s="14" t="s">
        <v>31</v>
      </c>
      <c r="AX1009" s="14" t="s">
        <v>12</v>
      </c>
      <c r="AY1009" s="263" t="s">
        <v>164</v>
      </c>
    </row>
    <row r="1010" s="13" customFormat="1">
      <c r="A1010" s="13"/>
      <c r="B1010" s="242"/>
      <c r="C1010" s="243"/>
      <c r="D1010" s="244" t="s">
        <v>172</v>
      </c>
      <c r="E1010" s="245" t="s">
        <v>1</v>
      </c>
      <c r="F1010" s="246" t="s">
        <v>1018</v>
      </c>
      <c r="G1010" s="243"/>
      <c r="H1010" s="247">
        <v>13.4</v>
      </c>
      <c r="I1010" s="248"/>
      <c r="J1010" s="243"/>
      <c r="K1010" s="243"/>
      <c r="L1010" s="249"/>
      <c r="M1010" s="250"/>
      <c r="N1010" s="251"/>
      <c r="O1010" s="251"/>
      <c r="P1010" s="251"/>
      <c r="Q1010" s="251"/>
      <c r="R1010" s="251"/>
      <c r="S1010" s="251"/>
      <c r="T1010" s="252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T1010" s="253" t="s">
        <v>172</v>
      </c>
      <c r="AU1010" s="253" t="s">
        <v>83</v>
      </c>
      <c r="AV1010" s="13" t="s">
        <v>83</v>
      </c>
      <c r="AW1010" s="13" t="s">
        <v>31</v>
      </c>
      <c r="AX1010" s="13" t="s">
        <v>12</v>
      </c>
      <c r="AY1010" s="253" t="s">
        <v>164</v>
      </c>
    </row>
    <row r="1011" s="15" customFormat="1">
      <c r="A1011" s="15"/>
      <c r="B1011" s="264"/>
      <c r="C1011" s="265"/>
      <c r="D1011" s="244" t="s">
        <v>172</v>
      </c>
      <c r="E1011" s="266" t="s">
        <v>1</v>
      </c>
      <c r="F1011" s="267" t="s">
        <v>180</v>
      </c>
      <c r="G1011" s="265"/>
      <c r="H1011" s="268">
        <v>13.4</v>
      </c>
      <c r="I1011" s="269"/>
      <c r="J1011" s="265"/>
      <c r="K1011" s="265"/>
      <c r="L1011" s="270"/>
      <c r="M1011" s="271"/>
      <c r="N1011" s="272"/>
      <c r="O1011" s="272"/>
      <c r="P1011" s="272"/>
      <c r="Q1011" s="272"/>
      <c r="R1011" s="272"/>
      <c r="S1011" s="272"/>
      <c r="T1011" s="273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T1011" s="274" t="s">
        <v>172</v>
      </c>
      <c r="AU1011" s="274" t="s">
        <v>83</v>
      </c>
      <c r="AV1011" s="15" t="s">
        <v>170</v>
      </c>
      <c r="AW1011" s="15" t="s">
        <v>31</v>
      </c>
      <c r="AX1011" s="15" t="s">
        <v>81</v>
      </c>
      <c r="AY1011" s="274" t="s">
        <v>164</v>
      </c>
    </row>
    <row r="1012" s="2" customFormat="1" ht="24.15" customHeight="1">
      <c r="A1012" s="39"/>
      <c r="B1012" s="40"/>
      <c r="C1012" s="228" t="s">
        <v>1485</v>
      </c>
      <c r="D1012" s="228" t="s">
        <v>166</v>
      </c>
      <c r="E1012" s="229" t="s">
        <v>900</v>
      </c>
      <c r="F1012" s="230" t="s">
        <v>901</v>
      </c>
      <c r="G1012" s="231" t="s">
        <v>240</v>
      </c>
      <c r="H1012" s="232">
        <v>112.7</v>
      </c>
      <c r="I1012" s="233"/>
      <c r="J1012" s="234">
        <f>ROUND(I1012*H1012,2)</f>
        <v>0</v>
      </c>
      <c r="K1012" s="235"/>
      <c r="L1012" s="45"/>
      <c r="M1012" s="236" t="s">
        <v>1</v>
      </c>
      <c r="N1012" s="237" t="s">
        <v>39</v>
      </c>
      <c r="O1012" s="92"/>
      <c r="P1012" s="238">
        <f>O1012*H1012</f>
        <v>0</v>
      </c>
      <c r="Q1012" s="238">
        <v>1.0000000000000001E-05</v>
      </c>
      <c r="R1012" s="238">
        <f>Q1012*H1012</f>
        <v>0.0011270000000000002</v>
      </c>
      <c r="S1012" s="238">
        <v>0</v>
      </c>
      <c r="T1012" s="239">
        <f>S1012*H1012</f>
        <v>0</v>
      </c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/>
      <c r="AE1012" s="39"/>
      <c r="AR1012" s="240" t="s">
        <v>170</v>
      </c>
      <c r="AT1012" s="240" t="s">
        <v>166</v>
      </c>
      <c r="AU1012" s="240" t="s">
        <v>83</v>
      </c>
      <c r="AY1012" s="18" t="s">
        <v>164</v>
      </c>
      <c r="BE1012" s="241">
        <f>IF(N1012="základní",J1012,0)</f>
        <v>0</v>
      </c>
      <c r="BF1012" s="241">
        <f>IF(N1012="snížená",J1012,0)</f>
        <v>0</v>
      </c>
      <c r="BG1012" s="241">
        <f>IF(N1012="zákl. přenesená",J1012,0)</f>
        <v>0</v>
      </c>
      <c r="BH1012" s="241">
        <f>IF(N1012="sníž. přenesená",J1012,0)</f>
        <v>0</v>
      </c>
      <c r="BI1012" s="241">
        <f>IF(N1012="nulová",J1012,0)</f>
        <v>0</v>
      </c>
      <c r="BJ1012" s="18" t="s">
        <v>81</v>
      </c>
      <c r="BK1012" s="241">
        <f>ROUND(I1012*H1012,2)</f>
        <v>0</v>
      </c>
      <c r="BL1012" s="18" t="s">
        <v>170</v>
      </c>
      <c r="BM1012" s="240" t="s">
        <v>1486</v>
      </c>
    </row>
    <row r="1013" s="13" customFormat="1">
      <c r="A1013" s="13"/>
      <c r="B1013" s="242"/>
      <c r="C1013" s="243"/>
      <c r="D1013" s="244" t="s">
        <v>172</v>
      </c>
      <c r="E1013" s="245" t="s">
        <v>1</v>
      </c>
      <c r="F1013" s="246" t="s">
        <v>1487</v>
      </c>
      <c r="G1013" s="243"/>
      <c r="H1013" s="247">
        <v>112.7</v>
      </c>
      <c r="I1013" s="248"/>
      <c r="J1013" s="243"/>
      <c r="K1013" s="243"/>
      <c r="L1013" s="249"/>
      <c r="M1013" s="250"/>
      <c r="N1013" s="251"/>
      <c r="O1013" s="251"/>
      <c r="P1013" s="251"/>
      <c r="Q1013" s="251"/>
      <c r="R1013" s="251"/>
      <c r="S1013" s="251"/>
      <c r="T1013" s="252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T1013" s="253" t="s">
        <v>172</v>
      </c>
      <c r="AU1013" s="253" t="s">
        <v>83</v>
      </c>
      <c r="AV1013" s="13" t="s">
        <v>83</v>
      </c>
      <c r="AW1013" s="13" t="s">
        <v>31</v>
      </c>
      <c r="AX1013" s="13" t="s">
        <v>81</v>
      </c>
      <c r="AY1013" s="253" t="s">
        <v>164</v>
      </c>
    </row>
    <row r="1014" s="2" customFormat="1" ht="24.15" customHeight="1">
      <c r="A1014" s="39"/>
      <c r="B1014" s="40"/>
      <c r="C1014" s="228" t="s">
        <v>1488</v>
      </c>
      <c r="D1014" s="228" t="s">
        <v>166</v>
      </c>
      <c r="E1014" s="229" t="s">
        <v>905</v>
      </c>
      <c r="F1014" s="230" t="s">
        <v>906</v>
      </c>
      <c r="G1014" s="231" t="s">
        <v>240</v>
      </c>
      <c r="H1014" s="232">
        <v>1871.4500000000001</v>
      </c>
      <c r="I1014" s="233"/>
      <c r="J1014" s="234">
        <f>ROUND(I1014*H1014,2)</f>
        <v>0</v>
      </c>
      <c r="K1014" s="235"/>
      <c r="L1014" s="45"/>
      <c r="M1014" s="236" t="s">
        <v>1</v>
      </c>
      <c r="N1014" s="237" t="s">
        <v>39</v>
      </c>
      <c r="O1014" s="92"/>
      <c r="P1014" s="238">
        <f>O1014*H1014</f>
        <v>0</v>
      </c>
      <c r="Q1014" s="238">
        <v>1.0000000000000001E-05</v>
      </c>
      <c r="R1014" s="238">
        <f>Q1014*H1014</f>
        <v>0.018714500000000002</v>
      </c>
      <c r="S1014" s="238">
        <v>0</v>
      </c>
      <c r="T1014" s="239">
        <f>S1014*H1014</f>
        <v>0</v>
      </c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/>
      <c r="AE1014" s="39"/>
      <c r="AR1014" s="240" t="s">
        <v>170</v>
      </c>
      <c r="AT1014" s="240" t="s">
        <v>166</v>
      </c>
      <c r="AU1014" s="240" t="s">
        <v>83</v>
      </c>
      <c r="AY1014" s="18" t="s">
        <v>164</v>
      </c>
      <c r="BE1014" s="241">
        <f>IF(N1014="základní",J1014,0)</f>
        <v>0</v>
      </c>
      <c r="BF1014" s="241">
        <f>IF(N1014="snížená",J1014,0)</f>
        <v>0</v>
      </c>
      <c r="BG1014" s="241">
        <f>IF(N1014="zákl. přenesená",J1014,0)</f>
        <v>0</v>
      </c>
      <c r="BH1014" s="241">
        <f>IF(N1014="sníž. přenesená",J1014,0)</f>
        <v>0</v>
      </c>
      <c r="BI1014" s="241">
        <f>IF(N1014="nulová",J1014,0)</f>
        <v>0</v>
      </c>
      <c r="BJ1014" s="18" t="s">
        <v>81</v>
      </c>
      <c r="BK1014" s="241">
        <f>ROUND(I1014*H1014,2)</f>
        <v>0</v>
      </c>
      <c r="BL1014" s="18" t="s">
        <v>170</v>
      </c>
      <c r="BM1014" s="240" t="s">
        <v>1489</v>
      </c>
    </row>
    <row r="1015" s="14" customFormat="1">
      <c r="A1015" s="14"/>
      <c r="B1015" s="254"/>
      <c r="C1015" s="255"/>
      <c r="D1015" s="244" t="s">
        <v>172</v>
      </c>
      <c r="E1015" s="256" t="s">
        <v>1</v>
      </c>
      <c r="F1015" s="257" t="s">
        <v>208</v>
      </c>
      <c r="G1015" s="255"/>
      <c r="H1015" s="256" t="s">
        <v>1</v>
      </c>
      <c r="I1015" s="258"/>
      <c r="J1015" s="255"/>
      <c r="K1015" s="255"/>
      <c r="L1015" s="259"/>
      <c r="M1015" s="260"/>
      <c r="N1015" s="261"/>
      <c r="O1015" s="261"/>
      <c r="P1015" s="261"/>
      <c r="Q1015" s="261"/>
      <c r="R1015" s="261"/>
      <c r="S1015" s="261"/>
      <c r="T1015" s="262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T1015" s="263" t="s">
        <v>172</v>
      </c>
      <c r="AU1015" s="263" t="s">
        <v>83</v>
      </c>
      <c r="AV1015" s="14" t="s">
        <v>81</v>
      </c>
      <c r="AW1015" s="14" t="s">
        <v>31</v>
      </c>
      <c r="AX1015" s="14" t="s">
        <v>12</v>
      </c>
      <c r="AY1015" s="263" t="s">
        <v>164</v>
      </c>
    </row>
    <row r="1016" s="14" customFormat="1">
      <c r="A1016" s="14"/>
      <c r="B1016" s="254"/>
      <c r="C1016" s="255"/>
      <c r="D1016" s="244" t="s">
        <v>172</v>
      </c>
      <c r="E1016" s="256" t="s">
        <v>1</v>
      </c>
      <c r="F1016" s="257" t="s">
        <v>1490</v>
      </c>
      <c r="G1016" s="255"/>
      <c r="H1016" s="256" t="s">
        <v>1</v>
      </c>
      <c r="I1016" s="258"/>
      <c r="J1016" s="255"/>
      <c r="K1016" s="255"/>
      <c r="L1016" s="259"/>
      <c r="M1016" s="260"/>
      <c r="N1016" s="261"/>
      <c r="O1016" s="261"/>
      <c r="P1016" s="261"/>
      <c r="Q1016" s="261"/>
      <c r="R1016" s="261"/>
      <c r="S1016" s="261"/>
      <c r="T1016" s="262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T1016" s="263" t="s">
        <v>172</v>
      </c>
      <c r="AU1016" s="263" t="s">
        <v>83</v>
      </c>
      <c r="AV1016" s="14" t="s">
        <v>81</v>
      </c>
      <c r="AW1016" s="14" t="s">
        <v>31</v>
      </c>
      <c r="AX1016" s="14" t="s">
        <v>12</v>
      </c>
      <c r="AY1016" s="263" t="s">
        <v>164</v>
      </c>
    </row>
    <row r="1017" s="13" customFormat="1">
      <c r="A1017" s="13"/>
      <c r="B1017" s="242"/>
      <c r="C1017" s="243"/>
      <c r="D1017" s="244" t="s">
        <v>172</v>
      </c>
      <c r="E1017" s="245" t="s">
        <v>1</v>
      </c>
      <c r="F1017" s="246" t="s">
        <v>1491</v>
      </c>
      <c r="G1017" s="243"/>
      <c r="H1017" s="247">
        <v>78.450000000000003</v>
      </c>
      <c r="I1017" s="248"/>
      <c r="J1017" s="243"/>
      <c r="K1017" s="243"/>
      <c r="L1017" s="249"/>
      <c r="M1017" s="250"/>
      <c r="N1017" s="251"/>
      <c r="O1017" s="251"/>
      <c r="P1017" s="251"/>
      <c r="Q1017" s="251"/>
      <c r="R1017" s="251"/>
      <c r="S1017" s="251"/>
      <c r="T1017" s="252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T1017" s="253" t="s">
        <v>172</v>
      </c>
      <c r="AU1017" s="253" t="s">
        <v>83</v>
      </c>
      <c r="AV1017" s="13" t="s">
        <v>83</v>
      </c>
      <c r="AW1017" s="13" t="s">
        <v>31</v>
      </c>
      <c r="AX1017" s="13" t="s">
        <v>12</v>
      </c>
      <c r="AY1017" s="253" t="s">
        <v>164</v>
      </c>
    </row>
    <row r="1018" s="14" customFormat="1">
      <c r="A1018" s="14"/>
      <c r="B1018" s="254"/>
      <c r="C1018" s="255"/>
      <c r="D1018" s="244" t="s">
        <v>172</v>
      </c>
      <c r="E1018" s="256" t="s">
        <v>1</v>
      </c>
      <c r="F1018" s="257" t="s">
        <v>213</v>
      </c>
      <c r="G1018" s="255"/>
      <c r="H1018" s="256" t="s">
        <v>1</v>
      </c>
      <c r="I1018" s="258"/>
      <c r="J1018" s="255"/>
      <c r="K1018" s="255"/>
      <c r="L1018" s="259"/>
      <c r="M1018" s="260"/>
      <c r="N1018" s="261"/>
      <c r="O1018" s="261"/>
      <c r="P1018" s="261"/>
      <c r="Q1018" s="261"/>
      <c r="R1018" s="261"/>
      <c r="S1018" s="261"/>
      <c r="T1018" s="262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T1018" s="263" t="s">
        <v>172</v>
      </c>
      <c r="AU1018" s="263" t="s">
        <v>83</v>
      </c>
      <c r="AV1018" s="14" t="s">
        <v>81</v>
      </c>
      <c r="AW1018" s="14" t="s">
        <v>31</v>
      </c>
      <c r="AX1018" s="14" t="s">
        <v>12</v>
      </c>
      <c r="AY1018" s="263" t="s">
        <v>164</v>
      </c>
    </row>
    <row r="1019" s="14" customFormat="1">
      <c r="A1019" s="14"/>
      <c r="B1019" s="254"/>
      <c r="C1019" s="255"/>
      <c r="D1019" s="244" t="s">
        <v>172</v>
      </c>
      <c r="E1019" s="256" t="s">
        <v>1</v>
      </c>
      <c r="F1019" s="257" t="s">
        <v>1492</v>
      </c>
      <c r="G1019" s="255"/>
      <c r="H1019" s="256" t="s">
        <v>1</v>
      </c>
      <c r="I1019" s="258"/>
      <c r="J1019" s="255"/>
      <c r="K1019" s="255"/>
      <c r="L1019" s="259"/>
      <c r="M1019" s="260"/>
      <c r="N1019" s="261"/>
      <c r="O1019" s="261"/>
      <c r="P1019" s="261"/>
      <c r="Q1019" s="261"/>
      <c r="R1019" s="261"/>
      <c r="S1019" s="261"/>
      <c r="T1019" s="262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T1019" s="263" t="s">
        <v>172</v>
      </c>
      <c r="AU1019" s="263" t="s">
        <v>83</v>
      </c>
      <c r="AV1019" s="14" t="s">
        <v>81</v>
      </c>
      <c r="AW1019" s="14" t="s">
        <v>31</v>
      </c>
      <c r="AX1019" s="14" t="s">
        <v>12</v>
      </c>
      <c r="AY1019" s="263" t="s">
        <v>164</v>
      </c>
    </row>
    <row r="1020" s="13" customFormat="1">
      <c r="A1020" s="13"/>
      <c r="B1020" s="242"/>
      <c r="C1020" s="243"/>
      <c r="D1020" s="244" t="s">
        <v>172</v>
      </c>
      <c r="E1020" s="245" t="s">
        <v>1</v>
      </c>
      <c r="F1020" s="246" t="s">
        <v>1493</v>
      </c>
      <c r="G1020" s="243"/>
      <c r="H1020" s="247">
        <v>1793</v>
      </c>
      <c r="I1020" s="248"/>
      <c r="J1020" s="243"/>
      <c r="K1020" s="243"/>
      <c r="L1020" s="249"/>
      <c r="M1020" s="250"/>
      <c r="N1020" s="251"/>
      <c r="O1020" s="251"/>
      <c r="P1020" s="251"/>
      <c r="Q1020" s="251"/>
      <c r="R1020" s="251"/>
      <c r="S1020" s="251"/>
      <c r="T1020" s="252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T1020" s="253" t="s">
        <v>172</v>
      </c>
      <c r="AU1020" s="253" t="s">
        <v>83</v>
      </c>
      <c r="AV1020" s="13" t="s">
        <v>83</v>
      </c>
      <c r="AW1020" s="13" t="s">
        <v>31</v>
      </c>
      <c r="AX1020" s="13" t="s">
        <v>12</v>
      </c>
      <c r="AY1020" s="253" t="s">
        <v>164</v>
      </c>
    </row>
    <row r="1021" s="15" customFormat="1">
      <c r="A1021" s="15"/>
      <c r="B1021" s="264"/>
      <c r="C1021" s="265"/>
      <c r="D1021" s="244" t="s">
        <v>172</v>
      </c>
      <c r="E1021" s="266" t="s">
        <v>1</v>
      </c>
      <c r="F1021" s="267" t="s">
        <v>180</v>
      </c>
      <c r="G1021" s="265"/>
      <c r="H1021" s="268">
        <v>1871.4500000000001</v>
      </c>
      <c r="I1021" s="269"/>
      <c r="J1021" s="265"/>
      <c r="K1021" s="265"/>
      <c r="L1021" s="270"/>
      <c r="M1021" s="271"/>
      <c r="N1021" s="272"/>
      <c r="O1021" s="272"/>
      <c r="P1021" s="272"/>
      <c r="Q1021" s="272"/>
      <c r="R1021" s="272"/>
      <c r="S1021" s="272"/>
      <c r="T1021" s="273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T1021" s="274" t="s">
        <v>172</v>
      </c>
      <c r="AU1021" s="274" t="s">
        <v>83</v>
      </c>
      <c r="AV1021" s="15" t="s">
        <v>170</v>
      </c>
      <c r="AW1021" s="15" t="s">
        <v>31</v>
      </c>
      <c r="AX1021" s="15" t="s">
        <v>81</v>
      </c>
      <c r="AY1021" s="274" t="s">
        <v>164</v>
      </c>
    </row>
    <row r="1022" s="2" customFormat="1" ht="24.15" customHeight="1">
      <c r="A1022" s="39"/>
      <c r="B1022" s="40"/>
      <c r="C1022" s="228" t="s">
        <v>1494</v>
      </c>
      <c r="D1022" s="228" t="s">
        <v>166</v>
      </c>
      <c r="E1022" s="229" t="s">
        <v>913</v>
      </c>
      <c r="F1022" s="230" t="s">
        <v>914</v>
      </c>
      <c r="G1022" s="231" t="s">
        <v>240</v>
      </c>
      <c r="H1022" s="232">
        <v>1871.4500000000001</v>
      </c>
      <c r="I1022" s="233"/>
      <c r="J1022" s="234">
        <f>ROUND(I1022*H1022,2)</f>
        <v>0</v>
      </c>
      <c r="K1022" s="235"/>
      <c r="L1022" s="45"/>
      <c r="M1022" s="236" t="s">
        <v>1</v>
      </c>
      <c r="N1022" s="237" t="s">
        <v>39</v>
      </c>
      <c r="O1022" s="92"/>
      <c r="P1022" s="238">
        <f>O1022*H1022</f>
        <v>0</v>
      </c>
      <c r="Q1022" s="238">
        <v>0.00012</v>
      </c>
      <c r="R1022" s="238">
        <f>Q1022*H1022</f>
        <v>0.22457400000000002</v>
      </c>
      <c r="S1022" s="238">
        <v>0</v>
      </c>
      <c r="T1022" s="239">
        <f>S1022*H1022</f>
        <v>0</v>
      </c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/>
      <c r="AE1022" s="39"/>
      <c r="AR1022" s="240" t="s">
        <v>170</v>
      </c>
      <c r="AT1022" s="240" t="s">
        <v>166</v>
      </c>
      <c r="AU1022" s="240" t="s">
        <v>83</v>
      </c>
      <c r="AY1022" s="18" t="s">
        <v>164</v>
      </c>
      <c r="BE1022" s="241">
        <f>IF(N1022="základní",J1022,0)</f>
        <v>0</v>
      </c>
      <c r="BF1022" s="241">
        <f>IF(N1022="snížená",J1022,0)</f>
        <v>0</v>
      </c>
      <c r="BG1022" s="241">
        <f>IF(N1022="zákl. přenesená",J1022,0)</f>
        <v>0</v>
      </c>
      <c r="BH1022" s="241">
        <f>IF(N1022="sníž. přenesená",J1022,0)</f>
        <v>0</v>
      </c>
      <c r="BI1022" s="241">
        <f>IF(N1022="nulová",J1022,0)</f>
        <v>0</v>
      </c>
      <c r="BJ1022" s="18" t="s">
        <v>81</v>
      </c>
      <c r="BK1022" s="241">
        <f>ROUND(I1022*H1022,2)</f>
        <v>0</v>
      </c>
      <c r="BL1022" s="18" t="s">
        <v>170</v>
      </c>
      <c r="BM1022" s="240" t="s">
        <v>1495</v>
      </c>
    </row>
    <row r="1023" s="14" customFormat="1">
      <c r="A1023" s="14"/>
      <c r="B1023" s="254"/>
      <c r="C1023" s="255"/>
      <c r="D1023" s="244" t="s">
        <v>172</v>
      </c>
      <c r="E1023" s="256" t="s">
        <v>1</v>
      </c>
      <c r="F1023" s="257" t="s">
        <v>208</v>
      </c>
      <c r="G1023" s="255"/>
      <c r="H1023" s="256" t="s">
        <v>1</v>
      </c>
      <c r="I1023" s="258"/>
      <c r="J1023" s="255"/>
      <c r="K1023" s="255"/>
      <c r="L1023" s="259"/>
      <c r="M1023" s="260"/>
      <c r="N1023" s="261"/>
      <c r="O1023" s="261"/>
      <c r="P1023" s="261"/>
      <c r="Q1023" s="261"/>
      <c r="R1023" s="261"/>
      <c r="S1023" s="261"/>
      <c r="T1023" s="262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T1023" s="263" t="s">
        <v>172</v>
      </c>
      <c r="AU1023" s="263" t="s">
        <v>83</v>
      </c>
      <c r="AV1023" s="14" t="s">
        <v>81</v>
      </c>
      <c r="AW1023" s="14" t="s">
        <v>31</v>
      </c>
      <c r="AX1023" s="14" t="s">
        <v>12</v>
      </c>
      <c r="AY1023" s="263" t="s">
        <v>164</v>
      </c>
    </row>
    <row r="1024" s="14" customFormat="1">
      <c r="A1024" s="14"/>
      <c r="B1024" s="254"/>
      <c r="C1024" s="255"/>
      <c r="D1024" s="244" t="s">
        <v>172</v>
      </c>
      <c r="E1024" s="256" t="s">
        <v>1</v>
      </c>
      <c r="F1024" s="257" t="s">
        <v>1490</v>
      </c>
      <c r="G1024" s="255"/>
      <c r="H1024" s="256" t="s">
        <v>1</v>
      </c>
      <c r="I1024" s="258"/>
      <c r="J1024" s="255"/>
      <c r="K1024" s="255"/>
      <c r="L1024" s="259"/>
      <c r="M1024" s="260"/>
      <c r="N1024" s="261"/>
      <c r="O1024" s="261"/>
      <c r="P1024" s="261"/>
      <c r="Q1024" s="261"/>
      <c r="R1024" s="261"/>
      <c r="S1024" s="261"/>
      <c r="T1024" s="262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T1024" s="263" t="s">
        <v>172</v>
      </c>
      <c r="AU1024" s="263" t="s">
        <v>83</v>
      </c>
      <c r="AV1024" s="14" t="s">
        <v>81</v>
      </c>
      <c r="AW1024" s="14" t="s">
        <v>31</v>
      </c>
      <c r="AX1024" s="14" t="s">
        <v>12</v>
      </c>
      <c r="AY1024" s="263" t="s">
        <v>164</v>
      </c>
    </row>
    <row r="1025" s="13" customFormat="1">
      <c r="A1025" s="13"/>
      <c r="B1025" s="242"/>
      <c r="C1025" s="243"/>
      <c r="D1025" s="244" t="s">
        <v>172</v>
      </c>
      <c r="E1025" s="245" t="s">
        <v>1</v>
      </c>
      <c r="F1025" s="246" t="s">
        <v>1491</v>
      </c>
      <c r="G1025" s="243"/>
      <c r="H1025" s="247">
        <v>78.450000000000003</v>
      </c>
      <c r="I1025" s="248"/>
      <c r="J1025" s="243"/>
      <c r="K1025" s="243"/>
      <c r="L1025" s="249"/>
      <c r="M1025" s="250"/>
      <c r="N1025" s="251"/>
      <c r="O1025" s="251"/>
      <c r="P1025" s="251"/>
      <c r="Q1025" s="251"/>
      <c r="R1025" s="251"/>
      <c r="S1025" s="251"/>
      <c r="T1025" s="252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T1025" s="253" t="s">
        <v>172</v>
      </c>
      <c r="AU1025" s="253" t="s">
        <v>83</v>
      </c>
      <c r="AV1025" s="13" t="s">
        <v>83</v>
      </c>
      <c r="AW1025" s="13" t="s">
        <v>31</v>
      </c>
      <c r="AX1025" s="13" t="s">
        <v>12</v>
      </c>
      <c r="AY1025" s="253" t="s">
        <v>164</v>
      </c>
    </row>
    <row r="1026" s="14" customFormat="1">
      <c r="A1026" s="14"/>
      <c r="B1026" s="254"/>
      <c r="C1026" s="255"/>
      <c r="D1026" s="244" t="s">
        <v>172</v>
      </c>
      <c r="E1026" s="256" t="s">
        <v>1</v>
      </c>
      <c r="F1026" s="257" t="s">
        <v>213</v>
      </c>
      <c r="G1026" s="255"/>
      <c r="H1026" s="256" t="s">
        <v>1</v>
      </c>
      <c r="I1026" s="258"/>
      <c r="J1026" s="255"/>
      <c r="K1026" s="255"/>
      <c r="L1026" s="259"/>
      <c r="M1026" s="260"/>
      <c r="N1026" s="261"/>
      <c r="O1026" s="261"/>
      <c r="P1026" s="261"/>
      <c r="Q1026" s="261"/>
      <c r="R1026" s="261"/>
      <c r="S1026" s="261"/>
      <c r="T1026" s="262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T1026" s="263" t="s">
        <v>172</v>
      </c>
      <c r="AU1026" s="263" t="s">
        <v>83</v>
      </c>
      <c r="AV1026" s="14" t="s">
        <v>81</v>
      </c>
      <c r="AW1026" s="14" t="s">
        <v>31</v>
      </c>
      <c r="AX1026" s="14" t="s">
        <v>12</v>
      </c>
      <c r="AY1026" s="263" t="s">
        <v>164</v>
      </c>
    </row>
    <row r="1027" s="14" customFormat="1">
      <c r="A1027" s="14"/>
      <c r="B1027" s="254"/>
      <c r="C1027" s="255"/>
      <c r="D1027" s="244" t="s">
        <v>172</v>
      </c>
      <c r="E1027" s="256" t="s">
        <v>1</v>
      </c>
      <c r="F1027" s="257" t="s">
        <v>1492</v>
      </c>
      <c r="G1027" s="255"/>
      <c r="H1027" s="256" t="s">
        <v>1</v>
      </c>
      <c r="I1027" s="258"/>
      <c r="J1027" s="255"/>
      <c r="K1027" s="255"/>
      <c r="L1027" s="259"/>
      <c r="M1027" s="260"/>
      <c r="N1027" s="261"/>
      <c r="O1027" s="261"/>
      <c r="P1027" s="261"/>
      <c r="Q1027" s="261"/>
      <c r="R1027" s="261"/>
      <c r="S1027" s="261"/>
      <c r="T1027" s="262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T1027" s="263" t="s">
        <v>172</v>
      </c>
      <c r="AU1027" s="263" t="s">
        <v>83</v>
      </c>
      <c r="AV1027" s="14" t="s">
        <v>81</v>
      </c>
      <c r="AW1027" s="14" t="s">
        <v>31</v>
      </c>
      <c r="AX1027" s="14" t="s">
        <v>12</v>
      </c>
      <c r="AY1027" s="263" t="s">
        <v>164</v>
      </c>
    </row>
    <row r="1028" s="13" customFormat="1">
      <c r="A1028" s="13"/>
      <c r="B1028" s="242"/>
      <c r="C1028" s="243"/>
      <c r="D1028" s="244" t="s">
        <v>172</v>
      </c>
      <c r="E1028" s="245" t="s">
        <v>1</v>
      </c>
      <c r="F1028" s="246" t="s">
        <v>1493</v>
      </c>
      <c r="G1028" s="243"/>
      <c r="H1028" s="247">
        <v>1793</v>
      </c>
      <c r="I1028" s="248"/>
      <c r="J1028" s="243"/>
      <c r="K1028" s="243"/>
      <c r="L1028" s="249"/>
      <c r="M1028" s="250"/>
      <c r="N1028" s="251"/>
      <c r="O1028" s="251"/>
      <c r="P1028" s="251"/>
      <c r="Q1028" s="251"/>
      <c r="R1028" s="251"/>
      <c r="S1028" s="251"/>
      <c r="T1028" s="252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T1028" s="253" t="s">
        <v>172</v>
      </c>
      <c r="AU1028" s="253" t="s">
        <v>83</v>
      </c>
      <c r="AV1028" s="13" t="s">
        <v>83</v>
      </c>
      <c r="AW1028" s="13" t="s">
        <v>31</v>
      </c>
      <c r="AX1028" s="13" t="s">
        <v>12</v>
      </c>
      <c r="AY1028" s="253" t="s">
        <v>164</v>
      </c>
    </row>
    <row r="1029" s="15" customFormat="1">
      <c r="A1029" s="15"/>
      <c r="B1029" s="264"/>
      <c r="C1029" s="265"/>
      <c r="D1029" s="244" t="s">
        <v>172</v>
      </c>
      <c r="E1029" s="266" t="s">
        <v>1</v>
      </c>
      <c r="F1029" s="267" t="s">
        <v>180</v>
      </c>
      <c r="G1029" s="265"/>
      <c r="H1029" s="268">
        <v>1871.4500000000001</v>
      </c>
      <c r="I1029" s="269"/>
      <c r="J1029" s="265"/>
      <c r="K1029" s="265"/>
      <c r="L1029" s="270"/>
      <c r="M1029" s="271"/>
      <c r="N1029" s="272"/>
      <c r="O1029" s="272"/>
      <c r="P1029" s="272"/>
      <c r="Q1029" s="272"/>
      <c r="R1029" s="272"/>
      <c r="S1029" s="272"/>
      <c r="T1029" s="273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T1029" s="274" t="s">
        <v>172</v>
      </c>
      <c r="AU1029" s="274" t="s">
        <v>83</v>
      </c>
      <c r="AV1029" s="15" t="s">
        <v>170</v>
      </c>
      <c r="AW1029" s="15" t="s">
        <v>31</v>
      </c>
      <c r="AX1029" s="15" t="s">
        <v>81</v>
      </c>
      <c r="AY1029" s="274" t="s">
        <v>164</v>
      </c>
    </row>
    <row r="1030" s="2" customFormat="1" ht="24.15" customHeight="1">
      <c r="A1030" s="39"/>
      <c r="B1030" s="40"/>
      <c r="C1030" s="228" t="s">
        <v>1496</v>
      </c>
      <c r="D1030" s="228" t="s">
        <v>166</v>
      </c>
      <c r="E1030" s="229" t="s">
        <v>917</v>
      </c>
      <c r="F1030" s="230" t="s">
        <v>1497</v>
      </c>
      <c r="G1030" s="231" t="s">
        <v>556</v>
      </c>
      <c r="H1030" s="232">
        <v>17</v>
      </c>
      <c r="I1030" s="233"/>
      <c r="J1030" s="234">
        <f>ROUND(I1030*H1030,2)</f>
        <v>0</v>
      </c>
      <c r="K1030" s="235"/>
      <c r="L1030" s="45"/>
      <c r="M1030" s="236" t="s">
        <v>1</v>
      </c>
      <c r="N1030" s="237" t="s">
        <v>39</v>
      </c>
      <c r="O1030" s="92"/>
      <c r="P1030" s="238">
        <f>O1030*H1030</f>
        <v>0</v>
      </c>
      <c r="Q1030" s="238">
        <v>1.61679</v>
      </c>
      <c r="R1030" s="238">
        <f>Q1030*H1030</f>
        <v>27.485430000000001</v>
      </c>
      <c r="S1030" s="238">
        <v>0</v>
      </c>
      <c r="T1030" s="239">
        <f>S1030*H1030</f>
        <v>0</v>
      </c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/>
      <c r="AE1030" s="39"/>
      <c r="AR1030" s="240" t="s">
        <v>170</v>
      </c>
      <c r="AT1030" s="240" t="s">
        <v>166</v>
      </c>
      <c r="AU1030" s="240" t="s">
        <v>83</v>
      </c>
      <c r="AY1030" s="18" t="s">
        <v>164</v>
      </c>
      <c r="BE1030" s="241">
        <f>IF(N1030="základní",J1030,0)</f>
        <v>0</v>
      </c>
      <c r="BF1030" s="241">
        <f>IF(N1030="snížená",J1030,0)</f>
        <v>0</v>
      </c>
      <c r="BG1030" s="241">
        <f>IF(N1030="zákl. přenesená",J1030,0)</f>
        <v>0</v>
      </c>
      <c r="BH1030" s="241">
        <f>IF(N1030="sníž. přenesená",J1030,0)</f>
        <v>0</v>
      </c>
      <c r="BI1030" s="241">
        <f>IF(N1030="nulová",J1030,0)</f>
        <v>0</v>
      </c>
      <c r="BJ1030" s="18" t="s">
        <v>81</v>
      </c>
      <c r="BK1030" s="241">
        <f>ROUND(I1030*H1030,2)</f>
        <v>0</v>
      </c>
      <c r="BL1030" s="18" t="s">
        <v>170</v>
      </c>
      <c r="BM1030" s="240" t="s">
        <v>1498</v>
      </c>
    </row>
    <row r="1031" s="14" customFormat="1">
      <c r="A1031" s="14"/>
      <c r="B1031" s="254"/>
      <c r="C1031" s="255"/>
      <c r="D1031" s="244" t="s">
        <v>172</v>
      </c>
      <c r="E1031" s="256" t="s">
        <v>1</v>
      </c>
      <c r="F1031" s="257" t="s">
        <v>1426</v>
      </c>
      <c r="G1031" s="255"/>
      <c r="H1031" s="256" t="s">
        <v>1</v>
      </c>
      <c r="I1031" s="258"/>
      <c r="J1031" s="255"/>
      <c r="K1031" s="255"/>
      <c r="L1031" s="259"/>
      <c r="M1031" s="260"/>
      <c r="N1031" s="261"/>
      <c r="O1031" s="261"/>
      <c r="P1031" s="261"/>
      <c r="Q1031" s="261"/>
      <c r="R1031" s="261"/>
      <c r="S1031" s="261"/>
      <c r="T1031" s="262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T1031" s="263" t="s">
        <v>172</v>
      </c>
      <c r="AU1031" s="263" t="s">
        <v>83</v>
      </c>
      <c r="AV1031" s="14" t="s">
        <v>81</v>
      </c>
      <c r="AW1031" s="14" t="s">
        <v>31</v>
      </c>
      <c r="AX1031" s="14" t="s">
        <v>12</v>
      </c>
      <c r="AY1031" s="263" t="s">
        <v>164</v>
      </c>
    </row>
    <row r="1032" s="13" customFormat="1">
      <c r="A1032" s="13"/>
      <c r="B1032" s="242"/>
      <c r="C1032" s="243"/>
      <c r="D1032" s="244" t="s">
        <v>172</v>
      </c>
      <c r="E1032" s="245" t="s">
        <v>1</v>
      </c>
      <c r="F1032" s="246" t="s">
        <v>1427</v>
      </c>
      <c r="G1032" s="243"/>
      <c r="H1032" s="247">
        <v>17</v>
      </c>
      <c r="I1032" s="248"/>
      <c r="J1032" s="243"/>
      <c r="K1032" s="243"/>
      <c r="L1032" s="249"/>
      <c r="M1032" s="250"/>
      <c r="N1032" s="251"/>
      <c r="O1032" s="251"/>
      <c r="P1032" s="251"/>
      <c r="Q1032" s="251"/>
      <c r="R1032" s="251"/>
      <c r="S1032" s="251"/>
      <c r="T1032" s="252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T1032" s="253" t="s">
        <v>172</v>
      </c>
      <c r="AU1032" s="253" t="s">
        <v>83</v>
      </c>
      <c r="AV1032" s="13" t="s">
        <v>83</v>
      </c>
      <c r="AW1032" s="13" t="s">
        <v>31</v>
      </c>
      <c r="AX1032" s="13" t="s">
        <v>81</v>
      </c>
      <c r="AY1032" s="253" t="s">
        <v>164</v>
      </c>
    </row>
    <row r="1033" s="2" customFormat="1" ht="24.15" customHeight="1">
      <c r="A1033" s="39"/>
      <c r="B1033" s="40"/>
      <c r="C1033" s="228" t="s">
        <v>1499</v>
      </c>
      <c r="D1033" s="228" t="s">
        <v>166</v>
      </c>
      <c r="E1033" s="229" t="s">
        <v>1500</v>
      </c>
      <c r="F1033" s="230" t="s">
        <v>1501</v>
      </c>
      <c r="G1033" s="231" t="s">
        <v>240</v>
      </c>
      <c r="H1033" s="232">
        <v>0.29999999999999999</v>
      </c>
      <c r="I1033" s="233"/>
      <c r="J1033" s="234">
        <f>ROUND(I1033*H1033,2)</f>
        <v>0</v>
      </c>
      <c r="K1033" s="235"/>
      <c r="L1033" s="45"/>
      <c r="M1033" s="236" t="s">
        <v>1</v>
      </c>
      <c r="N1033" s="237" t="s">
        <v>39</v>
      </c>
      <c r="O1033" s="92"/>
      <c r="P1033" s="238">
        <f>O1033*H1033</f>
        <v>0</v>
      </c>
      <c r="Q1033" s="238">
        <v>0.00097000000000000005</v>
      </c>
      <c r="R1033" s="238">
        <f>Q1033*H1033</f>
        <v>0.00029100000000000003</v>
      </c>
      <c r="S1033" s="238">
        <v>0.0043</v>
      </c>
      <c r="T1033" s="239">
        <f>S1033*H1033</f>
        <v>0.0012899999999999999</v>
      </c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/>
      <c r="AE1033" s="39"/>
      <c r="AR1033" s="240" t="s">
        <v>170</v>
      </c>
      <c r="AT1033" s="240" t="s">
        <v>166</v>
      </c>
      <c r="AU1033" s="240" t="s">
        <v>83</v>
      </c>
      <c r="AY1033" s="18" t="s">
        <v>164</v>
      </c>
      <c r="BE1033" s="241">
        <f>IF(N1033="základní",J1033,0)</f>
        <v>0</v>
      </c>
      <c r="BF1033" s="241">
        <f>IF(N1033="snížená",J1033,0)</f>
        <v>0</v>
      </c>
      <c r="BG1033" s="241">
        <f>IF(N1033="zákl. přenesená",J1033,0)</f>
        <v>0</v>
      </c>
      <c r="BH1033" s="241">
        <f>IF(N1033="sníž. přenesená",J1033,0)</f>
        <v>0</v>
      </c>
      <c r="BI1033" s="241">
        <f>IF(N1033="nulová",J1033,0)</f>
        <v>0</v>
      </c>
      <c r="BJ1033" s="18" t="s">
        <v>81</v>
      </c>
      <c r="BK1033" s="241">
        <f>ROUND(I1033*H1033,2)</f>
        <v>0</v>
      </c>
      <c r="BL1033" s="18" t="s">
        <v>170</v>
      </c>
      <c r="BM1033" s="240" t="s">
        <v>1502</v>
      </c>
    </row>
    <row r="1034" s="14" customFormat="1">
      <c r="A1034" s="14"/>
      <c r="B1034" s="254"/>
      <c r="C1034" s="255"/>
      <c r="D1034" s="244" t="s">
        <v>172</v>
      </c>
      <c r="E1034" s="256" t="s">
        <v>1</v>
      </c>
      <c r="F1034" s="257" t="s">
        <v>1104</v>
      </c>
      <c r="G1034" s="255"/>
      <c r="H1034" s="256" t="s">
        <v>1</v>
      </c>
      <c r="I1034" s="258"/>
      <c r="J1034" s="255"/>
      <c r="K1034" s="255"/>
      <c r="L1034" s="259"/>
      <c r="M1034" s="260"/>
      <c r="N1034" s="261"/>
      <c r="O1034" s="261"/>
      <c r="P1034" s="261"/>
      <c r="Q1034" s="261"/>
      <c r="R1034" s="261"/>
      <c r="S1034" s="261"/>
      <c r="T1034" s="262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T1034" s="263" t="s">
        <v>172</v>
      </c>
      <c r="AU1034" s="263" t="s">
        <v>83</v>
      </c>
      <c r="AV1034" s="14" t="s">
        <v>81</v>
      </c>
      <c r="AW1034" s="14" t="s">
        <v>31</v>
      </c>
      <c r="AX1034" s="14" t="s">
        <v>12</v>
      </c>
      <c r="AY1034" s="263" t="s">
        <v>164</v>
      </c>
    </row>
    <row r="1035" s="13" customFormat="1">
      <c r="A1035" s="13"/>
      <c r="B1035" s="242"/>
      <c r="C1035" s="243"/>
      <c r="D1035" s="244" t="s">
        <v>172</v>
      </c>
      <c r="E1035" s="245" t="s">
        <v>1</v>
      </c>
      <c r="F1035" s="246" t="s">
        <v>1503</v>
      </c>
      <c r="G1035" s="243"/>
      <c r="H1035" s="247">
        <v>0.29999999999999999</v>
      </c>
      <c r="I1035" s="248"/>
      <c r="J1035" s="243"/>
      <c r="K1035" s="243"/>
      <c r="L1035" s="249"/>
      <c r="M1035" s="250"/>
      <c r="N1035" s="251"/>
      <c r="O1035" s="251"/>
      <c r="P1035" s="251"/>
      <c r="Q1035" s="251"/>
      <c r="R1035" s="251"/>
      <c r="S1035" s="251"/>
      <c r="T1035" s="252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T1035" s="253" t="s">
        <v>172</v>
      </c>
      <c r="AU1035" s="253" t="s">
        <v>83</v>
      </c>
      <c r="AV1035" s="13" t="s">
        <v>83</v>
      </c>
      <c r="AW1035" s="13" t="s">
        <v>31</v>
      </c>
      <c r="AX1035" s="13" t="s">
        <v>81</v>
      </c>
      <c r="AY1035" s="253" t="s">
        <v>164</v>
      </c>
    </row>
    <row r="1036" s="2" customFormat="1" ht="24.15" customHeight="1">
      <c r="A1036" s="39"/>
      <c r="B1036" s="40"/>
      <c r="C1036" s="228" t="s">
        <v>1504</v>
      </c>
      <c r="D1036" s="228" t="s">
        <v>166</v>
      </c>
      <c r="E1036" s="229" t="s">
        <v>1505</v>
      </c>
      <c r="F1036" s="230" t="s">
        <v>1506</v>
      </c>
      <c r="G1036" s="231" t="s">
        <v>556</v>
      </c>
      <c r="H1036" s="232">
        <v>39</v>
      </c>
      <c r="I1036" s="233"/>
      <c r="J1036" s="234">
        <f>ROUND(I1036*H1036,2)</f>
        <v>0</v>
      </c>
      <c r="K1036" s="235"/>
      <c r="L1036" s="45"/>
      <c r="M1036" s="236" t="s">
        <v>1</v>
      </c>
      <c r="N1036" s="237" t="s">
        <v>39</v>
      </c>
      <c r="O1036" s="92"/>
      <c r="P1036" s="238">
        <f>O1036*H1036</f>
        <v>0</v>
      </c>
      <c r="Q1036" s="238">
        <v>0.0039500000000000004</v>
      </c>
      <c r="R1036" s="238">
        <f>Q1036*H1036</f>
        <v>0.15405000000000002</v>
      </c>
      <c r="S1036" s="238">
        <v>0</v>
      </c>
      <c r="T1036" s="239">
        <f>S1036*H1036</f>
        <v>0</v>
      </c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/>
      <c r="AE1036" s="39"/>
      <c r="AR1036" s="240" t="s">
        <v>170</v>
      </c>
      <c r="AT1036" s="240" t="s">
        <v>166</v>
      </c>
      <c r="AU1036" s="240" t="s">
        <v>83</v>
      </c>
      <c r="AY1036" s="18" t="s">
        <v>164</v>
      </c>
      <c r="BE1036" s="241">
        <f>IF(N1036="základní",J1036,0)</f>
        <v>0</v>
      </c>
      <c r="BF1036" s="241">
        <f>IF(N1036="snížená",J1036,0)</f>
        <v>0</v>
      </c>
      <c r="BG1036" s="241">
        <f>IF(N1036="zákl. přenesená",J1036,0)</f>
        <v>0</v>
      </c>
      <c r="BH1036" s="241">
        <f>IF(N1036="sníž. přenesená",J1036,0)</f>
        <v>0</v>
      </c>
      <c r="BI1036" s="241">
        <f>IF(N1036="nulová",J1036,0)</f>
        <v>0</v>
      </c>
      <c r="BJ1036" s="18" t="s">
        <v>81</v>
      </c>
      <c r="BK1036" s="241">
        <f>ROUND(I1036*H1036,2)</f>
        <v>0</v>
      </c>
      <c r="BL1036" s="18" t="s">
        <v>170</v>
      </c>
      <c r="BM1036" s="240" t="s">
        <v>1507</v>
      </c>
    </row>
    <row r="1037" s="14" customFormat="1">
      <c r="A1037" s="14"/>
      <c r="B1037" s="254"/>
      <c r="C1037" s="255"/>
      <c r="D1037" s="244" t="s">
        <v>172</v>
      </c>
      <c r="E1037" s="256" t="s">
        <v>1</v>
      </c>
      <c r="F1037" s="257" t="s">
        <v>1100</v>
      </c>
      <c r="G1037" s="255"/>
      <c r="H1037" s="256" t="s">
        <v>1</v>
      </c>
      <c r="I1037" s="258"/>
      <c r="J1037" s="255"/>
      <c r="K1037" s="255"/>
      <c r="L1037" s="259"/>
      <c r="M1037" s="260"/>
      <c r="N1037" s="261"/>
      <c r="O1037" s="261"/>
      <c r="P1037" s="261"/>
      <c r="Q1037" s="261"/>
      <c r="R1037" s="261"/>
      <c r="S1037" s="261"/>
      <c r="T1037" s="262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T1037" s="263" t="s">
        <v>172</v>
      </c>
      <c r="AU1037" s="263" t="s">
        <v>83</v>
      </c>
      <c r="AV1037" s="14" t="s">
        <v>81</v>
      </c>
      <c r="AW1037" s="14" t="s">
        <v>31</v>
      </c>
      <c r="AX1037" s="14" t="s">
        <v>12</v>
      </c>
      <c r="AY1037" s="263" t="s">
        <v>164</v>
      </c>
    </row>
    <row r="1038" s="13" customFormat="1">
      <c r="A1038" s="13"/>
      <c r="B1038" s="242"/>
      <c r="C1038" s="243"/>
      <c r="D1038" s="244" t="s">
        <v>172</v>
      </c>
      <c r="E1038" s="245" t="s">
        <v>1</v>
      </c>
      <c r="F1038" s="246" t="s">
        <v>1508</v>
      </c>
      <c r="G1038" s="243"/>
      <c r="H1038" s="247">
        <v>24</v>
      </c>
      <c r="I1038" s="248"/>
      <c r="J1038" s="243"/>
      <c r="K1038" s="243"/>
      <c r="L1038" s="249"/>
      <c r="M1038" s="250"/>
      <c r="N1038" s="251"/>
      <c r="O1038" s="251"/>
      <c r="P1038" s="251"/>
      <c r="Q1038" s="251"/>
      <c r="R1038" s="251"/>
      <c r="S1038" s="251"/>
      <c r="T1038" s="252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T1038" s="253" t="s">
        <v>172</v>
      </c>
      <c r="AU1038" s="253" t="s">
        <v>83</v>
      </c>
      <c r="AV1038" s="13" t="s">
        <v>83</v>
      </c>
      <c r="AW1038" s="13" t="s">
        <v>31</v>
      </c>
      <c r="AX1038" s="13" t="s">
        <v>12</v>
      </c>
      <c r="AY1038" s="253" t="s">
        <v>164</v>
      </c>
    </row>
    <row r="1039" s="14" customFormat="1">
      <c r="A1039" s="14"/>
      <c r="B1039" s="254"/>
      <c r="C1039" s="255"/>
      <c r="D1039" s="244" t="s">
        <v>172</v>
      </c>
      <c r="E1039" s="256" t="s">
        <v>1</v>
      </c>
      <c r="F1039" s="257" t="s">
        <v>1104</v>
      </c>
      <c r="G1039" s="255"/>
      <c r="H1039" s="256" t="s">
        <v>1</v>
      </c>
      <c r="I1039" s="258"/>
      <c r="J1039" s="255"/>
      <c r="K1039" s="255"/>
      <c r="L1039" s="259"/>
      <c r="M1039" s="260"/>
      <c r="N1039" s="261"/>
      <c r="O1039" s="261"/>
      <c r="P1039" s="261"/>
      <c r="Q1039" s="261"/>
      <c r="R1039" s="261"/>
      <c r="S1039" s="261"/>
      <c r="T1039" s="262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T1039" s="263" t="s">
        <v>172</v>
      </c>
      <c r="AU1039" s="263" t="s">
        <v>83</v>
      </c>
      <c r="AV1039" s="14" t="s">
        <v>81</v>
      </c>
      <c r="AW1039" s="14" t="s">
        <v>31</v>
      </c>
      <c r="AX1039" s="14" t="s">
        <v>12</v>
      </c>
      <c r="AY1039" s="263" t="s">
        <v>164</v>
      </c>
    </row>
    <row r="1040" s="13" customFormat="1">
      <c r="A1040" s="13"/>
      <c r="B1040" s="242"/>
      <c r="C1040" s="243"/>
      <c r="D1040" s="244" t="s">
        <v>172</v>
      </c>
      <c r="E1040" s="245" t="s">
        <v>1</v>
      </c>
      <c r="F1040" s="246" t="s">
        <v>1509</v>
      </c>
      <c r="G1040" s="243"/>
      <c r="H1040" s="247">
        <v>8</v>
      </c>
      <c r="I1040" s="248"/>
      <c r="J1040" s="243"/>
      <c r="K1040" s="243"/>
      <c r="L1040" s="249"/>
      <c r="M1040" s="250"/>
      <c r="N1040" s="251"/>
      <c r="O1040" s="251"/>
      <c r="P1040" s="251"/>
      <c r="Q1040" s="251"/>
      <c r="R1040" s="251"/>
      <c r="S1040" s="251"/>
      <c r="T1040" s="252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T1040" s="253" t="s">
        <v>172</v>
      </c>
      <c r="AU1040" s="253" t="s">
        <v>83</v>
      </c>
      <c r="AV1040" s="13" t="s">
        <v>83</v>
      </c>
      <c r="AW1040" s="13" t="s">
        <v>31</v>
      </c>
      <c r="AX1040" s="13" t="s">
        <v>12</v>
      </c>
      <c r="AY1040" s="253" t="s">
        <v>164</v>
      </c>
    </row>
    <row r="1041" s="14" customFormat="1">
      <c r="A1041" s="14"/>
      <c r="B1041" s="254"/>
      <c r="C1041" s="255"/>
      <c r="D1041" s="244" t="s">
        <v>172</v>
      </c>
      <c r="E1041" s="256" t="s">
        <v>1</v>
      </c>
      <c r="F1041" s="257" t="s">
        <v>1102</v>
      </c>
      <c r="G1041" s="255"/>
      <c r="H1041" s="256" t="s">
        <v>1</v>
      </c>
      <c r="I1041" s="258"/>
      <c r="J1041" s="255"/>
      <c r="K1041" s="255"/>
      <c r="L1041" s="259"/>
      <c r="M1041" s="260"/>
      <c r="N1041" s="261"/>
      <c r="O1041" s="261"/>
      <c r="P1041" s="261"/>
      <c r="Q1041" s="261"/>
      <c r="R1041" s="261"/>
      <c r="S1041" s="261"/>
      <c r="T1041" s="262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T1041" s="263" t="s">
        <v>172</v>
      </c>
      <c r="AU1041" s="263" t="s">
        <v>83</v>
      </c>
      <c r="AV1041" s="14" t="s">
        <v>81</v>
      </c>
      <c r="AW1041" s="14" t="s">
        <v>31</v>
      </c>
      <c r="AX1041" s="14" t="s">
        <v>12</v>
      </c>
      <c r="AY1041" s="263" t="s">
        <v>164</v>
      </c>
    </row>
    <row r="1042" s="13" customFormat="1">
      <c r="A1042" s="13"/>
      <c r="B1042" s="242"/>
      <c r="C1042" s="243"/>
      <c r="D1042" s="244" t="s">
        <v>172</v>
      </c>
      <c r="E1042" s="245" t="s">
        <v>1</v>
      </c>
      <c r="F1042" s="246" t="s">
        <v>1217</v>
      </c>
      <c r="G1042" s="243"/>
      <c r="H1042" s="247">
        <v>4</v>
      </c>
      <c r="I1042" s="248"/>
      <c r="J1042" s="243"/>
      <c r="K1042" s="243"/>
      <c r="L1042" s="249"/>
      <c r="M1042" s="250"/>
      <c r="N1042" s="251"/>
      <c r="O1042" s="251"/>
      <c r="P1042" s="251"/>
      <c r="Q1042" s="251"/>
      <c r="R1042" s="251"/>
      <c r="S1042" s="251"/>
      <c r="T1042" s="252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T1042" s="253" t="s">
        <v>172</v>
      </c>
      <c r="AU1042" s="253" t="s">
        <v>83</v>
      </c>
      <c r="AV1042" s="13" t="s">
        <v>83</v>
      </c>
      <c r="AW1042" s="13" t="s">
        <v>31</v>
      </c>
      <c r="AX1042" s="13" t="s">
        <v>12</v>
      </c>
      <c r="AY1042" s="253" t="s">
        <v>164</v>
      </c>
    </row>
    <row r="1043" s="14" customFormat="1">
      <c r="A1043" s="14"/>
      <c r="B1043" s="254"/>
      <c r="C1043" s="255"/>
      <c r="D1043" s="244" t="s">
        <v>172</v>
      </c>
      <c r="E1043" s="256" t="s">
        <v>1</v>
      </c>
      <c r="F1043" s="257" t="s">
        <v>1105</v>
      </c>
      <c r="G1043" s="255"/>
      <c r="H1043" s="256" t="s">
        <v>1</v>
      </c>
      <c r="I1043" s="258"/>
      <c r="J1043" s="255"/>
      <c r="K1043" s="255"/>
      <c r="L1043" s="259"/>
      <c r="M1043" s="260"/>
      <c r="N1043" s="261"/>
      <c r="O1043" s="261"/>
      <c r="P1043" s="261"/>
      <c r="Q1043" s="261"/>
      <c r="R1043" s="261"/>
      <c r="S1043" s="261"/>
      <c r="T1043" s="262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T1043" s="263" t="s">
        <v>172</v>
      </c>
      <c r="AU1043" s="263" t="s">
        <v>83</v>
      </c>
      <c r="AV1043" s="14" t="s">
        <v>81</v>
      </c>
      <c r="AW1043" s="14" t="s">
        <v>31</v>
      </c>
      <c r="AX1043" s="14" t="s">
        <v>12</v>
      </c>
      <c r="AY1043" s="263" t="s">
        <v>164</v>
      </c>
    </row>
    <row r="1044" s="13" customFormat="1">
      <c r="A1044" s="13"/>
      <c r="B1044" s="242"/>
      <c r="C1044" s="243"/>
      <c r="D1044" s="244" t="s">
        <v>172</v>
      </c>
      <c r="E1044" s="245" t="s">
        <v>1</v>
      </c>
      <c r="F1044" s="246" t="s">
        <v>1510</v>
      </c>
      <c r="G1044" s="243"/>
      <c r="H1044" s="247">
        <v>3</v>
      </c>
      <c r="I1044" s="248"/>
      <c r="J1044" s="243"/>
      <c r="K1044" s="243"/>
      <c r="L1044" s="249"/>
      <c r="M1044" s="250"/>
      <c r="N1044" s="251"/>
      <c r="O1044" s="251"/>
      <c r="P1044" s="251"/>
      <c r="Q1044" s="251"/>
      <c r="R1044" s="251"/>
      <c r="S1044" s="251"/>
      <c r="T1044" s="252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T1044" s="253" t="s">
        <v>172</v>
      </c>
      <c r="AU1044" s="253" t="s">
        <v>83</v>
      </c>
      <c r="AV1044" s="13" t="s">
        <v>83</v>
      </c>
      <c r="AW1044" s="13" t="s">
        <v>31</v>
      </c>
      <c r="AX1044" s="13" t="s">
        <v>12</v>
      </c>
      <c r="AY1044" s="253" t="s">
        <v>164</v>
      </c>
    </row>
    <row r="1045" s="15" customFormat="1">
      <c r="A1045" s="15"/>
      <c r="B1045" s="264"/>
      <c r="C1045" s="265"/>
      <c r="D1045" s="244" t="s">
        <v>172</v>
      </c>
      <c r="E1045" s="266" t="s">
        <v>1</v>
      </c>
      <c r="F1045" s="267" t="s">
        <v>180</v>
      </c>
      <c r="G1045" s="265"/>
      <c r="H1045" s="268">
        <v>39</v>
      </c>
      <c r="I1045" s="269"/>
      <c r="J1045" s="265"/>
      <c r="K1045" s="265"/>
      <c r="L1045" s="270"/>
      <c r="M1045" s="271"/>
      <c r="N1045" s="272"/>
      <c r="O1045" s="272"/>
      <c r="P1045" s="272"/>
      <c r="Q1045" s="272"/>
      <c r="R1045" s="272"/>
      <c r="S1045" s="272"/>
      <c r="T1045" s="273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T1045" s="274" t="s">
        <v>172</v>
      </c>
      <c r="AU1045" s="274" t="s">
        <v>83</v>
      </c>
      <c r="AV1045" s="15" t="s">
        <v>170</v>
      </c>
      <c r="AW1045" s="15" t="s">
        <v>31</v>
      </c>
      <c r="AX1045" s="15" t="s">
        <v>81</v>
      </c>
      <c r="AY1045" s="274" t="s">
        <v>164</v>
      </c>
    </row>
    <row r="1046" s="2" customFormat="1" ht="24.15" customHeight="1">
      <c r="A1046" s="39"/>
      <c r="B1046" s="40"/>
      <c r="C1046" s="228" t="s">
        <v>1511</v>
      </c>
      <c r="D1046" s="228" t="s">
        <v>166</v>
      </c>
      <c r="E1046" s="229" t="s">
        <v>921</v>
      </c>
      <c r="F1046" s="230" t="s">
        <v>922</v>
      </c>
      <c r="G1046" s="231" t="s">
        <v>240</v>
      </c>
      <c r="H1046" s="232">
        <v>30.399999999999999</v>
      </c>
      <c r="I1046" s="233"/>
      <c r="J1046" s="234">
        <f>ROUND(I1046*H1046,2)</f>
        <v>0</v>
      </c>
      <c r="K1046" s="235"/>
      <c r="L1046" s="45"/>
      <c r="M1046" s="236" t="s">
        <v>1</v>
      </c>
      <c r="N1046" s="237" t="s">
        <v>39</v>
      </c>
      <c r="O1046" s="92"/>
      <c r="P1046" s="238">
        <f>O1046*H1046</f>
        <v>0</v>
      </c>
      <c r="Q1046" s="238">
        <v>0</v>
      </c>
      <c r="R1046" s="238">
        <f>Q1046*H1046</f>
        <v>0</v>
      </c>
      <c r="S1046" s="238">
        <v>0</v>
      </c>
      <c r="T1046" s="239">
        <f>S1046*H1046</f>
        <v>0</v>
      </c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/>
      <c r="AE1046" s="39"/>
      <c r="AR1046" s="240" t="s">
        <v>170</v>
      </c>
      <c r="AT1046" s="240" t="s">
        <v>166</v>
      </c>
      <c r="AU1046" s="240" t="s">
        <v>83</v>
      </c>
      <c r="AY1046" s="18" t="s">
        <v>164</v>
      </c>
      <c r="BE1046" s="241">
        <f>IF(N1046="základní",J1046,0)</f>
        <v>0</v>
      </c>
      <c r="BF1046" s="241">
        <f>IF(N1046="snížená",J1046,0)</f>
        <v>0</v>
      </c>
      <c r="BG1046" s="241">
        <f>IF(N1046="zákl. přenesená",J1046,0)</f>
        <v>0</v>
      </c>
      <c r="BH1046" s="241">
        <f>IF(N1046="sníž. přenesená",J1046,0)</f>
        <v>0</v>
      </c>
      <c r="BI1046" s="241">
        <f>IF(N1046="nulová",J1046,0)</f>
        <v>0</v>
      </c>
      <c r="BJ1046" s="18" t="s">
        <v>81</v>
      </c>
      <c r="BK1046" s="241">
        <f>ROUND(I1046*H1046,2)</f>
        <v>0</v>
      </c>
      <c r="BL1046" s="18" t="s">
        <v>170</v>
      </c>
      <c r="BM1046" s="240" t="s">
        <v>1512</v>
      </c>
    </row>
    <row r="1047" s="14" customFormat="1">
      <c r="A1047" s="14"/>
      <c r="B1047" s="254"/>
      <c r="C1047" s="255"/>
      <c r="D1047" s="244" t="s">
        <v>172</v>
      </c>
      <c r="E1047" s="256" t="s">
        <v>1</v>
      </c>
      <c r="F1047" s="257" t="s">
        <v>242</v>
      </c>
      <c r="G1047" s="255"/>
      <c r="H1047" s="256" t="s">
        <v>1</v>
      </c>
      <c r="I1047" s="258"/>
      <c r="J1047" s="255"/>
      <c r="K1047" s="255"/>
      <c r="L1047" s="259"/>
      <c r="M1047" s="260"/>
      <c r="N1047" s="261"/>
      <c r="O1047" s="261"/>
      <c r="P1047" s="261"/>
      <c r="Q1047" s="261"/>
      <c r="R1047" s="261"/>
      <c r="S1047" s="261"/>
      <c r="T1047" s="262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T1047" s="263" t="s">
        <v>172</v>
      </c>
      <c r="AU1047" s="263" t="s">
        <v>83</v>
      </c>
      <c r="AV1047" s="14" t="s">
        <v>81</v>
      </c>
      <c r="AW1047" s="14" t="s">
        <v>31</v>
      </c>
      <c r="AX1047" s="14" t="s">
        <v>12</v>
      </c>
      <c r="AY1047" s="263" t="s">
        <v>164</v>
      </c>
    </row>
    <row r="1048" s="14" customFormat="1">
      <c r="A1048" s="14"/>
      <c r="B1048" s="254"/>
      <c r="C1048" s="255"/>
      <c r="D1048" s="244" t="s">
        <v>172</v>
      </c>
      <c r="E1048" s="256" t="s">
        <v>1</v>
      </c>
      <c r="F1048" s="257" t="s">
        <v>1015</v>
      </c>
      <c r="G1048" s="255"/>
      <c r="H1048" s="256" t="s">
        <v>1</v>
      </c>
      <c r="I1048" s="258"/>
      <c r="J1048" s="255"/>
      <c r="K1048" s="255"/>
      <c r="L1048" s="259"/>
      <c r="M1048" s="260"/>
      <c r="N1048" s="261"/>
      <c r="O1048" s="261"/>
      <c r="P1048" s="261"/>
      <c r="Q1048" s="261"/>
      <c r="R1048" s="261"/>
      <c r="S1048" s="261"/>
      <c r="T1048" s="262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T1048" s="263" t="s">
        <v>172</v>
      </c>
      <c r="AU1048" s="263" t="s">
        <v>83</v>
      </c>
      <c r="AV1048" s="14" t="s">
        <v>81</v>
      </c>
      <c r="AW1048" s="14" t="s">
        <v>31</v>
      </c>
      <c r="AX1048" s="14" t="s">
        <v>12</v>
      </c>
      <c r="AY1048" s="263" t="s">
        <v>164</v>
      </c>
    </row>
    <row r="1049" s="13" customFormat="1">
      <c r="A1049" s="13"/>
      <c r="B1049" s="242"/>
      <c r="C1049" s="243"/>
      <c r="D1049" s="244" t="s">
        <v>172</v>
      </c>
      <c r="E1049" s="245" t="s">
        <v>1</v>
      </c>
      <c r="F1049" s="246" t="s">
        <v>348</v>
      </c>
      <c r="G1049" s="243"/>
      <c r="H1049" s="247">
        <v>17</v>
      </c>
      <c r="I1049" s="248"/>
      <c r="J1049" s="243"/>
      <c r="K1049" s="243"/>
      <c r="L1049" s="249"/>
      <c r="M1049" s="250"/>
      <c r="N1049" s="251"/>
      <c r="O1049" s="251"/>
      <c r="P1049" s="251"/>
      <c r="Q1049" s="251"/>
      <c r="R1049" s="251"/>
      <c r="S1049" s="251"/>
      <c r="T1049" s="252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T1049" s="253" t="s">
        <v>172</v>
      </c>
      <c r="AU1049" s="253" t="s">
        <v>83</v>
      </c>
      <c r="AV1049" s="13" t="s">
        <v>83</v>
      </c>
      <c r="AW1049" s="13" t="s">
        <v>31</v>
      </c>
      <c r="AX1049" s="13" t="s">
        <v>12</v>
      </c>
      <c r="AY1049" s="253" t="s">
        <v>164</v>
      </c>
    </row>
    <row r="1050" s="16" customFormat="1">
      <c r="A1050" s="16"/>
      <c r="B1050" s="275"/>
      <c r="C1050" s="276"/>
      <c r="D1050" s="244" t="s">
        <v>172</v>
      </c>
      <c r="E1050" s="277" t="s">
        <v>1</v>
      </c>
      <c r="F1050" s="278" t="s">
        <v>308</v>
      </c>
      <c r="G1050" s="276"/>
      <c r="H1050" s="279">
        <v>17</v>
      </c>
      <c r="I1050" s="280"/>
      <c r="J1050" s="276"/>
      <c r="K1050" s="276"/>
      <c r="L1050" s="281"/>
      <c r="M1050" s="282"/>
      <c r="N1050" s="283"/>
      <c r="O1050" s="283"/>
      <c r="P1050" s="283"/>
      <c r="Q1050" s="283"/>
      <c r="R1050" s="283"/>
      <c r="S1050" s="283"/>
      <c r="T1050" s="284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T1050" s="285" t="s">
        <v>172</v>
      </c>
      <c r="AU1050" s="285" t="s">
        <v>83</v>
      </c>
      <c r="AV1050" s="16" t="s">
        <v>181</v>
      </c>
      <c r="AW1050" s="16" t="s">
        <v>31</v>
      </c>
      <c r="AX1050" s="16" t="s">
        <v>12</v>
      </c>
      <c r="AY1050" s="285" t="s">
        <v>164</v>
      </c>
    </row>
    <row r="1051" s="14" customFormat="1">
      <c r="A1051" s="14"/>
      <c r="B1051" s="254"/>
      <c r="C1051" s="255"/>
      <c r="D1051" s="244" t="s">
        <v>172</v>
      </c>
      <c r="E1051" s="256" t="s">
        <v>1</v>
      </c>
      <c r="F1051" s="257" t="s">
        <v>242</v>
      </c>
      <c r="G1051" s="255"/>
      <c r="H1051" s="256" t="s">
        <v>1</v>
      </c>
      <c r="I1051" s="258"/>
      <c r="J1051" s="255"/>
      <c r="K1051" s="255"/>
      <c r="L1051" s="259"/>
      <c r="M1051" s="260"/>
      <c r="N1051" s="261"/>
      <c r="O1051" s="261"/>
      <c r="P1051" s="261"/>
      <c r="Q1051" s="261"/>
      <c r="R1051" s="261"/>
      <c r="S1051" s="261"/>
      <c r="T1051" s="262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T1051" s="263" t="s">
        <v>172</v>
      </c>
      <c r="AU1051" s="263" t="s">
        <v>83</v>
      </c>
      <c r="AV1051" s="14" t="s">
        <v>81</v>
      </c>
      <c r="AW1051" s="14" t="s">
        <v>31</v>
      </c>
      <c r="AX1051" s="14" t="s">
        <v>12</v>
      </c>
      <c r="AY1051" s="263" t="s">
        <v>164</v>
      </c>
    </row>
    <row r="1052" s="14" customFormat="1">
      <c r="A1052" s="14"/>
      <c r="B1052" s="254"/>
      <c r="C1052" s="255"/>
      <c r="D1052" s="244" t="s">
        <v>172</v>
      </c>
      <c r="E1052" s="256" t="s">
        <v>1</v>
      </c>
      <c r="F1052" s="257" t="s">
        <v>1017</v>
      </c>
      <c r="G1052" s="255"/>
      <c r="H1052" s="256" t="s">
        <v>1</v>
      </c>
      <c r="I1052" s="258"/>
      <c r="J1052" s="255"/>
      <c r="K1052" s="255"/>
      <c r="L1052" s="259"/>
      <c r="M1052" s="260"/>
      <c r="N1052" s="261"/>
      <c r="O1052" s="261"/>
      <c r="P1052" s="261"/>
      <c r="Q1052" s="261"/>
      <c r="R1052" s="261"/>
      <c r="S1052" s="261"/>
      <c r="T1052" s="262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T1052" s="263" t="s">
        <v>172</v>
      </c>
      <c r="AU1052" s="263" t="s">
        <v>83</v>
      </c>
      <c r="AV1052" s="14" t="s">
        <v>81</v>
      </c>
      <c r="AW1052" s="14" t="s">
        <v>31</v>
      </c>
      <c r="AX1052" s="14" t="s">
        <v>12</v>
      </c>
      <c r="AY1052" s="263" t="s">
        <v>164</v>
      </c>
    </row>
    <row r="1053" s="13" customFormat="1">
      <c r="A1053" s="13"/>
      <c r="B1053" s="242"/>
      <c r="C1053" s="243"/>
      <c r="D1053" s="244" t="s">
        <v>172</v>
      </c>
      <c r="E1053" s="245" t="s">
        <v>1</v>
      </c>
      <c r="F1053" s="246" t="s">
        <v>1018</v>
      </c>
      <c r="G1053" s="243"/>
      <c r="H1053" s="247">
        <v>13.4</v>
      </c>
      <c r="I1053" s="248"/>
      <c r="J1053" s="243"/>
      <c r="K1053" s="243"/>
      <c r="L1053" s="249"/>
      <c r="M1053" s="250"/>
      <c r="N1053" s="251"/>
      <c r="O1053" s="251"/>
      <c r="P1053" s="251"/>
      <c r="Q1053" s="251"/>
      <c r="R1053" s="251"/>
      <c r="S1053" s="251"/>
      <c r="T1053" s="252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T1053" s="253" t="s">
        <v>172</v>
      </c>
      <c r="AU1053" s="253" t="s">
        <v>83</v>
      </c>
      <c r="AV1053" s="13" t="s">
        <v>83</v>
      </c>
      <c r="AW1053" s="13" t="s">
        <v>31</v>
      </c>
      <c r="AX1053" s="13" t="s">
        <v>12</v>
      </c>
      <c r="AY1053" s="253" t="s">
        <v>164</v>
      </c>
    </row>
    <row r="1054" s="16" customFormat="1">
      <c r="A1054" s="16"/>
      <c r="B1054" s="275"/>
      <c r="C1054" s="276"/>
      <c r="D1054" s="244" t="s">
        <v>172</v>
      </c>
      <c r="E1054" s="277" t="s">
        <v>1</v>
      </c>
      <c r="F1054" s="278" t="s">
        <v>308</v>
      </c>
      <c r="G1054" s="276"/>
      <c r="H1054" s="279">
        <v>13.4</v>
      </c>
      <c r="I1054" s="280"/>
      <c r="J1054" s="276"/>
      <c r="K1054" s="276"/>
      <c r="L1054" s="281"/>
      <c r="M1054" s="282"/>
      <c r="N1054" s="283"/>
      <c r="O1054" s="283"/>
      <c r="P1054" s="283"/>
      <c r="Q1054" s="283"/>
      <c r="R1054" s="283"/>
      <c r="S1054" s="283"/>
      <c r="T1054" s="284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  <c r="AT1054" s="285" t="s">
        <v>172</v>
      </c>
      <c r="AU1054" s="285" t="s">
        <v>83</v>
      </c>
      <c r="AV1054" s="16" t="s">
        <v>181</v>
      </c>
      <c r="AW1054" s="16" t="s">
        <v>31</v>
      </c>
      <c r="AX1054" s="16" t="s">
        <v>12</v>
      </c>
      <c r="AY1054" s="285" t="s">
        <v>164</v>
      </c>
    </row>
    <row r="1055" s="15" customFormat="1">
      <c r="A1055" s="15"/>
      <c r="B1055" s="264"/>
      <c r="C1055" s="265"/>
      <c r="D1055" s="244" t="s">
        <v>172</v>
      </c>
      <c r="E1055" s="266" t="s">
        <v>1</v>
      </c>
      <c r="F1055" s="267" t="s">
        <v>180</v>
      </c>
      <c r="G1055" s="265"/>
      <c r="H1055" s="268">
        <v>30.399999999999999</v>
      </c>
      <c r="I1055" s="269"/>
      <c r="J1055" s="265"/>
      <c r="K1055" s="265"/>
      <c r="L1055" s="270"/>
      <c r="M1055" s="271"/>
      <c r="N1055" s="272"/>
      <c r="O1055" s="272"/>
      <c r="P1055" s="272"/>
      <c r="Q1055" s="272"/>
      <c r="R1055" s="272"/>
      <c r="S1055" s="272"/>
      <c r="T1055" s="273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T1055" s="274" t="s">
        <v>172</v>
      </c>
      <c r="AU1055" s="274" t="s">
        <v>83</v>
      </c>
      <c r="AV1055" s="15" t="s">
        <v>170</v>
      </c>
      <c r="AW1055" s="15" t="s">
        <v>31</v>
      </c>
      <c r="AX1055" s="15" t="s">
        <v>81</v>
      </c>
      <c r="AY1055" s="274" t="s">
        <v>164</v>
      </c>
    </row>
    <row r="1056" s="2" customFormat="1" ht="24.15" customHeight="1">
      <c r="A1056" s="39"/>
      <c r="B1056" s="40"/>
      <c r="C1056" s="228" t="s">
        <v>1513</v>
      </c>
      <c r="D1056" s="228" t="s">
        <v>166</v>
      </c>
      <c r="E1056" s="229" t="s">
        <v>929</v>
      </c>
      <c r="F1056" s="230" t="s">
        <v>930</v>
      </c>
      <c r="G1056" s="231" t="s">
        <v>169</v>
      </c>
      <c r="H1056" s="232">
        <v>28.440000000000001</v>
      </c>
      <c r="I1056" s="233"/>
      <c r="J1056" s="234">
        <f>ROUND(I1056*H1056,2)</f>
        <v>0</v>
      </c>
      <c r="K1056" s="235"/>
      <c r="L1056" s="45"/>
      <c r="M1056" s="236" t="s">
        <v>1</v>
      </c>
      <c r="N1056" s="237" t="s">
        <v>39</v>
      </c>
      <c r="O1056" s="92"/>
      <c r="P1056" s="238">
        <f>O1056*H1056</f>
        <v>0</v>
      </c>
      <c r="Q1056" s="238">
        <v>0</v>
      </c>
      <c r="R1056" s="238">
        <f>Q1056*H1056</f>
        <v>0</v>
      </c>
      <c r="S1056" s="238">
        <v>0</v>
      </c>
      <c r="T1056" s="239">
        <f>S1056*H1056</f>
        <v>0</v>
      </c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/>
      <c r="AE1056" s="39"/>
      <c r="AR1056" s="240" t="s">
        <v>170</v>
      </c>
      <c r="AT1056" s="240" t="s">
        <v>166</v>
      </c>
      <c r="AU1056" s="240" t="s">
        <v>83</v>
      </c>
      <c r="AY1056" s="18" t="s">
        <v>164</v>
      </c>
      <c r="BE1056" s="241">
        <f>IF(N1056="základní",J1056,0)</f>
        <v>0</v>
      </c>
      <c r="BF1056" s="241">
        <f>IF(N1056="snížená",J1056,0)</f>
        <v>0</v>
      </c>
      <c r="BG1056" s="241">
        <f>IF(N1056="zákl. přenesená",J1056,0)</f>
        <v>0</v>
      </c>
      <c r="BH1056" s="241">
        <f>IF(N1056="sníž. přenesená",J1056,0)</f>
        <v>0</v>
      </c>
      <c r="BI1056" s="241">
        <f>IF(N1056="nulová",J1056,0)</f>
        <v>0</v>
      </c>
      <c r="BJ1056" s="18" t="s">
        <v>81</v>
      </c>
      <c r="BK1056" s="241">
        <f>ROUND(I1056*H1056,2)</f>
        <v>0</v>
      </c>
      <c r="BL1056" s="18" t="s">
        <v>170</v>
      </c>
      <c r="BM1056" s="240" t="s">
        <v>1514</v>
      </c>
    </row>
    <row r="1057" s="14" customFormat="1">
      <c r="A1057" s="14"/>
      <c r="B1057" s="254"/>
      <c r="C1057" s="255"/>
      <c r="D1057" s="244" t="s">
        <v>172</v>
      </c>
      <c r="E1057" s="256" t="s">
        <v>1</v>
      </c>
      <c r="F1057" s="257" t="s">
        <v>185</v>
      </c>
      <c r="G1057" s="255"/>
      <c r="H1057" s="256" t="s">
        <v>1</v>
      </c>
      <c r="I1057" s="258"/>
      <c r="J1057" s="255"/>
      <c r="K1057" s="255"/>
      <c r="L1057" s="259"/>
      <c r="M1057" s="260"/>
      <c r="N1057" s="261"/>
      <c r="O1057" s="261"/>
      <c r="P1057" s="261"/>
      <c r="Q1057" s="261"/>
      <c r="R1057" s="261"/>
      <c r="S1057" s="261"/>
      <c r="T1057" s="262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T1057" s="263" t="s">
        <v>172</v>
      </c>
      <c r="AU1057" s="263" t="s">
        <v>83</v>
      </c>
      <c r="AV1057" s="14" t="s">
        <v>81</v>
      </c>
      <c r="AW1057" s="14" t="s">
        <v>31</v>
      </c>
      <c r="AX1057" s="14" t="s">
        <v>12</v>
      </c>
      <c r="AY1057" s="263" t="s">
        <v>164</v>
      </c>
    </row>
    <row r="1058" s="14" customFormat="1">
      <c r="A1058" s="14"/>
      <c r="B1058" s="254"/>
      <c r="C1058" s="255"/>
      <c r="D1058" s="244" t="s">
        <v>172</v>
      </c>
      <c r="E1058" s="256" t="s">
        <v>1</v>
      </c>
      <c r="F1058" s="257" t="s">
        <v>993</v>
      </c>
      <c r="G1058" s="255"/>
      <c r="H1058" s="256" t="s">
        <v>1</v>
      </c>
      <c r="I1058" s="258"/>
      <c r="J1058" s="255"/>
      <c r="K1058" s="255"/>
      <c r="L1058" s="259"/>
      <c r="M1058" s="260"/>
      <c r="N1058" s="261"/>
      <c r="O1058" s="261"/>
      <c r="P1058" s="261"/>
      <c r="Q1058" s="261"/>
      <c r="R1058" s="261"/>
      <c r="S1058" s="261"/>
      <c r="T1058" s="262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T1058" s="263" t="s">
        <v>172</v>
      </c>
      <c r="AU1058" s="263" t="s">
        <v>83</v>
      </c>
      <c r="AV1058" s="14" t="s">
        <v>81</v>
      </c>
      <c r="AW1058" s="14" t="s">
        <v>31</v>
      </c>
      <c r="AX1058" s="14" t="s">
        <v>12</v>
      </c>
      <c r="AY1058" s="263" t="s">
        <v>164</v>
      </c>
    </row>
    <row r="1059" s="13" customFormat="1">
      <c r="A1059" s="13"/>
      <c r="B1059" s="242"/>
      <c r="C1059" s="243"/>
      <c r="D1059" s="244" t="s">
        <v>172</v>
      </c>
      <c r="E1059" s="245" t="s">
        <v>1</v>
      </c>
      <c r="F1059" s="246" t="s">
        <v>994</v>
      </c>
      <c r="G1059" s="243"/>
      <c r="H1059" s="247">
        <v>28.440000000000001</v>
      </c>
      <c r="I1059" s="248"/>
      <c r="J1059" s="243"/>
      <c r="K1059" s="243"/>
      <c r="L1059" s="249"/>
      <c r="M1059" s="250"/>
      <c r="N1059" s="251"/>
      <c r="O1059" s="251"/>
      <c r="P1059" s="251"/>
      <c r="Q1059" s="251"/>
      <c r="R1059" s="251"/>
      <c r="S1059" s="251"/>
      <c r="T1059" s="252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T1059" s="253" t="s">
        <v>172</v>
      </c>
      <c r="AU1059" s="253" t="s">
        <v>83</v>
      </c>
      <c r="AV1059" s="13" t="s">
        <v>83</v>
      </c>
      <c r="AW1059" s="13" t="s">
        <v>31</v>
      </c>
      <c r="AX1059" s="13" t="s">
        <v>12</v>
      </c>
      <c r="AY1059" s="253" t="s">
        <v>164</v>
      </c>
    </row>
    <row r="1060" s="15" customFormat="1">
      <c r="A1060" s="15"/>
      <c r="B1060" s="264"/>
      <c r="C1060" s="265"/>
      <c r="D1060" s="244" t="s">
        <v>172</v>
      </c>
      <c r="E1060" s="266" t="s">
        <v>1</v>
      </c>
      <c r="F1060" s="267" t="s">
        <v>180</v>
      </c>
      <c r="G1060" s="265"/>
      <c r="H1060" s="268">
        <v>28.440000000000001</v>
      </c>
      <c r="I1060" s="269"/>
      <c r="J1060" s="265"/>
      <c r="K1060" s="265"/>
      <c r="L1060" s="270"/>
      <c r="M1060" s="271"/>
      <c r="N1060" s="272"/>
      <c r="O1060" s="272"/>
      <c r="P1060" s="272"/>
      <c r="Q1060" s="272"/>
      <c r="R1060" s="272"/>
      <c r="S1060" s="272"/>
      <c r="T1060" s="273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T1060" s="274" t="s">
        <v>172</v>
      </c>
      <c r="AU1060" s="274" t="s">
        <v>83</v>
      </c>
      <c r="AV1060" s="15" t="s">
        <v>170</v>
      </c>
      <c r="AW1060" s="15" t="s">
        <v>31</v>
      </c>
      <c r="AX1060" s="15" t="s">
        <v>81</v>
      </c>
      <c r="AY1060" s="274" t="s">
        <v>164</v>
      </c>
    </row>
    <row r="1061" s="2" customFormat="1" ht="24.15" customHeight="1">
      <c r="A1061" s="39"/>
      <c r="B1061" s="40"/>
      <c r="C1061" s="228" t="s">
        <v>1515</v>
      </c>
      <c r="D1061" s="228" t="s">
        <v>166</v>
      </c>
      <c r="E1061" s="229" t="s">
        <v>937</v>
      </c>
      <c r="F1061" s="230" t="s">
        <v>938</v>
      </c>
      <c r="G1061" s="231" t="s">
        <v>240</v>
      </c>
      <c r="H1061" s="232">
        <v>12</v>
      </c>
      <c r="I1061" s="233"/>
      <c r="J1061" s="234">
        <f>ROUND(I1061*H1061,2)</f>
        <v>0</v>
      </c>
      <c r="K1061" s="235"/>
      <c r="L1061" s="45"/>
      <c r="M1061" s="236" t="s">
        <v>1</v>
      </c>
      <c r="N1061" s="237" t="s">
        <v>39</v>
      </c>
      <c r="O1061" s="92"/>
      <c r="P1061" s="238">
        <f>O1061*H1061</f>
        <v>0</v>
      </c>
      <c r="Q1061" s="238">
        <v>0</v>
      </c>
      <c r="R1061" s="238">
        <f>Q1061*H1061</f>
        <v>0</v>
      </c>
      <c r="S1061" s="238">
        <v>0</v>
      </c>
      <c r="T1061" s="239">
        <f>S1061*H1061</f>
        <v>0</v>
      </c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/>
      <c r="AE1061" s="39"/>
      <c r="AR1061" s="240" t="s">
        <v>170</v>
      </c>
      <c r="AT1061" s="240" t="s">
        <v>166</v>
      </c>
      <c r="AU1061" s="240" t="s">
        <v>83</v>
      </c>
      <c r="AY1061" s="18" t="s">
        <v>164</v>
      </c>
      <c r="BE1061" s="241">
        <f>IF(N1061="základní",J1061,0)</f>
        <v>0</v>
      </c>
      <c r="BF1061" s="241">
        <f>IF(N1061="snížená",J1061,0)</f>
        <v>0</v>
      </c>
      <c r="BG1061" s="241">
        <f>IF(N1061="zákl. přenesená",J1061,0)</f>
        <v>0</v>
      </c>
      <c r="BH1061" s="241">
        <f>IF(N1061="sníž. přenesená",J1061,0)</f>
        <v>0</v>
      </c>
      <c r="BI1061" s="241">
        <f>IF(N1061="nulová",J1061,0)</f>
        <v>0</v>
      </c>
      <c r="BJ1061" s="18" t="s">
        <v>81</v>
      </c>
      <c r="BK1061" s="241">
        <f>ROUND(I1061*H1061,2)</f>
        <v>0</v>
      </c>
      <c r="BL1061" s="18" t="s">
        <v>170</v>
      </c>
      <c r="BM1061" s="240" t="s">
        <v>1516</v>
      </c>
    </row>
    <row r="1062" s="13" customFormat="1">
      <c r="A1062" s="13"/>
      <c r="B1062" s="242"/>
      <c r="C1062" s="243"/>
      <c r="D1062" s="244" t="s">
        <v>172</v>
      </c>
      <c r="E1062" s="245" t="s">
        <v>1</v>
      </c>
      <c r="F1062" s="246" t="s">
        <v>8</v>
      </c>
      <c r="G1062" s="243"/>
      <c r="H1062" s="247">
        <v>12</v>
      </c>
      <c r="I1062" s="248"/>
      <c r="J1062" s="243"/>
      <c r="K1062" s="243"/>
      <c r="L1062" s="249"/>
      <c r="M1062" s="250"/>
      <c r="N1062" s="251"/>
      <c r="O1062" s="251"/>
      <c r="P1062" s="251"/>
      <c r="Q1062" s="251"/>
      <c r="R1062" s="251"/>
      <c r="S1062" s="251"/>
      <c r="T1062" s="252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T1062" s="253" t="s">
        <v>172</v>
      </c>
      <c r="AU1062" s="253" t="s">
        <v>83</v>
      </c>
      <c r="AV1062" s="13" t="s">
        <v>83</v>
      </c>
      <c r="AW1062" s="13" t="s">
        <v>31</v>
      </c>
      <c r="AX1062" s="13" t="s">
        <v>81</v>
      </c>
      <c r="AY1062" s="253" t="s">
        <v>164</v>
      </c>
    </row>
    <row r="1063" s="12" customFormat="1" ht="22.8" customHeight="1">
      <c r="A1063" s="12"/>
      <c r="B1063" s="212"/>
      <c r="C1063" s="213"/>
      <c r="D1063" s="214" t="s">
        <v>73</v>
      </c>
      <c r="E1063" s="226" t="s">
        <v>940</v>
      </c>
      <c r="F1063" s="226" t="s">
        <v>941</v>
      </c>
      <c r="G1063" s="213"/>
      <c r="H1063" s="213"/>
      <c r="I1063" s="216"/>
      <c r="J1063" s="227">
        <f>BK1063</f>
        <v>0</v>
      </c>
      <c r="K1063" s="213"/>
      <c r="L1063" s="218"/>
      <c r="M1063" s="219"/>
      <c r="N1063" s="220"/>
      <c r="O1063" s="220"/>
      <c r="P1063" s="221">
        <f>SUM(P1064:P1076)</f>
        <v>0</v>
      </c>
      <c r="Q1063" s="220"/>
      <c r="R1063" s="221">
        <f>SUM(R1064:R1076)</f>
        <v>0</v>
      </c>
      <c r="S1063" s="220"/>
      <c r="T1063" s="222">
        <f>SUM(T1064:T1076)</f>
        <v>0</v>
      </c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R1063" s="223" t="s">
        <v>81</v>
      </c>
      <c r="AT1063" s="224" t="s">
        <v>73</v>
      </c>
      <c r="AU1063" s="224" t="s">
        <v>81</v>
      </c>
      <c r="AY1063" s="223" t="s">
        <v>164</v>
      </c>
      <c r="BK1063" s="225">
        <f>SUM(BK1064:BK1076)</f>
        <v>0</v>
      </c>
    </row>
    <row r="1064" s="2" customFormat="1" ht="24.15" customHeight="1">
      <c r="A1064" s="39"/>
      <c r="B1064" s="40"/>
      <c r="C1064" s="228" t="s">
        <v>1517</v>
      </c>
      <c r="D1064" s="228" t="s">
        <v>166</v>
      </c>
      <c r="E1064" s="229" t="s">
        <v>943</v>
      </c>
      <c r="F1064" s="230" t="s">
        <v>944</v>
      </c>
      <c r="G1064" s="231" t="s">
        <v>446</v>
      </c>
      <c r="H1064" s="232">
        <v>2286.4124900000002</v>
      </c>
      <c r="I1064" s="233"/>
      <c r="J1064" s="234">
        <f>ROUND(I1064*H1064,2)</f>
        <v>0</v>
      </c>
      <c r="K1064" s="235"/>
      <c r="L1064" s="45"/>
      <c r="M1064" s="236" t="s">
        <v>1</v>
      </c>
      <c r="N1064" s="237" t="s">
        <v>39</v>
      </c>
      <c r="O1064" s="92"/>
      <c r="P1064" s="238">
        <f>O1064*H1064</f>
        <v>0</v>
      </c>
      <c r="Q1064" s="238">
        <v>0</v>
      </c>
      <c r="R1064" s="238">
        <f>Q1064*H1064</f>
        <v>0</v>
      </c>
      <c r="S1064" s="238">
        <v>0</v>
      </c>
      <c r="T1064" s="239">
        <f>S1064*H1064</f>
        <v>0</v>
      </c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/>
      <c r="AE1064" s="39"/>
      <c r="AR1064" s="240" t="s">
        <v>170</v>
      </c>
      <c r="AT1064" s="240" t="s">
        <v>166</v>
      </c>
      <c r="AU1064" s="240" t="s">
        <v>83</v>
      </c>
      <c r="AY1064" s="18" t="s">
        <v>164</v>
      </c>
      <c r="BE1064" s="241">
        <f>IF(N1064="základní",J1064,0)</f>
        <v>0</v>
      </c>
      <c r="BF1064" s="241">
        <f>IF(N1064="snížená",J1064,0)</f>
        <v>0</v>
      </c>
      <c r="BG1064" s="241">
        <f>IF(N1064="zákl. přenesená",J1064,0)</f>
        <v>0</v>
      </c>
      <c r="BH1064" s="241">
        <f>IF(N1064="sníž. přenesená",J1064,0)</f>
        <v>0</v>
      </c>
      <c r="BI1064" s="241">
        <f>IF(N1064="nulová",J1064,0)</f>
        <v>0</v>
      </c>
      <c r="BJ1064" s="18" t="s">
        <v>81</v>
      </c>
      <c r="BK1064" s="241">
        <f>ROUND(I1064*H1064,2)</f>
        <v>0</v>
      </c>
      <c r="BL1064" s="18" t="s">
        <v>170</v>
      </c>
      <c r="BM1064" s="240" t="s">
        <v>1518</v>
      </c>
    </row>
    <row r="1065" s="2" customFormat="1" ht="24.15" customHeight="1">
      <c r="A1065" s="39"/>
      <c r="B1065" s="40"/>
      <c r="C1065" s="228" t="s">
        <v>1519</v>
      </c>
      <c r="D1065" s="228" t="s">
        <v>166</v>
      </c>
      <c r="E1065" s="229" t="s">
        <v>947</v>
      </c>
      <c r="F1065" s="230" t="s">
        <v>948</v>
      </c>
      <c r="G1065" s="231" t="s">
        <v>446</v>
      </c>
      <c r="H1065" s="232">
        <v>29723.362369999999</v>
      </c>
      <c r="I1065" s="233"/>
      <c r="J1065" s="234">
        <f>ROUND(I1065*H1065,2)</f>
        <v>0</v>
      </c>
      <c r="K1065" s="235"/>
      <c r="L1065" s="45"/>
      <c r="M1065" s="236" t="s">
        <v>1</v>
      </c>
      <c r="N1065" s="237" t="s">
        <v>39</v>
      </c>
      <c r="O1065" s="92"/>
      <c r="P1065" s="238">
        <f>O1065*H1065</f>
        <v>0</v>
      </c>
      <c r="Q1065" s="238">
        <v>0</v>
      </c>
      <c r="R1065" s="238">
        <f>Q1065*H1065</f>
        <v>0</v>
      </c>
      <c r="S1065" s="238">
        <v>0</v>
      </c>
      <c r="T1065" s="239">
        <f>S1065*H1065</f>
        <v>0</v>
      </c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/>
      <c r="AE1065" s="39"/>
      <c r="AR1065" s="240" t="s">
        <v>170</v>
      </c>
      <c r="AT1065" s="240" t="s">
        <v>166</v>
      </c>
      <c r="AU1065" s="240" t="s">
        <v>83</v>
      </c>
      <c r="AY1065" s="18" t="s">
        <v>164</v>
      </c>
      <c r="BE1065" s="241">
        <f>IF(N1065="základní",J1065,0)</f>
        <v>0</v>
      </c>
      <c r="BF1065" s="241">
        <f>IF(N1065="snížená",J1065,0)</f>
        <v>0</v>
      </c>
      <c r="BG1065" s="241">
        <f>IF(N1065="zákl. přenesená",J1065,0)</f>
        <v>0</v>
      </c>
      <c r="BH1065" s="241">
        <f>IF(N1065="sníž. přenesená",J1065,0)</f>
        <v>0</v>
      </c>
      <c r="BI1065" s="241">
        <f>IF(N1065="nulová",J1065,0)</f>
        <v>0</v>
      </c>
      <c r="BJ1065" s="18" t="s">
        <v>81</v>
      </c>
      <c r="BK1065" s="241">
        <f>ROUND(I1065*H1065,2)</f>
        <v>0</v>
      </c>
      <c r="BL1065" s="18" t="s">
        <v>170</v>
      </c>
      <c r="BM1065" s="240" t="s">
        <v>1520</v>
      </c>
    </row>
    <row r="1066" s="13" customFormat="1">
      <c r="A1066" s="13"/>
      <c r="B1066" s="242"/>
      <c r="C1066" s="243"/>
      <c r="D1066" s="244" t="s">
        <v>172</v>
      </c>
      <c r="E1066" s="243"/>
      <c r="F1066" s="246" t="s">
        <v>1521</v>
      </c>
      <c r="G1066" s="243"/>
      <c r="H1066" s="247">
        <v>29723.362369999999</v>
      </c>
      <c r="I1066" s="248"/>
      <c r="J1066" s="243"/>
      <c r="K1066" s="243"/>
      <c r="L1066" s="249"/>
      <c r="M1066" s="250"/>
      <c r="N1066" s="251"/>
      <c r="O1066" s="251"/>
      <c r="P1066" s="251"/>
      <c r="Q1066" s="251"/>
      <c r="R1066" s="251"/>
      <c r="S1066" s="251"/>
      <c r="T1066" s="252"/>
      <c r="U1066" s="13"/>
      <c r="V1066" s="13"/>
      <c r="W1066" s="13"/>
      <c r="X1066" s="13"/>
      <c r="Y1066" s="13"/>
      <c r="Z1066" s="13"/>
      <c r="AA1066" s="13"/>
      <c r="AB1066" s="13"/>
      <c r="AC1066" s="13"/>
      <c r="AD1066" s="13"/>
      <c r="AE1066" s="13"/>
      <c r="AT1066" s="253" t="s">
        <v>172</v>
      </c>
      <c r="AU1066" s="253" t="s">
        <v>83</v>
      </c>
      <c r="AV1066" s="13" t="s">
        <v>83</v>
      </c>
      <c r="AW1066" s="13" t="s">
        <v>4</v>
      </c>
      <c r="AX1066" s="13" t="s">
        <v>81</v>
      </c>
      <c r="AY1066" s="253" t="s">
        <v>164</v>
      </c>
    </row>
    <row r="1067" s="2" customFormat="1" ht="33" customHeight="1">
      <c r="A1067" s="39"/>
      <c r="B1067" s="40"/>
      <c r="C1067" s="228" t="s">
        <v>1522</v>
      </c>
      <c r="D1067" s="228" t="s">
        <v>166</v>
      </c>
      <c r="E1067" s="229" t="s">
        <v>952</v>
      </c>
      <c r="F1067" s="230" t="s">
        <v>953</v>
      </c>
      <c r="G1067" s="231" t="s">
        <v>446</v>
      </c>
      <c r="H1067" s="232">
        <v>132.80099999999999</v>
      </c>
      <c r="I1067" s="233"/>
      <c r="J1067" s="234">
        <f>ROUND(I1067*H1067,2)</f>
        <v>0</v>
      </c>
      <c r="K1067" s="235"/>
      <c r="L1067" s="45"/>
      <c r="M1067" s="236" t="s">
        <v>1</v>
      </c>
      <c r="N1067" s="237" t="s">
        <v>39</v>
      </c>
      <c r="O1067" s="92"/>
      <c r="P1067" s="238">
        <f>O1067*H1067</f>
        <v>0</v>
      </c>
      <c r="Q1067" s="238">
        <v>0</v>
      </c>
      <c r="R1067" s="238">
        <f>Q1067*H1067</f>
        <v>0</v>
      </c>
      <c r="S1067" s="238">
        <v>0</v>
      </c>
      <c r="T1067" s="239">
        <f>S1067*H1067</f>
        <v>0</v>
      </c>
      <c r="U1067" s="39"/>
      <c r="V1067" s="39"/>
      <c r="W1067" s="39"/>
      <c r="X1067" s="39"/>
      <c r="Y1067" s="39"/>
      <c r="Z1067" s="39"/>
      <c r="AA1067" s="39"/>
      <c r="AB1067" s="39"/>
      <c r="AC1067" s="39"/>
      <c r="AD1067" s="39"/>
      <c r="AE1067" s="39"/>
      <c r="AR1067" s="240" t="s">
        <v>170</v>
      </c>
      <c r="AT1067" s="240" t="s">
        <v>166</v>
      </c>
      <c r="AU1067" s="240" t="s">
        <v>83</v>
      </c>
      <c r="AY1067" s="18" t="s">
        <v>164</v>
      </c>
      <c r="BE1067" s="241">
        <f>IF(N1067="základní",J1067,0)</f>
        <v>0</v>
      </c>
      <c r="BF1067" s="241">
        <f>IF(N1067="snížená",J1067,0)</f>
        <v>0</v>
      </c>
      <c r="BG1067" s="241">
        <f>IF(N1067="zákl. přenesená",J1067,0)</f>
        <v>0</v>
      </c>
      <c r="BH1067" s="241">
        <f>IF(N1067="sníž. přenesená",J1067,0)</f>
        <v>0</v>
      </c>
      <c r="BI1067" s="241">
        <f>IF(N1067="nulová",J1067,0)</f>
        <v>0</v>
      </c>
      <c r="BJ1067" s="18" t="s">
        <v>81</v>
      </c>
      <c r="BK1067" s="241">
        <f>ROUND(I1067*H1067,2)</f>
        <v>0</v>
      </c>
      <c r="BL1067" s="18" t="s">
        <v>170</v>
      </c>
      <c r="BM1067" s="240" t="s">
        <v>1523</v>
      </c>
    </row>
    <row r="1068" s="14" customFormat="1">
      <c r="A1068" s="14"/>
      <c r="B1068" s="254"/>
      <c r="C1068" s="255"/>
      <c r="D1068" s="244" t="s">
        <v>172</v>
      </c>
      <c r="E1068" s="256" t="s">
        <v>1</v>
      </c>
      <c r="F1068" s="257" t="s">
        <v>955</v>
      </c>
      <c r="G1068" s="255"/>
      <c r="H1068" s="256" t="s">
        <v>1</v>
      </c>
      <c r="I1068" s="258"/>
      <c r="J1068" s="255"/>
      <c r="K1068" s="255"/>
      <c r="L1068" s="259"/>
      <c r="M1068" s="260"/>
      <c r="N1068" s="261"/>
      <c r="O1068" s="261"/>
      <c r="P1068" s="261"/>
      <c r="Q1068" s="261"/>
      <c r="R1068" s="261"/>
      <c r="S1068" s="261"/>
      <c r="T1068" s="262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T1068" s="263" t="s">
        <v>172</v>
      </c>
      <c r="AU1068" s="263" t="s">
        <v>83</v>
      </c>
      <c r="AV1068" s="14" t="s">
        <v>81</v>
      </c>
      <c r="AW1068" s="14" t="s">
        <v>31</v>
      </c>
      <c r="AX1068" s="14" t="s">
        <v>12</v>
      </c>
      <c r="AY1068" s="263" t="s">
        <v>164</v>
      </c>
    </row>
    <row r="1069" s="13" customFormat="1">
      <c r="A1069" s="13"/>
      <c r="B1069" s="242"/>
      <c r="C1069" s="243"/>
      <c r="D1069" s="244" t="s">
        <v>172</v>
      </c>
      <c r="E1069" s="245" t="s">
        <v>1</v>
      </c>
      <c r="F1069" s="246" t="s">
        <v>1524</v>
      </c>
      <c r="G1069" s="243"/>
      <c r="H1069" s="247">
        <v>132.80099999999999</v>
      </c>
      <c r="I1069" s="248"/>
      <c r="J1069" s="243"/>
      <c r="K1069" s="243"/>
      <c r="L1069" s="249"/>
      <c r="M1069" s="250"/>
      <c r="N1069" s="251"/>
      <c r="O1069" s="251"/>
      <c r="P1069" s="251"/>
      <c r="Q1069" s="251"/>
      <c r="R1069" s="251"/>
      <c r="S1069" s="251"/>
      <c r="T1069" s="252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T1069" s="253" t="s">
        <v>172</v>
      </c>
      <c r="AU1069" s="253" t="s">
        <v>83</v>
      </c>
      <c r="AV1069" s="13" t="s">
        <v>83</v>
      </c>
      <c r="AW1069" s="13" t="s">
        <v>31</v>
      </c>
      <c r="AX1069" s="13" t="s">
        <v>81</v>
      </c>
      <c r="AY1069" s="253" t="s">
        <v>164</v>
      </c>
    </row>
    <row r="1070" s="2" customFormat="1" ht="24.15" customHeight="1">
      <c r="A1070" s="39"/>
      <c r="B1070" s="40"/>
      <c r="C1070" s="228" t="s">
        <v>1525</v>
      </c>
      <c r="D1070" s="228" t="s">
        <v>166</v>
      </c>
      <c r="E1070" s="229" t="s">
        <v>958</v>
      </c>
      <c r="F1070" s="230" t="s">
        <v>445</v>
      </c>
      <c r="G1070" s="231" t="s">
        <v>446</v>
      </c>
      <c r="H1070" s="232">
        <v>1368.777</v>
      </c>
      <c r="I1070" s="233"/>
      <c r="J1070" s="234">
        <f>ROUND(I1070*H1070,2)</f>
        <v>0</v>
      </c>
      <c r="K1070" s="235"/>
      <c r="L1070" s="45"/>
      <c r="M1070" s="236" t="s">
        <v>1</v>
      </c>
      <c r="N1070" s="237" t="s">
        <v>39</v>
      </c>
      <c r="O1070" s="92"/>
      <c r="P1070" s="238">
        <f>O1070*H1070</f>
        <v>0</v>
      </c>
      <c r="Q1070" s="238">
        <v>0</v>
      </c>
      <c r="R1070" s="238">
        <f>Q1070*H1070</f>
        <v>0</v>
      </c>
      <c r="S1070" s="238">
        <v>0</v>
      </c>
      <c r="T1070" s="239">
        <f>S1070*H1070</f>
        <v>0</v>
      </c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/>
      <c r="AE1070" s="39"/>
      <c r="AR1070" s="240" t="s">
        <v>170</v>
      </c>
      <c r="AT1070" s="240" t="s">
        <v>166</v>
      </c>
      <c r="AU1070" s="240" t="s">
        <v>83</v>
      </c>
      <c r="AY1070" s="18" t="s">
        <v>164</v>
      </c>
      <c r="BE1070" s="241">
        <f>IF(N1070="základní",J1070,0)</f>
        <v>0</v>
      </c>
      <c r="BF1070" s="241">
        <f>IF(N1070="snížená",J1070,0)</f>
        <v>0</v>
      </c>
      <c r="BG1070" s="241">
        <f>IF(N1070="zákl. přenesená",J1070,0)</f>
        <v>0</v>
      </c>
      <c r="BH1070" s="241">
        <f>IF(N1070="sníž. přenesená",J1070,0)</f>
        <v>0</v>
      </c>
      <c r="BI1070" s="241">
        <f>IF(N1070="nulová",J1070,0)</f>
        <v>0</v>
      </c>
      <c r="BJ1070" s="18" t="s">
        <v>81</v>
      </c>
      <c r="BK1070" s="241">
        <f>ROUND(I1070*H1070,2)</f>
        <v>0</v>
      </c>
      <c r="BL1070" s="18" t="s">
        <v>170</v>
      </c>
      <c r="BM1070" s="240" t="s">
        <v>1526</v>
      </c>
    </row>
    <row r="1071" s="14" customFormat="1">
      <c r="A1071" s="14"/>
      <c r="B1071" s="254"/>
      <c r="C1071" s="255"/>
      <c r="D1071" s="244" t="s">
        <v>172</v>
      </c>
      <c r="E1071" s="256" t="s">
        <v>1</v>
      </c>
      <c r="F1071" s="257" t="s">
        <v>960</v>
      </c>
      <c r="G1071" s="255"/>
      <c r="H1071" s="256" t="s">
        <v>1</v>
      </c>
      <c r="I1071" s="258"/>
      <c r="J1071" s="255"/>
      <c r="K1071" s="255"/>
      <c r="L1071" s="259"/>
      <c r="M1071" s="260"/>
      <c r="N1071" s="261"/>
      <c r="O1071" s="261"/>
      <c r="P1071" s="261"/>
      <c r="Q1071" s="261"/>
      <c r="R1071" s="261"/>
      <c r="S1071" s="261"/>
      <c r="T1071" s="262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T1071" s="263" t="s">
        <v>172</v>
      </c>
      <c r="AU1071" s="263" t="s">
        <v>83</v>
      </c>
      <c r="AV1071" s="14" t="s">
        <v>81</v>
      </c>
      <c r="AW1071" s="14" t="s">
        <v>31</v>
      </c>
      <c r="AX1071" s="14" t="s">
        <v>12</v>
      </c>
      <c r="AY1071" s="263" t="s">
        <v>164</v>
      </c>
    </row>
    <row r="1072" s="13" customFormat="1">
      <c r="A1072" s="13"/>
      <c r="B1072" s="242"/>
      <c r="C1072" s="243"/>
      <c r="D1072" s="244" t="s">
        <v>172</v>
      </c>
      <c r="E1072" s="245" t="s">
        <v>1</v>
      </c>
      <c r="F1072" s="246" t="s">
        <v>1527</v>
      </c>
      <c r="G1072" s="243"/>
      <c r="H1072" s="247">
        <v>1368.777</v>
      </c>
      <c r="I1072" s="248"/>
      <c r="J1072" s="243"/>
      <c r="K1072" s="243"/>
      <c r="L1072" s="249"/>
      <c r="M1072" s="250"/>
      <c r="N1072" s="251"/>
      <c r="O1072" s="251"/>
      <c r="P1072" s="251"/>
      <c r="Q1072" s="251"/>
      <c r="R1072" s="251"/>
      <c r="S1072" s="251"/>
      <c r="T1072" s="252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T1072" s="253" t="s">
        <v>172</v>
      </c>
      <c r="AU1072" s="253" t="s">
        <v>83</v>
      </c>
      <c r="AV1072" s="13" t="s">
        <v>83</v>
      </c>
      <c r="AW1072" s="13" t="s">
        <v>31</v>
      </c>
      <c r="AX1072" s="13" t="s">
        <v>81</v>
      </c>
      <c r="AY1072" s="253" t="s">
        <v>164</v>
      </c>
    </row>
    <row r="1073" s="2" customFormat="1" ht="37.8" customHeight="1">
      <c r="A1073" s="39"/>
      <c r="B1073" s="40"/>
      <c r="C1073" s="228" t="s">
        <v>1528</v>
      </c>
      <c r="D1073" s="228" t="s">
        <v>166</v>
      </c>
      <c r="E1073" s="229" t="s">
        <v>963</v>
      </c>
      <c r="F1073" s="230" t="s">
        <v>964</v>
      </c>
      <c r="G1073" s="231" t="s">
        <v>446</v>
      </c>
      <c r="H1073" s="232">
        <v>784.83500000000004</v>
      </c>
      <c r="I1073" s="233"/>
      <c r="J1073" s="234">
        <f>ROUND(I1073*H1073,2)</f>
        <v>0</v>
      </c>
      <c r="K1073" s="235"/>
      <c r="L1073" s="45"/>
      <c r="M1073" s="236" t="s">
        <v>1</v>
      </c>
      <c r="N1073" s="237" t="s">
        <v>39</v>
      </c>
      <c r="O1073" s="92"/>
      <c r="P1073" s="238">
        <f>O1073*H1073</f>
        <v>0</v>
      </c>
      <c r="Q1073" s="238">
        <v>0</v>
      </c>
      <c r="R1073" s="238">
        <f>Q1073*H1073</f>
        <v>0</v>
      </c>
      <c r="S1073" s="238">
        <v>0</v>
      </c>
      <c r="T1073" s="239">
        <f>S1073*H1073</f>
        <v>0</v>
      </c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/>
      <c r="AE1073" s="39"/>
      <c r="AR1073" s="240" t="s">
        <v>170</v>
      </c>
      <c r="AT1073" s="240" t="s">
        <v>166</v>
      </c>
      <c r="AU1073" s="240" t="s">
        <v>83</v>
      </c>
      <c r="AY1073" s="18" t="s">
        <v>164</v>
      </c>
      <c r="BE1073" s="241">
        <f>IF(N1073="základní",J1073,0)</f>
        <v>0</v>
      </c>
      <c r="BF1073" s="241">
        <f>IF(N1073="snížená",J1073,0)</f>
        <v>0</v>
      </c>
      <c r="BG1073" s="241">
        <f>IF(N1073="zákl. přenesená",J1073,0)</f>
        <v>0</v>
      </c>
      <c r="BH1073" s="241">
        <f>IF(N1073="sníž. přenesená",J1073,0)</f>
        <v>0</v>
      </c>
      <c r="BI1073" s="241">
        <f>IF(N1073="nulová",J1073,0)</f>
        <v>0</v>
      </c>
      <c r="BJ1073" s="18" t="s">
        <v>81</v>
      </c>
      <c r="BK1073" s="241">
        <f>ROUND(I1073*H1073,2)</f>
        <v>0</v>
      </c>
      <c r="BL1073" s="18" t="s">
        <v>170</v>
      </c>
      <c r="BM1073" s="240" t="s">
        <v>1529</v>
      </c>
    </row>
    <row r="1074" s="14" customFormat="1">
      <c r="A1074" s="14"/>
      <c r="B1074" s="254"/>
      <c r="C1074" s="255"/>
      <c r="D1074" s="244" t="s">
        <v>172</v>
      </c>
      <c r="E1074" s="256" t="s">
        <v>1</v>
      </c>
      <c r="F1074" s="257" t="s">
        <v>208</v>
      </c>
      <c r="G1074" s="255"/>
      <c r="H1074" s="256" t="s">
        <v>1</v>
      </c>
      <c r="I1074" s="258"/>
      <c r="J1074" s="255"/>
      <c r="K1074" s="255"/>
      <c r="L1074" s="259"/>
      <c r="M1074" s="260"/>
      <c r="N1074" s="261"/>
      <c r="O1074" s="261"/>
      <c r="P1074" s="261"/>
      <c r="Q1074" s="261"/>
      <c r="R1074" s="261"/>
      <c r="S1074" s="261"/>
      <c r="T1074" s="262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T1074" s="263" t="s">
        <v>172</v>
      </c>
      <c r="AU1074" s="263" t="s">
        <v>83</v>
      </c>
      <c r="AV1074" s="14" t="s">
        <v>81</v>
      </c>
      <c r="AW1074" s="14" t="s">
        <v>31</v>
      </c>
      <c r="AX1074" s="14" t="s">
        <v>12</v>
      </c>
      <c r="AY1074" s="263" t="s">
        <v>164</v>
      </c>
    </row>
    <row r="1075" s="13" customFormat="1">
      <c r="A1075" s="13"/>
      <c r="B1075" s="242"/>
      <c r="C1075" s="243"/>
      <c r="D1075" s="244" t="s">
        <v>172</v>
      </c>
      <c r="E1075" s="245" t="s">
        <v>1</v>
      </c>
      <c r="F1075" s="246" t="s">
        <v>1530</v>
      </c>
      <c r="G1075" s="243"/>
      <c r="H1075" s="247">
        <v>784.83500000000004</v>
      </c>
      <c r="I1075" s="248"/>
      <c r="J1075" s="243"/>
      <c r="K1075" s="243"/>
      <c r="L1075" s="249"/>
      <c r="M1075" s="250"/>
      <c r="N1075" s="251"/>
      <c r="O1075" s="251"/>
      <c r="P1075" s="251"/>
      <c r="Q1075" s="251"/>
      <c r="R1075" s="251"/>
      <c r="S1075" s="251"/>
      <c r="T1075" s="252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  <c r="AE1075" s="13"/>
      <c r="AT1075" s="253" t="s">
        <v>172</v>
      </c>
      <c r="AU1075" s="253" t="s">
        <v>83</v>
      </c>
      <c r="AV1075" s="13" t="s">
        <v>83</v>
      </c>
      <c r="AW1075" s="13" t="s">
        <v>31</v>
      </c>
      <c r="AX1075" s="13" t="s">
        <v>81</v>
      </c>
      <c r="AY1075" s="253" t="s">
        <v>164</v>
      </c>
    </row>
    <row r="1076" s="2" customFormat="1" ht="24.15" customHeight="1">
      <c r="A1076" s="39"/>
      <c r="B1076" s="40"/>
      <c r="C1076" s="228" t="s">
        <v>1531</v>
      </c>
      <c r="D1076" s="228" t="s">
        <v>166</v>
      </c>
      <c r="E1076" s="229" t="s">
        <v>968</v>
      </c>
      <c r="F1076" s="230" t="s">
        <v>969</v>
      </c>
      <c r="G1076" s="231" t="s">
        <v>446</v>
      </c>
      <c r="H1076" s="232">
        <v>2286.4124900000002</v>
      </c>
      <c r="I1076" s="233"/>
      <c r="J1076" s="234">
        <f>ROUND(I1076*H1076,2)</f>
        <v>0</v>
      </c>
      <c r="K1076" s="235"/>
      <c r="L1076" s="45"/>
      <c r="M1076" s="236" t="s">
        <v>1</v>
      </c>
      <c r="N1076" s="237" t="s">
        <v>39</v>
      </c>
      <c r="O1076" s="92"/>
      <c r="P1076" s="238">
        <f>O1076*H1076</f>
        <v>0</v>
      </c>
      <c r="Q1076" s="238">
        <v>0</v>
      </c>
      <c r="R1076" s="238">
        <f>Q1076*H1076</f>
        <v>0</v>
      </c>
      <c r="S1076" s="238">
        <v>0</v>
      </c>
      <c r="T1076" s="239">
        <f>S1076*H1076</f>
        <v>0</v>
      </c>
      <c r="U1076" s="39"/>
      <c r="V1076" s="39"/>
      <c r="W1076" s="39"/>
      <c r="X1076" s="39"/>
      <c r="Y1076" s="39"/>
      <c r="Z1076" s="39"/>
      <c r="AA1076" s="39"/>
      <c r="AB1076" s="39"/>
      <c r="AC1076" s="39"/>
      <c r="AD1076" s="39"/>
      <c r="AE1076" s="39"/>
      <c r="AR1076" s="240" t="s">
        <v>170</v>
      </c>
      <c r="AT1076" s="240" t="s">
        <v>166</v>
      </c>
      <c r="AU1076" s="240" t="s">
        <v>83</v>
      </c>
      <c r="AY1076" s="18" t="s">
        <v>164</v>
      </c>
      <c r="BE1076" s="241">
        <f>IF(N1076="základní",J1076,0)</f>
        <v>0</v>
      </c>
      <c r="BF1076" s="241">
        <f>IF(N1076="snížená",J1076,0)</f>
        <v>0</v>
      </c>
      <c r="BG1076" s="241">
        <f>IF(N1076="zákl. přenesená",J1076,0)</f>
        <v>0</v>
      </c>
      <c r="BH1076" s="241">
        <f>IF(N1076="sníž. přenesená",J1076,0)</f>
        <v>0</v>
      </c>
      <c r="BI1076" s="241">
        <f>IF(N1076="nulová",J1076,0)</f>
        <v>0</v>
      </c>
      <c r="BJ1076" s="18" t="s">
        <v>81</v>
      </c>
      <c r="BK1076" s="241">
        <f>ROUND(I1076*H1076,2)</f>
        <v>0</v>
      </c>
      <c r="BL1076" s="18" t="s">
        <v>170</v>
      </c>
      <c r="BM1076" s="240" t="s">
        <v>1532</v>
      </c>
    </row>
    <row r="1077" s="12" customFormat="1" ht="22.8" customHeight="1">
      <c r="A1077" s="12"/>
      <c r="B1077" s="212"/>
      <c r="C1077" s="213"/>
      <c r="D1077" s="214" t="s">
        <v>73</v>
      </c>
      <c r="E1077" s="226" t="s">
        <v>971</v>
      </c>
      <c r="F1077" s="226" t="s">
        <v>972</v>
      </c>
      <c r="G1077" s="213"/>
      <c r="H1077" s="213"/>
      <c r="I1077" s="216"/>
      <c r="J1077" s="227">
        <f>BK1077</f>
        <v>0</v>
      </c>
      <c r="K1077" s="213"/>
      <c r="L1077" s="218"/>
      <c r="M1077" s="219"/>
      <c r="N1077" s="220"/>
      <c r="O1077" s="220"/>
      <c r="P1077" s="221">
        <f>SUM(P1078:P1086)</f>
        <v>0</v>
      </c>
      <c r="Q1077" s="220"/>
      <c r="R1077" s="221">
        <f>SUM(R1078:R1086)</f>
        <v>0</v>
      </c>
      <c r="S1077" s="220"/>
      <c r="T1077" s="222">
        <f>SUM(T1078:T1086)</f>
        <v>0</v>
      </c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R1077" s="223" t="s">
        <v>81</v>
      </c>
      <c r="AT1077" s="224" t="s">
        <v>73</v>
      </c>
      <c r="AU1077" s="224" t="s">
        <v>81</v>
      </c>
      <c r="AY1077" s="223" t="s">
        <v>164</v>
      </c>
      <c r="BK1077" s="225">
        <f>SUM(BK1078:BK1086)</f>
        <v>0</v>
      </c>
    </row>
    <row r="1078" s="2" customFormat="1" ht="24.15" customHeight="1">
      <c r="A1078" s="39"/>
      <c r="B1078" s="40"/>
      <c r="C1078" s="228" t="s">
        <v>1533</v>
      </c>
      <c r="D1078" s="228" t="s">
        <v>166</v>
      </c>
      <c r="E1078" s="229" t="s">
        <v>974</v>
      </c>
      <c r="F1078" s="230" t="s">
        <v>975</v>
      </c>
      <c r="G1078" s="231" t="s">
        <v>446</v>
      </c>
      <c r="H1078" s="232">
        <v>6.1319999999999997</v>
      </c>
      <c r="I1078" s="233"/>
      <c r="J1078" s="234">
        <f>ROUND(I1078*H1078,2)</f>
        <v>0</v>
      </c>
      <c r="K1078" s="235"/>
      <c r="L1078" s="45"/>
      <c r="M1078" s="236" t="s">
        <v>1</v>
      </c>
      <c r="N1078" s="237" t="s">
        <v>39</v>
      </c>
      <c r="O1078" s="92"/>
      <c r="P1078" s="238">
        <f>O1078*H1078</f>
        <v>0</v>
      </c>
      <c r="Q1078" s="238">
        <v>0</v>
      </c>
      <c r="R1078" s="238">
        <f>Q1078*H1078</f>
        <v>0</v>
      </c>
      <c r="S1078" s="238">
        <v>0</v>
      </c>
      <c r="T1078" s="239">
        <f>S1078*H1078</f>
        <v>0</v>
      </c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/>
      <c r="AE1078" s="39"/>
      <c r="AR1078" s="240" t="s">
        <v>170</v>
      </c>
      <c r="AT1078" s="240" t="s">
        <v>166</v>
      </c>
      <c r="AU1078" s="240" t="s">
        <v>83</v>
      </c>
      <c r="AY1078" s="18" t="s">
        <v>164</v>
      </c>
      <c r="BE1078" s="241">
        <f>IF(N1078="základní",J1078,0)</f>
        <v>0</v>
      </c>
      <c r="BF1078" s="241">
        <f>IF(N1078="snížená",J1078,0)</f>
        <v>0</v>
      </c>
      <c r="BG1078" s="241">
        <f>IF(N1078="zákl. přenesená",J1078,0)</f>
        <v>0</v>
      </c>
      <c r="BH1078" s="241">
        <f>IF(N1078="sníž. přenesená",J1078,0)</f>
        <v>0</v>
      </c>
      <c r="BI1078" s="241">
        <f>IF(N1078="nulová",J1078,0)</f>
        <v>0</v>
      </c>
      <c r="BJ1078" s="18" t="s">
        <v>81</v>
      </c>
      <c r="BK1078" s="241">
        <f>ROUND(I1078*H1078,2)</f>
        <v>0</v>
      </c>
      <c r="BL1078" s="18" t="s">
        <v>170</v>
      </c>
      <c r="BM1078" s="240" t="s">
        <v>1534</v>
      </c>
    </row>
    <row r="1079" s="14" customFormat="1">
      <c r="A1079" s="14"/>
      <c r="B1079" s="254"/>
      <c r="C1079" s="255"/>
      <c r="D1079" s="244" t="s">
        <v>172</v>
      </c>
      <c r="E1079" s="256" t="s">
        <v>1</v>
      </c>
      <c r="F1079" s="257" t="s">
        <v>242</v>
      </c>
      <c r="G1079" s="255"/>
      <c r="H1079" s="256" t="s">
        <v>1</v>
      </c>
      <c r="I1079" s="258"/>
      <c r="J1079" s="255"/>
      <c r="K1079" s="255"/>
      <c r="L1079" s="259"/>
      <c r="M1079" s="260"/>
      <c r="N1079" s="261"/>
      <c r="O1079" s="261"/>
      <c r="P1079" s="261"/>
      <c r="Q1079" s="261"/>
      <c r="R1079" s="261"/>
      <c r="S1079" s="261"/>
      <c r="T1079" s="262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T1079" s="263" t="s">
        <v>172</v>
      </c>
      <c r="AU1079" s="263" t="s">
        <v>83</v>
      </c>
      <c r="AV1079" s="14" t="s">
        <v>81</v>
      </c>
      <c r="AW1079" s="14" t="s">
        <v>31</v>
      </c>
      <c r="AX1079" s="14" t="s">
        <v>12</v>
      </c>
      <c r="AY1079" s="263" t="s">
        <v>164</v>
      </c>
    </row>
    <row r="1080" s="13" customFormat="1">
      <c r="A1080" s="13"/>
      <c r="B1080" s="242"/>
      <c r="C1080" s="243"/>
      <c r="D1080" s="244" t="s">
        <v>172</v>
      </c>
      <c r="E1080" s="245" t="s">
        <v>1</v>
      </c>
      <c r="F1080" s="246" t="s">
        <v>1535</v>
      </c>
      <c r="G1080" s="243"/>
      <c r="H1080" s="247">
        <v>6.1319999999999997</v>
      </c>
      <c r="I1080" s="248"/>
      <c r="J1080" s="243"/>
      <c r="K1080" s="243"/>
      <c r="L1080" s="249"/>
      <c r="M1080" s="250"/>
      <c r="N1080" s="251"/>
      <c r="O1080" s="251"/>
      <c r="P1080" s="251"/>
      <c r="Q1080" s="251"/>
      <c r="R1080" s="251"/>
      <c r="S1080" s="251"/>
      <c r="T1080" s="252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T1080" s="253" t="s">
        <v>172</v>
      </c>
      <c r="AU1080" s="253" t="s">
        <v>83</v>
      </c>
      <c r="AV1080" s="13" t="s">
        <v>83</v>
      </c>
      <c r="AW1080" s="13" t="s">
        <v>31</v>
      </c>
      <c r="AX1080" s="13" t="s">
        <v>81</v>
      </c>
      <c r="AY1080" s="253" t="s">
        <v>164</v>
      </c>
    </row>
    <row r="1081" s="2" customFormat="1" ht="33" customHeight="1">
      <c r="A1081" s="39"/>
      <c r="B1081" s="40"/>
      <c r="C1081" s="228" t="s">
        <v>1536</v>
      </c>
      <c r="D1081" s="228" t="s">
        <v>166</v>
      </c>
      <c r="E1081" s="229" t="s">
        <v>979</v>
      </c>
      <c r="F1081" s="230" t="s">
        <v>980</v>
      </c>
      <c r="G1081" s="231" t="s">
        <v>446</v>
      </c>
      <c r="H1081" s="232">
        <v>3970.7510000000002</v>
      </c>
      <c r="I1081" s="233"/>
      <c r="J1081" s="234">
        <f>ROUND(I1081*H1081,2)</f>
        <v>0</v>
      </c>
      <c r="K1081" s="235"/>
      <c r="L1081" s="45"/>
      <c r="M1081" s="236" t="s">
        <v>1</v>
      </c>
      <c r="N1081" s="237" t="s">
        <v>39</v>
      </c>
      <c r="O1081" s="92"/>
      <c r="P1081" s="238">
        <f>O1081*H1081</f>
        <v>0</v>
      </c>
      <c r="Q1081" s="238">
        <v>0</v>
      </c>
      <c r="R1081" s="238">
        <f>Q1081*H1081</f>
        <v>0</v>
      </c>
      <c r="S1081" s="238">
        <v>0</v>
      </c>
      <c r="T1081" s="239">
        <f>S1081*H1081</f>
        <v>0</v>
      </c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/>
      <c r="AE1081" s="39"/>
      <c r="AR1081" s="240" t="s">
        <v>170</v>
      </c>
      <c r="AT1081" s="240" t="s">
        <v>166</v>
      </c>
      <c r="AU1081" s="240" t="s">
        <v>83</v>
      </c>
      <c r="AY1081" s="18" t="s">
        <v>164</v>
      </c>
      <c r="BE1081" s="241">
        <f>IF(N1081="základní",J1081,0)</f>
        <v>0</v>
      </c>
      <c r="BF1081" s="241">
        <f>IF(N1081="snížená",J1081,0)</f>
        <v>0</v>
      </c>
      <c r="BG1081" s="241">
        <f>IF(N1081="zákl. přenesená",J1081,0)</f>
        <v>0</v>
      </c>
      <c r="BH1081" s="241">
        <f>IF(N1081="sníž. přenesená",J1081,0)</f>
        <v>0</v>
      </c>
      <c r="BI1081" s="241">
        <f>IF(N1081="nulová",J1081,0)</f>
        <v>0</v>
      </c>
      <c r="BJ1081" s="18" t="s">
        <v>81</v>
      </c>
      <c r="BK1081" s="241">
        <f>ROUND(I1081*H1081,2)</f>
        <v>0</v>
      </c>
      <c r="BL1081" s="18" t="s">
        <v>170</v>
      </c>
      <c r="BM1081" s="240" t="s">
        <v>1537</v>
      </c>
    </row>
    <row r="1082" s="14" customFormat="1">
      <c r="A1082" s="14"/>
      <c r="B1082" s="254"/>
      <c r="C1082" s="255"/>
      <c r="D1082" s="244" t="s">
        <v>172</v>
      </c>
      <c r="E1082" s="256" t="s">
        <v>1</v>
      </c>
      <c r="F1082" s="257" t="s">
        <v>982</v>
      </c>
      <c r="G1082" s="255"/>
      <c r="H1082" s="256" t="s">
        <v>1</v>
      </c>
      <c r="I1082" s="258"/>
      <c r="J1082" s="255"/>
      <c r="K1082" s="255"/>
      <c r="L1082" s="259"/>
      <c r="M1082" s="260"/>
      <c r="N1082" s="261"/>
      <c r="O1082" s="261"/>
      <c r="P1082" s="261"/>
      <c r="Q1082" s="261"/>
      <c r="R1082" s="261"/>
      <c r="S1082" s="261"/>
      <c r="T1082" s="262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T1082" s="263" t="s">
        <v>172</v>
      </c>
      <c r="AU1082" s="263" t="s">
        <v>83</v>
      </c>
      <c r="AV1082" s="14" t="s">
        <v>81</v>
      </c>
      <c r="AW1082" s="14" t="s">
        <v>31</v>
      </c>
      <c r="AX1082" s="14" t="s">
        <v>12</v>
      </c>
      <c r="AY1082" s="263" t="s">
        <v>164</v>
      </c>
    </row>
    <row r="1083" s="13" customFormat="1">
      <c r="A1083" s="13"/>
      <c r="B1083" s="242"/>
      <c r="C1083" s="243"/>
      <c r="D1083" s="244" t="s">
        <v>172</v>
      </c>
      <c r="E1083" s="245" t="s">
        <v>1</v>
      </c>
      <c r="F1083" s="246" t="s">
        <v>1538</v>
      </c>
      <c r="G1083" s="243"/>
      <c r="H1083" s="247">
        <v>3970.7510000000002</v>
      </c>
      <c r="I1083" s="248"/>
      <c r="J1083" s="243"/>
      <c r="K1083" s="243"/>
      <c r="L1083" s="249"/>
      <c r="M1083" s="250"/>
      <c r="N1083" s="251"/>
      <c r="O1083" s="251"/>
      <c r="P1083" s="251"/>
      <c r="Q1083" s="251"/>
      <c r="R1083" s="251"/>
      <c r="S1083" s="251"/>
      <c r="T1083" s="252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T1083" s="253" t="s">
        <v>172</v>
      </c>
      <c r="AU1083" s="253" t="s">
        <v>83</v>
      </c>
      <c r="AV1083" s="13" t="s">
        <v>83</v>
      </c>
      <c r="AW1083" s="13" t="s">
        <v>31</v>
      </c>
      <c r="AX1083" s="13" t="s">
        <v>81</v>
      </c>
      <c r="AY1083" s="253" t="s">
        <v>164</v>
      </c>
    </row>
    <row r="1084" s="2" customFormat="1" ht="24.15" customHeight="1">
      <c r="A1084" s="39"/>
      <c r="B1084" s="40"/>
      <c r="C1084" s="228" t="s">
        <v>1539</v>
      </c>
      <c r="D1084" s="228" t="s">
        <v>166</v>
      </c>
      <c r="E1084" s="229" t="s">
        <v>985</v>
      </c>
      <c r="F1084" s="230" t="s">
        <v>986</v>
      </c>
      <c r="G1084" s="231" t="s">
        <v>446</v>
      </c>
      <c r="H1084" s="232">
        <v>742.11400000000003</v>
      </c>
      <c r="I1084" s="233"/>
      <c r="J1084" s="234">
        <f>ROUND(I1084*H1084,2)</f>
        <v>0</v>
      </c>
      <c r="K1084" s="235"/>
      <c r="L1084" s="45"/>
      <c r="M1084" s="236" t="s">
        <v>1</v>
      </c>
      <c r="N1084" s="237" t="s">
        <v>39</v>
      </c>
      <c r="O1084" s="92"/>
      <c r="P1084" s="238">
        <f>O1084*H1084</f>
        <v>0</v>
      </c>
      <c r="Q1084" s="238">
        <v>0</v>
      </c>
      <c r="R1084" s="238">
        <f>Q1084*H1084</f>
        <v>0</v>
      </c>
      <c r="S1084" s="238">
        <v>0</v>
      </c>
      <c r="T1084" s="239">
        <f>S1084*H1084</f>
        <v>0</v>
      </c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/>
      <c r="AE1084" s="39"/>
      <c r="AR1084" s="240" t="s">
        <v>170</v>
      </c>
      <c r="AT1084" s="240" t="s">
        <v>166</v>
      </c>
      <c r="AU1084" s="240" t="s">
        <v>83</v>
      </c>
      <c r="AY1084" s="18" t="s">
        <v>164</v>
      </c>
      <c r="BE1084" s="241">
        <f>IF(N1084="základní",J1084,0)</f>
        <v>0</v>
      </c>
      <c r="BF1084" s="241">
        <f>IF(N1084="snížená",J1084,0)</f>
        <v>0</v>
      </c>
      <c r="BG1084" s="241">
        <f>IF(N1084="zákl. přenesená",J1084,0)</f>
        <v>0</v>
      </c>
      <c r="BH1084" s="241">
        <f>IF(N1084="sníž. přenesená",J1084,0)</f>
        <v>0</v>
      </c>
      <c r="BI1084" s="241">
        <f>IF(N1084="nulová",J1084,0)</f>
        <v>0</v>
      </c>
      <c r="BJ1084" s="18" t="s">
        <v>81</v>
      </c>
      <c r="BK1084" s="241">
        <f>ROUND(I1084*H1084,2)</f>
        <v>0</v>
      </c>
      <c r="BL1084" s="18" t="s">
        <v>170</v>
      </c>
      <c r="BM1084" s="240" t="s">
        <v>1540</v>
      </c>
    </row>
    <row r="1085" s="14" customFormat="1">
      <c r="A1085" s="14"/>
      <c r="B1085" s="254"/>
      <c r="C1085" s="255"/>
      <c r="D1085" s="244" t="s">
        <v>172</v>
      </c>
      <c r="E1085" s="256" t="s">
        <v>1</v>
      </c>
      <c r="F1085" s="257" t="s">
        <v>988</v>
      </c>
      <c r="G1085" s="255"/>
      <c r="H1085" s="256" t="s">
        <v>1</v>
      </c>
      <c r="I1085" s="258"/>
      <c r="J1085" s="255"/>
      <c r="K1085" s="255"/>
      <c r="L1085" s="259"/>
      <c r="M1085" s="260"/>
      <c r="N1085" s="261"/>
      <c r="O1085" s="261"/>
      <c r="P1085" s="261"/>
      <c r="Q1085" s="261"/>
      <c r="R1085" s="261"/>
      <c r="S1085" s="261"/>
      <c r="T1085" s="262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T1085" s="263" t="s">
        <v>172</v>
      </c>
      <c r="AU1085" s="263" t="s">
        <v>83</v>
      </c>
      <c r="AV1085" s="14" t="s">
        <v>81</v>
      </c>
      <c r="AW1085" s="14" t="s">
        <v>31</v>
      </c>
      <c r="AX1085" s="14" t="s">
        <v>12</v>
      </c>
      <c r="AY1085" s="263" t="s">
        <v>164</v>
      </c>
    </row>
    <row r="1086" s="13" customFormat="1">
      <c r="A1086" s="13"/>
      <c r="B1086" s="242"/>
      <c r="C1086" s="243"/>
      <c r="D1086" s="244" t="s">
        <v>172</v>
      </c>
      <c r="E1086" s="245" t="s">
        <v>1</v>
      </c>
      <c r="F1086" s="246" t="s">
        <v>1541</v>
      </c>
      <c r="G1086" s="243"/>
      <c r="H1086" s="247">
        <v>742.11400000000003</v>
      </c>
      <c r="I1086" s="248"/>
      <c r="J1086" s="243"/>
      <c r="K1086" s="243"/>
      <c r="L1086" s="249"/>
      <c r="M1086" s="301"/>
      <c r="N1086" s="302"/>
      <c r="O1086" s="302"/>
      <c r="P1086" s="302"/>
      <c r="Q1086" s="302"/>
      <c r="R1086" s="302"/>
      <c r="S1086" s="302"/>
      <c r="T1086" s="303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T1086" s="253" t="s">
        <v>172</v>
      </c>
      <c r="AU1086" s="253" t="s">
        <v>83</v>
      </c>
      <c r="AV1086" s="13" t="s">
        <v>83</v>
      </c>
      <c r="AW1086" s="13" t="s">
        <v>31</v>
      </c>
      <c r="AX1086" s="13" t="s">
        <v>81</v>
      </c>
      <c r="AY1086" s="253" t="s">
        <v>164</v>
      </c>
    </row>
    <row r="1087" s="2" customFormat="1" ht="6.96" customHeight="1">
      <c r="A1087" s="39"/>
      <c r="B1087" s="67"/>
      <c r="C1087" s="68"/>
      <c r="D1087" s="68"/>
      <c r="E1087" s="68"/>
      <c r="F1087" s="68"/>
      <c r="G1087" s="68"/>
      <c r="H1087" s="68"/>
      <c r="I1087" s="68"/>
      <c r="J1087" s="68"/>
      <c r="K1087" s="68"/>
      <c r="L1087" s="45"/>
      <c r="M1087" s="39"/>
      <c r="O1087" s="39"/>
      <c r="P1087" s="39"/>
      <c r="Q1087" s="39"/>
      <c r="R1087" s="39"/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/>
      <c r="AE1087" s="39"/>
    </row>
  </sheetData>
  <sheetProtection sheet="1" autoFilter="0" formatColumns="0" formatRows="0" objects="1" scenarios="1" spinCount="100000" saltValue="XVO6VYILIePVUzmz9H/13cAlJUhcXOR/t538RP+ykO3hTytUiKDehMq2haok21HD5CCxTdgGdNbtcxoKrvJW3g==" hashValue="9WLFZeBaptN3uLf82wyvDZV78dpYO5P5pJi9mOHCR8xtPEcpcFj7+xoV1RFZFMTJi4VofldoGMbOXyVgUziS2w==" algorithmName="SHA-512" password="EC3B"/>
  <autoFilter ref="C124:K1086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89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1542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ROUND(J124,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ROUND((SUM(BE124:BE610)),  2)</f>
        <v>0</v>
      </c>
      <c r="G33" s="39"/>
      <c r="H33" s="39"/>
      <c r="I33" s="165">
        <v>0.20999999999999999</v>
      </c>
      <c r="J33" s="164">
        <f>ROUND(((SUM(BE124:BE610))*I33),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ROUND((SUM(BF124:BF610)),  2)</f>
        <v>0</v>
      </c>
      <c r="G34" s="39"/>
      <c r="H34" s="39"/>
      <c r="I34" s="165">
        <v>0.12</v>
      </c>
      <c r="J34" s="164">
        <f>ROUND(((SUM(BF124:BF610))*I34),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ROUND((SUM(BG124:BG610)),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ROUND((SUM(BH124:BH610)),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ROUND((SUM(BI124:BI610)),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D.3 SO 03 - Odbočení pro napojení přípojek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J124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J125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J126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143</v>
      </c>
      <c r="E99" s="197"/>
      <c r="F99" s="197"/>
      <c r="G99" s="197"/>
      <c r="H99" s="197"/>
      <c r="I99" s="197"/>
      <c r="J99" s="198">
        <f>J425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144</v>
      </c>
      <c r="E100" s="197"/>
      <c r="F100" s="197"/>
      <c r="G100" s="197"/>
      <c r="H100" s="197"/>
      <c r="I100" s="197"/>
      <c r="J100" s="198">
        <f>J430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145</v>
      </c>
      <c r="E101" s="197"/>
      <c r="F101" s="197"/>
      <c r="G101" s="197"/>
      <c r="H101" s="197"/>
      <c r="I101" s="197"/>
      <c r="J101" s="198">
        <f>J507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1543</v>
      </c>
      <c r="E102" s="197"/>
      <c r="F102" s="197"/>
      <c r="G102" s="197"/>
      <c r="H102" s="197"/>
      <c r="I102" s="197"/>
      <c r="J102" s="198">
        <f>J532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147</v>
      </c>
      <c r="E103" s="197"/>
      <c r="F103" s="197"/>
      <c r="G103" s="197"/>
      <c r="H103" s="197"/>
      <c r="I103" s="197"/>
      <c r="J103" s="198">
        <f>J587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148</v>
      </c>
      <c r="E104" s="197"/>
      <c r="F104" s="197"/>
      <c r="G104" s="197"/>
      <c r="H104" s="197"/>
      <c r="I104" s="197"/>
      <c r="J104" s="198">
        <f>J601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10" s="2" customFormat="1" ht="6.96" customHeight="1">
      <c r="A110" s="3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4.96" customHeight="1">
      <c r="A111" s="39"/>
      <c r="B111" s="40"/>
      <c r="C111" s="24" t="s">
        <v>149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16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6.25" customHeight="1">
      <c r="A114" s="39"/>
      <c r="B114" s="40"/>
      <c r="C114" s="41"/>
      <c r="D114" s="41"/>
      <c r="E114" s="184" t="str">
        <f>E7</f>
        <v>Našiměřice - Splašková kanalizace - ÚRS I/2026-úprava po připomínkách uchazečů</v>
      </c>
      <c r="F114" s="33"/>
      <c r="G114" s="33"/>
      <c r="H114" s="33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133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E9</f>
        <v>D.3 SO 03 - Odbočení pro napojení přípojek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F12</f>
        <v>Našiměřice</v>
      </c>
      <c r="G118" s="41"/>
      <c r="H118" s="41"/>
      <c r="I118" s="33" t="s">
        <v>22</v>
      </c>
      <c r="J118" s="80" t="str">
        <f>IF(J12="","",J12)</f>
        <v>19. 6. 2026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E15</f>
        <v xml:space="preserve"> </v>
      </c>
      <c r="G120" s="41"/>
      <c r="H120" s="41"/>
      <c r="I120" s="33" t="s">
        <v>30</v>
      </c>
      <c r="J120" s="37" t="str">
        <f>E21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IF(E18="","",E18)</f>
        <v>Vyplň údaj</v>
      </c>
      <c r="G121" s="41"/>
      <c r="H121" s="41"/>
      <c r="I121" s="33" t="s">
        <v>32</v>
      </c>
      <c r="J121" s="37" t="str">
        <f>E24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0"/>
      <c r="B123" s="201"/>
      <c r="C123" s="202" t="s">
        <v>150</v>
      </c>
      <c r="D123" s="203" t="s">
        <v>59</v>
      </c>
      <c r="E123" s="203" t="s">
        <v>55</v>
      </c>
      <c r="F123" s="203" t="s">
        <v>56</v>
      </c>
      <c r="G123" s="203" t="s">
        <v>151</v>
      </c>
      <c r="H123" s="203" t="s">
        <v>152</v>
      </c>
      <c r="I123" s="203" t="s">
        <v>153</v>
      </c>
      <c r="J123" s="204" t="s">
        <v>137</v>
      </c>
      <c r="K123" s="205" t="s">
        <v>154</v>
      </c>
      <c r="L123" s="206"/>
      <c r="M123" s="101" t="s">
        <v>1</v>
      </c>
      <c r="N123" s="102" t="s">
        <v>38</v>
      </c>
      <c r="O123" s="102" t="s">
        <v>155</v>
      </c>
      <c r="P123" s="102" t="s">
        <v>156</v>
      </c>
      <c r="Q123" s="102" t="s">
        <v>157</v>
      </c>
      <c r="R123" s="102" t="s">
        <v>158</v>
      </c>
      <c r="S123" s="102" t="s">
        <v>159</v>
      </c>
      <c r="T123" s="103" t="s">
        <v>160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9"/>
      <c r="B124" s="40"/>
      <c r="C124" s="108" t="s">
        <v>161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</f>
        <v>0</v>
      </c>
      <c r="Q124" s="105"/>
      <c r="R124" s="209">
        <f>R125</f>
        <v>909.88131021200013</v>
      </c>
      <c r="S124" s="105"/>
      <c r="T124" s="210">
        <f>T125</f>
        <v>274.80369999999999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73</v>
      </c>
      <c r="AU124" s="18" t="s">
        <v>139</v>
      </c>
      <c r="BK124" s="211">
        <f>BK125</f>
        <v>0</v>
      </c>
    </row>
    <row r="125" s="12" customFormat="1" ht="25.92" customHeight="1">
      <c r="A125" s="12"/>
      <c r="B125" s="212"/>
      <c r="C125" s="213"/>
      <c r="D125" s="214" t="s">
        <v>73</v>
      </c>
      <c r="E125" s="215" t="s">
        <v>162</v>
      </c>
      <c r="F125" s="215" t="s">
        <v>163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P126+P425+P430+P507+P532+P587+P601</f>
        <v>0</v>
      </c>
      <c r="Q125" s="220"/>
      <c r="R125" s="221">
        <f>R126+R425+R430+R507+R532+R587+R601</f>
        <v>909.88131021200013</v>
      </c>
      <c r="S125" s="220"/>
      <c r="T125" s="222">
        <f>T126+T425+T430+T507+T532+T587+T601</f>
        <v>274.80369999999999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81</v>
      </c>
      <c r="AT125" s="224" t="s">
        <v>73</v>
      </c>
      <c r="AU125" s="224" t="s">
        <v>12</v>
      </c>
      <c r="AY125" s="223" t="s">
        <v>164</v>
      </c>
      <c r="BK125" s="225">
        <f>BK126+BK425+BK430+BK507+BK532+BK587+BK601</f>
        <v>0</v>
      </c>
    </row>
    <row r="126" s="12" customFormat="1" ht="22.8" customHeight="1">
      <c r="A126" s="12"/>
      <c r="B126" s="212"/>
      <c r="C126" s="213"/>
      <c r="D126" s="214" t="s">
        <v>73</v>
      </c>
      <c r="E126" s="226" t="s">
        <v>81</v>
      </c>
      <c r="F126" s="226" t="s">
        <v>165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SUM(P127:P424)</f>
        <v>0</v>
      </c>
      <c r="Q126" s="220"/>
      <c r="R126" s="221">
        <f>SUM(R127:R424)</f>
        <v>430.61207492</v>
      </c>
      <c r="S126" s="220"/>
      <c r="T126" s="222">
        <f>SUM(T127:T424)</f>
        <v>274.80369999999999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81</v>
      </c>
      <c r="AT126" s="224" t="s">
        <v>73</v>
      </c>
      <c r="AU126" s="224" t="s">
        <v>81</v>
      </c>
      <c r="AY126" s="223" t="s">
        <v>164</v>
      </c>
      <c r="BK126" s="225">
        <f>SUM(BK127:BK424)</f>
        <v>0</v>
      </c>
    </row>
    <row r="127" s="2" customFormat="1" ht="24.15" customHeight="1">
      <c r="A127" s="39"/>
      <c r="B127" s="40"/>
      <c r="C127" s="228" t="s">
        <v>81</v>
      </c>
      <c r="D127" s="228" t="s">
        <v>166</v>
      </c>
      <c r="E127" s="229" t="s">
        <v>174</v>
      </c>
      <c r="F127" s="230" t="s">
        <v>175</v>
      </c>
      <c r="G127" s="231" t="s">
        <v>169</v>
      </c>
      <c r="H127" s="232">
        <v>86.019999999999996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170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170</v>
      </c>
      <c r="BM127" s="240" t="s">
        <v>1544</v>
      </c>
    </row>
    <row r="128" s="14" customFormat="1">
      <c r="A128" s="14"/>
      <c r="B128" s="254"/>
      <c r="C128" s="255"/>
      <c r="D128" s="244" t="s">
        <v>172</v>
      </c>
      <c r="E128" s="256" t="s">
        <v>1</v>
      </c>
      <c r="F128" s="257" t="s">
        <v>177</v>
      </c>
      <c r="G128" s="255"/>
      <c r="H128" s="256" t="s">
        <v>1</v>
      </c>
      <c r="I128" s="258"/>
      <c r="J128" s="255"/>
      <c r="K128" s="255"/>
      <c r="L128" s="259"/>
      <c r="M128" s="260"/>
      <c r="N128" s="261"/>
      <c r="O128" s="261"/>
      <c r="P128" s="261"/>
      <c r="Q128" s="261"/>
      <c r="R128" s="261"/>
      <c r="S128" s="261"/>
      <c r="T128" s="262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3" t="s">
        <v>172</v>
      </c>
      <c r="AU128" s="263" t="s">
        <v>83</v>
      </c>
      <c r="AV128" s="14" t="s">
        <v>81</v>
      </c>
      <c r="AW128" s="14" t="s">
        <v>31</v>
      </c>
      <c r="AX128" s="14" t="s">
        <v>12</v>
      </c>
      <c r="AY128" s="263" t="s">
        <v>164</v>
      </c>
    </row>
    <row r="129" s="14" customFormat="1">
      <c r="A129" s="14"/>
      <c r="B129" s="254"/>
      <c r="C129" s="255"/>
      <c r="D129" s="244" t="s">
        <v>172</v>
      </c>
      <c r="E129" s="256" t="s">
        <v>1</v>
      </c>
      <c r="F129" s="257" t="s">
        <v>1545</v>
      </c>
      <c r="G129" s="255"/>
      <c r="H129" s="256" t="s">
        <v>1</v>
      </c>
      <c r="I129" s="258"/>
      <c r="J129" s="255"/>
      <c r="K129" s="255"/>
      <c r="L129" s="259"/>
      <c r="M129" s="260"/>
      <c r="N129" s="261"/>
      <c r="O129" s="261"/>
      <c r="P129" s="261"/>
      <c r="Q129" s="261"/>
      <c r="R129" s="261"/>
      <c r="S129" s="261"/>
      <c r="T129" s="262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3" t="s">
        <v>172</v>
      </c>
      <c r="AU129" s="263" t="s">
        <v>83</v>
      </c>
      <c r="AV129" s="14" t="s">
        <v>81</v>
      </c>
      <c r="AW129" s="14" t="s">
        <v>31</v>
      </c>
      <c r="AX129" s="14" t="s">
        <v>12</v>
      </c>
      <c r="AY129" s="263" t="s">
        <v>164</v>
      </c>
    </row>
    <row r="130" s="13" customFormat="1">
      <c r="A130" s="13"/>
      <c r="B130" s="242"/>
      <c r="C130" s="243"/>
      <c r="D130" s="244" t="s">
        <v>172</v>
      </c>
      <c r="E130" s="245" t="s">
        <v>1</v>
      </c>
      <c r="F130" s="246" t="s">
        <v>1546</v>
      </c>
      <c r="G130" s="243"/>
      <c r="H130" s="247">
        <v>86.019999999999996</v>
      </c>
      <c r="I130" s="248"/>
      <c r="J130" s="243"/>
      <c r="K130" s="243"/>
      <c r="L130" s="249"/>
      <c r="M130" s="250"/>
      <c r="N130" s="251"/>
      <c r="O130" s="251"/>
      <c r="P130" s="251"/>
      <c r="Q130" s="251"/>
      <c r="R130" s="251"/>
      <c r="S130" s="251"/>
      <c r="T130" s="25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3" t="s">
        <v>172</v>
      </c>
      <c r="AU130" s="253" t="s">
        <v>83</v>
      </c>
      <c r="AV130" s="13" t="s">
        <v>83</v>
      </c>
      <c r="AW130" s="13" t="s">
        <v>31</v>
      </c>
      <c r="AX130" s="13" t="s">
        <v>12</v>
      </c>
      <c r="AY130" s="253" t="s">
        <v>164</v>
      </c>
    </row>
    <row r="131" s="15" customFormat="1">
      <c r="A131" s="15"/>
      <c r="B131" s="264"/>
      <c r="C131" s="265"/>
      <c r="D131" s="244" t="s">
        <v>172</v>
      </c>
      <c r="E131" s="266" t="s">
        <v>1</v>
      </c>
      <c r="F131" s="267" t="s">
        <v>180</v>
      </c>
      <c r="G131" s="265"/>
      <c r="H131" s="268">
        <v>86.019999999999996</v>
      </c>
      <c r="I131" s="269"/>
      <c r="J131" s="265"/>
      <c r="K131" s="265"/>
      <c r="L131" s="270"/>
      <c r="M131" s="271"/>
      <c r="N131" s="272"/>
      <c r="O131" s="272"/>
      <c r="P131" s="272"/>
      <c r="Q131" s="272"/>
      <c r="R131" s="272"/>
      <c r="S131" s="272"/>
      <c r="T131" s="273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T131" s="274" t="s">
        <v>172</v>
      </c>
      <c r="AU131" s="274" t="s">
        <v>83</v>
      </c>
      <c r="AV131" s="15" t="s">
        <v>170</v>
      </c>
      <c r="AW131" s="15" t="s">
        <v>31</v>
      </c>
      <c r="AX131" s="15" t="s">
        <v>81</v>
      </c>
      <c r="AY131" s="274" t="s">
        <v>164</v>
      </c>
    </row>
    <row r="132" s="2" customFormat="1" ht="24.15" customHeight="1">
      <c r="A132" s="39"/>
      <c r="B132" s="40"/>
      <c r="C132" s="228" t="s">
        <v>83</v>
      </c>
      <c r="D132" s="228" t="s">
        <v>166</v>
      </c>
      <c r="E132" s="229" t="s">
        <v>182</v>
      </c>
      <c r="F132" s="230" t="s">
        <v>183</v>
      </c>
      <c r="G132" s="231" t="s">
        <v>169</v>
      </c>
      <c r="H132" s="232">
        <v>44.390000000000001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170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170</v>
      </c>
      <c r="BM132" s="240" t="s">
        <v>1547</v>
      </c>
    </row>
    <row r="133" s="14" customFormat="1">
      <c r="A133" s="14"/>
      <c r="B133" s="254"/>
      <c r="C133" s="255"/>
      <c r="D133" s="244" t="s">
        <v>172</v>
      </c>
      <c r="E133" s="256" t="s">
        <v>1</v>
      </c>
      <c r="F133" s="257" t="s">
        <v>185</v>
      </c>
      <c r="G133" s="255"/>
      <c r="H133" s="256" t="s">
        <v>1</v>
      </c>
      <c r="I133" s="258"/>
      <c r="J133" s="255"/>
      <c r="K133" s="255"/>
      <c r="L133" s="259"/>
      <c r="M133" s="260"/>
      <c r="N133" s="261"/>
      <c r="O133" s="261"/>
      <c r="P133" s="261"/>
      <c r="Q133" s="261"/>
      <c r="R133" s="261"/>
      <c r="S133" s="261"/>
      <c r="T133" s="262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63" t="s">
        <v>172</v>
      </c>
      <c r="AU133" s="263" t="s">
        <v>83</v>
      </c>
      <c r="AV133" s="14" t="s">
        <v>81</v>
      </c>
      <c r="AW133" s="14" t="s">
        <v>31</v>
      </c>
      <c r="AX133" s="14" t="s">
        <v>12</v>
      </c>
      <c r="AY133" s="263" t="s">
        <v>164</v>
      </c>
    </row>
    <row r="134" s="14" customFormat="1">
      <c r="A134" s="14"/>
      <c r="B134" s="254"/>
      <c r="C134" s="255"/>
      <c r="D134" s="244" t="s">
        <v>172</v>
      </c>
      <c r="E134" s="256" t="s">
        <v>1</v>
      </c>
      <c r="F134" s="257" t="s">
        <v>1548</v>
      </c>
      <c r="G134" s="255"/>
      <c r="H134" s="256" t="s">
        <v>1</v>
      </c>
      <c r="I134" s="258"/>
      <c r="J134" s="255"/>
      <c r="K134" s="255"/>
      <c r="L134" s="259"/>
      <c r="M134" s="260"/>
      <c r="N134" s="261"/>
      <c r="O134" s="261"/>
      <c r="P134" s="261"/>
      <c r="Q134" s="261"/>
      <c r="R134" s="261"/>
      <c r="S134" s="261"/>
      <c r="T134" s="262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63" t="s">
        <v>172</v>
      </c>
      <c r="AU134" s="263" t="s">
        <v>83</v>
      </c>
      <c r="AV134" s="14" t="s">
        <v>81</v>
      </c>
      <c r="AW134" s="14" t="s">
        <v>31</v>
      </c>
      <c r="AX134" s="14" t="s">
        <v>12</v>
      </c>
      <c r="AY134" s="263" t="s">
        <v>164</v>
      </c>
    </row>
    <row r="135" s="13" customFormat="1">
      <c r="A135" s="13"/>
      <c r="B135" s="242"/>
      <c r="C135" s="243"/>
      <c r="D135" s="244" t="s">
        <v>172</v>
      </c>
      <c r="E135" s="245" t="s">
        <v>1</v>
      </c>
      <c r="F135" s="246" t="s">
        <v>1549</v>
      </c>
      <c r="G135" s="243"/>
      <c r="H135" s="247">
        <v>44.390000000000001</v>
      </c>
      <c r="I135" s="248"/>
      <c r="J135" s="243"/>
      <c r="K135" s="243"/>
      <c r="L135" s="249"/>
      <c r="M135" s="250"/>
      <c r="N135" s="251"/>
      <c r="O135" s="251"/>
      <c r="P135" s="251"/>
      <c r="Q135" s="251"/>
      <c r="R135" s="251"/>
      <c r="S135" s="251"/>
      <c r="T135" s="252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53" t="s">
        <v>172</v>
      </c>
      <c r="AU135" s="253" t="s">
        <v>83</v>
      </c>
      <c r="AV135" s="13" t="s">
        <v>83</v>
      </c>
      <c r="AW135" s="13" t="s">
        <v>31</v>
      </c>
      <c r="AX135" s="13" t="s">
        <v>12</v>
      </c>
      <c r="AY135" s="253" t="s">
        <v>164</v>
      </c>
    </row>
    <row r="136" s="15" customFormat="1">
      <c r="A136" s="15"/>
      <c r="B136" s="264"/>
      <c r="C136" s="265"/>
      <c r="D136" s="244" t="s">
        <v>172</v>
      </c>
      <c r="E136" s="266" t="s">
        <v>1</v>
      </c>
      <c r="F136" s="267" t="s">
        <v>180</v>
      </c>
      <c r="G136" s="265"/>
      <c r="H136" s="268">
        <v>44.390000000000001</v>
      </c>
      <c r="I136" s="269"/>
      <c r="J136" s="265"/>
      <c r="K136" s="265"/>
      <c r="L136" s="270"/>
      <c r="M136" s="271"/>
      <c r="N136" s="272"/>
      <c r="O136" s="272"/>
      <c r="P136" s="272"/>
      <c r="Q136" s="272"/>
      <c r="R136" s="272"/>
      <c r="S136" s="272"/>
      <c r="T136" s="273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T136" s="274" t="s">
        <v>172</v>
      </c>
      <c r="AU136" s="274" t="s">
        <v>83</v>
      </c>
      <c r="AV136" s="15" t="s">
        <v>170</v>
      </c>
      <c r="AW136" s="15" t="s">
        <v>31</v>
      </c>
      <c r="AX136" s="15" t="s">
        <v>81</v>
      </c>
      <c r="AY136" s="274" t="s">
        <v>164</v>
      </c>
    </row>
    <row r="137" s="2" customFormat="1" ht="24.15" customHeight="1">
      <c r="A137" s="39"/>
      <c r="B137" s="40"/>
      <c r="C137" s="228" t="s">
        <v>181</v>
      </c>
      <c r="D137" s="228" t="s">
        <v>166</v>
      </c>
      <c r="E137" s="229" t="s">
        <v>1550</v>
      </c>
      <c r="F137" s="230" t="s">
        <v>1551</v>
      </c>
      <c r="G137" s="231" t="s">
        <v>169</v>
      </c>
      <c r="H137" s="232">
        <v>10.119999999999999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170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170</v>
      </c>
      <c r="BM137" s="240" t="s">
        <v>1552</v>
      </c>
    </row>
    <row r="138" s="14" customFormat="1">
      <c r="A138" s="14"/>
      <c r="B138" s="254"/>
      <c r="C138" s="255"/>
      <c r="D138" s="244" t="s">
        <v>172</v>
      </c>
      <c r="E138" s="256" t="s">
        <v>1</v>
      </c>
      <c r="F138" s="257" t="s">
        <v>1553</v>
      </c>
      <c r="G138" s="255"/>
      <c r="H138" s="256" t="s">
        <v>1</v>
      </c>
      <c r="I138" s="258"/>
      <c r="J138" s="255"/>
      <c r="K138" s="255"/>
      <c r="L138" s="259"/>
      <c r="M138" s="260"/>
      <c r="N138" s="261"/>
      <c r="O138" s="261"/>
      <c r="P138" s="261"/>
      <c r="Q138" s="261"/>
      <c r="R138" s="261"/>
      <c r="S138" s="261"/>
      <c r="T138" s="262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3" t="s">
        <v>172</v>
      </c>
      <c r="AU138" s="263" t="s">
        <v>83</v>
      </c>
      <c r="AV138" s="14" t="s">
        <v>81</v>
      </c>
      <c r="AW138" s="14" t="s">
        <v>31</v>
      </c>
      <c r="AX138" s="14" t="s">
        <v>12</v>
      </c>
      <c r="AY138" s="263" t="s">
        <v>164</v>
      </c>
    </row>
    <row r="139" s="14" customFormat="1">
      <c r="A139" s="14"/>
      <c r="B139" s="254"/>
      <c r="C139" s="255"/>
      <c r="D139" s="244" t="s">
        <v>172</v>
      </c>
      <c r="E139" s="256" t="s">
        <v>1</v>
      </c>
      <c r="F139" s="257" t="s">
        <v>1554</v>
      </c>
      <c r="G139" s="255"/>
      <c r="H139" s="256" t="s">
        <v>1</v>
      </c>
      <c r="I139" s="258"/>
      <c r="J139" s="255"/>
      <c r="K139" s="255"/>
      <c r="L139" s="259"/>
      <c r="M139" s="260"/>
      <c r="N139" s="261"/>
      <c r="O139" s="261"/>
      <c r="P139" s="261"/>
      <c r="Q139" s="261"/>
      <c r="R139" s="261"/>
      <c r="S139" s="261"/>
      <c r="T139" s="26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3" t="s">
        <v>172</v>
      </c>
      <c r="AU139" s="263" t="s">
        <v>83</v>
      </c>
      <c r="AV139" s="14" t="s">
        <v>81</v>
      </c>
      <c r="AW139" s="14" t="s">
        <v>31</v>
      </c>
      <c r="AX139" s="14" t="s">
        <v>12</v>
      </c>
      <c r="AY139" s="263" t="s">
        <v>164</v>
      </c>
    </row>
    <row r="140" s="13" customFormat="1">
      <c r="A140" s="13"/>
      <c r="B140" s="242"/>
      <c r="C140" s="243"/>
      <c r="D140" s="244" t="s">
        <v>172</v>
      </c>
      <c r="E140" s="245" t="s">
        <v>1</v>
      </c>
      <c r="F140" s="246" t="s">
        <v>1555</v>
      </c>
      <c r="G140" s="243"/>
      <c r="H140" s="247">
        <v>10.119999999999999</v>
      </c>
      <c r="I140" s="248"/>
      <c r="J140" s="243"/>
      <c r="K140" s="243"/>
      <c r="L140" s="249"/>
      <c r="M140" s="250"/>
      <c r="N140" s="251"/>
      <c r="O140" s="251"/>
      <c r="P140" s="251"/>
      <c r="Q140" s="251"/>
      <c r="R140" s="251"/>
      <c r="S140" s="251"/>
      <c r="T140" s="252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53" t="s">
        <v>172</v>
      </c>
      <c r="AU140" s="253" t="s">
        <v>83</v>
      </c>
      <c r="AV140" s="13" t="s">
        <v>83</v>
      </c>
      <c r="AW140" s="13" t="s">
        <v>31</v>
      </c>
      <c r="AX140" s="13" t="s">
        <v>12</v>
      </c>
      <c r="AY140" s="253" t="s">
        <v>164</v>
      </c>
    </row>
    <row r="141" s="15" customFormat="1">
      <c r="A141" s="15"/>
      <c r="B141" s="264"/>
      <c r="C141" s="265"/>
      <c r="D141" s="244" t="s">
        <v>172</v>
      </c>
      <c r="E141" s="266" t="s">
        <v>1</v>
      </c>
      <c r="F141" s="267" t="s">
        <v>180</v>
      </c>
      <c r="G141" s="265"/>
      <c r="H141" s="268">
        <v>10.119999999999999</v>
      </c>
      <c r="I141" s="269"/>
      <c r="J141" s="265"/>
      <c r="K141" s="265"/>
      <c r="L141" s="270"/>
      <c r="M141" s="271"/>
      <c r="N141" s="272"/>
      <c r="O141" s="272"/>
      <c r="P141" s="272"/>
      <c r="Q141" s="272"/>
      <c r="R141" s="272"/>
      <c r="S141" s="272"/>
      <c r="T141" s="273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74" t="s">
        <v>172</v>
      </c>
      <c r="AU141" s="274" t="s">
        <v>83</v>
      </c>
      <c r="AV141" s="15" t="s">
        <v>170</v>
      </c>
      <c r="AW141" s="15" t="s">
        <v>31</v>
      </c>
      <c r="AX141" s="15" t="s">
        <v>81</v>
      </c>
      <c r="AY141" s="274" t="s">
        <v>164</v>
      </c>
    </row>
    <row r="142" s="2" customFormat="1" ht="24.15" customHeight="1">
      <c r="A142" s="39"/>
      <c r="B142" s="40"/>
      <c r="C142" s="228" t="s">
        <v>170</v>
      </c>
      <c r="D142" s="228" t="s">
        <v>166</v>
      </c>
      <c r="E142" s="229" t="s">
        <v>188</v>
      </c>
      <c r="F142" s="230" t="s">
        <v>189</v>
      </c>
      <c r="G142" s="231" t="s">
        <v>169</v>
      </c>
      <c r="H142" s="232">
        <v>13.5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170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170</v>
      </c>
      <c r="BM142" s="240" t="s">
        <v>1556</v>
      </c>
    </row>
    <row r="143" s="14" customFormat="1">
      <c r="A143" s="14"/>
      <c r="B143" s="254"/>
      <c r="C143" s="255"/>
      <c r="D143" s="244" t="s">
        <v>172</v>
      </c>
      <c r="E143" s="256" t="s">
        <v>1</v>
      </c>
      <c r="F143" s="257" t="s">
        <v>191</v>
      </c>
      <c r="G143" s="255"/>
      <c r="H143" s="256" t="s">
        <v>1</v>
      </c>
      <c r="I143" s="258"/>
      <c r="J143" s="255"/>
      <c r="K143" s="255"/>
      <c r="L143" s="259"/>
      <c r="M143" s="260"/>
      <c r="N143" s="261"/>
      <c r="O143" s="261"/>
      <c r="P143" s="261"/>
      <c r="Q143" s="261"/>
      <c r="R143" s="261"/>
      <c r="S143" s="261"/>
      <c r="T143" s="26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3" t="s">
        <v>172</v>
      </c>
      <c r="AU143" s="263" t="s">
        <v>83</v>
      </c>
      <c r="AV143" s="14" t="s">
        <v>81</v>
      </c>
      <c r="AW143" s="14" t="s">
        <v>31</v>
      </c>
      <c r="AX143" s="14" t="s">
        <v>12</v>
      </c>
      <c r="AY143" s="263" t="s">
        <v>164</v>
      </c>
    </row>
    <row r="144" s="14" customFormat="1">
      <c r="A144" s="14"/>
      <c r="B144" s="254"/>
      <c r="C144" s="255"/>
      <c r="D144" s="244" t="s">
        <v>172</v>
      </c>
      <c r="E144" s="256" t="s">
        <v>1</v>
      </c>
      <c r="F144" s="257" t="s">
        <v>1557</v>
      </c>
      <c r="G144" s="255"/>
      <c r="H144" s="256" t="s">
        <v>1</v>
      </c>
      <c r="I144" s="258"/>
      <c r="J144" s="255"/>
      <c r="K144" s="255"/>
      <c r="L144" s="259"/>
      <c r="M144" s="260"/>
      <c r="N144" s="261"/>
      <c r="O144" s="261"/>
      <c r="P144" s="261"/>
      <c r="Q144" s="261"/>
      <c r="R144" s="261"/>
      <c r="S144" s="261"/>
      <c r="T144" s="26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63" t="s">
        <v>172</v>
      </c>
      <c r="AU144" s="263" t="s">
        <v>83</v>
      </c>
      <c r="AV144" s="14" t="s">
        <v>81</v>
      </c>
      <c r="AW144" s="14" t="s">
        <v>31</v>
      </c>
      <c r="AX144" s="14" t="s">
        <v>12</v>
      </c>
      <c r="AY144" s="263" t="s">
        <v>164</v>
      </c>
    </row>
    <row r="145" s="13" customFormat="1">
      <c r="A145" s="13"/>
      <c r="B145" s="242"/>
      <c r="C145" s="243"/>
      <c r="D145" s="244" t="s">
        <v>172</v>
      </c>
      <c r="E145" s="245" t="s">
        <v>1</v>
      </c>
      <c r="F145" s="246" t="s">
        <v>1558</v>
      </c>
      <c r="G145" s="243"/>
      <c r="H145" s="247">
        <v>13.5</v>
      </c>
      <c r="I145" s="248"/>
      <c r="J145" s="243"/>
      <c r="K145" s="243"/>
      <c r="L145" s="249"/>
      <c r="M145" s="250"/>
      <c r="N145" s="251"/>
      <c r="O145" s="251"/>
      <c r="P145" s="251"/>
      <c r="Q145" s="251"/>
      <c r="R145" s="251"/>
      <c r="S145" s="251"/>
      <c r="T145" s="252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53" t="s">
        <v>172</v>
      </c>
      <c r="AU145" s="253" t="s">
        <v>83</v>
      </c>
      <c r="AV145" s="13" t="s">
        <v>83</v>
      </c>
      <c r="AW145" s="13" t="s">
        <v>31</v>
      </c>
      <c r="AX145" s="13" t="s">
        <v>12</v>
      </c>
      <c r="AY145" s="253" t="s">
        <v>164</v>
      </c>
    </row>
    <row r="146" s="15" customFormat="1">
      <c r="A146" s="15"/>
      <c r="B146" s="264"/>
      <c r="C146" s="265"/>
      <c r="D146" s="244" t="s">
        <v>172</v>
      </c>
      <c r="E146" s="266" t="s">
        <v>1</v>
      </c>
      <c r="F146" s="267" t="s">
        <v>180</v>
      </c>
      <c r="G146" s="265"/>
      <c r="H146" s="268">
        <v>13.5</v>
      </c>
      <c r="I146" s="269"/>
      <c r="J146" s="265"/>
      <c r="K146" s="265"/>
      <c r="L146" s="270"/>
      <c r="M146" s="271"/>
      <c r="N146" s="272"/>
      <c r="O146" s="272"/>
      <c r="P146" s="272"/>
      <c r="Q146" s="272"/>
      <c r="R146" s="272"/>
      <c r="S146" s="272"/>
      <c r="T146" s="273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74" t="s">
        <v>172</v>
      </c>
      <c r="AU146" s="274" t="s">
        <v>83</v>
      </c>
      <c r="AV146" s="15" t="s">
        <v>170</v>
      </c>
      <c r="AW146" s="15" t="s">
        <v>31</v>
      </c>
      <c r="AX146" s="15" t="s">
        <v>81</v>
      </c>
      <c r="AY146" s="274" t="s">
        <v>164</v>
      </c>
    </row>
    <row r="147" s="2" customFormat="1" ht="24.15" customHeight="1">
      <c r="A147" s="39"/>
      <c r="B147" s="40"/>
      <c r="C147" s="228" t="s">
        <v>194</v>
      </c>
      <c r="D147" s="228" t="s">
        <v>166</v>
      </c>
      <c r="E147" s="229" t="s">
        <v>231</v>
      </c>
      <c r="F147" s="230" t="s">
        <v>232</v>
      </c>
      <c r="G147" s="231" t="s">
        <v>169</v>
      </c>
      <c r="H147" s="232">
        <v>5.0599999999999996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0.29999999999999999</v>
      </c>
      <c r="T147" s="239">
        <f>S147*H147</f>
        <v>1.5179999999999998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170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170</v>
      </c>
      <c r="BM147" s="240" t="s">
        <v>1559</v>
      </c>
    </row>
    <row r="148" s="14" customFormat="1">
      <c r="A148" s="14"/>
      <c r="B148" s="254"/>
      <c r="C148" s="255"/>
      <c r="D148" s="244" t="s">
        <v>172</v>
      </c>
      <c r="E148" s="256" t="s">
        <v>1</v>
      </c>
      <c r="F148" s="257" t="s">
        <v>234</v>
      </c>
      <c r="G148" s="255"/>
      <c r="H148" s="256" t="s">
        <v>1</v>
      </c>
      <c r="I148" s="258"/>
      <c r="J148" s="255"/>
      <c r="K148" s="255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172</v>
      </c>
      <c r="AU148" s="263" t="s">
        <v>83</v>
      </c>
      <c r="AV148" s="14" t="s">
        <v>81</v>
      </c>
      <c r="AW148" s="14" t="s">
        <v>31</v>
      </c>
      <c r="AX148" s="14" t="s">
        <v>12</v>
      </c>
      <c r="AY148" s="263" t="s">
        <v>164</v>
      </c>
    </row>
    <row r="149" s="14" customFormat="1">
      <c r="A149" s="14"/>
      <c r="B149" s="254"/>
      <c r="C149" s="255"/>
      <c r="D149" s="244" t="s">
        <v>172</v>
      </c>
      <c r="E149" s="256" t="s">
        <v>1</v>
      </c>
      <c r="F149" s="257" t="s">
        <v>1560</v>
      </c>
      <c r="G149" s="255"/>
      <c r="H149" s="256" t="s">
        <v>1</v>
      </c>
      <c r="I149" s="258"/>
      <c r="J149" s="255"/>
      <c r="K149" s="255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172</v>
      </c>
      <c r="AU149" s="263" t="s">
        <v>83</v>
      </c>
      <c r="AV149" s="14" t="s">
        <v>81</v>
      </c>
      <c r="AW149" s="14" t="s">
        <v>31</v>
      </c>
      <c r="AX149" s="14" t="s">
        <v>12</v>
      </c>
      <c r="AY149" s="263" t="s">
        <v>164</v>
      </c>
    </row>
    <row r="150" s="13" customFormat="1">
      <c r="A150" s="13"/>
      <c r="B150" s="242"/>
      <c r="C150" s="243"/>
      <c r="D150" s="244" t="s">
        <v>172</v>
      </c>
      <c r="E150" s="245" t="s">
        <v>1</v>
      </c>
      <c r="F150" s="246" t="s">
        <v>1561</v>
      </c>
      <c r="G150" s="243"/>
      <c r="H150" s="247">
        <v>5.0599999999999996</v>
      </c>
      <c r="I150" s="248"/>
      <c r="J150" s="243"/>
      <c r="K150" s="243"/>
      <c r="L150" s="249"/>
      <c r="M150" s="250"/>
      <c r="N150" s="251"/>
      <c r="O150" s="251"/>
      <c r="P150" s="251"/>
      <c r="Q150" s="251"/>
      <c r="R150" s="251"/>
      <c r="S150" s="251"/>
      <c r="T150" s="252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53" t="s">
        <v>172</v>
      </c>
      <c r="AU150" s="253" t="s">
        <v>83</v>
      </c>
      <c r="AV150" s="13" t="s">
        <v>83</v>
      </c>
      <c r="AW150" s="13" t="s">
        <v>31</v>
      </c>
      <c r="AX150" s="13" t="s">
        <v>81</v>
      </c>
      <c r="AY150" s="253" t="s">
        <v>164</v>
      </c>
    </row>
    <row r="151" s="2" customFormat="1" ht="24.15" customHeight="1">
      <c r="A151" s="39"/>
      <c r="B151" s="40"/>
      <c r="C151" s="228" t="s">
        <v>201</v>
      </c>
      <c r="D151" s="228" t="s">
        <v>166</v>
      </c>
      <c r="E151" s="229" t="s">
        <v>1562</v>
      </c>
      <c r="F151" s="230" t="s">
        <v>1563</v>
      </c>
      <c r="G151" s="231" t="s">
        <v>169</v>
      </c>
      <c r="H151" s="232">
        <v>6.5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0.17000000000000001</v>
      </c>
      <c r="T151" s="239">
        <f>S151*H151</f>
        <v>1.105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170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170</v>
      </c>
      <c r="BM151" s="240" t="s">
        <v>1564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198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1565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3" customFormat="1">
      <c r="A154" s="13"/>
      <c r="B154" s="242"/>
      <c r="C154" s="243"/>
      <c r="D154" s="244" t="s">
        <v>172</v>
      </c>
      <c r="E154" s="245" t="s">
        <v>1</v>
      </c>
      <c r="F154" s="246" t="s">
        <v>1566</v>
      </c>
      <c r="G154" s="243"/>
      <c r="H154" s="247">
        <v>6.5</v>
      </c>
      <c r="I154" s="248"/>
      <c r="J154" s="243"/>
      <c r="K154" s="243"/>
      <c r="L154" s="249"/>
      <c r="M154" s="250"/>
      <c r="N154" s="251"/>
      <c r="O154" s="251"/>
      <c r="P154" s="251"/>
      <c r="Q154" s="251"/>
      <c r="R154" s="251"/>
      <c r="S154" s="251"/>
      <c r="T154" s="25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3" t="s">
        <v>172</v>
      </c>
      <c r="AU154" s="253" t="s">
        <v>83</v>
      </c>
      <c r="AV154" s="13" t="s">
        <v>83</v>
      </c>
      <c r="AW154" s="13" t="s">
        <v>31</v>
      </c>
      <c r="AX154" s="13" t="s">
        <v>12</v>
      </c>
      <c r="AY154" s="253" t="s">
        <v>164</v>
      </c>
    </row>
    <row r="155" s="15" customFormat="1">
      <c r="A155" s="15"/>
      <c r="B155" s="264"/>
      <c r="C155" s="265"/>
      <c r="D155" s="244" t="s">
        <v>172</v>
      </c>
      <c r="E155" s="266" t="s">
        <v>1</v>
      </c>
      <c r="F155" s="267" t="s">
        <v>180</v>
      </c>
      <c r="G155" s="265"/>
      <c r="H155" s="268">
        <v>6.5</v>
      </c>
      <c r="I155" s="269"/>
      <c r="J155" s="265"/>
      <c r="K155" s="265"/>
      <c r="L155" s="270"/>
      <c r="M155" s="271"/>
      <c r="N155" s="272"/>
      <c r="O155" s="272"/>
      <c r="P155" s="272"/>
      <c r="Q155" s="272"/>
      <c r="R155" s="272"/>
      <c r="S155" s="272"/>
      <c r="T155" s="273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74" t="s">
        <v>172</v>
      </c>
      <c r="AU155" s="274" t="s">
        <v>83</v>
      </c>
      <c r="AV155" s="15" t="s">
        <v>170</v>
      </c>
      <c r="AW155" s="15" t="s">
        <v>31</v>
      </c>
      <c r="AX155" s="15" t="s">
        <v>81</v>
      </c>
      <c r="AY155" s="274" t="s">
        <v>164</v>
      </c>
    </row>
    <row r="156" s="2" customFormat="1" ht="24.15" customHeight="1">
      <c r="A156" s="39"/>
      <c r="B156" s="40"/>
      <c r="C156" s="228" t="s">
        <v>216</v>
      </c>
      <c r="D156" s="228" t="s">
        <v>166</v>
      </c>
      <c r="E156" s="229" t="s">
        <v>1567</v>
      </c>
      <c r="F156" s="230" t="s">
        <v>1568</v>
      </c>
      <c r="G156" s="231" t="s">
        <v>169</v>
      </c>
      <c r="H156" s="232">
        <v>591.5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0.28999999999999998</v>
      </c>
      <c r="T156" s="239">
        <f>S156*H156</f>
        <v>171.535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170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170</v>
      </c>
      <c r="BM156" s="240" t="s">
        <v>1569</v>
      </c>
    </row>
    <row r="157" s="14" customFormat="1">
      <c r="A157" s="14"/>
      <c r="B157" s="254"/>
      <c r="C157" s="255"/>
      <c r="D157" s="244" t="s">
        <v>172</v>
      </c>
      <c r="E157" s="256" t="s">
        <v>1</v>
      </c>
      <c r="F157" s="257" t="s">
        <v>205</v>
      </c>
      <c r="G157" s="255"/>
      <c r="H157" s="256" t="s">
        <v>1</v>
      </c>
      <c r="I157" s="258"/>
      <c r="J157" s="255"/>
      <c r="K157" s="255"/>
      <c r="L157" s="259"/>
      <c r="M157" s="260"/>
      <c r="N157" s="261"/>
      <c r="O157" s="261"/>
      <c r="P157" s="261"/>
      <c r="Q157" s="261"/>
      <c r="R157" s="261"/>
      <c r="S157" s="261"/>
      <c r="T157" s="26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3" t="s">
        <v>172</v>
      </c>
      <c r="AU157" s="263" t="s">
        <v>83</v>
      </c>
      <c r="AV157" s="14" t="s">
        <v>81</v>
      </c>
      <c r="AW157" s="14" t="s">
        <v>31</v>
      </c>
      <c r="AX157" s="14" t="s">
        <v>12</v>
      </c>
      <c r="AY157" s="263" t="s">
        <v>164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1570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3" customFormat="1">
      <c r="A159" s="13"/>
      <c r="B159" s="242"/>
      <c r="C159" s="243"/>
      <c r="D159" s="244" t="s">
        <v>172</v>
      </c>
      <c r="E159" s="245" t="s">
        <v>1</v>
      </c>
      <c r="F159" s="246" t="s">
        <v>1571</v>
      </c>
      <c r="G159" s="243"/>
      <c r="H159" s="247">
        <v>18.98</v>
      </c>
      <c r="I159" s="248"/>
      <c r="J159" s="243"/>
      <c r="K159" s="243"/>
      <c r="L159" s="249"/>
      <c r="M159" s="250"/>
      <c r="N159" s="251"/>
      <c r="O159" s="251"/>
      <c r="P159" s="251"/>
      <c r="Q159" s="251"/>
      <c r="R159" s="251"/>
      <c r="S159" s="251"/>
      <c r="T159" s="25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3" t="s">
        <v>172</v>
      </c>
      <c r="AU159" s="253" t="s">
        <v>83</v>
      </c>
      <c r="AV159" s="13" t="s">
        <v>83</v>
      </c>
      <c r="AW159" s="13" t="s">
        <v>31</v>
      </c>
      <c r="AX159" s="13" t="s">
        <v>12</v>
      </c>
      <c r="AY159" s="253" t="s">
        <v>164</v>
      </c>
    </row>
    <row r="160" s="14" customFormat="1">
      <c r="A160" s="14"/>
      <c r="B160" s="254"/>
      <c r="C160" s="255"/>
      <c r="D160" s="244" t="s">
        <v>172</v>
      </c>
      <c r="E160" s="256" t="s">
        <v>1</v>
      </c>
      <c r="F160" s="257" t="s">
        <v>208</v>
      </c>
      <c r="G160" s="255"/>
      <c r="H160" s="256" t="s">
        <v>1</v>
      </c>
      <c r="I160" s="258"/>
      <c r="J160" s="255"/>
      <c r="K160" s="255"/>
      <c r="L160" s="259"/>
      <c r="M160" s="260"/>
      <c r="N160" s="261"/>
      <c r="O160" s="261"/>
      <c r="P160" s="261"/>
      <c r="Q160" s="261"/>
      <c r="R160" s="261"/>
      <c r="S160" s="261"/>
      <c r="T160" s="26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63" t="s">
        <v>172</v>
      </c>
      <c r="AU160" s="263" t="s">
        <v>83</v>
      </c>
      <c r="AV160" s="14" t="s">
        <v>81</v>
      </c>
      <c r="AW160" s="14" t="s">
        <v>31</v>
      </c>
      <c r="AX160" s="14" t="s">
        <v>12</v>
      </c>
      <c r="AY160" s="263" t="s">
        <v>164</v>
      </c>
    </row>
    <row r="161" s="14" customFormat="1">
      <c r="A161" s="14"/>
      <c r="B161" s="254"/>
      <c r="C161" s="255"/>
      <c r="D161" s="244" t="s">
        <v>172</v>
      </c>
      <c r="E161" s="256" t="s">
        <v>1</v>
      </c>
      <c r="F161" s="257" t="s">
        <v>1572</v>
      </c>
      <c r="G161" s="255"/>
      <c r="H161" s="256" t="s">
        <v>1</v>
      </c>
      <c r="I161" s="258"/>
      <c r="J161" s="255"/>
      <c r="K161" s="255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172</v>
      </c>
      <c r="AU161" s="263" t="s">
        <v>83</v>
      </c>
      <c r="AV161" s="14" t="s">
        <v>81</v>
      </c>
      <c r="AW161" s="14" t="s">
        <v>31</v>
      </c>
      <c r="AX161" s="14" t="s">
        <v>12</v>
      </c>
      <c r="AY161" s="263" t="s">
        <v>164</v>
      </c>
    </row>
    <row r="162" s="13" customFormat="1">
      <c r="A162" s="13"/>
      <c r="B162" s="242"/>
      <c r="C162" s="243"/>
      <c r="D162" s="244" t="s">
        <v>172</v>
      </c>
      <c r="E162" s="245" t="s">
        <v>1</v>
      </c>
      <c r="F162" s="246" t="s">
        <v>1573</v>
      </c>
      <c r="G162" s="243"/>
      <c r="H162" s="247">
        <v>245.44</v>
      </c>
      <c r="I162" s="248"/>
      <c r="J162" s="243"/>
      <c r="K162" s="243"/>
      <c r="L162" s="249"/>
      <c r="M162" s="250"/>
      <c r="N162" s="251"/>
      <c r="O162" s="251"/>
      <c r="P162" s="251"/>
      <c r="Q162" s="251"/>
      <c r="R162" s="251"/>
      <c r="S162" s="251"/>
      <c r="T162" s="25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3" t="s">
        <v>172</v>
      </c>
      <c r="AU162" s="253" t="s">
        <v>83</v>
      </c>
      <c r="AV162" s="13" t="s">
        <v>83</v>
      </c>
      <c r="AW162" s="13" t="s">
        <v>31</v>
      </c>
      <c r="AX162" s="13" t="s">
        <v>12</v>
      </c>
      <c r="AY162" s="253" t="s">
        <v>164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242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1574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3" customFormat="1">
      <c r="A165" s="13"/>
      <c r="B165" s="242"/>
      <c r="C165" s="243"/>
      <c r="D165" s="244" t="s">
        <v>172</v>
      </c>
      <c r="E165" s="245" t="s">
        <v>1</v>
      </c>
      <c r="F165" s="246" t="s">
        <v>1575</v>
      </c>
      <c r="G165" s="243"/>
      <c r="H165" s="247">
        <v>79.430000000000007</v>
      </c>
      <c r="I165" s="248"/>
      <c r="J165" s="243"/>
      <c r="K165" s="243"/>
      <c r="L165" s="249"/>
      <c r="M165" s="250"/>
      <c r="N165" s="251"/>
      <c r="O165" s="251"/>
      <c r="P165" s="251"/>
      <c r="Q165" s="251"/>
      <c r="R165" s="251"/>
      <c r="S165" s="251"/>
      <c r="T165" s="252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53" t="s">
        <v>172</v>
      </c>
      <c r="AU165" s="253" t="s">
        <v>83</v>
      </c>
      <c r="AV165" s="13" t="s">
        <v>83</v>
      </c>
      <c r="AW165" s="13" t="s">
        <v>31</v>
      </c>
      <c r="AX165" s="13" t="s">
        <v>12</v>
      </c>
      <c r="AY165" s="253" t="s">
        <v>164</v>
      </c>
    </row>
    <row r="166" s="14" customFormat="1">
      <c r="A166" s="14"/>
      <c r="B166" s="254"/>
      <c r="C166" s="255"/>
      <c r="D166" s="244" t="s">
        <v>172</v>
      </c>
      <c r="E166" s="256" t="s">
        <v>1</v>
      </c>
      <c r="F166" s="257" t="s">
        <v>198</v>
      </c>
      <c r="G166" s="255"/>
      <c r="H166" s="256" t="s">
        <v>1</v>
      </c>
      <c r="I166" s="258"/>
      <c r="J166" s="255"/>
      <c r="K166" s="255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172</v>
      </c>
      <c r="AU166" s="263" t="s">
        <v>83</v>
      </c>
      <c r="AV166" s="14" t="s">
        <v>81</v>
      </c>
      <c r="AW166" s="14" t="s">
        <v>31</v>
      </c>
      <c r="AX166" s="14" t="s">
        <v>12</v>
      </c>
      <c r="AY166" s="263" t="s">
        <v>164</v>
      </c>
    </row>
    <row r="167" s="14" customFormat="1">
      <c r="A167" s="14"/>
      <c r="B167" s="254"/>
      <c r="C167" s="255"/>
      <c r="D167" s="244" t="s">
        <v>172</v>
      </c>
      <c r="E167" s="256" t="s">
        <v>1</v>
      </c>
      <c r="F167" s="257" t="s">
        <v>1565</v>
      </c>
      <c r="G167" s="255"/>
      <c r="H167" s="256" t="s">
        <v>1</v>
      </c>
      <c r="I167" s="258"/>
      <c r="J167" s="255"/>
      <c r="K167" s="255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172</v>
      </c>
      <c r="AU167" s="263" t="s">
        <v>83</v>
      </c>
      <c r="AV167" s="14" t="s">
        <v>81</v>
      </c>
      <c r="AW167" s="14" t="s">
        <v>31</v>
      </c>
      <c r="AX167" s="14" t="s">
        <v>12</v>
      </c>
      <c r="AY167" s="263" t="s">
        <v>164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1566</v>
      </c>
      <c r="G168" s="243"/>
      <c r="H168" s="247">
        <v>6.5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4" customFormat="1">
      <c r="A169" s="14"/>
      <c r="B169" s="254"/>
      <c r="C169" s="255"/>
      <c r="D169" s="244" t="s">
        <v>172</v>
      </c>
      <c r="E169" s="256" t="s">
        <v>1</v>
      </c>
      <c r="F169" s="257" t="s">
        <v>191</v>
      </c>
      <c r="G169" s="255"/>
      <c r="H169" s="256" t="s">
        <v>1</v>
      </c>
      <c r="I169" s="258"/>
      <c r="J169" s="255"/>
      <c r="K169" s="255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172</v>
      </c>
      <c r="AU169" s="263" t="s">
        <v>83</v>
      </c>
      <c r="AV169" s="14" t="s">
        <v>81</v>
      </c>
      <c r="AW169" s="14" t="s">
        <v>31</v>
      </c>
      <c r="AX169" s="14" t="s">
        <v>12</v>
      </c>
      <c r="AY169" s="263" t="s">
        <v>164</v>
      </c>
    </row>
    <row r="170" s="14" customFormat="1">
      <c r="A170" s="14"/>
      <c r="B170" s="254"/>
      <c r="C170" s="255"/>
      <c r="D170" s="244" t="s">
        <v>172</v>
      </c>
      <c r="E170" s="256" t="s">
        <v>1</v>
      </c>
      <c r="F170" s="257" t="s">
        <v>1576</v>
      </c>
      <c r="G170" s="255"/>
      <c r="H170" s="256" t="s">
        <v>1</v>
      </c>
      <c r="I170" s="258"/>
      <c r="J170" s="255"/>
      <c r="K170" s="255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172</v>
      </c>
      <c r="AU170" s="263" t="s">
        <v>83</v>
      </c>
      <c r="AV170" s="14" t="s">
        <v>81</v>
      </c>
      <c r="AW170" s="14" t="s">
        <v>31</v>
      </c>
      <c r="AX170" s="14" t="s">
        <v>12</v>
      </c>
      <c r="AY170" s="263" t="s">
        <v>164</v>
      </c>
    </row>
    <row r="171" s="13" customFormat="1">
      <c r="A171" s="13"/>
      <c r="B171" s="242"/>
      <c r="C171" s="243"/>
      <c r="D171" s="244" t="s">
        <v>172</v>
      </c>
      <c r="E171" s="245" t="s">
        <v>1</v>
      </c>
      <c r="F171" s="246" t="s">
        <v>1577</v>
      </c>
      <c r="G171" s="243"/>
      <c r="H171" s="247">
        <v>6.3700000000000001</v>
      </c>
      <c r="I171" s="248"/>
      <c r="J171" s="243"/>
      <c r="K171" s="243"/>
      <c r="L171" s="249"/>
      <c r="M171" s="250"/>
      <c r="N171" s="251"/>
      <c r="O171" s="251"/>
      <c r="P171" s="251"/>
      <c r="Q171" s="251"/>
      <c r="R171" s="251"/>
      <c r="S171" s="251"/>
      <c r="T171" s="252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53" t="s">
        <v>172</v>
      </c>
      <c r="AU171" s="253" t="s">
        <v>83</v>
      </c>
      <c r="AV171" s="13" t="s">
        <v>83</v>
      </c>
      <c r="AW171" s="13" t="s">
        <v>31</v>
      </c>
      <c r="AX171" s="13" t="s">
        <v>12</v>
      </c>
      <c r="AY171" s="253" t="s">
        <v>164</v>
      </c>
    </row>
    <row r="172" s="14" customFormat="1">
      <c r="A172" s="14"/>
      <c r="B172" s="254"/>
      <c r="C172" s="255"/>
      <c r="D172" s="244" t="s">
        <v>172</v>
      </c>
      <c r="E172" s="256" t="s">
        <v>1</v>
      </c>
      <c r="F172" s="257" t="s">
        <v>213</v>
      </c>
      <c r="G172" s="255"/>
      <c r="H172" s="256" t="s">
        <v>1</v>
      </c>
      <c r="I172" s="258"/>
      <c r="J172" s="255"/>
      <c r="K172" s="255"/>
      <c r="L172" s="259"/>
      <c r="M172" s="260"/>
      <c r="N172" s="261"/>
      <c r="O172" s="261"/>
      <c r="P172" s="261"/>
      <c r="Q172" s="261"/>
      <c r="R172" s="261"/>
      <c r="S172" s="261"/>
      <c r="T172" s="26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63" t="s">
        <v>172</v>
      </c>
      <c r="AU172" s="263" t="s">
        <v>83</v>
      </c>
      <c r="AV172" s="14" t="s">
        <v>81</v>
      </c>
      <c r="AW172" s="14" t="s">
        <v>31</v>
      </c>
      <c r="AX172" s="14" t="s">
        <v>12</v>
      </c>
      <c r="AY172" s="263" t="s">
        <v>164</v>
      </c>
    </row>
    <row r="173" s="14" customFormat="1">
      <c r="A173" s="14"/>
      <c r="B173" s="254"/>
      <c r="C173" s="255"/>
      <c r="D173" s="244" t="s">
        <v>172</v>
      </c>
      <c r="E173" s="256" t="s">
        <v>1</v>
      </c>
      <c r="F173" s="257" t="s">
        <v>1578</v>
      </c>
      <c r="G173" s="255"/>
      <c r="H173" s="256" t="s">
        <v>1</v>
      </c>
      <c r="I173" s="258"/>
      <c r="J173" s="255"/>
      <c r="K173" s="255"/>
      <c r="L173" s="259"/>
      <c r="M173" s="260"/>
      <c r="N173" s="261"/>
      <c r="O173" s="261"/>
      <c r="P173" s="261"/>
      <c r="Q173" s="261"/>
      <c r="R173" s="261"/>
      <c r="S173" s="261"/>
      <c r="T173" s="26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63" t="s">
        <v>172</v>
      </c>
      <c r="AU173" s="263" t="s">
        <v>83</v>
      </c>
      <c r="AV173" s="14" t="s">
        <v>81</v>
      </c>
      <c r="AW173" s="14" t="s">
        <v>31</v>
      </c>
      <c r="AX173" s="14" t="s">
        <v>12</v>
      </c>
      <c r="AY173" s="263" t="s">
        <v>164</v>
      </c>
    </row>
    <row r="174" s="13" customFormat="1">
      <c r="A174" s="13"/>
      <c r="B174" s="242"/>
      <c r="C174" s="243"/>
      <c r="D174" s="244" t="s">
        <v>172</v>
      </c>
      <c r="E174" s="245" t="s">
        <v>1</v>
      </c>
      <c r="F174" s="246" t="s">
        <v>1579</v>
      </c>
      <c r="G174" s="243"/>
      <c r="H174" s="247">
        <v>234.78</v>
      </c>
      <c r="I174" s="248"/>
      <c r="J174" s="243"/>
      <c r="K174" s="243"/>
      <c r="L174" s="249"/>
      <c r="M174" s="250"/>
      <c r="N174" s="251"/>
      <c r="O174" s="251"/>
      <c r="P174" s="251"/>
      <c r="Q174" s="251"/>
      <c r="R174" s="251"/>
      <c r="S174" s="251"/>
      <c r="T174" s="25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3" t="s">
        <v>172</v>
      </c>
      <c r="AU174" s="253" t="s">
        <v>83</v>
      </c>
      <c r="AV174" s="13" t="s">
        <v>83</v>
      </c>
      <c r="AW174" s="13" t="s">
        <v>31</v>
      </c>
      <c r="AX174" s="13" t="s">
        <v>12</v>
      </c>
      <c r="AY174" s="253" t="s">
        <v>164</v>
      </c>
    </row>
    <row r="175" s="15" customFormat="1">
      <c r="A175" s="15"/>
      <c r="B175" s="264"/>
      <c r="C175" s="265"/>
      <c r="D175" s="244" t="s">
        <v>172</v>
      </c>
      <c r="E175" s="266" t="s">
        <v>1</v>
      </c>
      <c r="F175" s="267" t="s">
        <v>180</v>
      </c>
      <c r="G175" s="265"/>
      <c r="H175" s="268">
        <v>591.5</v>
      </c>
      <c r="I175" s="269"/>
      <c r="J175" s="265"/>
      <c r="K175" s="265"/>
      <c r="L175" s="270"/>
      <c r="M175" s="271"/>
      <c r="N175" s="272"/>
      <c r="O175" s="272"/>
      <c r="P175" s="272"/>
      <c r="Q175" s="272"/>
      <c r="R175" s="272"/>
      <c r="S175" s="272"/>
      <c r="T175" s="273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T175" s="274" t="s">
        <v>172</v>
      </c>
      <c r="AU175" s="274" t="s">
        <v>83</v>
      </c>
      <c r="AV175" s="15" t="s">
        <v>170</v>
      </c>
      <c r="AW175" s="15" t="s">
        <v>31</v>
      </c>
      <c r="AX175" s="15" t="s">
        <v>81</v>
      </c>
      <c r="AY175" s="274" t="s">
        <v>164</v>
      </c>
    </row>
    <row r="176" s="2" customFormat="1" ht="24.15" customHeight="1">
      <c r="A176" s="39"/>
      <c r="B176" s="40"/>
      <c r="C176" s="228" t="s">
        <v>222</v>
      </c>
      <c r="D176" s="228" t="s">
        <v>166</v>
      </c>
      <c r="E176" s="229" t="s">
        <v>1580</v>
      </c>
      <c r="F176" s="230" t="s">
        <v>1581</v>
      </c>
      <c r="G176" s="231" t="s">
        <v>169</v>
      </c>
      <c r="H176" s="232">
        <v>11.5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0.625</v>
      </c>
      <c r="T176" s="239">
        <f>S176*H176</f>
        <v>7.1875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170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170</v>
      </c>
      <c r="BM176" s="240" t="s">
        <v>1582</v>
      </c>
    </row>
    <row r="177" s="14" customFormat="1">
      <c r="A177" s="14"/>
      <c r="B177" s="254"/>
      <c r="C177" s="255"/>
      <c r="D177" s="244" t="s">
        <v>172</v>
      </c>
      <c r="E177" s="256" t="s">
        <v>1</v>
      </c>
      <c r="F177" s="257" t="s">
        <v>198</v>
      </c>
      <c r="G177" s="255"/>
      <c r="H177" s="256" t="s">
        <v>1</v>
      </c>
      <c r="I177" s="258"/>
      <c r="J177" s="255"/>
      <c r="K177" s="255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172</v>
      </c>
      <c r="AU177" s="263" t="s">
        <v>83</v>
      </c>
      <c r="AV177" s="14" t="s">
        <v>81</v>
      </c>
      <c r="AW177" s="14" t="s">
        <v>31</v>
      </c>
      <c r="AX177" s="14" t="s">
        <v>12</v>
      </c>
      <c r="AY177" s="263" t="s">
        <v>164</v>
      </c>
    </row>
    <row r="178" s="14" customFormat="1">
      <c r="A178" s="14"/>
      <c r="B178" s="254"/>
      <c r="C178" s="255"/>
      <c r="D178" s="244" t="s">
        <v>172</v>
      </c>
      <c r="E178" s="256" t="s">
        <v>1</v>
      </c>
      <c r="F178" s="257" t="s">
        <v>1583</v>
      </c>
      <c r="G178" s="255"/>
      <c r="H178" s="256" t="s">
        <v>1</v>
      </c>
      <c r="I178" s="258"/>
      <c r="J178" s="255"/>
      <c r="K178" s="255"/>
      <c r="L178" s="259"/>
      <c r="M178" s="260"/>
      <c r="N178" s="261"/>
      <c r="O178" s="261"/>
      <c r="P178" s="261"/>
      <c r="Q178" s="261"/>
      <c r="R178" s="261"/>
      <c r="S178" s="261"/>
      <c r="T178" s="26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63" t="s">
        <v>172</v>
      </c>
      <c r="AU178" s="263" t="s">
        <v>83</v>
      </c>
      <c r="AV178" s="14" t="s">
        <v>81</v>
      </c>
      <c r="AW178" s="14" t="s">
        <v>31</v>
      </c>
      <c r="AX178" s="14" t="s">
        <v>12</v>
      </c>
      <c r="AY178" s="263" t="s">
        <v>164</v>
      </c>
    </row>
    <row r="179" s="13" customFormat="1">
      <c r="A179" s="13"/>
      <c r="B179" s="242"/>
      <c r="C179" s="243"/>
      <c r="D179" s="244" t="s">
        <v>172</v>
      </c>
      <c r="E179" s="245" t="s">
        <v>1</v>
      </c>
      <c r="F179" s="246" t="s">
        <v>1584</v>
      </c>
      <c r="G179" s="243"/>
      <c r="H179" s="247">
        <v>11.5</v>
      </c>
      <c r="I179" s="248"/>
      <c r="J179" s="243"/>
      <c r="K179" s="243"/>
      <c r="L179" s="249"/>
      <c r="M179" s="250"/>
      <c r="N179" s="251"/>
      <c r="O179" s="251"/>
      <c r="P179" s="251"/>
      <c r="Q179" s="251"/>
      <c r="R179" s="251"/>
      <c r="S179" s="251"/>
      <c r="T179" s="25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3" t="s">
        <v>172</v>
      </c>
      <c r="AU179" s="253" t="s">
        <v>83</v>
      </c>
      <c r="AV179" s="13" t="s">
        <v>83</v>
      </c>
      <c r="AW179" s="13" t="s">
        <v>31</v>
      </c>
      <c r="AX179" s="13" t="s">
        <v>12</v>
      </c>
      <c r="AY179" s="253" t="s">
        <v>164</v>
      </c>
    </row>
    <row r="180" s="15" customFormat="1">
      <c r="A180" s="15"/>
      <c r="B180" s="264"/>
      <c r="C180" s="265"/>
      <c r="D180" s="244" t="s">
        <v>172</v>
      </c>
      <c r="E180" s="266" t="s">
        <v>1</v>
      </c>
      <c r="F180" s="267" t="s">
        <v>180</v>
      </c>
      <c r="G180" s="265"/>
      <c r="H180" s="268">
        <v>11.5</v>
      </c>
      <c r="I180" s="269"/>
      <c r="J180" s="265"/>
      <c r="K180" s="265"/>
      <c r="L180" s="270"/>
      <c r="M180" s="271"/>
      <c r="N180" s="272"/>
      <c r="O180" s="272"/>
      <c r="P180" s="272"/>
      <c r="Q180" s="272"/>
      <c r="R180" s="272"/>
      <c r="S180" s="272"/>
      <c r="T180" s="273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74" t="s">
        <v>172</v>
      </c>
      <c r="AU180" s="274" t="s">
        <v>83</v>
      </c>
      <c r="AV180" s="15" t="s">
        <v>170</v>
      </c>
      <c r="AW180" s="15" t="s">
        <v>31</v>
      </c>
      <c r="AX180" s="15" t="s">
        <v>81</v>
      </c>
      <c r="AY180" s="274" t="s">
        <v>164</v>
      </c>
    </row>
    <row r="181" s="2" customFormat="1" ht="24.15" customHeight="1">
      <c r="A181" s="39"/>
      <c r="B181" s="40"/>
      <c r="C181" s="228" t="s">
        <v>230</v>
      </c>
      <c r="D181" s="228" t="s">
        <v>166</v>
      </c>
      <c r="E181" s="229" t="s">
        <v>1585</v>
      </c>
      <c r="F181" s="230" t="s">
        <v>1586</v>
      </c>
      <c r="G181" s="231" t="s">
        <v>169</v>
      </c>
      <c r="H181" s="232">
        <v>424.81</v>
      </c>
      <c r="I181" s="233"/>
      <c r="J181" s="234">
        <f>ROUND(I181*H181,2)</f>
        <v>0</v>
      </c>
      <c r="K181" s="235"/>
      <c r="L181" s="45"/>
      <c r="M181" s="236" t="s">
        <v>1</v>
      </c>
      <c r="N181" s="237" t="s">
        <v>39</v>
      </c>
      <c r="O181" s="92"/>
      <c r="P181" s="238">
        <f>O181*H181</f>
        <v>0</v>
      </c>
      <c r="Q181" s="238">
        <v>0</v>
      </c>
      <c r="R181" s="238">
        <f>Q181*H181</f>
        <v>0</v>
      </c>
      <c r="S181" s="238">
        <v>0.22</v>
      </c>
      <c r="T181" s="239">
        <f>S181*H181</f>
        <v>93.458200000000005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170</v>
      </c>
      <c r="AT181" s="240" t="s">
        <v>166</v>
      </c>
      <c r="AU181" s="240" t="s">
        <v>83</v>
      </c>
      <c r="AY181" s="18" t="s">
        <v>164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81</v>
      </c>
      <c r="BK181" s="241">
        <f>ROUND(I181*H181,2)</f>
        <v>0</v>
      </c>
      <c r="BL181" s="18" t="s">
        <v>170</v>
      </c>
      <c r="BM181" s="240" t="s">
        <v>1587</v>
      </c>
    </row>
    <row r="182" s="14" customFormat="1">
      <c r="A182" s="14"/>
      <c r="B182" s="254"/>
      <c r="C182" s="255"/>
      <c r="D182" s="244" t="s">
        <v>172</v>
      </c>
      <c r="E182" s="256" t="s">
        <v>1</v>
      </c>
      <c r="F182" s="257" t="s">
        <v>208</v>
      </c>
      <c r="G182" s="255"/>
      <c r="H182" s="256" t="s">
        <v>1</v>
      </c>
      <c r="I182" s="258"/>
      <c r="J182" s="255"/>
      <c r="K182" s="255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172</v>
      </c>
      <c r="AU182" s="263" t="s">
        <v>83</v>
      </c>
      <c r="AV182" s="14" t="s">
        <v>81</v>
      </c>
      <c r="AW182" s="14" t="s">
        <v>31</v>
      </c>
      <c r="AX182" s="14" t="s">
        <v>12</v>
      </c>
      <c r="AY182" s="263" t="s">
        <v>164</v>
      </c>
    </row>
    <row r="183" s="14" customFormat="1">
      <c r="A183" s="14"/>
      <c r="B183" s="254"/>
      <c r="C183" s="255"/>
      <c r="D183" s="244" t="s">
        <v>172</v>
      </c>
      <c r="E183" s="256" t="s">
        <v>1</v>
      </c>
      <c r="F183" s="257" t="s">
        <v>1588</v>
      </c>
      <c r="G183" s="255"/>
      <c r="H183" s="256" t="s">
        <v>1</v>
      </c>
      <c r="I183" s="258"/>
      <c r="J183" s="255"/>
      <c r="K183" s="255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172</v>
      </c>
      <c r="AU183" s="263" t="s">
        <v>83</v>
      </c>
      <c r="AV183" s="14" t="s">
        <v>81</v>
      </c>
      <c r="AW183" s="14" t="s">
        <v>31</v>
      </c>
      <c r="AX183" s="14" t="s">
        <v>12</v>
      </c>
      <c r="AY183" s="263" t="s">
        <v>164</v>
      </c>
    </row>
    <row r="184" s="13" customFormat="1">
      <c r="A184" s="13"/>
      <c r="B184" s="242"/>
      <c r="C184" s="243"/>
      <c r="D184" s="244" t="s">
        <v>172</v>
      </c>
      <c r="E184" s="245" t="s">
        <v>1</v>
      </c>
      <c r="F184" s="246" t="s">
        <v>1589</v>
      </c>
      <c r="G184" s="243"/>
      <c r="H184" s="247">
        <v>217.12000000000001</v>
      </c>
      <c r="I184" s="248"/>
      <c r="J184" s="243"/>
      <c r="K184" s="243"/>
      <c r="L184" s="249"/>
      <c r="M184" s="250"/>
      <c r="N184" s="251"/>
      <c r="O184" s="251"/>
      <c r="P184" s="251"/>
      <c r="Q184" s="251"/>
      <c r="R184" s="251"/>
      <c r="S184" s="251"/>
      <c r="T184" s="25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3" t="s">
        <v>172</v>
      </c>
      <c r="AU184" s="253" t="s">
        <v>83</v>
      </c>
      <c r="AV184" s="13" t="s">
        <v>83</v>
      </c>
      <c r="AW184" s="13" t="s">
        <v>31</v>
      </c>
      <c r="AX184" s="13" t="s">
        <v>12</v>
      </c>
      <c r="AY184" s="253" t="s">
        <v>164</v>
      </c>
    </row>
    <row r="185" s="14" customFormat="1">
      <c r="A185" s="14"/>
      <c r="B185" s="254"/>
      <c r="C185" s="255"/>
      <c r="D185" s="244" t="s">
        <v>172</v>
      </c>
      <c r="E185" s="256" t="s">
        <v>1</v>
      </c>
      <c r="F185" s="257" t="s">
        <v>213</v>
      </c>
      <c r="G185" s="255"/>
      <c r="H185" s="256" t="s">
        <v>1</v>
      </c>
      <c r="I185" s="258"/>
      <c r="J185" s="255"/>
      <c r="K185" s="255"/>
      <c r="L185" s="259"/>
      <c r="M185" s="260"/>
      <c r="N185" s="261"/>
      <c r="O185" s="261"/>
      <c r="P185" s="261"/>
      <c r="Q185" s="261"/>
      <c r="R185" s="261"/>
      <c r="S185" s="261"/>
      <c r="T185" s="26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63" t="s">
        <v>172</v>
      </c>
      <c r="AU185" s="263" t="s">
        <v>83</v>
      </c>
      <c r="AV185" s="14" t="s">
        <v>81</v>
      </c>
      <c r="AW185" s="14" t="s">
        <v>31</v>
      </c>
      <c r="AX185" s="14" t="s">
        <v>12</v>
      </c>
      <c r="AY185" s="263" t="s">
        <v>164</v>
      </c>
    </row>
    <row r="186" s="14" customFormat="1">
      <c r="A186" s="14"/>
      <c r="B186" s="254"/>
      <c r="C186" s="255"/>
      <c r="D186" s="244" t="s">
        <v>172</v>
      </c>
      <c r="E186" s="256" t="s">
        <v>1</v>
      </c>
      <c r="F186" s="257" t="s">
        <v>1590</v>
      </c>
      <c r="G186" s="255"/>
      <c r="H186" s="256" t="s">
        <v>1</v>
      </c>
      <c r="I186" s="258"/>
      <c r="J186" s="255"/>
      <c r="K186" s="255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172</v>
      </c>
      <c r="AU186" s="263" t="s">
        <v>83</v>
      </c>
      <c r="AV186" s="14" t="s">
        <v>81</v>
      </c>
      <c r="AW186" s="14" t="s">
        <v>31</v>
      </c>
      <c r="AX186" s="14" t="s">
        <v>12</v>
      </c>
      <c r="AY186" s="263" t="s">
        <v>164</v>
      </c>
    </row>
    <row r="187" s="13" customFormat="1">
      <c r="A187" s="13"/>
      <c r="B187" s="242"/>
      <c r="C187" s="243"/>
      <c r="D187" s="244" t="s">
        <v>172</v>
      </c>
      <c r="E187" s="245" t="s">
        <v>1</v>
      </c>
      <c r="F187" s="246" t="s">
        <v>1591</v>
      </c>
      <c r="G187" s="243"/>
      <c r="H187" s="247">
        <v>207.69</v>
      </c>
      <c r="I187" s="248"/>
      <c r="J187" s="243"/>
      <c r="K187" s="243"/>
      <c r="L187" s="249"/>
      <c r="M187" s="250"/>
      <c r="N187" s="251"/>
      <c r="O187" s="251"/>
      <c r="P187" s="251"/>
      <c r="Q187" s="251"/>
      <c r="R187" s="251"/>
      <c r="S187" s="251"/>
      <c r="T187" s="25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3" t="s">
        <v>172</v>
      </c>
      <c r="AU187" s="253" t="s">
        <v>83</v>
      </c>
      <c r="AV187" s="13" t="s">
        <v>83</v>
      </c>
      <c r="AW187" s="13" t="s">
        <v>31</v>
      </c>
      <c r="AX187" s="13" t="s">
        <v>12</v>
      </c>
      <c r="AY187" s="253" t="s">
        <v>164</v>
      </c>
    </row>
    <row r="188" s="15" customFormat="1">
      <c r="A188" s="15"/>
      <c r="B188" s="264"/>
      <c r="C188" s="265"/>
      <c r="D188" s="244" t="s">
        <v>172</v>
      </c>
      <c r="E188" s="266" t="s">
        <v>1</v>
      </c>
      <c r="F188" s="267" t="s">
        <v>180</v>
      </c>
      <c r="G188" s="265"/>
      <c r="H188" s="268">
        <v>424.81</v>
      </c>
      <c r="I188" s="269"/>
      <c r="J188" s="265"/>
      <c r="K188" s="265"/>
      <c r="L188" s="270"/>
      <c r="M188" s="271"/>
      <c r="N188" s="272"/>
      <c r="O188" s="272"/>
      <c r="P188" s="272"/>
      <c r="Q188" s="272"/>
      <c r="R188" s="272"/>
      <c r="S188" s="272"/>
      <c r="T188" s="273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T188" s="274" t="s">
        <v>172</v>
      </c>
      <c r="AU188" s="274" t="s">
        <v>83</v>
      </c>
      <c r="AV188" s="15" t="s">
        <v>170</v>
      </c>
      <c r="AW188" s="15" t="s">
        <v>31</v>
      </c>
      <c r="AX188" s="15" t="s">
        <v>81</v>
      </c>
      <c r="AY188" s="274" t="s">
        <v>164</v>
      </c>
    </row>
    <row r="189" s="2" customFormat="1" ht="16.5" customHeight="1">
      <c r="A189" s="39"/>
      <c r="B189" s="40"/>
      <c r="C189" s="228" t="s">
        <v>237</v>
      </c>
      <c r="D189" s="228" t="s">
        <v>166</v>
      </c>
      <c r="E189" s="229" t="s">
        <v>238</v>
      </c>
      <c r="F189" s="230" t="s">
        <v>239</v>
      </c>
      <c r="G189" s="231" t="s">
        <v>240</v>
      </c>
      <c r="H189" s="232">
        <v>63</v>
      </c>
      <c r="I189" s="233"/>
      <c r="J189" s="234">
        <f>ROUND(I189*H189,2)</f>
        <v>0</v>
      </c>
      <c r="K189" s="235"/>
      <c r="L189" s="45"/>
      <c r="M189" s="236" t="s">
        <v>1</v>
      </c>
      <c r="N189" s="237" t="s">
        <v>39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170</v>
      </c>
      <c r="AT189" s="240" t="s">
        <v>166</v>
      </c>
      <c r="AU189" s="240" t="s">
        <v>83</v>
      </c>
      <c r="AY189" s="18" t="s">
        <v>164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81</v>
      </c>
      <c r="BK189" s="241">
        <f>ROUND(I189*H189,2)</f>
        <v>0</v>
      </c>
      <c r="BL189" s="18" t="s">
        <v>170</v>
      </c>
      <c r="BM189" s="240" t="s">
        <v>1592</v>
      </c>
    </row>
    <row r="190" s="14" customFormat="1">
      <c r="A190" s="14"/>
      <c r="B190" s="254"/>
      <c r="C190" s="255"/>
      <c r="D190" s="244" t="s">
        <v>172</v>
      </c>
      <c r="E190" s="256" t="s">
        <v>1</v>
      </c>
      <c r="F190" s="257" t="s">
        <v>242</v>
      </c>
      <c r="G190" s="255"/>
      <c r="H190" s="256" t="s">
        <v>1</v>
      </c>
      <c r="I190" s="258"/>
      <c r="J190" s="255"/>
      <c r="K190" s="255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172</v>
      </c>
      <c r="AU190" s="263" t="s">
        <v>83</v>
      </c>
      <c r="AV190" s="14" t="s">
        <v>81</v>
      </c>
      <c r="AW190" s="14" t="s">
        <v>31</v>
      </c>
      <c r="AX190" s="14" t="s">
        <v>12</v>
      </c>
      <c r="AY190" s="263" t="s">
        <v>164</v>
      </c>
    </row>
    <row r="191" s="14" customFormat="1">
      <c r="A191" s="14"/>
      <c r="B191" s="254"/>
      <c r="C191" s="255"/>
      <c r="D191" s="244" t="s">
        <v>172</v>
      </c>
      <c r="E191" s="256" t="s">
        <v>1</v>
      </c>
      <c r="F191" s="257" t="s">
        <v>1593</v>
      </c>
      <c r="G191" s="255"/>
      <c r="H191" s="256" t="s">
        <v>1</v>
      </c>
      <c r="I191" s="258"/>
      <c r="J191" s="255"/>
      <c r="K191" s="255"/>
      <c r="L191" s="259"/>
      <c r="M191" s="260"/>
      <c r="N191" s="261"/>
      <c r="O191" s="261"/>
      <c r="P191" s="261"/>
      <c r="Q191" s="261"/>
      <c r="R191" s="261"/>
      <c r="S191" s="261"/>
      <c r="T191" s="26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63" t="s">
        <v>172</v>
      </c>
      <c r="AU191" s="263" t="s">
        <v>83</v>
      </c>
      <c r="AV191" s="14" t="s">
        <v>81</v>
      </c>
      <c r="AW191" s="14" t="s">
        <v>31</v>
      </c>
      <c r="AX191" s="14" t="s">
        <v>12</v>
      </c>
      <c r="AY191" s="263" t="s">
        <v>164</v>
      </c>
    </row>
    <row r="192" s="13" customFormat="1">
      <c r="A192" s="13"/>
      <c r="B192" s="242"/>
      <c r="C192" s="243"/>
      <c r="D192" s="244" t="s">
        <v>172</v>
      </c>
      <c r="E192" s="245" t="s">
        <v>1</v>
      </c>
      <c r="F192" s="246" t="s">
        <v>1594</v>
      </c>
      <c r="G192" s="243"/>
      <c r="H192" s="247">
        <v>63</v>
      </c>
      <c r="I192" s="248"/>
      <c r="J192" s="243"/>
      <c r="K192" s="243"/>
      <c r="L192" s="249"/>
      <c r="M192" s="250"/>
      <c r="N192" s="251"/>
      <c r="O192" s="251"/>
      <c r="P192" s="251"/>
      <c r="Q192" s="251"/>
      <c r="R192" s="251"/>
      <c r="S192" s="251"/>
      <c r="T192" s="252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53" t="s">
        <v>172</v>
      </c>
      <c r="AU192" s="253" t="s">
        <v>83</v>
      </c>
      <c r="AV192" s="13" t="s">
        <v>83</v>
      </c>
      <c r="AW192" s="13" t="s">
        <v>31</v>
      </c>
      <c r="AX192" s="13" t="s">
        <v>12</v>
      </c>
      <c r="AY192" s="253" t="s">
        <v>164</v>
      </c>
    </row>
    <row r="193" s="15" customFormat="1">
      <c r="A193" s="15"/>
      <c r="B193" s="264"/>
      <c r="C193" s="265"/>
      <c r="D193" s="244" t="s">
        <v>172</v>
      </c>
      <c r="E193" s="266" t="s">
        <v>1</v>
      </c>
      <c r="F193" s="267" t="s">
        <v>180</v>
      </c>
      <c r="G193" s="265"/>
      <c r="H193" s="268">
        <v>63</v>
      </c>
      <c r="I193" s="269"/>
      <c r="J193" s="265"/>
      <c r="K193" s="265"/>
      <c r="L193" s="270"/>
      <c r="M193" s="271"/>
      <c r="N193" s="272"/>
      <c r="O193" s="272"/>
      <c r="P193" s="272"/>
      <c r="Q193" s="272"/>
      <c r="R193" s="272"/>
      <c r="S193" s="272"/>
      <c r="T193" s="273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T193" s="274" t="s">
        <v>172</v>
      </c>
      <c r="AU193" s="274" t="s">
        <v>83</v>
      </c>
      <c r="AV193" s="15" t="s">
        <v>170</v>
      </c>
      <c r="AW193" s="15" t="s">
        <v>31</v>
      </c>
      <c r="AX193" s="15" t="s">
        <v>81</v>
      </c>
      <c r="AY193" s="274" t="s">
        <v>164</v>
      </c>
    </row>
    <row r="194" s="2" customFormat="1" ht="16.5" customHeight="1">
      <c r="A194" s="39"/>
      <c r="B194" s="40"/>
      <c r="C194" s="228" t="s">
        <v>247</v>
      </c>
      <c r="D194" s="228" t="s">
        <v>166</v>
      </c>
      <c r="E194" s="229" t="s">
        <v>248</v>
      </c>
      <c r="F194" s="230" t="s">
        <v>249</v>
      </c>
      <c r="G194" s="231" t="s">
        <v>240</v>
      </c>
      <c r="H194" s="232">
        <v>120</v>
      </c>
      <c r="I194" s="233"/>
      <c r="J194" s="234">
        <f>ROUND(I194*H194,2)</f>
        <v>0</v>
      </c>
      <c r="K194" s="235"/>
      <c r="L194" s="45"/>
      <c r="M194" s="236" t="s">
        <v>1</v>
      </c>
      <c r="N194" s="237" t="s">
        <v>39</v>
      </c>
      <c r="O194" s="92"/>
      <c r="P194" s="238">
        <f>O194*H194</f>
        <v>0</v>
      </c>
      <c r="Q194" s="238">
        <v>0</v>
      </c>
      <c r="R194" s="238">
        <f>Q194*H194</f>
        <v>0</v>
      </c>
      <c r="S194" s="238">
        <v>0</v>
      </c>
      <c r="T194" s="23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40" t="s">
        <v>170</v>
      </c>
      <c r="AT194" s="240" t="s">
        <v>166</v>
      </c>
      <c r="AU194" s="240" t="s">
        <v>83</v>
      </c>
      <c r="AY194" s="18" t="s">
        <v>164</v>
      </c>
      <c r="BE194" s="241">
        <f>IF(N194="základní",J194,0)</f>
        <v>0</v>
      </c>
      <c r="BF194" s="241">
        <f>IF(N194="snížená",J194,0)</f>
        <v>0</v>
      </c>
      <c r="BG194" s="241">
        <f>IF(N194="zákl. přenesená",J194,0)</f>
        <v>0</v>
      </c>
      <c r="BH194" s="241">
        <f>IF(N194="sníž. přenesená",J194,0)</f>
        <v>0</v>
      </c>
      <c r="BI194" s="241">
        <f>IF(N194="nulová",J194,0)</f>
        <v>0</v>
      </c>
      <c r="BJ194" s="18" t="s">
        <v>81</v>
      </c>
      <c r="BK194" s="241">
        <f>ROUND(I194*H194,2)</f>
        <v>0</v>
      </c>
      <c r="BL194" s="18" t="s">
        <v>170</v>
      </c>
      <c r="BM194" s="240" t="s">
        <v>1595</v>
      </c>
    </row>
    <row r="195" s="14" customFormat="1">
      <c r="A195" s="14"/>
      <c r="B195" s="254"/>
      <c r="C195" s="255"/>
      <c r="D195" s="244" t="s">
        <v>172</v>
      </c>
      <c r="E195" s="256" t="s">
        <v>1</v>
      </c>
      <c r="F195" s="257" t="s">
        <v>242</v>
      </c>
      <c r="G195" s="255"/>
      <c r="H195" s="256" t="s">
        <v>1</v>
      </c>
      <c r="I195" s="258"/>
      <c r="J195" s="255"/>
      <c r="K195" s="255"/>
      <c r="L195" s="259"/>
      <c r="M195" s="260"/>
      <c r="N195" s="261"/>
      <c r="O195" s="261"/>
      <c r="P195" s="261"/>
      <c r="Q195" s="261"/>
      <c r="R195" s="261"/>
      <c r="S195" s="261"/>
      <c r="T195" s="26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63" t="s">
        <v>172</v>
      </c>
      <c r="AU195" s="263" t="s">
        <v>83</v>
      </c>
      <c r="AV195" s="14" t="s">
        <v>81</v>
      </c>
      <c r="AW195" s="14" t="s">
        <v>31</v>
      </c>
      <c r="AX195" s="14" t="s">
        <v>12</v>
      </c>
      <c r="AY195" s="263" t="s">
        <v>164</v>
      </c>
    </row>
    <row r="196" s="14" customFormat="1">
      <c r="A196" s="14"/>
      <c r="B196" s="254"/>
      <c r="C196" s="255"/>
      <c r="D196" s="244" t="s">
        <v>172</v>
      </c>
      <c r="E196" s="256" t="s">
        <v>1</v>
      </c>
      <c r="F196" s="257" t="s">
        <v>1583</v>
      </c>
      <c r="G196" s="255"/>
      <c r="H196" s="256" t="s">
        <v>1</v>
      </c>
      <c r="I196" s="258"/>
      <c r="J196" s="255"/>
      <c r="K196" s="255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172</v>
      </c>
      <c r="AU196" s="263" t="s">
        <v>83</v>
      </c>
      <c r="AV196" s="14" t="s">
        <v>81</v>
      </c>
      <c r="AW196" s="14" t="s">
        <v>31</v>
      </c>
      <c r="AX196" s="14" t="s">
        <v>12</v>
      </c>
      <c r="AY196" s="263" t="s">
        <v>164</v>
      </c>
    </row>
    <row r="197" s="13" customFormat="1">
      <c r="A197" s="13"/>
      <c r="B197" s="242"/>
      <c r="C197" s="243"/>
      <c r="D197" s="244" t="s">
        <v>172</v>
      </c>
      <c r="E197" s="245" t="s">
        <v>1</v>
      </c>
      <c r="F197" s="246" t="s">
        <v>1596</v>
      </c>
      <c r="G197" s="243"/>
      <c r="H197" s="247">
        <v>120</v>
      </c>
      <c r="I197" s="248"/>
      <c r="J197" s="243"/>
      <c r="K197" s="243"/>
      <c r="L197" s="249"/>
      <c r="M197" s="250"/>
      <c r="N197" s="251"/>
      <c r="O197" s="251"/>
      <c r="P197" s="251"/>
      <c r="Q197" s="251"/>
      <c r="R197" s="251"/>
      <c r="S197" s="251"/>
      <c r="T197" s="25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3" t="s">
        <v>172</v>
      </c>
      <c r="AU197" s="253" t="s">
        <v>83</v>
      </c>
      <c r="AV197" s="13" t="s">
        <v>83</v>
      </c>
      <c r="AW197" s="13" t="s">
        <v>31</v>
      </c>
      <c r="AX197" s="13" t="s">
        <v>12</v>
      </c>
      <c r="AY197" s="253" t="s">
        <v>164</v>
      </c>
    </row>
    <row r="198" s="15" customFormat="1">
      <c r="A198" s="15"/>
      <c r="B198" s="264"/>
      <c r="C198" s="265"/>
      <c r="D198" s="244" t="s">
        <v>172</v>
      </c>
      <c r="E198" s="266" t="s">
        <v>1</v>
      </c>
      <c r="F198" s="267" t="s">
        <v>180</v>
      </c>
      <c r="G198" s="265"/>
      <c r="H198" s="268">
        <v>120</v>
      </c>
      <c r="I198" s="269"/>
      <c r="J198" s="265"/>
      <c r="K198" s="265"/>
      <c r="L198" s="270"/>
      <c r="M198" s="271"/>
      <c r="N198" s="272"/>
      <c r="O198" s="272"/>
      <c r="P198" s="272"/>
      <c r="Q198" s="272"/>
      <c r="R198" s="272"/>
      <c r="S198" s="272"/>
      <c r="T198" s="273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T198" s="274" t="s">
        <v>172</v>
      </c>
      <c r="AU198" s="274" t="s">
        <v>83</v>
      </c>
      <c r="AV198" s="15" t="s">
        <v>170</v>
      </c>
      <c r="AW198" s="15" t="s">
        <v>31</v>
      </c>
      <c r="AX198" s="15" t="s">
        <v>81</v>
      </c>
      <c r="AY198" s="274" t="s">
        <v>164</v>
      </c>
    </row>
    <row r="199" s="2" customFormat="1" ht="24.15" customHeight="1">
      <c r="A199" s="39"/>
      <c r="B199" s="40"/>
      <c r="C199" s="228" t="s">
        <v>8</v>
      </c>
      <c r="D199" s="228" t="s">
        <v>166</v>
      </c>
      <c r="E199" s="229" t="s">
        <v>255</v>
      </c>
      <c r="F199" s="230" t="s">
        <v>256</v>
      </c>
      <c r="G199" s="231" t="s">
        <v>257</v>
      </c>
      <c r="H199" s="232">
        <v>40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3.0000000000000001E-05</v>
      </c>
      <c r="R199" s="238">
        <f>Q199*H199</f>
        <v>0.0012000000000000001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170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170</v>
      </c>
      <c r="BM199" s="240" t="s">
        <v>1597</v>
      </c>
    </row>
    <row r="200" s="13" customFormat="1">
      <c r="A200" s="13"/>
      <c r="B200" s="242"/>
      <c r="C200" s="243"/>
      <c r="D200" s="244" t="s">
        <v>172</v>
      </c>
      <c r="E200" s="245" t="s">
        <v>1</v>
      </c>
      <c r="F200" s="246" t="s">
        <v>1598</v>
      </c>
      <c r="G200" s="243"/>
      <c r="H200" s="247">
        <v>40</v>
      </c>
      <c r="I200" s="248"/>
      <c r="J200" s="243"/>
      <c r="K200" s="243"/>
      <c r="L200" s="249"/>
      <c r="M200" s="250"/>
      <c r="N200" s="251"/>
      <c r="O200" s="251"/>
      <c r="P200" s="251"/>
      <c r="Q200" s="251"/>
      <c r="R200" s="251"/>
      <c r="S200" s="251"/>
      <c r="T200" s="25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3" t="s">
        <v>172</v>
      </c>
      <c r="AU200" s="253" t="s">
        <v>83</v>
      </c>
      <c r="AV200" s="13" t="s">
        <v>83</v>
      </c>
      <c r="AW200" s="13" t="s">
        <v>31</v>
      </c>
      <c r="AX200" s="13" t="s">
        <v>81</v>
      </c>
      <c r="AY200" s="253" t="s">
        <v>164</v>
      </c>
    </row>
    <row r="201" s="2" customFormat="1" ht="24.15" customHeight="1">
      <c r="A201" s="39"/>
      <c r="B201" s="40"/>
      <c r="C201" s="228" t="s">
        <v>260</v>
      </c>
      <c r="D201" s="228" t="s">
        <v>166</v>
      </c>
      <c r="E201" s="229" t="s">
        <v>261</v>
      </c>
      <c r="F201" s="230" t="s">
        <v>262</v>
      </c>
      <c r="G201" s="231" t="s">
        <v>263</v>
      </c>
      <c r="H201" s="232">
        <v>5</v>
      </c>
      <c r="I201" s="233"/>
      <c r="J201" s="234">
        <f>ROUND(I201*H201,2)</f>
        <v>0</v>
      </c>
      <c r="K201" s="235"/>
      <c r="L201" s="45"/>
      <c r="M201" s="236" t="s">
        <v>1</v>
      </c>
      <c r="N201" s="237" t="s">
        <v>39</v>
      </c>
      <c r="O201" s="92"/>
      <c r="P201" s="238">
        <f>O201*H201</f>
        <v>0</v>
      </c>
      <c r="Q201" s="238">
        <v>0</v>
      </c>
      <c r="R201" s="238">
        <f>Q201*H201</f>
        <v>0</v>
      </c>
      <c r="S201" s="238">
        <v>0</v>
      </c>
      <c r="T201" s="23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40" t="s">
        <v>170</v>
      </c>
      <c r="AT201" s="240" t="s">
        <v>166</v>
      </c>
      <c r="AU201" s="240" t="s">
        <v>83</v>
      </c>
      <c r="AY201" s="18" t="s">
        <v>164</v>
      </c>
      <c r="BE201" s="241">
        <f>IF(N201="základní",J201,0)</f>
        <v>0</v>
      </c>
      <c r="BF201" s="241">
        <f>IF(N201="snížená",J201,0)</f>
        <v>0</v>
      </c>
      <c r="BG201" s="241">
        <f>IF(N201="zákl. přenesená",J201,0)</f>
        <v>0</v>
      </c>
      <c r="BH201" s="241">
        <f>IF(N201="sníž. přenesená",J201,0)</f>
        <v>0</v>
      </c>
      <c r="BI201" s="241">
        <f>IF(N201="nulová",J201,0)</f>
        <v>0</v>
      </c>
      <c r="BJ201" s="18" t="s">
        <v>81</v>
      </c>
      <c r="BK201" s="241">
        <f>ROUND(I201*H201,2)</f>
        <v>0</v>
      </c>
      <c r="BL201" s="18" t="s">
        <v>170</v>
      </c>
      <c r="BM201" s="240" t="s">
        <v>1599</v>
      </c>
    </row>
    <row r="202" s="13" customFormat="1">
      <c r="A202" s="13"/>
      <c r="B202" s="242"/>
      <c r="C202" s="243"/>
      <c r="D202" s="244" t="s">
        <v>172</v>
      </c>
      <c r="E202" s="245" t="s">
        <v>1</v>
      </c>
      <c r="F202" s="246" t="s">
        <v>194</v>
      </c>
      <c r="G202" s="243"/>
      <c r="H202" s="247">
        <v>5</v>
      </c>
      <c r="I202" s="248"/>
      <c r="J202" s="243"/>
      <c r="K202" s="243"/>
      <c r="L202" s="249"/>
      <c r="M202" s="250"/>
      <c r="N202" s="251"/>
      <c r="O202" s="251"/>
      <c r="P202" s="251"/>
      <c r="Q202" s="251"/>
      <c r="R202" s="251"/>
      <c r="S202" s="251"/>
      <c r="T202" s="252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3" t="s">
        <v>172</v>
      </c>
      <c r="AU202" s="253" t="s">
        <v>83</v>
      </c>
      <c r="AV202" s="13" t="s">
        <v>83</v>
      </c>
      <c r="AW202" s="13" t="s">
        <v>31</v>
      </c>
      <c r="AX202" s="13" t="s">
        <v>81</v>
      </c>
      <c r="AY202" s="253" t="s">
        <v>164</v>
      </c>
    </row>
    <row r="203" s="2" customFormat="1" ht="24.15" customHeight="1">
      <c r="A203" s="39"/>
      <c r="B203" s="40"/>
      <c r="C203" s="228" t="s">
        <v>266</v>
      </c>
      <c r="D203" s="228" t="s">
        <v>166</v>
      </c>
      <c r="E203" s="229" t="s">
        <v>267</v>
      </c>
      <c r="F203" s="230" t="s">
        <v>268</v>
      </c>
      <c r="G203" s="231" t="s">
        <v>269</v>
      </c>
      <c r="H203" s="232">
        <v>196.94999999999999</v>
      </c>
      <c r="I203" s="233"/>
      <c r="J203" s="234">
        <f>ROUND(I203*H203,2)</f>
        <v>0</v>
      </c>
      <c r="K203" s="235"/>
      <c r="L203" s="45"/>
      <c r="M203" s="236" t="s">
        <v>1</v>
      </c>
      <c r="N203" s="237" t="s">
        <v>39</v>
      </c>
      <c r="O203" s="92"/>
      <c r="P203" s="238">
        <f>O203*H203</f>
        <v>0</v>
      </c>
      <c r="Q203" s="238">
        <v>0</v>
      </c>
      <c r="R203" s="238">
        <f>Q203*H203</f>
        <v>0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170</v>
      </c>
      <c r="AT203" s="240" t="s">
        <v>166</v>
      </c>
      <c r="AU203" s="240" t="s">
        <v>83</v>
      </c>
      <c r="AY203" s="18" t="s">
        <v>164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81</v>
      </c>
      <c r="BK203" s="241">
        <f>ROUND(I203*H203,2)</f>
        <v>0</v>
      </c>
      <c r="BL203" s="18" t="s">
        <v>170</v>
      </c>
      <c r="BM203" s="240" t="s">
        <v>1600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1601</v>
      </c>
      <c r="G204" s="243"/>
      <c r="H204" s="247">
        <v>196.94999999999999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81</v>
      </c>
      <c r="AY204" s="253" t="s">
        <v>164</v>
      </c>
    </row>
    <row r="205" s="2" customFormat="1" ht="33" customHeight="1">
      <c r="A205" s="39"/>
      <c r="B205" s="40"/>
      <c r="C205" s="228" t="s">
        <v>291</v>
      </c>
      <c r="D205" s="228" t="s">
        <v>166</v>
      </c>
      <c r="E205" s="229" t="s">
        <v>1602</v>
      </c>
      <c r="F205" s="230" t="s">
        <v>1603</v>
      </c>
      <c r="G205" s="231" t="s">
        <v>269</v>
      </c>
      <c r="H205" s="232">
        <v>121.41800000000001</v>
      </c>
      <c r="I205" s="233"/>
      <c r="J205" s="234">
        <f>ROUND(I205*H205,2)</f>
        <v>0</v>
      </c>
      <c r="K205" s="235"/>
      <c r="L205" s="45"/>
      <c r="M205" s="236" t="s">
        <v>1</v>
      </c>
      <c r="N205" s="237" t="s">
        <v>39</v>
      </c>
      <c r="O205" s="92"/>
      <c r="P205" s="238">
        <f>O205*H205</f>
        <v>0</v>
      </c>
      <c r="Q205" s="238">
        <v>0</v>
      </c>
      <c r="R205" s="238">
        <f>Q205*H205</f>
        <v>0</v>
      </c>
      <c r="S205" s="238">
        <v>0</v>
      </c>
      <c r="T205" s="23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170</v>
      </c>
      <c r="AT205" s="240" t="s">
        <v>166</v>
      </c>
      <c r="AU205" s="240" t="s">
        <v>83</v>
      </c>
      <c r="AY205" s="18" t="s">
        <v>164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81</v>
      </c>
      <c r="BK205" s="241">
        <f>ROUND(I205*H205,2)</f>
        <v>0</v>
      </c>
      <c r="BL205" s="18" t="s">
        <v>170</v>
      </c>
      <c r="BM205" s="240" t="s">
        <v>1604</v>
      </c>
    </row>
    <row r="206" s="14" customFormat="1">
      <c r="A206" s="14"/>
      <c r="B206" s="254"/>
      <c r="C206" s="255"/>
      <c r="D206" s="244" t="s">
        <v>172</v>
      </c>
      <c r="E206" s="256" t="s">
        <v>1</v>
      </c>
      <c r="F206" s="257" t="s">
        <v>295</v>
      </c>
      <c r="G206" s="255"/>
      <c r="H206" s="256" t="s">
        <v>1</v>
      </c>
      <c r="I206" s="258"/>
      <c r="J206" s="255"/>
      <c r="K206" s="255"/>
      <c r="L206" s="259"/>
      <c r="M206" s="260"/>
      <c r="N206" s="261"/>
      <c r="O206" s="261"/>
      <c r="P206" s="261"/>
      <c r="Q206" s="261"/>
      <c r="R206" s="261"/>
      <c r="S206" s="261"/>
      <c r="T206" s="26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63" t="s">
        <v>172</v>
      </c>
      <c r="AU206" s="263" t="s">
        <v>83</v>
      </c>
      <c r="AV206" s="14" t="s">
        <v>81</v>
      </c>
      <c r="AW206" s="14" t="s">
        <v>31</v>
      </c>
      <c r="AX206" s="14" t="s">
        <v>12</v>
      </c>
      <c r="AY206" s="263" t="s">
        <v>164</v>
      </c>
    </row>
    <row r="207" s="14" customFormat="1">
      <c r="A207" s="14"/>
      <c r="B207" s="254"/>
      <c r="C207" s="255"/>
      <c r="D207" s="244" t="s">
        <v>172</v>
      </c>
      <c r="E207" s="256" t="s">
        <v>1</v>
      </c>
      <c r="F207" s="257" t="s">
        <v>1605</v>
      </c>
      <c r="G207" s="255"/>
      <c r="H207" s="256" t="s">
        <v>1</v>
      </c>
      <c r="I207" s="258"/>
      <c r="J207" s="255"/>
      <c r="K207" s="255"/>
      <c r="L207" s="259"/>
      <c r="M207" s="260"/>
      <c r="N207" s="261"/>
      <c r="O207" s="261"/>
      <c r="P207" s="261"/>
      <c r="Q207" s="261"/>
      <c r="R207" s="261"/>
      <c r="S207" s="261"/>
      <c r="T207" s="26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3" t="s">
        <v>172</v>
      </c>
      <c r="AU207" s="263" t="s">
        <v>83</v>
      </c>
      <c r="AV207" s="14" t="s">
        <v>81</v>
      </c>
      <c r="AW207" s="14" t="s">
        <v>31</v>
      </c>
      <c r="AX207" s="14" t="s">
        <v>12</v>
      </c>
      <c r="AY207" s="263" t="s">
        <v>164</v>
      </c>
    </row>
    <row r="208" s="14" customFormat="1">
      <c r="A208" s="14"/>
      <c r="B208" s="254"/>
      <c r="C208" s="255"/>
      <c r="D208" s="244" t="s">
        <v>172</v>
      </c>
      <c r="E208" s="256" t="s">
        <v>1</v>
      </c>
      <c r="F208" s="257" t="s">
        <v>271</v>
      </c>
      <c r="G208" s="255"/>
      <c r="H208" s="256" t="s">
        <v>1</v>
      </c>
      <c r="I208" s="258"/>
      <c r="J208" s="255"/>
      <c r="K208" s="255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172</v>
      </c>
      <c r="AU208" s="263" t="s">
        <v>83</v>
      </c>
      <c r="AV208" s="14" t="s">
        <v>81</v>
      </c>
      <c r="AW208" s="14" t="s">
        <v>31</v>
      </c>
      <c r="AX208" s="14" t="s">
        <v>12</v>
      </c>
      <c r="AY208" s="263" t="s">
        <v>164</v>
      </c>
    </row>
    <row r="209" s="13" customFormat="1">
      <c r="A209" s="13"/>
      <c r="B209" s="242"/>
      <c r="C209" s="243"/>
      <c r="D209" s="244" t="s">
        <v>172</v>
      </c>
      <c r="E209" s="245" t="s">
        <v>1</v>
      </c>
      <c r="F209" s="246" t="s">
        <v>1606</v>
      </c>
      <c r="G209" s="243"/>
      <c r="H209" s="247">
        <v>249.61000000000001</v>
      </c>
      <c r="I209" s="248"/>
      <c r="J209" s="243"/>
      <c r="K209" s="243"/>
      <c r="L209" s="249"/>
      <c r="M209" s="250"/>
      <c r="N209" s="251"/>
      <c r="O209" s="251"/>
      <c r="P209" s="251"/>
      <c r="Q209" s="251"/>
      <c r="R209" s="251"/>
      <c r="S209" s="251"/>
      <c r="T209" s="25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3" t="s">
        <v>172</v>
      </c>
      <c r="AU209" s="253" t="s">
        <v>83</v>
      </c>
      <c r="AV209" s="13" t="s">
        <v>83</v>
      </c>
      <c r="AW209" s="13" t="s">
        <v>31</v>
      </c>
      <c r="AX209" s="13" t="s">
        <v>12</v>
      </c>
      <c r="AY209" s="253" t="s">
        <v>164</v>
      </c>
    </row>
    <row r="210" s="14" customFormat="1">
      <c r="A210" s="14"/>
      <c r="B210" s="254"/>
      <c r="C210" s="255"/>
      <c r="D210" s="244" t="s">
        <v>172</v>
      </c>
      <c r="E210" s="256" t="s">
        <v>1</v>
      </c>
      <c r="F210" s="257" t="s">
        <v>273</v>
      </c>
      <c r="G210" s="255"/>
      <c r="H210" s="256" t="s">
        <v>1</v>
      </c>
      <c r="I210" s="258"/>
      <c r="J210" s="255"/>
      <c r="K210" s="255"/>
      <c r="L210" s="259"/>
      <c r="M210" s="260"/>
      <c r="N210" s="261"/>
      <c r="O210" s="261"/>
      <c r="P210" s="261"/>
      <c r="Q210" s="261"/>
      <c r="R210" s="261"/>
      <c r="S210" s="261"/>
      <c r="T210" s="26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63" t="s">
        <v>172</v>
      </c>
      <c r="AU210" s="263" t="s">
        <v>83</v>
      </c>
      <c r="AV210" s="14" t="s">
        <v>81</v>
      </c>
      <c r="AW210" s="14" t="s">
        <v>31</v>
      </c>
      <c r="AX210" s="14" t="s">
        <v>12</v>
      </c>
      <c r="AY210" s="263" t="s">
        <v>164</v>
      </c>
    </row>
    <row r="211" s="13" customFormat="1">
      <c r="A211" s="13"/>
      <c r="B211" s="242"/>
      <c r="C211" s="243"/>
      <c r="D211" s="244" t="s">
        <v>172</v>
      </c>
      <c r="E211" s="245" t="s">
        <v>1</v>
      </c>
      <c r="F211" s="246" t="s">
        <v>1607</v>
      </c>
      <c r="G211" s="243"/>
      <c r="H211" s="247">
        <v>176.11000000000001</v>
      </c>
      <c r="I211" s="248"/>
      <c r="J211" s="243"/>
      <c r="K211" s="243"/>
      <c r="L211" s="249"/>
      <c r="M211" s="250"/>
      <c r="N211" s="251"/>
      <c r="O211" s="251"/>
      <c r="P211" s="251"/>
      <c r="Q211" s="251"/>
      <c r="R211" s="251"/>
      <c r="S211" s="251"/>
      <c r="T211" s="252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3" t="s">
        <v>172</v>
      </c>
      <c r="AU211" s="253" t="s">
        <v>83</v>
      </c>
      <c r="AV211" s="13" t="s">
        <v>83</v>
      </c>
      <c r="AW211" s="13" t="s">
        <v>31</v>
      </c>
      <c r="AX211" s="13" t="s">
        <v>12</v>
      </c>
      <c r="AY211" s="253" t="s">
        <v>164</v>
      </c>
    </row>
    <row r="212" s="14" customFormat="1">
      <c r="A212" s="14"/>
      <c r="B212" s="254"/>
      <c r="C212" s="255"/>
      <c r="D212" s="244" t="s">
        <v>172</v>
      </c>
      <c r="E212" s="256" t="s">
        <v>1</v>
      </c>
      <c r="F212" s="257" t="s">
        <v>275</v>
      </c>
      <c r="G212" s="255"/>
      <c r="H212" s="256" t="s">
        <v>1</v>
      </c>
      <c r="I212" s="258"/>
      <c r="J212" s="255"/>
      <c r="K212" s="255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172</v>
      </c>
      <c r="AU212" s="263" t="s">
        <v>83</v>
      </c>
      <c r="AV212" s="14" t="s">
        <v>81</v>
      </c>
      <c r="AW212" s="14" t="s">
        <v>31</v>
      </c>
      <c r="AX212" s="14" t="s">
        <v>12</v>
      </c>
      <c r="AY212" s="263" t="s">
        <v>164</v>
      </c>
    </row>
    <row r="213" s="13" customFormat="1">
      <c r="A213" s="13"/>
      <c r="B213" s="242"/>
      <c r="C213" s="243"/>
      <c r="D213" s="244" t="s">
        <v>172</v>
      </c>
      <c r="E213" s="245" t="s">
        <v>1</v>
      </c>
      <c r="F213" s="246" t="s">
        <v>1608</v>
      </c>
      <c r="G213" s="243"/>
      <c r="H213" s="247">
        <v>299.51999999999998</v>
      </c>
      <c r="I213" s="248"/>
      <c r="J213" s="243"/>
      <c r="K213" s="243"/>
      <c r="L213" s="249"/>
      <c r="M213" s="250"/>
      <c r="N213" s="251"/>
      <c r="O213" s="251"/>
      <c r="P213" s="251"/>
      <c r="Q213" s="251"/>
      <c r="R213" s="251"/>
      <c r="S213" s="251"/>
      <c r="T213" s="252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53" t="s">
        <v>172</v>
      </c>
      <c r="AU213" s="253" t="s">
        <v>83</v>
      </c>
      <c r="AV213" s="13" t="s">
        <v>83</v>
      </c>
      <c r="AW213" s="13" t="s">
        <v>31</v>
      </c>
      <c r="AX213" s="13" t="s">
        <v>12</v>
      </c>
      <c r="AY213" s="253" t="s">
        <v>164</v>
      </c>
    </row>
    <row r="214" s="14" customFormat="1">
      <c r="A214" s="14"/>
      <c r="B214" s="254"/>
      <c r="C214" s="255"/>
      <c r="D214" s="244" t="s">
        <v>172</v>
      </c>
      <c r="E214" s="256" t="s">
        <v>1</v>
      </c>
      <c r="F214" s="257" t="s">
        <v>277</v>
      </c>
      <c r="G214" s="255"/>
      <c r="H214" s="256" t="s">
        <v>1</v>
      </c>
      <c r="I214" s="258"/>
      <c r="J214" s="255"/>
      <c r="K214" s="255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172</v>
      </c>
      <c r="AU214" s="263" t="s">
        <v>83</v>
      </c>
      <c r="AV214" s="14" t="s">
        <v>81</v>
      </c>
      <c r="AW214" s="14" t="s">
        <v>31</v>
      </c>
      <c r="AX214" s="14" t="s">
        <v>12</v>
      </c>
      <c r="AY214" s="263" t="s">
        <v>164</v>
      </c>
    </row>
    <row r="215" s="13" customFormat="1">
      <c r="A215" s="13"/>
      <c r="B215" s="242"/>
      <c r="C215" s="243"/>
      <c r="D215" s="244" t="s">
        <v>172</v>
      </c>
      <c r="E215" s="245" t="s">
        <v>1</v>
      </c>
      <c r="F215" s="246" t="s">
        <v>1609</v>
      </c>
      <c r="G215" s="243"/>
      <c r="H215" s="247">
        <v>18.219999999999999</v>
      </c>
      <c r="I215" s="248"/>
      <c r="J215" s="243"/>
      <c r="K215" s="243"/>
      <c r="L215" s="249"/>
      <c r="M215" s="250"/>
      <c r="N215" s="251"/>
      <c r="O215" s="251"/>
      <c r="P215" s="251"/>
      <c r="Q215" s="251"/>
      <c r="R215" s="251"/>
      <c r="S215" s="251"/>
      <c r="T215" s="25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3" t="s">
        <v>172</v>
      </c>
      <c r="AU215" s="253" t="s">
        <v>83</v>
      </c>
      <c r="AV215" s="13" t="s">
        <v>83</v>
      </c>
      <c r="AW215" s="13" t="s">
        <v>31</v>
      </c>
      <c r="AX215" s="13" t="s">
        <v>12</v>
      </c>
      <c r="AY215" s="253" t="s">
        <v>164</v>
      </c>
    </row>
    <row r="216" s="14" customFormat="1">
      <c r="A216" s="14"/>
      <c r="B216" s="254"/>
      <c r="C216" s="255"/>
      <c r="D216" s="244" t="s">
        <v>172</v>
      </c>
      <c r="E216" s="256" t="s">
        <v>1</v>
      </c>
      <c r="F216" s="257" t="s">
        <v>279</v>
      </c>
      <c r="G216" s="255"/>
      <c r="H216" s="256" t="s">
        <v>1</v>
      </c>
      <c r="I216" s="258"/>
      <c r="J216" s="255"/>
      <c r="K216" s="255"/>
      <c r="L216" s="259"/>
      <c r="M216" s="260"/>
      <c r="N216" s="261"/>
      <c r="O216" s="261"/>
      <c r="P216" s="261"/>
      <c r="Q216" s="261"/>
      <c r="R216" s="261"/>
      <c r="S216" s="261"/>
      <c r="T216" s="26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3" t="s">
        <v>172</v>
      </c>
      <c r="AU216" s="263" t="s">
        <v>83</v>
      </c>
      <c r="AV216" s="14" t="s">
        <v>81</v>
      </c>
      <c r="AW216" s="14" t="s">
        <v>31</v>
      </c>
      <c r="AX216" s="14" t="s">
        <v>12</v>
      </c>
      <c r="AY216" s="263" t="s">
        <v>164</v>
      </c>
    </row>
    <row r="217" s="13" customFormat="1">
      <c r="A217" s="13"/>
      <c r="B217" s="242"/>
      <c r="C217" s="243"/>
      <c r="D217" s="244" t="s">
        <v>172</v>
      </c>
      <c r="E217" s="245" t="s">
        <v>1</v>
      </c>
      <c r="F217" s="246" t="s">
        <v>1610</v>
      </c>
      <c r="G217" s="243"/>
      <c r="H217" s="247">
        <v>29.420000000000002</v>
      </c>
      <c r="I217" s="248"/>
      <c r="J217" s="243"/>
      <c r="K217" s="243"/>
      <c r="L217" s="249"/>
      <c r="M217" s="250"/>
      <c r="N217" s="251"/>
      <c r="O217" s="251"/>
      <c r="P217" s="251"/>
      <c r="Q217" s="251"/>
      <c r="R217" s="251"/>
      <c r="S217" s="251"/>
      <c r="T217" s="252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3" t="s">
        <v>172</v>
      </c>
      <c r="AU217" s="253" t="s">
        <v>83</v>
      </c>
      <c r="AV217" s="13" t="s">
        <v>83</v>
      </c>
      <c r="AW217" s="13" t="s">
        <v>31</v>
      </c>
      <c r="AX217" s="13" t="s">
        <v>12</v>
      </c>
      <c r="AY217" s="253" t="s">
        <v>164</v>
      </c>
    </row>
    <row r="218" s="14" customFormat="1">
      <c r="A218" s="14"/>
      <c r="B218" s="254"/>
      <c r="C218" s="255"/>
      <c r="D218" s="244" t="s">
        <v>172</v>
      </c>
      <c r="E218" s="256" t="s">
        <v>1</v>
      </c>
      <c r="F218" s="257" t="s">
        <v>281</v>
      </c>
      <c r="G218" s="255"/>
      <c r="H218" s="256" t="s">
        <v>1</v>
      </c>
      <c r="I218" s="258"/>
      <c r="J218" s="255"/>
      <c r="K218" s="255"/>
      <c r="L218" s="259"/>
      <c r="M218" s="260"/>
      <c r="N218" s="261"/>
      <c r="O218" s="261"/>
      <c r="P218" s="261"/>
      <c r="Q218" s="261"/>
      <c r="R218" s="261"/>
      <c r="S218" s="261"/>
      <c r="T218" s="26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63" t="s">
        <v>172</v>
      </c>
      <c r="AU218" s="263" t="s">
        <v>83</v>
      </c>
      <c r="AV218" s="14" t="s">
        <v>81</v>
      </c>
      <c r="AW218" s="14" t="s">
        <v>31</v>
      </c>
      <c r="AX218" s="14" t="s">
        <v>12</v>
      </c>
      <c r="AY218" s="263" t="s">
        <v>164</v>
      </c>
    </row>
    <row r="219" s="13" customFormat="1">
      <c r="A219" s="13"/>
      <c r="B219" s="242"/>
      <c r="C219" s="243"/>
      <c r="D219" s="244" t="s">
        <v>172</v>
      </c>
      <c r="E219" s="245" t="s">
        <v>1</v>
      </c>
      <c r="F219" s="246" t="s">
        <v>1611</v>
      </c>
      <c r="G219" s="243"/>
      <c r="H219" s="247">
        <v>18.079999999999998</v>
      </c>
      <c r="I219" s="248"/>
      <c r="J219" s="243"/>
      <c r="K219" s="243"/>
      <c r="L219" s="249"/>
      <c r="M219" s="250"/>
      <c r="N219" s="251"/>
      <c r="O219" s="251"/>
      <c r="P219" s="251"/>
      <c r="Q219" s="251"/>
      <c r="R219" s="251"/>
      <c r="S219" s="251"/>
      <c r="T219" s="252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3" t="s">
        <v>172</v>
      </c>
      <c r="AU219" s="253" t="s">
        <v>83</v>
      </c>
      <c r="AV219" s="13" t="s">
        <v>83</v>
      </c>
      <c r="AW219" s="13" t="s">
        <v>31</v>
      </c>
      <c r="AX219" s="13" t="s">
        <v>12</v>
      </c>
      <c r="AY219" s="253" t="s">
        <v>164</v>
      </c>
    </row>
    <row r="220" s="14" customFormat="1">
      <c r="A220" s="14"/>
      <c r="B220" s="254"/>
      <c r="C220" s="255"/>
      <c r="D220" s="244" t="s">
        <v>172</v>
      </c>
      <c r="E220" s="256" t="s">
        <v>1</v>
      </c>
      <c r="F220" s="257" t="s">
        <v>283</v>
      </c>
      <c r="G220" s="255"/>
      <c r="H220" s="256" t="s">
        <v>1</v>
      </c>
      <c r="I220" s="258"/>
      <c r="J220" s="255"/>
      <c r="K220" s="255"/>
      <c r="L220" s="259"/>
      <c r="M220" s="260"/>
      <c r="N220" s="261"/>
      <c r="O220" s="261"/>
      <c r="P220" s="261"/>
      <c r="Q220" s="261"/>
      <c r="R220" s="261"/>
      <c r="S220" s="261"/>
      <c r="T220" s="26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63" t="s">
        <v>172</v>
      </c>
      <c r="AU220" s="263" t="s">
        <v>83</v>
      </c>
      <c r="AV220" s="14" t="s">
        <v>81</v>
      </c>
      <c r="AW220" s="14" t="s">
        <v>31</v>
      </c>
      <c r="AX220" s="14" t="s">
        <v>12</v>
      </c>
      <c r="AY220" s="263" t="s">
        <v>164</v>
      </c>
    </row>
    <row r="221" s="13" customFormat="1">
      <c r="A221" s="13"/>
      <c r="B221" s="242"/>
      <c r="C221" s="243"/>
      <c r="D221" s="244" t="s">
        <v>172</v>
      </c>
      <c r="E221" s="245" t="s">
        <v>1</v>
      </c>
      <c r="F221" s="246" t="s">
        <v>1612</v>
      </c>
      <c r="G221" s="243"/>
      <c r="H221" s="247">
        <v>195.15000000000001</v>
      </c>
      <c r="I221" s="248"/>
      <c r="J221" s="243"/>
      <c r="K221" s="243"/>
      <c r="L221" s="249"/>
      <c r="M221" s="250"/>
      <c r="N221" s="251"/>
      <c r="O221" s="251"/>
      <c r="P221" s="251"/>
      <c r="Q221" s="251"/>
      <c r="R221" s="251"/>
      <c r="S221" s="251"/>
      <c r="T221" s="252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53" t="s">
        <v>172</v>
      </c>
      <c r="AU221" s="253" t="s">
        <v>83</v>
      </c>
      <c r="AV221" s="13" t="s">
        <v>83</v>
      </c>
      <c r="AW221" s="13" t="s">
        <v>31</v>
      </c>
      <c r="AX221" s="13" t="s">
        <v>12</v>
      </c>
      <c r="AY221" s="253" t="s">
        <v>164</v>
      </c>
    </row>
    <row r="222" s="14" customFormat="1">
      <c r="A222" s="14"/>
      <c r="B222" s="254"/>
      <c r="C222" s="255"/>
      <c r="D222" s="244" t="s">
        <v>172</v>
      </c>
      <c r="E222" s="256" t="s">
        <v>1</v>
      </c>
      <c r="F222" s="257" t="s">
        <v>284</v>
      </c>
      <c r="G222" s="255"/>
      <c r="H222" s="256" t="s">
        <v>1</v>
      </c>
      <c r="I222" s="258"/>
      <c r="J222" s="255"/>
      <c r="K222" s="255"/>
      <c r="L222" s="259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3" t="s">
        <v>172</v>
      </c>
      <c r="AU222" s="263" t="s">
        <v>83</v>
      </c>
      <c r="AV222" s="14" t="s">
        <v>81</v>
      </c>
      <c r="AW222" s="14" t="s">
        <v>31</v>
      </c>
      <c r="AX222" s="14" t="s">
        <v>12</v>
      </c>
      <c r="AY222" s="263" t="s">
        <v>164</v>
      </c>
    </row>
    <row r="223" s="13" customFormat="1">
      <c r="A223" s="13"/>
      <c r="B223" s="242"/>
      <c r="C223" s="243"/>
      <c r="D223" s="244" t="s">
        <v>172</v>
      </c>
      <c r="E223" s="245" t="s">
        <v>1</v>
      </c>
      <c r="F223" s="246" t="s">
        <v>1613</v>
      </c>
      <c r="G223" s="243"/>
      <c r="H223" s="247">
        <v>95.959999999999994</v>
      </c>
      <c r="I223" s="248"/>
      <c r="J223" s="243"/>
      <c r="K223" s="243"/>
      <c r="L223" s="249"/>
      <c r="M223" s="250"/>
      <c r="N223" s="251"/>
      <c r="O223" s="251"/>
      <c r="P223" s="251"/>
      <c r="Q223" s="251"/>
      <c r="R223" s="251"/>
      <c r="S223" s="251"/>
      <c r="T223" s="252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53" t="s">
        <v>172</v>
      </c>
      <c r="AU223" s="253" t="s">
        <v>83</v>
      </c>
      <c r="AV223" s="13" t="s">
        <v>83</v>
      </c>
      <c r="AW223" s="13" t="s">
        <v>31</v>
      </c>
      <c r="AX223" s="13" t="s">
        <v>12</v>
      </c>
      <c r="AY223" s="253" t="s">
        <v>164</v>
      </c>
    </row>
    <row r="224" s="14" customFormat="1">
      <c r="A224" s="14"/>
      <c r="B224" s="254"/>
      <c r="C224" s="255"/>
      <c r="D224" s="244" t="s">
        <v>172</v>
      </c>
      <c r="E224" s="256" t="s">
        <v>1</v>
      </c>
      <c r="F224" s="257" t="s">
        <v>286</v>
      </c>
      <c r="G224" s="255"/>
      <c r="H224" s="256" t="s">
        <v>1</v>
      </c>
      <c r="I224" s="258"/>
      <c r="J224" s="255"/>
      <c r="K224" s="255"/>
      <c r="L224" s="259"/>
      <c r="M224" s="260"/>
      <c r="N224" s="261"/>
      <c r="O224" s="261"/>
      <c r="P224" s="261"/>
      <c r="Q224" s="261"/>
      <c r="R224" s="261"/>
      <c r="S224" s="261"/>
      <c r="T224" s="262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63" t="s">
        <v>172</v>
      </c>
      <c r="AU224" s="263" t="s">
        <v>83</v>
      </c>
      <c r="AV224" s="14" t="s">
        <v>81</v>
      </c>
      <c r="AW224" s="14" t="s">
        <v>31</v>
      </c>
      <c r="AX224" s="14" t="s">
        <v>12</v>
      </c>
      <c r="AY224" s="263" t="s">
        <v>164</v>
      </c>
    </row>
    <row r="225" s="13" customFormat="1">
      <c r="A225" s="13"/>
      <c r="B225" s="242"/>
      <c r="C225" s="243"/>
      <c r="D225" s="244" t="s">
        <v>172</v>
      </c>
      <c r="E225" s="245" t="s">
        <v>1</v>
      </c>
      <c r="F225" s="246" t="s">
        <v>1614</v>
      </c>
      <c r="G225" s="243"/>
      <c r="H225" s="247">
        <v>51.039999999999999</v>
      </c>
      <c r="I225" s="248"/>
      <c r="J225" s="243"/>
      <c r="K225" s="243"/>
      <c r="L225" s="249"/>
      <c r="M225" s="250"/>
      <c r="N225" s="251"/>
      <c r="O225" s="251"/>
      <c r="P225" s="251"/>
      <c r="Q225" s="251"/>
      <c r="R225" s="251"/>
      <c r="S225" s="251"/>
      <c r="T225" s="252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53" t="s">
        <v>172</v>
      </c>
      <c r="AU225" s="253" t="s">
        <v>83</v>
      </c>
      <c r="AV225" s="13" t="s">
        <v>83</v>
      </c>
      <c r="AW225" s="13" t="s">
        <v>31</v>
      </c>
      <c r="AX225" s="13" t="s">
        <v>12</v>
      </c>
      <c r="AY225" s="253" t="s">
        <v>164</v>
      </c>
    </row>
    <row r="226" s="14" customFormat="1">
      <c r="A226" s="14"/>
      <c r="B226" s="254"/>
      <c r="C226" s="255"/>
      <c r="D226" s="244" t="s">
        <v>172</v>
      </c>
      <c r="E226" s="256" t="s">
        <v>1</v>
      </c>
      <c r="F226" s="257" t="s">
        <v>289</v>
      </c>
      <c r="G226" s="255"/>
      <c r="H226" s="256" t="s">
        <v>1</v>
      </c>
      <c r="I226" s="258"/>
      <c r="J226" s="255"/>
      <c r="K226" s="255"/>
      <c r="L226" s="259"/>
      <c r="M226" s="260"/>
      <c r="N226" s="261"/>
      <c r="O226" s="261"/>
      <c r="P226" s="261"/>
      <c r="Q226" s="261"/>
      <c r="R226" s="261"/>
      <c r="S226" s="261"/>
      <c r="T226" s="262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63" t="s">
        <v>172</v>
      </c>
      <c r="AU226" s="263" t="s">
        <v>83</v>
      </c>
      <c r="AV226" s="14" t="s">
        <v>81</v>
      </c>
      <c r="AW226" s="14" t="s">
        <v>31</v>
      </c>
      <c r="AX226" s="14" t="s">
        <v>12</v>
      </c>
      <c r="AY226" s="263" t="s">
        <v>164</v>
      </c>
    </row>
    <row r="227" s="13" customFormat="1">
      <c r="A227" s="13"/>
      <c r="B227" s="242"/>
      <c r="C227" s="243"/>
      <c r="D227" s="244" t="s">
        <v>172</v>
      </c>
      <c r="E227" s="245" t="s">
        <v>1</v>
      </c>
      <c r="F227" s="246" t="s">
        <v>1615</v>
      </c>
      <c r="G227" s="243"/>
      <c r="H227" s="247">
        <v>14.4</v>
      </c>
      <c r="I227" s="248"/>
      <c r="J227" s="243"/>
      <c r="K227" s="243"/>
      <c r="L227" s="249"/>
      <c r="M227" s="250"/>
      <c r="N227" s="251"/>
      <c r="O227" s="251"/>
      <c r="P227" s="251"/>
      <c r="Q227" s="251"/>
      <c r="R227" s="251"/>
      <c r="S227" s="251"/>
      <c r="T227" s="252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53" t="s">
        <v>172</v>
      </c>
      <c r="AU227" s="253" t="s">
        <v>83</v>
      </c>
      <c r="AV227" s="13" t="s">
        <v>83</v>
      </c>
      <c r="AW227" s="13" t="s">
        <v>31</v>
      </c>
      <c r="AX227" s="13" t="s">
        <v>12</v>
      </c>
      <c r="AY227" s="253" t="s">
        <v>164</v>
      </c>
    </row>
    <row r="228" s="14" customFormat="1">
      <c r="A228" s="14"/>
      <c r="B228" s="254"/>
      <c r="C228" s="255"/>
      <c r="D228" s="244" t="s">
        <v>172</v>
      </c>
      <c r="E228" s="256" t="s">
        <v>1</v>
      </c>
      <c r="F228" s="257" t="s">
        <v>288</v>
      </c>
      <c r="G228" s="255"/>
      <c r="H228" s="256" t="s">
        <v>1</v>
      </c>
      <c r="I228" s="258"/>
      <c r="J228" s="255"/>
      <c r="K228" s="255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172</v>
      </c>
      <c r="AU228" s="263" t="s">
        <v>83</v>
      </c>
      <c r="AV228" s="14" t="s">
        <v>81</v>
      </c>
      <c r="AW228" s="14" t="s">
        <v>31</v>
      </c>
      <c r="AX228" s="14" t="s">
        <v>12</v>
      </c>
      <c r="AY228" s="263" t="s">
        <v>164</v>
      </c>
    </row>
    <row r="229" s="13" customFormat="1">
      <c r="A229" s="13"/>
      <c r="B229" s="242"/>
      <c r="C229" s="243"/>
      <c r="D229" s="244" t="s">
        <v>172</v>
      </c>
      <c r="E229" s="245" t="s">
        <v>1</v>
      </c>
      <c r="F229" s="246" t="s">
        <v>1616</v>
      </c>
      <c r="G229" s="243"/>
      <c r="H229" s="247">
        <v>66.670000000000002</v>
      </c>
      <c r="I229" s="248"/>
      <c r="J229" s="243"/>
      <c r="K229" s="243"/>
      <c r="L229" s="249"/>
      <c r="M229" s="250"/>
      <c r="N229" s="251"/>
      <c r="O229" s="251"/>
      <c r="P229" s="251"/>
      <c r="Q229" s="251"/>
      <c r="R229" s="251"/>
      <c r="S229" s="251"/>
      <c r="T229" s="252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3" t="s">
        <v>172</v>
      </c>
      <c r="AU229" s="253" t="s">
        <v>83</v>
      </c>
      <c r="AV229" s="13" t="s">
        <v>83</v>
      </c>
      <c r="AW229" s="13" t="s">
        <v>31</v>
      </c>
      <c r="AX229" s="13" t="s">
        <v>12</v>
      </c>
      <c r="AY229" s="253" t="s">
        <v>164</v>
      </c>
    </row>
    <row r="230" s="15" customFormat="1">
      <c r="A230" s="15"/>
      <c r="B230" s="264"/>
      <c r="C230" s="265"/>
      <c r="D230" s="244" t="s">
        <v>172</v>
      </c>
      <c r="E230" s="266" t="s">
        <v>1</v>
      </c>
      <c r="F230" s="267" t="s">
        <v>180</v>
      </c>
      <c r="G230" s="265"/>
      <c r="H230" s="268">
        <v>1214.1800000000001</v>
      </c>
      <c r="I230" s="269"/>
      <c r="J230" s="265"/>
      <c r="K230" s="265"/>
      <c r="L230" s="270"/>
      <c r="M230" s="271"/>
      <c r="N230" s="272"/>
      <c r="O230" s="272"/>
      <c r="P230" s="272"/>
      <c r="Q230" s="272"/>
      <c r="R230" s="272"/>
      <c r="S230" s="272"/>
      <c r="T230" s="273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T230" s="274" t="s">
        <v>172</v>
      </c>
      <c r="AU230" s="274" t="s">
        <v>83</v>
      </c>
      <c r="AV230" s="15" t="s">
        <v>170</v>
      </c>
      <c r="AW230" s="15" t="s">
        <v>31</v>
      </c>
      <c r="AX230" s="15" t="s">
        <v>81</v>
      </c>
      <c r="AY230" s="274" t="s">
        <v>164</v>
      </c>
    </row>
    <row r="231" s="13" customFormat="1">
      <c r="A231" s="13"/>
      <c r="B231" s="242"/>
      <c r="C231" s="243"/>
      <c r="D231" s="244" t="s">
        <v>172</v>
      </c>
      <c r="E231" s="243"/>
      <c r="F231" s="246" t="s">
        <v>1617</v>
      </c>
      <c r="G231" s="243"/>
      <c r="H231" s="247">
        <v>121.41800000000001</v>
      </c>
      <c r="I231" s="248"/>
      <c r="J231" s="243"/>
      <c r="K231" s="243"/>
      <c r="L231" s="249"/>
      <c r="M231" s="250"/>
      <c r="N231" s="251"/>
      <c r="O231" s="251"/>
      <c r="P231" s="251"/>
      <c r="Q231" s="251"/>
      <c r="R231" s="251"/>
      <c r="S231" s="251"/>
      <c r="T231" s="252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3" t="s">
        <v>172</v>
      </c>
      <c r="AU231" s="253" t="s">
        <v>83</v>
      </c>
      <c r="AV231" s="13" t="s">
        <v>83</v>
      </c>
      <c r="AW231" s="13" t="s">
        <v>4</v>
      </c>
      <c r="AX231" s="13" t="s">
        <v>81</v>
      </c>
      <c r="AY231" s="253" t="s">
        <v>164</v>
      </c>
    </row>
    <row r="232" s="2" customFormat="1" ht="33" customHeight="1">
      <c r="A232" s="39"/>
      <c r="B232" s="40"/>
      <c r="C232" s="228" t="s">
        <v>342</v>
      </c>
      <c r="D232" s="228" t="s">
        <v>166</v>
      </c>
      <c r="E232" s="229" t="s">
        <v>1618</v>
      </c>
      <c r="F232" s="230" t="s">
        <v>1619</v>
      </c>
      <c r="G232" s="231" t="s">
        <v>269</v>
      </c>
      <c r="H232" s="232">
        <v>485.67200000000003</v>
      </c>
      <c r="I232" s="233"/>
      <c r="J232" s="234">
        <f>ROUND(I232*H232,2)</f>
        <v>0</v>
      </c>
      <c r="K232" s="235"/>
      <c r="L232" s="45"/>
      <c r="M232" s="236" t="s">
        <v>1</v>
      </c>
      <c r="N232" s="237" t="s">
        <v>39</v>
      </c>
      <c r="O232" s="92"/>
      <c r="P232" s="238">
        <f>O232*H232</f>
        <v>0</v>
      </c>
      <c r="Q232" s="238">
        <v>0</v>
      </c>
      <c r="R232" s="238">
        <f>Q232*H232</f>
        <v>0</v>
      </c>
      <c r="S232" s="238">
        <v>0</v>
      </c>
      <c r="T232" s="239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40" t="s">
        <v>170</v>
      </c>
      <c r="AT232" s="240" t="s">
        <v>166</v>
      </c>
      <c r="AU232" s="240" t="s">
        <v>83</v>
      </c>
      <c r="AY232" s="18" t="s">
        <v>164</v>
      </c>
      <c r="BE232" s="241">
        <f>IF(N232="základní",J232,0)</f>
        <v>0</v>
      </c>
      <c r="BF232" s="241">
        <f>IF(N232="snížená",J232,0)</f>
        <v>0</v>
      </c>
      <c r="BG232" s="241">
        <f>IF(N232="zákl. přenesená",J232,0)</f>
        <v>0</v>
      </c>
      <c r="BH232" s="241">
        <f>IF(N232="sníž. přenesená",J232,0)</f>
        <v>0</v>
      </c>
      <c r="BI232" s="241">
        <f>IF(N232="nulová",J232,0)</f>
        <v>0</v>
      </c>
      <c r="BJ232" s="18" t="s">
        <v>81</v>
      </c>
      <c r="BK232" s="241">
        <f>ROUND(I232*H232,2)</f>
        <v>0</v>
      </c>
      <c r="BL232" s="18" t="s">
        <v>170</v>
      </c>
      <c r="BM232" s="240" t="s">
        <v>1620</v>
      </c>
    </row>
    <row r="233" s="14" customFormat="1">
      <c r="A233" s="14"/>
      <c r="B233" s="254"/>
      <c r="C233" s="255"/>
      <c r="D233" s="244" t="s">
        <v>172</v>
      </c>
      <c r="E233" s="256" t="s">
        <v>1</v>
      </c>
      <c r="F233" s="257" t="s">
        <v>346</v>
      </c>
      <c r="G233" s="255"/>
      <c r="H233" s="256" t="s">
        <v>1</v>
      </c>
      <c r="I233" s="258"/>
      <c r="J233" s="255"/>
      <c r="K233" s="255"/>
      <c r="L233" s="259"/>
      <c r="M233" s="260"/>
      <c r="N233" s="261"/>
      <c r="O233" s="261"/>
      <c r="P233" s="261"/>
      <c r="Q233" s="261"/>
      <c r="R233" s="261"/>
      <c r="S233" s="261"/>
      <c r="T233" s="262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63" t="s">
        <v>172</v>
      </c>
      <c r="AU233" s="263" t="s">
        <v>83</v>
      </c>
      <c r="AV233" s="14" t="s">
        <v>81</v>
      </c>
      <c r="AW233" s="14" t="s">
        <v>31</v>
      </c>
      <c r="AX233" s="14" t="s">
        <v>12</v>
      </c>
      <c r="AY233" s="263" t="s">
        <v>164</v>
      </c>
    </row>
    <row r="234" s="14" customFormat="1">
      <c r="A234" s="14"/>
      <c r="B234" s="254"/>
      <c r="C234" s="255"/>
      <c r="D234" s="244" t="s">
        <v>172</v>
      </c>
      <c r="E234" s="256" t="s">
        <v>1</v>
      </c>
      <c r="F234" s="257" t="s">
        <v>1605</v>
      </c>
      <c r="G234" s="255"/>
      <c r="H234" s="256" t="s">
        <v>1</v>
      </c>
      <c r="I234" s="258"/>
      <c r="J234" s="255"/>
      <c r="K234" s="255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172</v>
      </c>
      <c r="AU234" s="263" t="s">
        <v>83</v>
      </c>
      <c r="AV234" s="14" t="s">
        <v>81</v>
      </c>
      <c r="AW234" s="14" t="s">
        <v>31</v>
      </c>
      <c r="AX234" s="14" t="s">
        <v>12</v>
      </c>
      <c r="AY234" s="263" t="s">
        <v>164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271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3" customFormat="1">
      <c r="A236" s="13"/>
      <c r="B236" s="242"/>
      <c r="C236" s="243"/>
      <c r="D236" s="244" t="s">
        <v>172</v>
      </c>
      <c r="E236" s="245" t="s">
        <v>1</v>
      </c>
      <c r="F236" s="246" t="s">
        <v>1606</v>
      </c>
      <c r="G236" s="243"/>
      <c r="H236" s="247">
        <v>249.61000000000001</v>
      </c>
      <c r="I236" s="248"/>
      <c r="J236" s="243"/>
      <c r="K236" s="243"/>
      <c r="L236" s="249"/>
      <c r="M236" s="250"/>
      <c r="N236" s="251"/>
      <c r="O236" s="251"/>
      <c r="P236" s="251"/>
      <c r="Q236" s="251"/>
      <c r="R236" s="251"/>
      <c r="S236" s="251"/>
      <c r="T236" s="25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3" t="s">
        <v>172</v>
      </c>
      <c r="AU236" s="253" t="s">
        <v>83</v>
      </c>
      <c r="AV236" s="13" t="s">
        <v>83</v>
      </c>
      <c r="AW236" s="13" t="s">
        <v>31</v>
      </c>
      <c r="AX236" s="13" t="s">
        <v>12</v>
      </c>
      <c r="AY236" s="253" t="s">
        <v>164</v>
      </c>
    </row>
    <row r="237" s="14" customFormat="1">
      <c r="A237" s="14"/>
      <c r="B237" s="254"/>
      <c r="C237" s="255"/>
      <c r="D237" s="244" t="s">
        <v>172</v>
      </c>
      <c r="E237" s="256" t="s">
        <v>1</v>
      </c>
      <c r="F237" s="257" t="s">
        <v>273</v>
      </c>
      <c r="G237" s="255"/>
      <c r="H237" s="256" t="s">
        <v>1</v>
      </c>
      <c r="I237" s="258"/>
      <c r="J237" s="255"/>
      <c r="K237" s="255"/>
      <c r="L237" s="259"/>
      <c r="M237" s="260"/>
      <c r="N237" s="261"/>
      <c r="O237" s="261"/>
      <c r="P237" s="261"/>
      <c r="Q237" s="261"/>
      <c r="R237" s="261"/>
      <c r="S237" s="261"/>
      <c r="T237" s="26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63" t="s">
        <v>172</v>
      </c>
      <c r="AU237" s="263" t="s">
        <v>83</v>
      </c>
      <c r="AV237" s="14" t="s">
        <v>81</v>
      </c>
      <c r="AW237" s="14" t="s">
        <v>31</v>
      </c>
      <c r="AX237" s="14" t="s">
        <v>12</v>
      </c>
      <c r="AY237" s="263" t="s">
        <v>164</v>
      </c>
    </row>
    <row r="238" s="13" customFormat="1">
      <c r="A238" s="13"/>
      <c r="B238" s="242"/>
      <c r="C238" s="243"/>
      <c r="D238" s="244" t="s">
        <v>172</v>
      </c>
      <c r="E238" s="245" t="s">
        <v>1</v>
      </c>
      <c r="F238" s="246" t="s">
        <v>1607</v>
      </c>
      <c r="G238" s="243"/>
      <c r="H238" s="247">
        <v>176.11000000000001</v>
      </c>
      <c r="I238" s="248"/>
      <c r="J238" s="243"/>
      <c r="K238" s="243"/>
      <c r="L238" s="249"/>
      <c r="M238" s="250"/>
      <c r="N238" s="251"/>
      <c r="O238" s="251"/>
      <c r="P238" s="251"/>
      <c r="Q238" s="251"/>
      <c r="R238" s="251"/>
      <c r="S238" s="251"/>
      <c r="T238" s="252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3" t="s">
        <v>172</v>
      </c>
      <c r="AU238" s="253" t="s">
        <v>83</v>
      </c>
      <c r="AV238" s="13" t="s">
        <v>83</v>
      </c>
      <c r="AW238" s="13" t="s">
        <v>31</v>
      </c>
      <c r="AX238" s="13" t="s">
        <v>12</v>
      </c>
      <c r="AY238" s="253" t="s">
        <v>164</v>
      </c>
    </row>
    <row r="239" s="14" customFormat="1">
      <c r="A239" s="14"/>
      <c r="B239" s="254"/>
      <c r="C239" s="255"/>
      <c r="D239" s="244" t="s">
        <v>172</v>
      </c>
      <c r="E239" s="256" t="s">
        <v>1</v>
      </c>
      <c r="F239" s="257" t="s">
        <v>275</v>
      </c>
      <c r="G239" s="255"/>
      <c r="H239" s="256" t="s">
        <v>1</v>
      </c>
      <c r="I239" s="258"/>
      <c r="J239" s="255"/>
      <c r="K239" s="255"/>
      <c r="L239" s="259"/>
      <c r="M239" s="260"/>
      <c r="N239" s="261"/>
      <c r="O239" s="261"/>
      <c r="P239" s="261"/>
      <c r="Q239" s="261"/>
      <c r="R239" s="261"/>
      <c r="S239" s="261"/>
      <c r="T239" s="262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63" t="s">
        <v>172</v>
      </c>
      <c r="AU239" s="263" t="s">
        <v>83</v>
      </c>
      <c r="AV239" s="14" t="s">
        <v>81</v>
      </c>
      <c r="AW239" s="14" t="s">
        <v>31</v>
      </c>
      <c r="AX239" s="14" t="s">
        <v>12</v>
      </c>
      <c r="AY239" s="263" t="s">
        <v>164</v>
      </c>
    </row>
    <row r="240" s="13" customFormat="1">
      <c r="A240" s="13"/>
      <c r="B240" s="242"/>
      <c r="C240" s="243"/>
      <c r="D240" s="244" t="s">
        <v>172</v>
      </c>
      <c r="E240" s="245" t="s">
        <v>1</v>
      </c>
      <c r="F240" s="246" t="s">
        <v>1608</v>
      </c>
      <c r="G240" s="243"/>
      <c r="H240" s="247">
        <v>299.51999999999998</v>
      </c>
      <c r="I240" s="248"/>
      <c r="J240" s="243"/>
      <c r="K240" s="243"/>
      <c r="L240" s="249"/>
      <c r="M240" s="250"/>
      <c r="N240" s="251"/>
      <c r="O240" s="251"/>
      <c r="P240" s="251"/>
      <c r="Q240" s="251"/>
      <c r="R240" s="251"/>
      <c r="S240" s="251"/>
      <c r="T240" s="252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53" t="s">
        <v>172</v>
      </c>
      <c r="AU240" s="253" t="s">
        <v>83</v>
      </c>
      <c r="AV240" s="13" t="s">
        <v>83</v>
      </c>
      <c r="AW240" s="13" t="s">
        <v>31</v>
      </c>
      <c r="AX240" s="13" t="s">
        <v>12</v>
      </c>
      <c r="AY240" s="253" t="s">
        <v>164</v>
      </c>
    </row>
    <row r="241" s="14" customFormat="1">
      <c r="A241" s="14"/>
      <c r="B241" s="254"/>
      <c r="C241" s="255"/>
      <c r="D241" s="244" t="s">
        <v>172</v>
      </c>
      <c r="E241" s="256" t="s">
        <v>1</v>
      </c>
      <c r="F241" s="257" t="s">
        <v>277</v>
      </c>
      <c r="G241" s="255"/>
      <c r="H241" s="256" t="s">
        <v>1</v>
      </c>
      <c r="I241" s="258"/>
      <c r="J241" s="255"/>
      <c r="K241" s="255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172</v>
      </c>
      <c r="AU241" s="263" t="s">
        <v>83</v>
      </c>
      <c r="AV241" s="14" t="s">
        <v>81</v>
      </c>
      <c r="AW241" s="14" t="s">
        <v>31</v>
      </c>
      <c r="AX241" s="14" t="s">
        <v>12</v>
      </c>
      <c r="AY241" s="263" t="s">
        <v>164</v>
      </c>
    </row>
    <row r="242" s="13" customFormat="1">
      <c r="A242" s="13"/>
      <c r="B242" s="242"/>
      <c r="C242" s="243"/>
      <c r="D242" s="244" t="s">
        <v>172</v>
      </c>
      <c r="E242" s="245" t="s">
        <v>1</v>
      </c>
      <c r="F242" s="246" t="s">
        <v>1609</v>
      </c>
      <c r="G242" s="243"/>
      <c r="H242" s="247">
        <v>18.219999999999999</v>
      </c>
      <c r="I242" s="248"/>
      <c r="J242" s="243"/>
      <c r="K242" s="243"/>
      <c r="L242" s="249"/>
      <c r="M242" s="250"/>
      <c r="N242" s="251"/>
      <c r="O242" s="251"/>
      <c r="P242" s="251"/>
      <c r="Q242" s="251"/>
      <c r="R242" s="251"/>
      <c r="S242" s="251"/>
      <c r="T242" s="25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3" t="s">
        <v>172</v>
      </c>
      <c r="AU242" s="253" t="s">
        <v>83</v>
      </c>
      <c r="AV242" s="13" t="s">
        <v>83</v>
      </c>
      <c r="AW242" s="13" t="s">
        <v>31</v>
      </c>
      <c r="AX242" s="13" t="s">
        <v>12</v>
      </c>
      <c r="AY242" s="253" t="s">
        <v>164</v>
      </c>
    </row>
    <row r="243" s="14" customFormat="1">
      <c r="A243" s="14"/>
      <c r="B243" s="254"/>
      <c r="C243" s="255"/>
      <c r="D243" s="244" t="s">
        <v>172</v>
      </c>
      <c r="E243" s="256" t="s">
        <v>1</v>
      </c>
      <c r="F243" s="257" t="s">
        <v>279</v>
      </c>
      <c r="G243" s="255"/>
      <c r="H243" s="256" t="s">
        <v>1</v>
      </c>
      <c r="I243" s="258"/>
      <c r="J243" s="255"/>
      <c r="K243" s="255"/>
      <c r="L243" s="259"/>
      <c r="M243" s="260"/>
      <c r="N243" s="261"/>
      <c r="O243" s="261"/>
      <c r="P243" s="261"/>
      <c r="Q243" s="261"/>
      <c r="R243" s="261"/>
      <c r="S243" s="261"/>
      <c r="T243" s="26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63" t="s">
        <v>172</v>
      </c>
      <c r="AU243" s="263" t="s">
        <v>83</v>
      </c>
      <c r="AV243" s="14" t="s">
        <v>81</v>
      </c>
      <c r="AW243" s="14" t="s">
        <v>31</v>
      </c>
      <c r="AX243" s="14" t="s">
        <v>12</v>
      </c>
      <c r="AY243" s="263" t="s">
        <v>164</v>
      </c>
    </row>
    <row r="244" s="13" customFormat="1">
      <c r="A244" s="13"/>
      <c r="B244" s="242"/>
      <c r="C244" s="243"/>
      <c r="D244" s="244" t="s">
        <v>172</v>
      </c>
      <c r="E244" s="245" t="s">
        <v>1</v>
      </c>
      <c r="F244" s="246" t="s">
        <v>1610</v>
      </c>
      <c r="G244" s="243"/>
      <c r="H244" s="247">
        <v>29.420000000000002</v>
      </c>
      <c r="I244" s="248"/>
      <c r="J244" s="243"/>
      <c r="K244" s="243"/>
      <c r="L244" s="249"/>
      <c r="M244" s="250"/>
      <c r="N244" s="251"/>
      <c r="O244" s="251"/>
      <c r="P244" s="251"/>
      <c r="Q244" s="251"/>
      <c r="R244" s="251"/>
      <c r="S244" s="251"/>
      <c r="T244" s="252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3" t="s">
        <v>172</v>
      </c>
      <c r="AU244" s="253" t="s">
        <v>83</v>
      </c>
      <c r="AV244" s="13" t="s">
        <v>83</v>
      </c>
      <c r="AW244" s="13" t="s">
        <v>31</v>
      </c>
      <c r="AX244" s="13" t="s">
        <v>12</v>
      </c>
      <c r="AY244" s="253" t="s">
        <v>164</v>
      </c>
    </row>
    <row r="245" s="14" customFormat="1">
      <c r="A245" s="14"/>
      <c r="B245" s="254"/>
      <c r="C245" s="255"/>
      <c r="D245" s="244" t="s">
        <v>172</v>
      </c>
      <c r="E245" s="256" t="s">
        <v>1</v>
      </c>
      <c r="F245" s="257" t="s">
        <v>281</v>
      </c>
      <c r="G245" s="255"/>
      <c r="H245" s="256" t="s">
        <v>1</v>
      </c>
      <c r="I245" s="258"/>
      <c r="J245" s="255"/>
      <c r="K245" s="255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172</v>
      </c>
      <c r="AU245" s="263" t="s">
        <v>83</v>
      </c>
      <c r="AV245" s="14" t="s">
        <v>81</v>
      </c>
      <c r="AW245" s="14" t="s">
        <v>31</v>
      </c>
      <c r="AX245" s="14" t="s">
        <v>12</v>
      </c>
      <c r="AY245" s="263" t="s">
        <v>164</v>
      </c>
    </row>
    <row r="246" s="13" customFormat="1">
      <c r="A246" s="13"/>
      <c r="B246" s="242"/>
      <c r="C246" s="243"/>
      <c r="D246" s="244" t="s">
        <v>172</v>
      </c>
      <c r="E246" s="245" t="s">
        <v>1</v>
      </c>
      <c r="F246" s="246" t="s">
        <v>1611</v>
      </c>
      <c r="G246" s="243"/>
      <c r="H246" s="247">
        <v>18.079999999999998</v>
      </c>
      <c r="I246" s="248"/>
      <c r="J246" s="243"/>
      <c r="K246" s="243"/>
      <c r="L246" s="249"/>
      <c r="M246" s="250"/>
      <c r="N246" s="251"/>
      <c r="O246" s="251"/>
      <c r="P246" s="251"/>
      <c r="Q246" s="251"/>
      <c r="R246" s="251"/>
      <c r="S246" s="251"/>
      <c r="T246" s="25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3" t="s">
        <v>172</v>
      </c>
      <c r="AU246" s="253" t="s">
        <v>83</v>
      </c>
      <c r="AV246" s="13" t="s">
        <v>83</v>
      </c>
      <c r="AW246" s="13" t="s">
        <v>31</v>
      </c>
      <c r="AX246" s="13" t="s">
        <v>12</v>
      </c>
      <c r="AY246" s="253" t="s">
        <v>164</v>
      </c>
    </row>
    <row r="247" s="14" customFormat="1">
      <c r="A247" s="14"/>
      <c r="B247" s="254"/>
      <c r="C247" s="255"/>
      <c r="D247" s="244" t="s">
        <v>172</v>
      </c>
      <c r="E247" s="256" t="s">
        <v>1</v>
      </c>
      <c r="F247" s="257" t="s">
        <v>283</v>
      </c>
      <c r="G247" s="255"/>
      <c r="H247" s="256" t="s">
        <v>1</v>
      </c>
      <c r="I247" s="258"/>
      <c r="J247" s="255"/>
      <c r="K247" s="255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172</v>
      </c>
      <c r="AU247" s="263" t="s">
        <v>83</v>
      </c>
      <c r="AV247" s="14" t="s">
        <v>81</v>
      </c>
      <c r="AW247" s="14" t="s">
        <v>31</v>
      </c>
      <c r="AX247" s="14" t="s">
        <v>12</v>
      </c>
      <c r="AY247" s="263" t="s">
        <v>164</v>
      </c>
    </row>
    <row r="248" s="13" customFormat="1">
      <c r="A248" s="13"/>
      <c r="B248" s="242"/>
      <c r="C248" s="243"/>
      <c r="D248" s="244" t="s">
        <v>172</v>
      </c>
      <c r="E248" s="245" t="s">
        <v>1</v>
      </c>
      <c r="F248" s="246" t="s">
        <v>1612</v>
      </c>
      <c r="G248" s="243"/>
      <c r="H248" s="247">
        <v>195.15000000000001</v>
      </c>
      <c r="I248" s="248"/>
      <c r="J248" s="243"/>
      <c r="K248" s="243"/>
      <c r="L248" s="249"/>
      <c r="M248" s="250"/>
      <c r="N248" s="251"/>
      <c r="O248" s="251"/>
      <c r="P248" s="251"/>
      <c r="Q248" s="251"/>
      <c r="R248" s="251"/>
      <c r="S248" s="251"/>
      <c r="T248" s="252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53" t="s">
        <v>172</v>
      </c>
      <c r="AU248" s="253" t="s">
        <v>83</v>
      </c>
      <c r="AV248" s="13" t="s">
        <v>83</v>
      </c>
      <c r="AW248" s="13" t="s">
        <v>31</v>
      </c>
      <c r="AX248" s="13" t="s">
        <v>12</v>
      </c>
      <c r="AY248" s="253" t="s">
        <v>164</v>
      </c>
    </row>
    <row r="249" s="14" customFormat="1">
      <c r="A249" s="14"/>
      <c r="B249" s="254"/>
      <c r="C249" s="255"/>
      <c r="D249" s="244" t="s">
        <v>172</v>
      </c>
      <c r="E249" s="256" t="s">
        <v>1</v>
      </c>
      <c r="F249" s="257" t="s">
        <v>284</v>
      </c>
      <c r="G249" s="255"/>
      <c r="H249" s="256" t="s">
        <v>1</v>
      </c>
      <c r="I249" s="258"/>
      <c r="J249" s="255"/>
      <c r="K249" s="255"/>
      <c r="L249" s="259"/>
      <c r="M249" s="260"/>
      <c r="N249" s="261"/>
      <c r="O249" s="261"/>
      <c r="P249" s="261"/>
      <c r="Q249" s="261"/>
      <c r="R249" s="261"/>
      <c r="S249" s="261"/>
      <c r="T249" s="26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63" t="s">
        <v>172</v>
      </c>
      <c r="AU249" s="263" t="s">
        <v>83</v>
      </c>
      <c r="AV249" s="14" t="s">
        <v>81</v>
      </c>
      <c r="AW249" s="14" t="s">
        <v>31</v>
      </c>
      <c r="AX249" s="14" t="s">
        <v>12</v>
      </c>
      <c r="AY249" s="263" t="s">
        <v>164</v>
      </c>
    </row>
    <row r="250" s="13" customFormat="1">
      <c r="A250" s="13"/>
      <c r="B250" s="242"/>
      <c r="C250" s="243"/>
      <c r="D250" s="244" t="s">
        <v>172</v>
      </c>
      <c r="E250" s="245" t="s">
        <v>1</v>
      </c>
      <c r="F250" s="246" t="s">
        <v>1613</v>
      </c>
      <c r="G250" s="243"/>
      <c r="H250" s="247">
        <v>95.959999999999994</v>
      </c>
      <c r="I250" s="248"/>
      <c r="J250" s="243"/>
      <c r="K250" s="243"/>
      <c r="L250" s="249"/>
      <c r="M250" s="250"/>
      <c r="N250" s="251"/>
      <c r="O250" s="251"/>
      <c r="P250" s="251"/>
      <c r="Q250" s="251"/>
      <c r="R250" s="251"/>
      <c r="S250" s="251"/>
      <c r="T250" s="252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53" t="s">
        <v>172</v>
      </c>
      <c r="AU250" s="253" t="s">
        <v>83</v>
      </c>
      <c r="AV250" s="13" t="s">
        <v>83</v>
      </c>
      <c r="AW250" s="13" t="s">
        <v>31</v>
      </c>
      <c r="AX250" s="13" t="s">
        <v>12</v>
      </c>
      <c r="AY250" s="253" t="s">
        <v>164</v>
      </c>
    </row>
    <row r="251" s="14" customFormat="1">
      <c r="A251" s="14"/>
      <c r="B251" s="254"/>
      <c r="C251" s="255"/>
      <c r="D251" s="244" t="s">
        <v>172</v>
      </c>
      <c r="E251" s="256" t="s">
        <v>1</v>
      </c>
      <c r="F251" s="257" t="s">
        <v>286</v>
      </c>
      <c r="G251" s="255"/>
      <c r="H251" s="256" t="s">
        <v>1</v>
      </c>
      <c r="I251" s="258"/>
      <c r="J251" s="255"/>
      <c r="K251" s="255"/>
      <c r="L251" s="259"/>
      <c r="M251" s="260"/>
      <c r="N251" s="261"/>
      <c r="O251" s="261"/>
      <c r="P251" s="261"/>
      <c r="Q251" s="261"/>
      <c r="R251" s="261"/>
      <c r="S251" s="261"/>
      <c r="T251" s="26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63" t="s">
        <v>172</v>
      </c>
      <c r="AU251" s="263" t="s">
        <v>83</v>
      </c>
      <c r="AV251" s="14" t="s">
        <v>81</v>
      </c>
      <c r="AW251" s="14" t="s">
        <v>31</v>
      </c>
      <c r="AX251" s="14" t="s">
        <v>12</v>
      </c>
      <c r="AY251" s="263" t="s">
        <v>164</v>
      </c>
    </row>
    <row r="252" s="13" customFormat="1">
      <c r="A252" s="13"/>
      <c r="B252" s="242"/>
      <c r="C252" s="243"/>
      <c r="D252" s="244" t="s">
        <v>172</v>
      </c>
      <c r="E252" s="245" t="s">
        <v>1</v>
      </c>
      <c r="F252" s="246" t="s">
        <v>1614</v>
      </c>
      <c r="G252" s="243"/>
      <c r="H252" s="247">
        <v>51.039999999999999</v>
      </c>
      <c r="I252" s="248"/>
      <c r="J252" s="243"/>
      <c r="K252" s="243"/>
      <c r="L252" s="249"/>
      <c r="M252" s="250"/>
      <c r="N252" s="251"/>
      <c r="O252" s="251"/>
      <c r="P252" s="251"/>
      <c r="Q252" s="251"/>
      <c r="R252" s="251"/>
      <c r="S252" s="251"/>
      <c r="T252" s="252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3" t="s">
        <v>172</v>
      </c>
      <c r="AU252" s="253" t="s">
        <v>83</v>
      </c>
      <c r="AV252" s="13" t="s">
        <v>83</v>
      </c>
      <c r="AW252" s="13" t="s">
        <v>31</v>
      </c>
      <c r="AX252" s="13" t="s">
        <v>12</v>
      </c>
      <c r="AY252" s="253" t="s">
        <v>164</v>
      </c>
    </row>
    <row r="253" s="14" customFormat="1">
      <c r="A253" s="14"/>
      <c r="B253" s="254"/>
      <c r="C253" s="255"/>
      <c r="D253" s="244" t="s">
        <v>172</v>
      </c>
      <c r="E253" s="256" t="s">
        <v>1</v>
      </c>
      <c r="F253" s="257" t="s">
        <v>289</v>
      </c>
      <c r="G253" s="255"/>
      <c r="H253" s="256" t="s">
        <v>1</v>
      </c>
      <c r="I253" s="258"/>
      <c r="J253" s="255"/>
      <c r="K253" s="255"/>
      <c r="L253" s="259"/>
      <c r="M253" s="260"/>
      <c r="N253" s="261"/>
      <c r="O253" s="261"/>
      <c r="P253" s="261"/>
      <c r="Q253" s="261"/>
      <c r="R253" s="261"/>
      <c r="S253" s="261"/>
      <c r="T253" s="26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63" t="s">
        <v>172</v>
      </c>
      <c r="AU253" s="263" t="s">
        <v>83</v>
      </c>
      <c r="AV253" s="14" t="s">
        <v>81</v>
      </c>
      <c r="AW253" s="14" t="s">
        <v>31</v>
      </c>
      <c r="AX253" s="14" t="s">
        <v>12</v>
      </c>
      <c r="AY253" s="263" t="s">
        <v>164</v>
      </c>
    </row>
    <row r="254" s="13" customFormat="1">
      <c r="A254" s="13"/>
      <c r="B254" s="242"/>
      <c r="C254" s="243"/>
      <c r="D254" s="244" t="s">
        <v>172</v>
      </c>
      <c r="E254" s="245" t="s">
        <v>1</v>
      </c>
      <c r="F254" s="246" t="s">
        <v>1615</v>
      </c>
      <c r="G254" s="243"/>
      <c r="H254" s="247">
        <v>14.4</v>
      </c>
      <c r="I254" s="248"/>
      <c r="J254" s="243"/>
      <c r="K254" s="243"/>
      <c r="L254" s="249"/>
      <c r="M254" s="250"/>
      <c r="N254" s="251"/>
      <c r="O254" s="251"/>
      <c r="P254" s="251"/>
      <c r="Q254" s="251"/>
      <c r="R254" s="251"/>
      <c r="S254" s="251"/>
      <c r="T254" s="252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3" t="s">
        <v>172</v>
      </c>
      <c r="AU254" s="253" t="s">
        <v>83</v>
      </c>
      <c r="AV254" s="13" t="s">
        <v>83</v>
      </c>
      <c r="AW254" s="13" t="s">
        <v>31</v>
      </c>
      <c r="AX254" s="13" t="s">
        <v>12</v>
      </c>
      <c r="AY254" s="253" t="s">
        <v>164</v>
      </c>
    </row>
    <row r="255" s="14" customFormat="1">
      <c r="A255" s="14"/>
      <c r="B255" s="254"/>
      <c r="C255" s="255"/>
      <c r="D255" s="244" t="s">
        <v>172</v>
      </c>
      <c r="E255" s="256" t="s">
        <v>1</v>
      </c>
      <c r="F255" s="257" t="s">
        <v>288</v>
      </c>
      <c r="G255" s="255"/>
      <c r="H255" s="256" t="s">
        <v>1</v>
      </c>
      <c r="I255" s="258"/>
      <c r="J255" s="255"/>
      <c r="K255" s="255"/>
      <c r="L255" s="259"/>
      <c r="M255" s="260"/>
      <c r="N255" s="261"/>
      <c r="O255" s="261"/>
      <c r="P255" s="261"/>
      <c r="Q255" s="261"/>
      <c r="R255" s="261"/>
      <c r="S255" s="261"/>
      <c r="T255" s="26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63" t="s">
        <v>172</v>
      </c>
      <c r="AU255" s="263" t="s">
        <v>83</v>
      </c>
      <c r="AV255" s="14" t="s">
        <v>81</v>
      </c>
      <c r="AW255" s="14" t="s">
        <v>31</v>
      </c>
      <c r="AX255" s="14" t="s">
        <v>12</v>
      </c>
      <c r="AY255" s="263" t="s">
        <v>164</v>
      </c>
    </row>
    <row r="256" s="13" customFormat="1">
      <c r="A256" s="13"/>
      <c r="B256" s="242"/>
      <c r="C256" s="243"/>
      <c r="D256" s="244" t="s">
        <v>172</v>
      </c>
      <c r="E256" s="245" t="s">
        <v>1</v>
      </c>
      <c r="F256" s="246" t="s">
        <v>1616</v>
      </c>
      <c r="G256" s="243"/>
      <c r="H256" s="247">
        <v>66.670000000000002</v>
      </c>
      <c r="I256" s="248"/>
      <c r="J256" s="243"/>
      <c r="K256" s="243"/>
      <c r="L256" s="249"/>
      <c r="M256" s="250"/>
      <c r="N256" s="251"/>
      <c r="O256" s="251"/>
      <c r="P256" s="251"/>
      <c r="Q256" s="251"/>
      <c r="R256" s="251"/>
      <c r="S256" s="251"/>
      <c r="T256" s="25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3" t="s">
        <v>172</v>
      </c>
      <c r="AU256" s="253" t="s">
        <v>83</v>
      </c>
      <c r="AV256" s="13" t="s">
        <v>83</v>
      </c>
      <c r="AW256" s="13" t="s">
        <v>31</v>
      </c>
      <c r="AX256" s="13" t="s">
        <v>12</v>
      </c>
      <c r="AY256" s="253" t="s">
        <v>164</v>
      </c>
    </row>
    <row r="257" s="15" customFormat="1">
      <c r="A257" s="15"/>
      <c r="B257" s="264"/>
      <c r="C257" s="265"/>
      <c r="D257" s="244" t="s">
        <v>172</v>
      </c>
      <c r="E257" s="266" t="s">
        <v>1</v>
      </c>
      <c r="F257" s="267" t="s">
        <v>180</v>
      </c>
      <c r="G257" s="265"/>
      <c r="H257" s="268">
        <v>1214.1800000000001</v>
      </c>
      <c r="I257" s="269"/>
      <c r="J257" s="265"/>
      <c r="K257" s="265"/>
      <c r="L257" s="270"/>
      <c r="M257" s="271"/>
      <c r="N257" s="272"/>
      <c r="O257" s="272"/>
      <c r="P257" s="272"/>
      <c r="Q257" s="272"/>
      <c r="R257" s="272"/>
      <c r="S257" s="272"/>
      <c r="T257" s="273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74" t="s">
        <v>172</v>
      </c>
      <c r="AU257" s="274" t="s">
        <v>83</v>
      </c>
      <c r="AV257" s="15" t="s">
        <v>170</v>
      </c>
      <c r="AW257" s="15" t="s">
        <v>31</v>
      </c>
      <c r="AX257" s="15" t="s">
        <v>81</v>
      </c>
      <c r="AY257" s="274" t="s">
        <v>164</v>
      </c>
    </row>
    <row r="258" s="13" customFormat="1">
      <c r="A258" s="13"/>
      <c r="B258" s="242"/>
      <c r="C258" s="243"/>
      <c r="D258" s="244" t="s">
        <v>172</v>
      </c>
      <c r="E258" s="243"/>
      <c r="F258" s="246" t="s">
        <v>1621</v>
      </c>
      <c r="G258" s="243"/>
      <c r="H258" s="247">
        <v>485.67200000000003</v>
      </c>
      <c r="I258" s="248"/>
      <c r="J258" s="243"/>
      <c r="K258" s="243"/>
      <c r="L258" s="249"/>
      <c r="M258" s="250"/>
      <c r="N258" s="251"/>
      <c r="O258" s="251"/>
      <c r="P258" s="251"/>
      <c r="Q258" s="251"/>
      <c r="R258" s="251"/>
      <c r="S258" s="251"/>
      <c r="T258" s="252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T258" s="253" t="s">
        <v>172</v>
      </c>
      <c r="AU258" s="253" t="s">
        <v>83</v>
      </c>
      <c r="AV258" s="13" t="s">
        <v>83</v>
      </c>
      <c r="AW258" s="13" t="s">
        <v>4</v>
      </c>
      <c r="AX258" s="13" t="s">
        <v>81</v>
      </c>
      <c r="AY258" s="253" t="s">
        <v>164</v>
      </c>
    </row>
    <row r="259" s="2" customFormat="1" ht="33" customHeight="1">
      <c r="A259" s="39"/>
      <c r="B259" s="40"/>
      <c r="C259" s="228" t="s">
        <v>348</v>
      </c>
      <c r="D259" s="228" t="s">
        <v>166</v>
      </c>
      <c r="E259" s="229" t="s">
        <v>1622</v>
      </c>
      <c r="F259" s="230" t="s">
        <v>1623</v>
      </c>
      <c r="G259" s="231" t="s">
        <v>269</v>
      </c>
      <c r="H259" s="232">
        <v>607.09000000000003</v>
      </c>
      <c r="I259" s="233"/>
      <c r="J259" s="234">
        <f>ROUND(I259*H259,2)</f>
        <v>0</v>
      </c>
      <c r="K259" s="235"/>
      <c r="L259" s="45"/>
      <c r="M259" s="236" t="s">
        <v>1</v>
      </c>
      <c r="N259" s="237" t="s">
        <v>39</v>
      </c>
      <c r="O259" s="92"/>
      <c r="P259" s="238">
        <f>O259*H259</f>
        <v>0</v>
      </c>
      <c r="Q259" s="238">
        <v>0</v>
      </c>
      <c r="R259" s="238">
        <f>Q259*H259</f>
        <v>0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170</v>
      </c>
      <c r="AT259" s="240" t="s">
        <v>166</v>
      </c>
      <c r="AU259" s="240" t="s">
        <v>83</v>
      </c>
      <c r="AY259" s="18" t="s">
        <v>164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81</v>
      </c>
      <c r="BK259" s="241">
        <f>ROUND(I259*H259,2)</f>
        <v>0</v>
      </c>
      <c r="BL259" s="18" t="s">
        <v>170</v>
      </c>
      <c r="BM259" s="240" t="s">
        <v>1624</v>
      </c>
    </row>
    <row r="260" s="14" customFormat="1">
      <c r="A260" s="14"/>
      <c r="B260" s="254"/>
      <c r="C260" s="255"/>
      <c r="D260" s="244" t="s">
        <v>172</v>
      </c>
      <c r="E260" s="256" t="s">
        <v>1</v>
      </c>
      <c r="F260" s="257" t="s">
        <v>352</v>
      </c>
      <c r="G260" s="255"/>
      <c r="H260" s="256" t="s">
        <v>1</v>
      </c>
      <c r="I260" s="258"/>
      <c r="J260" s="255"/>
      <c r="K260" s="255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172</v>
      </c>
      <c r="AU260" s="263" t="s">
        <v>83</v>
      </c>
      <c r="AV260" s="14" t="s">
        <v>81</v>
      </c>
      <c r="AW260" s="14" t="s">
        <v>31</v>
      </c>
      <c r="AX260" s="14" t="s">
        <v>12</v>
      </c>
      <c r="AY260" s="263" t="s">
        <v>164</v>
      </c>
    </row>
    <row r="261" s="14" customFormat="1">
      <c r="A261" s="14"/>
      <c r="B261" s="254"/>
      <c r="C261" s="255"/>
      <c r="D261" s="244" t="s">
        <v>172</v>
      </c>
      <c r="E261" s="256" t="s">
        <v>1</v>
      </c>
      <c r="F261" s="257" t="s">
        <v>1605</v>
      </c>
      <c r="G261" s="255"/>
      <c r="H261" s="256" t="s">
        <v>1</v>
      </c>
      <c r="I261" s="258"/>
      <c r="J261" s="255"/>
      <c r="K261" s="255"/>
      <c r="L261" s="259"/>
      <c r="M261" s="260"/>
      <c r="N261" s="261"/>
      <c r="O261" s="261"/>
      <c r="P261" s="261"/>
      <c r="Q261" s="261"/>
      <c r="R261" s="261"/>
      <c r="S261" s="261"/>
      <c r="T261" s="262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T261" s="263" t="s">
        <v>172</v>
      </c>
      <c r="AU261" s="263" t="s">
        <v>83</v>
      </c>
      <c r="AV261" s="14" t="s">
        <v>81</v>
      </c>
      <c r="AW261" s="14" t="s">
        <v>31</v>
      </c>
      <c r="AX261" s="14" t="s">
        <v>12</v>
      </c>
      <c r="AY261" s="263" t="s">
        <v>164</v>
      </c>
    </row>
    <row r="262" s="14" customFormat="1">
      <c r="A262" s="14"/>
      <c r="B262" s="254"/>
      <c r="C262" s="255"/>
      <c r="D262" s="244" t="s">
        <v>172</v>
      </c>
      <c r="E262" s="256" t="s">
        <v>1</v>
      </c>
      <c r="F262" s="257" t="s">
        <v>271</v>
      </c>
      <c r="G262" s="255"/>
      <c r="H262" s="256" t="s">
        <v>1</v>
      </c>
      <c r="I262" s="258"/>
      <c r="J262" s="255"/>
      <c r="K262" s="255"/>
      <c r="L262" s="259"/>
      <c r="M262" s="260"/>
      <c r="N262" s="261"/>
      <c r="O262" s="261"/>
      <c r="P262" s="261"/>
      <c r="Q262" s="261"/>
      <c r="R262" s="261"/>
      <c r="S262" s="261"/>
      <c r="T262" s="26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63" t="s">
        <v>172</v>
      </c>
      <c r="AU262" s="263" t="s">
        <v>83</v>
      </c>
      <c r="AV262" s="14" t="s">
        <v>81</v>
      </c>
      <c r="AW262" s="14" t="s">
        <v>31</v>
      </c>
      <c r="AX262" s="14" t="s">
        <v>12</v>
      </c>
      <c r="AY262" s="263" t="s">
        <v>164</v>
      </c>
    </row>
    <row r="263" s="13" customFormat="1">
      <c r="A263" s="13"/>
      <c r="B263" s="242"/>
      <c r="C263" s="243"/>
      <c r="D263" s="244" t="s">
        <v>172</v>
      </c>
      <c r="E263" s="245" t="s">
        <v>1</v>
      </c>
      <c r="F263" s="246" t="s">
        <v>1606</v>
      </c>
      <c r="G263" s="243"/>
      <c r="H263" s="247">
        <v>249.61000000000001</v>
      </c>
      <c r="I263" s="248"/>
      <c r="J263" s="243"/>
      <c r="K263" s="243"/>
      <c r="L263" s="249"/>
      <c r="M263" s="250"/>
      <c r="N263" s="251"/>
      <c r="O263" s="251"/>
      <c r="P263" s="251"/>
      <c r="Q263" s="251"/>
      <c r="R263" s="251"/>
      <c r="S263" s="251"/>
      <c r="T263" s="252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53" t="s">
        <v>172</v>
      </c>
      <c r="AU263" s="253" t="s">
        <v>83</v>
      </c>
      <c r="AV263" s="13" t="s">
        <v>83</v>
      </c>
      <c r="AW263" s="13" t="s">
        <v>31</v>
      </c>
      <c r="AX263" s="13" t="s">
        <v>12</v>
      </c>
      <c r="AY263" s="253" t="s">
        <v>164</v>
      </c>
    </row>
    <row r="264" s="14" customFormat="1">
      <c r="A264" s="14"/>
      <c r="B264" s="254"/>
      <c r="C264" s="255"/>
      <c r="D264" s="244" t="s">
        <v>172</v>
      </c>
      <c r="E264" s="256" t="s">
        <v>1</v>
      </c>
      <c r="F264" s="257" t="s">
        <v>273</v>
      </c>
      <c r="G264" s="255"/>
      <c r="H264" s="256" t="s">
        <v>1</v>
      </c>
      <c r="I264" s="258"/>
      <c r="J264" s="255"/>
      <c r="K264" s="255"/>
      <c r="L264" s="259"/>
      <c r="M264" s="260"/>
      <c r="N264" s="261"/>
      <c r="O264" s="261"/>
      <c r="P264" s="261"/>
      <c r="Q264" s="261"/>
      <c r="R264" s="261"/>
      <c r="S264" s="261"/>
      <c r="T264" s="262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63" t="s">
        <v>172</v>
      </c>
      <c r="AU264" s="263" t="s">
        <v>83</v>
      </c>
      <c r="AV264" s="14" t="s">
        <v>81</v>
      </c>
      <c r="AW264" s="14" t="s">
        <v>31</v>
      </c>
      <c r="AX264" s="14" t="s">
        <v>12</v>
      </c>
      <c r="AY264" s="263" t="s">
        <v>164</v>
      </c>
    </row>
    <row r="265" s="13" customFormat="1">
      <c r="A265" s="13"/>
      <c r="B265" s="242"/>
      <c r="C265" s="243"/>
      <c r="D265" s="244" t="s">
        <v>172</v>
      </c>
      <c r="E265" s="245" t="s">
        <v>1</v>
      </c>
      <c r="F265" s="246" t="s">
        <v>1607</v>
      </c>
      <c r="G265" s="243"/>
      <c r="H265" s="247">
        <v>176.11000000000001</v>
      </c>
      <c r="I265" s="248"/>
      <c r="J265" s="243"/>
      <c r="K265" s="243"/>
      <c r="L265" s="249"/>
      <c r="M265" s="250"/>
      <c r="N265" s="251"/>
      <c r="O265" s="251"/>
      <c r="P265" s="251"/>
      <c r="Q265" s="251"/>
      <c r="R265" s="251"/>
      <c r="S265" s="251"/>
      <c r="T265" s="25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3" t="s">
        <v>172</v>
      </c>
      <c r="AU265" s="253" t="s">
        <v>83</v>
      </c>
      <c r="AV265" s="13" t="s">
        <v>83</v>
      </c>
      <c r="AW265" s="13" t="s">
        <v>31</v>
      </c>
      <c r="AX265" s="13" t="s">
        <v>12</v>
      </c>
      <c r="AY265" s="253" t="s">
        <v>164</v>
      </c>
    </row>
    <row r="266" s="14" customFormat="1">
      <c r="A266" s="14"/>
      <c r="B266" s="254"/>
      <c r="C266" s="255"/>
      <c r="D266" s="244" t="s">
        <v>172</v>
      </c>
      <c r="E266" s="256" t="s">
        <v>1</v>
      </c>
      <c r="F266" s="257" t="s">
        <v>275</v>
      </c>
      <c r="G266" s="255"/>
      <c r="H266" s="256" t="s">
        <v>1</v>
      </c>
      <c r="I266" s="258"/>
      <c r="J266" s="255"/>
      <c r="K266" s="255"/>
      <c r="L266" s="259"/>
      <c r="M266" s="260"/>
      <c r="N266" s="261"/>
      <c r="O266" s="261"/>
      <c r="P266" s="261"/>
      <c r="Q266" s="261"/>
      <c r="R266" s="261"/>
      <c r="S266" s="261"/>
      <c r="T266" s="262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63" t="s">
        <v>172</v>
      </c>
      <c r="AU266" s="263" t="s">
        <v>83</v>
      </c>
      <c r="AV266" s="14" t="s">
        <v>81</v>
      </c>
      <c r="AW266" s="14" t="s">
        <v>31</v>
      </c>
      <c r="AX266" s="14" t="s">
        <v>12</v>
      </c>
      <c r="AY266" s="263" t="s">
        <v>164</v>
      </c>
    </row>
    <row r="267" s="13" customFormat="1">
      <c r="A267" s="13"/>
      <c r="B267" s="242"/>
      <c r="C267" s="243"/>
      <c r="D267" s="244" t="s">
        <v>172</v>
      </c>
      <c r="E267" s="245" t="s">
        <v>1</v>
      </c>
      <c r="F267" s="246" t="s">
        <v>1608</v>
      </c>
      <c r="G267" s="243"/>
      <c r="H267" s="247">
        <v>299.51999999999998</v>
      </c>
      <c r="I267" s="248"/>
      <c r="J267" s="243"/>
      <c r="K267" s="243"/>
      <c r="L267" s="249"/>
      <c r="M267" s="250"/>
      <c r="N267" s="251"/>
      <c r="O267" s="251"/>
      <c r="P267" s="251"/>
      <c r="Q267" s="251"/>
      <c r="R267" s="251"/>
      <c r="S267" s="251"/>
      <c r="T267" s="252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3" t="s">
        <v>172</v>
      </c>
      <c r="AU267" s="253" t="s">
        <v>83</v>
      </c>
      <c r="AV267" s="13" t="s">
        <v>83</v>
      </c>
      <c r="AW267" s="13" t="s">
        <v>31</v>
      </c>
      <c r="AX267" s="13" t="s">
        <v>12</v>
      </c>
      <c r="AY267" s="253" t="s">
        <v>164</v>
      </c>
    </row>
    <row r="268" s="14" customFormat="1">
      <c r="A268" s="14"/>
      <c r="B268" s="254"/>
      <c r="C268" s="255"/>
      <c r="D268" s="244" t="s">
        <v>172</v>
      </c>
      <c r="E268" s="256" t="s">
        <v>1</v>
      </c>
      <c r="F268" s="257" t="s">
        <v>277</v>
      </c>
      <c r="G268" s="255"/>
      <c r="H268" s="256" t="s">
        <v>1</v>
      </c>
      <c r="I268" s="258"/>
      <c r="J268" s="255"/>
      <c r="K268" s="255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172</v>
      </c>
      <c r="AU268" s="263" t="s">
        <v>83</v>
      </c>
      <c r="AV268" s="14" t="s">
        <v>81</v>
      </c>
      <c r="AW268" s="14" t="s">
        <v>31</v>
      </c>
      <c r="AX268" s="14" t="s">
        <v>12</v>
      </c>
      <c r="AY268" s="263" t="s">
        <v>164</v>
      </c>
    </row>
    <row r="269" s="13" customFormat="1">
      <c r="A269" s="13"/>
      <c r="B269" s="242"/>
      <c r="C269" s="243"/>
      <c r="D269" s="244" t="s">
        <v>172</v>
      </c>
      <c r="E269" s="245" t="s">
        <v>1</v>
      </c>
      <c r="F269" s="246" t="s">
        <v>1609</v>
      </c>
      <c r="G269" s="243"/>
      <c r="H269" s="247">
        <v>18.219999999999999</v>
      </c>
      <c r="I269" s="248"/>
      <c r="J269" s="243"/>
      <c r="K269" s="243"/>
      <c r="L269" s="249"/>
      <c r="M269" s="250"/>
      <c r="N269" s="251"/>
      <c r="O269" s="251"/>
      <c r="P269" s="251"/>
      <c r="Q269" s="251"/>
      <c r="R269" s="251"/>
      <c r="S269" s="251"/>
      <c r="T269" s="252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53" t="s">
        <v>172</v>
      </c>
      <c r="AU269" s="253" t="s">
        <v>83</v>
      </c>
      <c r="AV269" s="13" t="s">
        <v>83</v>
      </c>
      <c r="AW269" s="13" t="s">
        <v>31</v>
      </c>
      <c r="AX269" s="13" t="s">
        <v>12</v>
      </c>
      <c r="AY269" s="253" t="s">
        <v>164</v>
      </c>
    </row>
    <row r="270" s="14" customFormat="1">
      <c r="A270" s="14"/>
      <c r="B270" s="254"/>
      <c r="C270" s="255"/>
      <c r="D270" s="244" t="s">
        <v>172</v>
      </c>
      <c r="E270" s="256" t="s">
        <v>1</v>
      </c>
      <c r="F270" s="257" t="s">
        <v>279</v>
      </c>
      <c r="G270" s="255"/>
      <c r="H270" s="256" t="s">
        <v>1</v>
      </c>
      <c r="I270" s="258"/>
      <c r="J270" s="255"/>
      <c r="K270" s="255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172</v>
      </c>
      <c r="AU270" s="263" t="s">
        <v>83</v>
      </c>
      <c r="AV270" s="14" t="s">
        <v>81</v>
      </c>
      <c r="AW270" s="14" t="s">
        <v>31</v>
      </c>
      <c r="AX270" s="14" t="s">
        <v>12</v>
      </c>
      <c r="AY270" s="263" t="s">
        <v>164</v>
      </c>
    </row>
    <row r="271" s="13" customFormat="1">
      <c r="A271" s="13"/>
      <c r="B271" s="242"/>
      <c r="C271" s="243"/>
      <c r="D271" s="244" t="s">
        <v>172</v>
      </c>
      <c r="E271" s="245" t="s">
        <v>1</v>
      </c>
      <c r="F271" s="246" t="s">
        <v>1610</v>
      </c>
      <c r="G271" s="243"/>
      <c r="H271" s="247">
        <v>29.420000000000002</v>
      </c>
      <c r="I271" s="248"/>
      <c r="J271" s="243"/>
      <c r="K271" s="243"/>
      <c r="L271" s="249"/>
      <c r="M271" s="250"/>
      <c r="N271" s="251"/>
      <c r="O271" s="251"/>
      <c r="P271" s="251"/>
      <c r="Q271" s="251"/>
      <c r="R271" s="251"/>
      <c r="S271" s="251"/>
      <c r="T271" s="252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53" t="s">
        <v>172</v>
      </c>
      <c r="AU271" s="253" t="s">
        <v>83</v>
      </c>
      <c r="AV271" s="13" t="s">
        <v>83</v>
      </c>
      <c r="AW271" s="13" t="s">
        <v>31</v>
      </c>
      <c r="AX271" s="13" t="s">
        <v>12</v>
      </c>
      <c r="AY271" s="253" t="s">
        <v>164</v>
      </c>
    </row>
    <row r="272" s="14" customFormat="1">
      <c r="A272" s="14"/>
      <c r="B272" s="254"/>
      <c r="C272" s="255"/>
      <c r="D272" s="244" t="s">
        <v>172</v>
      </c>
      <c r="E272" s="256" t="s">
        <v>1</v>
      </c>
      <c r="F272" s="257" t="s">
        <v>281</v>
      </c>
      <c r="G272" s="255"/>
      <c r="H272" s="256" t="s">
        <v>1</v>
      </c>
      <c r="I272" s="258"/>
      <c r="J272" s="255"/>
      <c r="K272" s="255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172</v>
      </c>
      <c r="AU272" s="263" t="s">
        <v>83</v>
      </c>
      <c r="AV272" s="14" t="s">
        <v>81</v>
      </c>
      <c r="AW272" s="14" t="s">
        <v>31</v>
      </c>
      <c r="AX272" s="14" t="s">
        <v>12</v>
      </c>
      <c r="AY272" s="263" t="s">
        <v>164</v>
      </c>
    </row>
    <row r="273" s="13" customFormat="1">
      <c r="A273" s="13"/>
      <c r="B273" s="242"/>
      <c r="C273" s="243"/>
      <c r="D273" s="244" t="s">
        <v>172</v>
      </c>
      <c r="E273" s="245" t="s">
        <v>1</v>
      </c>
      <c r="F273" s="246" t="s">
        <v>1611</v>
      </c>
      <c r="G273" s="243"/>
      <c r="H273" s="247">
        <v>18.079999999999998</v>
      </c>
      <c r="I273" s="248"/>
      <c r="J273" s="243"/>
      <c r="K273" s="243"/>
      <c r="L273" s="249"/>
      <c r="M273" s="250"/>
      <c r="N273" s="251"/>
      <c r="O273" s="251"/>
      <c r="P273" s="251"/>
      <c r="Q273" s="251"/>
      <c r="R273" s="251"/>
      <c r="S273" s="251"/>
      <c r="T273" s="25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3" t="s">
        <v>172</v>
      </c>
      <c r="AU273" s="253" t="s">
        <v>83</v>
      </c>
      <c r="AV273" s="13" t="s">
        <v>83</v>
      </c>
      <c r="AW273" s="13" t="s">
        <v>31</v>
      </c>
      <c r="AX273" s="13" t="s">
        <v>12</v>
      </c>
      <c r="AY273" s="253" t="s">
        <v>164</v>
      </c>
    </row>
    <row r="274" s="14" customFormat="1">
      <c r="A274" s="14"/>
      <c r="B274" s="254"/>
      <c r="C274" s="255"/>
      <c r="D274" s="244" t="s">
        <v>172</v>
      </c>
      <c r="E274" s="256" t="s">
        <v>1</v>
      </c>
      <c r="F274" s="257" t="s">
        <v>283</v>
      </c>
      <c r="G274" s="255"/>
      <c r="H274" s="256" t="s">
        <v>1</v>
      </c>
      <c r="I274" s="258"/>
      <c r="J274" s="255"/>
      <c r="K274" s="255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172</v>
      </c>
      <c r="AU274" s="263" t="s">
        <v>83</v>
      </c>
      <c r="AV274" s="14" t="s">
        <v>81</v>
      </c>
      <c r="AW274" s="14" t="s">
        <v>31</v>
      </c>
      <c r="AX274" s="14" t="s">
        <v>12</v>
      </c>
      <c r="AY274" s="263" t="s">
        <v>164</v>
      </c>
    </row>
    <row r="275" s="13" customFormat="1">
      <c r="A275" s="13"/>
      <c r="B275" s="242"/>
      <c r="C275" s="243"/>
      <c r="D275" s="244" t="s">
        <v>172</v>
      </c>
      <c r="E275" s="245" t="s">
        <v>1</v>
      </c>
      <c r="F275" s="246" t="s">
        <v>1612</v>
      </c>
      <c r="G275" s="243"/>
      <c r="H275" s="247">
        <v>195.15000000000001</v>
      </c>
      <c r="I275" s="248"/>
      <c r="J275" s="243"/>
      <c r="K275" s="243"/>
      <c r="L275" s="249"/>
      <c r="M275" s="250"/>
      <c r="N275" s="251"/>
      <c r="O275" s="251"/>
      <c r="P275" s="251"/>
      <c r="Q275" s="251"/>
      <c r="R275" s="251"/>
      <c r="S275" s="251"/>
      <c r="T275" s="252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3" t="s">
        <v>172</v>
      </c>
      <c r="AU275" s="253" t="s">
        <v>83</v>
      </c>
      <c r="AV275" s="13" t="s">
        <v>83</v>
      </c>
      <c r="AW275" s="13" t="s">
        <v>31</v>
      </c>
      <c r="AX275" s="13" t="s">
        <v>12</v>
      </c>
      <c r="AY275" s="253" t="s">
        <v>164</v>
      </c>
    </row>
    <row r="276" s="14" customFormat="1">
      <c r="A276" s="14"/>
      <c r="B276" s="254"/>
      <c r="C276" s="255"/>
      <c r="D276" s="244" t="s">
        <v>172</v>
      </c>
      <c r="E276" s="256" t="s">
        <v>1</v>
      </c>
      <c r="F276" s="257" t="s">
        <v>284</v>
      </c>
      <c r="G276" s="255"/>
      <c r="H276" s="256" t="s">
        <v>1</v>
      </c>
      <c r="I276" s="258"/>
      <c r="J276" s="255"/>
      <c r="K276" s="255"/>
      <c r="L276" s="259"/>
      <c r="M276" s="260"/>
      <c r="N276" s="261"/>
      <c r="O276" s="261"/>
      <c r="P276" s="261"/>
      <c r="Q276" s="261"/>
      <c r="R276" s="261"/>
      <c r="S276" s="261"/>
      <c r="T276" s="262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63" t="s">
        <v>172</v>
      </c>
      <c r="AU276" s="263" t="s">
        <v>83</v>
      </c>
      <c r="AV276" s="14" t="s">
        <v>81</v>
      </c>
      <c r="AW276" s="14" t="s">
        <v>31</v>
      </c>
      <c r="AX276" s="14" t="s">
        <v>12</v>
      </c>
      <c r="AY276" s="263" t="s">
        <v>164</v>
      </c>
    </row>
    <row r="277" s="13" customFormat="1">
      <c r="A277" s="13"/>
      <c r="B277" s="242"/>
      <c r="C277" s="243"/>
      <c r="D277" s="244" t="s">
        <v>172</v>
      </c>
      <c r="E277" s="245" t="s">
        <v>1</v>
      </c>
      <c r="F277" s="246" t="s">
        <v>1613</v>
      </c>
      <c r="G277" s="243"/>
      <c r="H277" s="247">
        <v>95.959999999999994</v>
      </c>
      <c r="I277" s="248"/>
      <c r="J277" s="243"/>
      <c r="K277" s="243"/>
      <c r="L277" s="249"/>
      <c r="M277" s="250"/>
      <c r="N277" s="251"/>
      <c r="O277" s="251"/>
      <c r="P277" s="251"/>
      <c r="Q277" s="251"/>
      <c r="R277" s="251"/>
      <c r="S277" s="251"/>
      <c r="T277" s="252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T277" s="253" t="s">
        <v>172</v>
      </c>
      <c r="AU277" s="253" t="s">
        <v>83</v>
      </c>
      <c r="AV277" s="13" t="s">
        <v>83</v>
      </c>
      <c r="AW277" s="13" t="s">
        <v>31</v>
      </c>
      <c r="AX277" s="13" t="s">
        <v>12</v>
      </c>
      <c r="AY277" s="253" t="s">
        <v>164</v>
      </c>
    </row>
    <row r="278" s="14" customFormat="1">
      <c r="A278" s="14"/>
      <c r="B278" s="254"/>
      <c r="C278" s="255"/>
      <c r="D278" s="244" t="s">
        <v>172</v>
      </c>
      <c r="E278" s="256" t="s">
        <v>1</v>
      </c>
      <c r="F278" s="257" t="s">
        <v>286</v>
      </c>
      <c r="G278" s="255"/>
      <c r="H278" s="256" t="s">
        <v>1</v>
      </c>
      <c r="I278" s="258"/>
      <c r="J278" s="255"/>
      <c r="K278" s="255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172</v>
      </c>
      <c r="AU278" s="263" t="s">
        <v>83</v>
      </c>
      <c r="AV278" s="14" t="s">
        <v>81</v>
      </c>
      <c r="AW278" s="14" t="s">
        <v>31</v>
      </c>
      <c r="AX278" s="14" t="s">
        <v>12</v>
      </c>
      <c r="AY278" s="263" t="s">
        <v>164</v>
      </c>
    </row>
    <row r="279" s="13" customFormat="1">
      <c r="A279" s="13"/>
      <c r="B279" s="242"/>
      <c r="C279" s="243"/>
      <c r="D279" s="244" t="s">
        <v>172</v>
      </c>
      <c r="E279" s="245" t="s">
        <v>1</v>
      </c>
      <c r="F279" s="246" t="s">
        <v>1614</v>
      </c>
      <c r="G279" s="243"/>
      <c r="H279" s="247">
        <v>51.039999999999999</v>
      </c>
      <c r="I279" s="248"/>
      <c r="J279" s="243"/>
      <c r="K279" s="243"/>
      <c r="L279" s="249"/>
      <c r="M279" s="250"/>
      <c r="N279" s="251"/>
      <c r="O279" s="251"/>
      <c r="P279" s="251"/>
      <c r="Q279" s="251"/>
      <c r="R279" s="251"/>
      <c r="S279" s="251"/>
      <c r="T279" s="252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53" t="s">
        <v>172</v>
      </c>
      <c r="AU279" s="253" t="s">
        <v>83</v>
      </c>
      <c r="AV279" s="13" t="s">
        <v>83</v>
      </c>
      <c r="AW279" s="13" t="s">
        <v>31</v>
      </c>
      <c r="AX279" s="13" t="s">
        <v>12</v>
      </c>
      <c r="AY279" s="253" t="s">
        <v>164</v>
      </c>
    </row>
    <row r="280" s="14" customFormat="1">
      <c r="A280" s="14"/>
      <c r="B280" s="254"/>
      <c r="C280" s="255"/>
      <c r="D280" s="244" t="s">
        <v>172</v>
      </c>
      <c r="E280" s="256" t="s">
        <v>1</v>
      </c>
      <c r="F280" s="257" t="s">
        <v>289</v>
      </c>
      <c r="G280" s="255"/>
      <c r="H280" s="256" t="s">
        <v>1</v>
      </c>
      <c r="I280" s="258"/>
      <c r="J280" s="255"/>
      <c r="K280" s="255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172</v>
      </c>
      <c r="AU280" s="263" t="s">
        <v>83</v>
      </c>
      <c r="AV280" s="14" t="s">
        <v>81</v>
      </c>
      <c r="AW280" s="14" t="s">
        <v>31</v>
      </c>
      <c r="AX280" s="14" t="s">
        <v>12</v>
      </c>
      <c r="AY280" s="263" t="s">
        <v>164</v>
      </c>
    </row>
    <row r="281" s="13" customFormat="1">
      <c r="A281" s="13"/>
      <c r="B281" s="242"/>
      <c r="C281" s="243"/>
      <c r="D281" s="244" t="s">
        <v>172</v>
      </c>
      <c r="E281" s="245" t="s">
        <v>1</v>
      </c>
      <c r="F281" s="246" t="s">
        <v>1615</v>
      </c>
      <c r="G281" s="243"/>
      <c r="H281" s="247">
        <v>14.4</v>
      </c>
      <c r="I281" s="248"/>
      <c r="J281" s="243"/>
      <c r="K281" s="243"/>
      <c r="L281" s="249"/>
      <c r="M281" s="250"/>
      <c r="N281" s="251"/>
      <c r="O281" s="251"/>
      <c r="P281" s="251"/>
      <c r="Q281" s="251"/>
      <c r="R281" s="251"/>
      <c r="S281" s="251"/>
      <c r="T281" s="252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3" t="s">
        <v>172</v>
      </c>
      <c r="AU281" s="253" t="s">
        <v>83</v>
      </c>
      <c r="AV281" s="13" t="s">
        <v>83</v>
      </c>
      <c r="AW281" s="13" t="s">
        <v>31</v>
      </c>
      <c r="AX281" s="13" t="s">
        <v>12</v>
      </c>
      <c r="AY281" s="253" t="s">
        <v>164</v>
      </c>
    </row>
    <row r="282" s="14" customFormat="1">
      <c r="A282" s="14"/>
      <c r="B282" s="254"/>
      <c r="C282" s="255"/>
      <c r="D282" s="244" t="s">
        <v>172</v>
      </c>
      <c r="E282" s="256" t="s">
        <v>1</v>
      </c>
      <c r="F282" s="257" t="s">
        <v>288</v>
      </c>
      <c r="G282" s="255"/>
      <c r="H282" s="256" t="s">
        <v>1</v>
      </c>
      <c r="I282" s="258"/>
      <c r="J282" s="255"/>
      <c r="K282" s="255"/>
      <c r="L282" s="259"/>
      <c r="M282" s="260"/>
      <c r="N282" s="261"/>
      <c r="O282" s="261"/>
      <c r="P282" s="261"/>
      <c r="Q282" s="261"/>
      <c r="R282" s="261"/>
      <c r="S282" s="261"/>
      <c r="T282" s="26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63" t="s">
        <v>172</v>
      </c>
      <c r="AU282" s="263" t="s">
        <v>83</v>
      </c>
      <c r="AV282" s="14" t="s">
        <v>81</v>
      </c>
      <c r="AW282" s="14" t="s">
        <v>31</v>
      </c>
      <c r="AX282" s="14" t="s">
        <v>12</v>
      </c>
      <c r="AY282" s="263" t="s">
        <v>164</v>
      </c>
    </row>
    <row r="283" s="13" customFormat="1">
      <c r="A283" s="13"/>
      <c r="B283" s="242"/>
      <c r="C283" s="243"/>
      <c r="D283" s="244" t="s">
        <v>172</v>
      </c>
      <c r="E283" s="245" t="s">
        <v>1</v>
      </c>
      <c r="F283" s="246" t="s">
        <v>1616</v>
      </c>
      <c r="G283" s="243"/>
      <c r="H283" s="247">
        <v>66.670000000000002</v>
      </c>
      <c r="I283" s="248"/>
      <c r="J283" s="243"/>
      <c r="K283" s="243"/>
      <c r="L283" s="249"/>
      <c r="M283" s="250"/>
      <c r="N283" s="251"/>
      <c r="O283" s="251"/>
      <c r="P283" s="251"/>
      <c r="Q283" s="251"/>
      <c r="R283" s="251"/>
      <c r="S283" s="251"/>
      <c r="T283" s="252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3" t="s">
        <v>172</v>
      </c>
      <c r="AU283" s="253" t="s">
        <v>83</v>
      </c>
      <c r="AV283" s="13" t="s">
        <v>83</v>
      </c>
      <c r="AW283" s="13" t="s">
        <v>31</v>
      </c>
      <c r="AX283" s="13" t="s">
        <v>12</v>
      </c>
      <c r="AY283" s="253" t="s">
        <v>164</v>
      </c>
    </row>
    <row r="284" s="15" customFormat="1">
      <c r="A284" s="15"/>
      <c r="B284" s="264"/>
      <c r="C284" s="265"/>
      <c r="D284" s="244" t="s">
        <v>172</v>
      </c>
      <c r="E284" s="266" t="s">
        <v>1</v>
      </c>
      <c r="F284" s="267" t="s">
        <v>180</v>
      </c>
      <c r="G284" s="265"/>
      <c r="H284" s="268">
        <v>1214.1800000000001</v>
      </c>
      <c r="I284" s="269"/>
      <c r="J284" s="265"/>
      <c r="K284" s="265"/>
      <c r="L284" s="270"/>
      <c r="M284" s="271"/>
      <c r="N284" s="272"/>
      <c r="O284" s="272"/>
      <c r="P284" s="272"/>
      <c r="Q284" s="272"/>
      <c r="R284" s="272"/>
      <c r="S284" s="272"/>
      <c r="T284" s="273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T284" s="274" t="s">
        <v>172</v>
      </c>
      <c r="AU284" s="274" t="s">
        <v>83</v>
      </c>
      <c r="AV284" s="15" t="s">
        <v>170</v>
      </c>
      <c r="AW284" s="15" t="s">
        <v>31</v>
      </c>
      <c r="AX284" s="15" t="s">
        <v>81</v>
      </c>
      <c r="AY284" s="274" t="s">
        <v>164</v>
      </c>
    </row>
    <row r="285" s="13" customFormat="1">
      <c r="A285" s="13"/>
      <c r="B285" s="242"/>
      <c r="C285" s="243"/>
      <c r="D285" s="244" t="s">
        <v>172</v>
      </c>
      <c r="E285" s="243"/>
      <c r="F285" s="246" t="s">
        <v>1625</v>
      </c>
      <c r="G285" s="243"/>
      <c r="H285" s="247">
        <v>607.09000000000003</v>
      </c>
      <c r="I285" s="248"/>
      <c r="J285" s="243"/>
      <c r="K285" s="243"/>
      <c r="L285" s="249"/>
      <c r="M285" s="250"/>
      <c r="N285" s="251"/>
      <c r="O285" s="251"/>
      <c r="P285" s="251"/>
      <c r="Q285" s="251"/>
      <c r="R285" s="251"/>
      <c r="S285" s="251"/>
      <c r="T285" s="252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3" t="s">
        <v>172</v>
      </c>
      <c r="AU285" s="253" t="s">
        <v>83</v>
      </c>
      <c r="AV285" s="13" t="s">
        <v>83</v>
      </c>
      <c r="AW285" s="13" t="s">
        <v>4</v>
      </c>
      <c r="AX285" s="13" t="s">
        <v>81</v>
      </c>
      <c r="AY285" s="253" t="s">
        <v>164</v>
      </c>
    </row>
    <row r="286" s="2" customFormat="1" ht="21.75" customHeight="1">
      <c r="A286" s="39"/>
      <c r="B286" s="40"/>
      <c r="C286" s="228" t="s">
        <v>354</v>
      </c>
      <c r="D286" s="228" t="s">
        <v>166</v>
      </c>
      <c r="E286" s="229" t="s">
        <v>361</v>
      </c>
      <c r="F286" s="230" t="s">
        <v>362</v>
      </c>
      <c r="G286" s="231" t="s">
        <v>169</v>
      </c>
      <c r="H286" s="232">
        <v>621.84799999999996</v>
      </c>
      <c r="I286" s="233"/>
      <c r="J286" s="234">
        <f>ROUND(I286*H286,2)</f>
        <v>0</v>
      </c>
      <c r="K286" s="235"/>
      <c r="L286" s="45"/>
      <c r="M286" s="236" t="s">
        <v>1</v>
      </c>
      <c r="N286" s="237" t="s">
        <v>39</v>
      </c>
      <c r="O286" s="92"/>
      <c r="P286" s="238">
        <f>O286*H286</f>
        <v>0</v>
      </c>
      <c r="Q286" s="238">
        <v>0.00084000000000000003</v>
      </c>
      <c r="R286" s="238">
        <f>Q286*H286</f>
        <v>0.52235231999999998</v>
      </c>
      <c r="S286" s="238">
        <v>0</v>
      </c>
      <c r="T286" s="23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40" t="s">
        <v>170</v>
      </c>
      <c r="AT286" s="240" t="s">
        <v>166</v>
      </c>
      <c r="AU286" s="240" t="s">
        <v>83</v>
      </c>
      <c r="AY286" s="18" t="s">
        <v>164</v>
      </c>
      <c r="BE286" s="241">
        <f>IF(N286="základní",J286,0)</f>
        <v>0</v>
      </c>
      <c r="BF286" s="241">
        <f>IF(N286="snížená",J286,0)</f>
        <v>0</v>
      </c>
      <c r="BG286" s="241">
        <f>IF(N286="zákl. přenesená",J286,0)</f>
        <v>0</v>
      </c>
      <c r="BH286" s="241">
        <f>IF(N286="sníž. přenesená",J286,0)</f>
        <v>0</v>
      </c>
      <c r="BI286" s="241">
        <f>IF(N286="nulová",J286,0)</f>
        <v>0</v>
      </c>
      <c r="BJ286" s="18" t="s">
        <v>81</v>
      </c>
      <c r="BK286" s="241">
        <f>ROUND(I286*H286,2)</f>
        <v>0</v>
      </c>
      <c r="BL286" s="18" t="s">
        <v>170</v>
      </c>
      <c r="BM286" s="240" t="s">
        <v>1626</v>
      </c>
    </row>
    <row r="287" s="14" customFormat="1">
      <c r="A287" s="14"/>
      <c r="B287" s="254"/>
      <c r="C287" s="255"/>
      <c r="D287" s="244" t="s">
        <v>172</v>
      </c>
      <c r="E287" s="256" t="s">
        <v>1</v>
      </c>
      <c r="F287" s="257" t="s">
        <v>1605</v>
      </c>
      <c r="G287" s="255"/>
      <c r="H287" s="256" t="s">
        <v>1</v>
      </c>
      <c r="I287" s="258"/>
      <c r="J287" s="255"/>
      <c r="K287" s="255"/>
      <c r="L287" s="259"/>
      <c r="M287" s="260"/>
      <c r="N287" s="261"/>
      <c r="O287" s="261"/>
      <c r="P287" s="261"/>
      <c r="Q287" s="261"/>
      <c r="R287" s="261"/>
      <c r="S287" s="261"/>
      <c r="T287" s="262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63" t="s">
        <v>172</v>
      </c>
      <c r="AU287" s="263" t="s">
        <v>83</v>
      </c>
      <c r="AV287" s="14" t="s">
        <v>81</v>
      </c>
      <c r="AW287" s="14" t="s">
        <v>31</v>
      </c>
      <c r="AX287" s="14" t="s">
        <v>12</v>
      </c>
      <c r="AY287" s="263" t="s">
        <v>164</v>
      </c>
    </row>
    <row r="288" s="14" customFormat="1">
      <c r="A288" s="14"/>
      <c r="B288" s="254"/>
      <c r="C288" s="255"/>
      <c r="D288" s="244" t="s">
        <v>172</v>
      </c>
      <c r="E288" s="256" t="s">
        <v>1</v>
      </c>
      <c r="F288" s="257" t="s">
        <v>279</v>
      </c>
      <c r="G288" s="255"/>
      <c r="H288" s="256" t="s">
        <v>1</v>
      </c>
      <c r="I288" s="258"/>
      <c r="J288" s="255"/>
      <c r="K288" s="255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172</v>
      </c>
      <c r="AU288" s="263" t="s">
        <v>83</v>
      </c>
      <c r="AV288" s="14" t="s">
        <v>81</v>
      </c>
      <c r="AW288" s="14" t="s">
        <v>31</v>
      </c>
      <c r="AX288" s="14" t="s">
        <v>12</v>
      </c>
      <c r="AY288" s="263" t="s">
        <v>164</v>
      </c>
    </row>
    <row r="289" s="13" customFormat="1">
      <c r="A289" s="13"/>
      <c r="B289" s="242"/>
      <c r="C289" s="243"/>
      <c r="D289" s="244" t="s">
        <v>172</v>
      </c>
      <c r="E289" s="245" t="s">
        <v>1</v>
      </c>
      <c r="F289" s="246" t="s">
        <v>1627</v>
      </c>
      <c r="G289" s="243"/>
      <c r="H289" s="247">
        <v>45.264000000000003</v>
      </c>
      <c r="I289" s="248"/>
      <c r="J289" s="243"/>
      <c r="K289" s="243"/>
      <c r="L289" s="249"/>
      <c r="M289" s="250"/>
      <c r="N289" s="251"/>
      <c r="O289" s="251"/>
      <c r="P289" s="251"/>
      <c r="Q289" s="251"/>
      <c r="R289" s="251"/>
      <c r="S289" s="251"/>
      <c r="T289" s="252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T289" s="253" t="s">
        <v>172</v>
      </c>
      <c r="AU289" s="253" t="s">
        <v>83</v>
      </c>
      <c r="AV289" s="13" t="s">
        <v>83</v>
      </c>
      <c r="AW289" s="13" t="s">
        <v>31</v>
      </c>
      <c r="AX289" s="13" t="s">
        <v>12</v>
      </c>
      <c r="AY289" s="253" t="s">
        <v>164</v>
      </c>
    </row>
    <row r="290" s="14" customFormat="1">
      <c r="A290" s="14"/>
      <c r="B290" s="254"/>
      <c r="C290" s="255"/>
      <c r="D290" s="244" t="s">
        <v>172</v>
      </c>
      <c r="E290" s="256" t="s">
        <v>1</v>
      </c>
      <c r="F290" s="257" t="s">
        <v>281</v>
      </c>
      <c r="G290" s="255"/>
      <c r="H290" s="256" t="s">
        <v>1</v>
      </c>
      <c r="I290" s="258"/>
      <c r="J290" s="255"/>
      <c r="K290" s="255"/>
      <c r="L290" s="259"/>
      <c r="M290" s="260"/>
      <c r="N290" s="261"/>
      <c r="O290" s="261"/>
      <c r="P290" s="261"/>
      <c r="Q290" s="261"/>
      <c r="R290" s="261"/>
      <c r="S290" s="261"/>
      <c r="T290" s="262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63" t="s">
        <v>172</v>
      </c>
      <c r="AU290" s="263" t="s">
        <v>83</v>
      </c>
      <c r="AV290" s="14" t="s">
        <v>81</v>
      </c>
      <c r="AW290" s="14" t="s">
        <v>31</v>
      </c>
      <c r="AX290" s="14" t="s">
        <v>12</v>
      </c>
      <c r="AY290" s="263" t="s">
        <v>164</v>
      </c>
    </row>
    <row r="291" s="13" customFormat="1">
      <c r="A291" s="13"/>
      <c r="B291" s="242"/>
      <c r="C291" s="243"/>
      <c r="D291" s="244" t="s">
        <v>172</v>
      </c>
      <c r="E291" s="245" t="s">
        <v>1</v>
      </c>
      <c r="F291" s="246" t="s">
        <v>1628</v>
      </c>
      <c r="G291" s="243"/>
      <c r="H291" s="247">
        <v>27.815999999999999</v>
      </c>
      <c r="I291" s="248"/>
      <c r="J291" s="243"/>
      <c r="K291" s="243"/>
      <c r="L291" s="249"/>
      <c r="M291" s="250"/>
      <c r="N291" s="251"/>
      <c r="O291" s="251"/>
      <c r="P291" s="251"/>
      <c r="Q291" s="251"/>
      <c r="R291" s="251"/>
      <c r="S291" s="251"/>
      <c r="T291" s="252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53" t="s">
        <v>172</v>
      </c>
      <c r="AU291" s="253" t="s">
        <v>83</v>
      </c>
      <c r="AV291" s="13" t="s">
        <v>83</v>
      </c>
      <c r="AW291" s="13" t="s">
        <v>31</v>
      </c>
      <c r="AX291" s="13" t="s">
        <v>12</v>
      </c>
      <c r="AY291" s="253" t="s">
        <v>164</v>
      </c>
    </row>
    <row r="292" s="14" customFormat="1">
      <c r="A292" s="14"/>
      <c r="B292" s="254"/>
      <c r="C292" s="255"/>
      <c r="D292" s="244" t="s">
        <v>172</v>
      </c>
      <c r="E292" s="256" t="s">
        <v>1</v>
      </c>
      <c r="F292" s="257" t="s">
        <v>283</v>
      </c>
      <c r="G292" s="255"/>
      <c r="H292" s="256" t="s">
        <v>1</v>
      </c>
      <c r="I292" s="258"/>
      <c r="J292" s="255"/>
      <c r="K292" s="255"/>
      <c r="L292" s="259"/>
      <c r="M292" s="260"/>
      <c r="N292" s="261"/>
      <c r="O292" s="261"/>
      <c r="P292" s="261"/>
      <c r="Q292" s="261"/>
      <c r="R292" s="261"/>
      <c r="S292" s="261"/>
      <c r="T292" s="262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63" t="s">
        <v>172</v>
      </c>
      <c r="AU292" s="263" t="s">
        <v>83</v>
      </c>
      <c r="AV292" s="14" t="s">
        <v>81</v>
      </c>
      <c r="AW292" s="14" t="s">
        <v>31</v>
      </c>
      <c r="AX292" s="14" t="s">
        <v>12</v>
      </c>
      <c r="AY292" s="263" t="s">
        <v>164</v>
      </c>
    </row>
    <row r="293" s="13" customFormat="1">
      <c r="A293" s="13"/>
      <c r="B293" s="242"/>
      <c r="C293" s="243"/>
      <c r="D293" s="244" t="s">
        <v>172</v>
      </c>
      <c r="E293" s="245" t="s">
        <v>1</v>
      </c>
      <c r="F293" s="246" t="s">
        <v>1629</v>
      </c>
      <c r="G293" s="243"/>
      <c r="H293" s="247">
        <v>300.22800000000001</v>
      </c>
      <c r="I293" s="248"/>
      <c r="J293" s="243"/>
      <c r="K293" s="243"/>
      <c r="L293" s="249"/>
      <c r="M293" s="250"/>
      <c r="N293" s="251"/>
      <c r="O293" s="251"/>
      <c r="P293" s="251"/>
      <c r="Q293" s="251"/>
      <c r="R293" s="251"/>
      <c r="S293" s="251"/>
      <c r="T293" s="252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3" t="s">
        <v>172</v>
      </c>
      <c r="AU293" s="253" t="s">
        <v>83</v>
      </c>
      <c r="AV293" s="13" t="s">
        <v>83</v>
      </c>
      <c r="AW293" s="13" t="s">
        <v>31</v>
      </c>
      <c r="AX293" s="13" t="s">
        <v>12</v>
      </c>
      <c r="AY293" s="253" t="s">
        <v>164</v>
      </c>
    </row>
    <row r="294" s="14" customFormat="1">
      <c r="A294" s="14"/>
      <c r="B294" s="254"/>
      <c r="C294" s="255"/>
      <c r="D294" s="244" t="s">
        <v>172</v>
      </c>
      <c r="E294" s="256" t="s">
        <v>1</v>
      </c>
      <c r="F294" s="257" t="s">
        <v>284</v>
      </c>
      <c r="G294" s="255"/>
      <c r="H294" s="256" t="s">
        <v>1</v>
      </c>
      <c r="I294" s="258"/>
      <c r="J294" s="255"/>
      <c r="K294" s="255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172</v>
      </c>
      <c r="AU294" s="263" t="s">
        <v>83</v>
      </c>
      <c r="AV294" s="14" t="s">
        <v>81</v>
      </c>
      <c r="AW294" s="14" t="s">
        <v>31</v>
      </c>
      <c r="AX294" s="14" t="s">
        <v>12</v>
      </c>
      <c r="AY294" s="263" t="s">
        <v>164</v>
      </c>
    </row>
    <row r="295" s="13" customFormat="1">
      <c r="A295" s="13"/>
      <c r="B295" s="242"/>
      <c r="C295" s="243"/>
      <c r="D295" s="244" t="s">
        <v>172</v>
      </c>
      <c r="E295" s="245" t="s">
        <v>1</v>
      </c>
      <c r="F295" s="246" t="s">
        <v>1630</v>
      </c>
      <c r="G295" s="243"/>
      <c r="H295" s="247">
        <v>147.63</v>
      </c>
      <c r="I295" s="248"/>
      <c r="J295" s="243"/>
      <c r="K295" s="243"/>
      <c r="L295" s="249"/>
      <c r="M295" s="250"/>
      <c r="N295" s="251"/>
      <c r="O295" s="251"/>
      <c r="P295" s="251"/>
      <c r="Q295" s="251"/>
      <c r="R295" s="251"/>
      <c r="S295" s="251"/>
      <c r="T295" s="25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3" t="s">
        <v>172</v>
      </c>
      <c r="AU295" s="253" t="s">
        <v>83</v>
      </c>
      <c r="AV295" s="13" t="s">
        <v>83</v>
      </c>
      <c r="AW295" s="13" t="s">
        <v>31</v>
      </c>
      <c r="AX295" s="13" t="s">
        <v>12</v>
      </c>
      <c r="AY295" s="253" t="s">
        <v>164</v>
      </c>
    </row>
    <row r="296" s="14" customFormat="1">
      <c r="A296" s="14"/>
      <c r="B296" s="254"/>
      <c r="C296" s="255"/>
      <c r="D296" s="244" t="s">
        <v>172</v>
      </c>
      <c r="E296" s="256" t="s">
        <v>1</v>
      </c>
      <c r="F296" s="257" t="s">
        <v>286</v>
      </c>
      <c r="G296" s="255"/>
      <c r="H296" s="256" t="s">
        <v>1</v>
      </c>
      <c r="I296" s="258"/>
      <c r="J296" s="255"/>
      <c r="K296" s="255"/>
      <c r="L296" s="259"/>
      <c r="M296" s="260"/>
      <c r="N296" s="261"/>
      <c r="O296" s="261"/>
      <c r="P296" s="261"/>
      <c r="Q296" s="261"/>
      <c r="R296" s="261"/>
      <c r="S296" s="261"/>
      <c r="T296" s="26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63" t="s">
        <v>172</v>
      </c>
      <c r="AU296" s="263" t="s">
        <v>83</v>
      </c>
      <c r="AV296" s="14" t="s">
        <v>81</v>
      </c>
      <c r="AW296" s="14" t="s">
        <v>31</v>
      </c>
      <c r="AX296" s="14" t="s">
        <v>12</v>
      </c>
      <c r="AY296" s="263" t="s">
        <v>164</v>
      </c>
    </row>
    <row r="297" s="13" customFormat="1">
      <c r="A297" s="13"/>
      <c r="B297" s="242"/>
      <c r="C297" s="243"/>
      <c r="D297" s="244" t="s">
        <v>172</v>
      </c>
      <c r="E297" s="245" t="s">
        <v>1</v>
      </c>
      <c r="F297" s="246" t="s">
        <v>1631</v>
      </c>
      <c r="G297" s="243"/>
      <c r="H297" s="247">
        <v>78.754000000000005</v>
      </c>
      <c r="I297" s="248"/>
      <c r="J297" s="243"/>
      <c r="K297" s="243"/>
      <c r="L297" s="249"/>
      <c r="M297" s="250"/>
      <c r="N297" s="251"/>
      <c r="O297" s="251"/>
      <c r="P297" s="251"/>
      <c r="Q297" s="251"/>
      <c r="R297" s="251"/>
      <c r="S297" s="251"/>
      <c r="T297" s="252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53" t="s">
        <v>172</v>
      </c>
      <c r="AU297" s="253" t="s">
        <v>83</v>
      </c>
      <c r="AV297" s="13" t="s">
        <v>83</v>
      </c>
      <c r="AW297" s="13" t="s">
        <v>31</v>
      </c>
      <c r="AX297" s="13" t="s">
        <v>12</v>
      </c>
      <c r="AY297" s="253" t="s">
        <v>164</v>
      </c>
    </row>
    <row r="298" s="14" customFormat="1">
      <c r="A298" s="14"/>
      <c r="B298" s="254"/>
      <c r="C298" s="255"/>
      <c r="D298" s="244" t="s">
        <v>172</v>
      </c>
      <c r="E298" s="256" t="s">
        <v>1</v>
      </c>
      <c r="F298" s="257" t="s">
        <v>289</v>
      </c>
      <c r="G298" s="255"/>
      <c r="H298" s="256" t="s">
        <v>1</v>
      </c>
      <c r="I298" s="258"/>
      <c r="J298" s="255"/>
      <c r="K298" s="255"/>
      <c r="L298" s="259"/>
      <c r="M298" s="260"/>
      <c r="N298" s="261"/>
      <c r="O298" s="261"/>
      <c r="P298" s="261"/>
      <c r="Q298" s="261"/>
      <c r="R298" s="261"/>
      <c r="S298" s="261"/>
      <c r="T298" s="262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63" t="s">
        <v>172</v>
      </c>
      <c r="AU298" s="263" t="s">
        <v>83</v>
      </c>
      <c r="AV298" s="14" t="s">
        <v>81</v>
      </c>
      <c r="AW298" s="14" t="s">
        <v>31</v>
      </c>
      <c r="AX298" s="14" t="s">
        <v>12</v>
      </c>
      <c r="AY298" s="263" t="s">
        <v>164</v>
      </c>
    </row>
    <row r="299" s="13" customFormat="1">
      <c r="A299" s="13"/>
      <c r="B299" s="242"/>
      <c r="C299" s="243"/>
      <c r="D299" s="244" t="s">
        <v>172</v>
      </c>
      <c r="E299" s="245" t="s">
        <v>1</v>
      </c>
      <c r="F299" s="246" t="s">
        <v>1632</v>
      </c>
      <c r="G299" s="243"/>
      <c r="H299" s="247">
        <v>22.155999999999999</v>
      </c>
      <c r="I299" s="248"/>
      <c r="J299" s="243"/>
      <c r="K299" s="243"/>
      <c r="L299" s="249"/>
      <c r="M299" s="250"/>
      <c r="N299" s="251"/>
      <c r="O299" s="251"/>
      <c r="P299" s="251"/>
      <c r="Q299" s="251"/>
      <c r="R299" s="251"/>
      <c r="S299" s="251"/>
      <c r="T299" s="252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3" t="s">
        <v>172</v>
      </c>
      <c r="AU299" s="253" t="s">
        <v>83</v>
      </c>
      <c r="AV299" s="13" t="s">
        <v>83</v>
      </c>
      <c r="AW299" s="13" t="s">
        <v>31</v>
      </c>
      <c r="AX299" s="13" t="s">
        <v>12</v>
      </c>
      <c r="AY299" s="253" t="s">
        <v>164</v>
      </c>
    </row>
    <row r="300" s="15" customFormat="1">
      <c r="A300" s="15"/>
      <c r="B300" s="264"/>
      <c r="C300" s="265"/>
      <c r="D300" s="244" t="s">
        <v>172</v>
      </c>
      <c r="E300" s="266" t="s">
        <v>1</v>
      </c>
      <c r="F300" s="267" t="s">
        <v>180</v>
      </c>
      <c r="G300" s="265"/>
      <c r="H300" s="268">
        <v>621.84799999999996</v>
      </c>
      <c r="I300" s="269"/>
      <c r="J300" s="265"/>
      <c r="K300" s="265"/>
      <c r="L300" s="270"/>
      <c r="M300" s="271"/>
      <c r="N300" s="272"/>
      <c r="O300" s="272"/>
      <c r="P300" s="272"/>
      <c r="Q300" s="272"/>
      <c r="R300" s="272"/>
      <c r="S300" s="272"/>
      <c r="T300" s="273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T300" s="274" t="s">
        <v>172</v>
      </c>
      <c r="AU300" s="274" t="s">
        <v>83</v>
      </c>
      <c r="AV300" s="15" t="s">
        <v>170</v>
      </c>
      <c r="AW300" s="15" t="s">
        <v>31</v>
      </c>
      <c r="AX300" s="15" t="s">
        <v>81</v>
      </c>
      <c r="AY300" s="274" t="s">
        <v>164</v>
      </c>
    </row>
    <row r="301" s="2" customFormat="1" ht="24.15" customHeight="1">
      <c r="A301" s="39"/>
      <c r="B301" s="40"/>
      <c r="C301" s="228" t="s">
        <v>360</v>
      </c>
      <c r="D301" s="228" t="s">
        <v>166</v>
      </c>
      <c r="E301" s="229" t="s">
        <v>366</v>
      </c>
      <c r="F301" s="230" t="s">
        <v>367</v>
      </c>
      <c r="G301" s="231" t="s">
        <v>169</v>
      </c>
      <c r="H301" s="232">
        <v>1246.356</v>
      </c>
      <c r="I301" s="233"/>
      <c r="J301" s="234">
        <f>ROUND(I301*H301,2)</f>
        <v>0</v>
      </c>
      <c r="K301" s="235"/>
      <c r="L301" s="45"/>
      <c r="M301" s="236" t="s">
        <v>1</v>
      </c>
      <c r="N301" s="237" t="s">
        <v>39</v>
      </c>
      <c r="O301" s="92"/>
      <c r="P301" s="238">
        <f>O301*H301</f>
        <v>0</v>
      </c>
      <c r="Q301" s="238">
        <v>0.00084999999999999995</v>
      </c>
      <c r="R301" s="238">
        <f>Q301*H301</f>
        <v>1.0594025999999999</v>
      </c>
      <c r="S301" s="238">
        <v>0</v>
      </c>
      <c r="T301" s="239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40" t="s">
        <v>170</v>
      </c>
      <c r="AT301" s="240" t="s">
        <v>166</v>
      </c>
      <c r="AU301" s="240" t="s">
        <v>83</v>
      </c>
      <c r="AY301" s="18" t="s">
        <v>164</v>
      </c>
      <c r="BE301" s="241">
        <f>IF(N301="základní",J301,0)</f>
        <v>0</v>
      </c>
      <c r="BF301" s="241">
        <f>IF(N301="snížená",J301,0)</f>
        <v>0</v>
      </c>
      <c r="BG301" s="241">
        <f>IF(N301="zákl. přenesená",J301,0)</f>
        <v>0</v>
      </c>
      <c r="BH301" s="241">
        <f>IF(N301="sníž. přenesená",J301,0)</f>
        <v>0</v>
      </c>
      <c r="BI301" s="241">
        <f>IF(N301="nulová",J301,0)</f>
        <v>0</v>
      </c>
      <c r="BJ301" s="18" t="s">
        <v>81</v>
      </c>
      <c r="BK301" s="241">
        <f>ROUND(I301*H301,2)</f>
        <v>0</v>
      </c>
      <c r="BL301" s="18" t="s">
        <v>170</v>
      </c>
      <c r="BM301" s="240" t="s">
        <v>1633</v>
      </c>
    </row>
    <row r="302" s="14" customFormat="1">
      <c r="A302" s="14"/>
      <c r="B302" s="254"/>
      <c r="C302" s="255"/>
      <c r="D302" s="244" t="s">
        <v>172</v>
      </c>
      <c r="E302" s="256" t="s">
        <v>1</v>
      </c>
      <c r="F302" s="257" t="s">
        <v>1605</v>
      </c>
      <c r="G302" s="255"/>
      <c r="H302" s="256" t="s">
        <v>1</v>
      </c>
      <c r="I302" s="258"/>
      <c r="J302" s="255"/>
      <c r="K302" s="255"/>
      <c r="L302" s="259"/>
      <c r="M302" s="260"/>
      <c r="N302" s="261"/>
      <c r="O302" s="261"/>
      <c r="P302" s="261"/>
      <c r="Q302" s="261"/>
      <c r="R302" s="261"/>
      <c r="S302" s="261"/>
      <c r="T302" s="262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63" t="s">
        <v>172</v>
      </c>
      <c r="AU302" s="263" t="s">
        <v>83</v>
      </c>
      <c r="AV302" s="14" t="s">
        <v>81</v>
      </c>
      <c r="AW302" s="14" t="s">
        <v>31</v>
      </c>
      <c r="AX302" s="14" t="s">
        <v>12</v>
      </c>
      <c r="AY302" s="263" t="s">
        <v>164</v>
      </c>
    </row>
    <row r="303" s="14" customFormat="1">
      <c r="A303" s="14"/>
      <c r="B303" s="254"/>
      <c r="C303" s="255"/>
      <c r="D303" s="244" t="s">
        <v>172</v>
      </c>
      <c r="E303" s="256" t="s">
        <v>1</v>
      </c>
      <c r="F303" s="257" t="s">
        <v>271</v>
      </c>
      <c r="G303" s="255"/>
      <c r="H303" s="256" t="s">
        <v>1</v>
      </c>
      <c r="I303" s="258"/>
      <c r="J303" s="255"/>
      <c r="K303" s="255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172</v>
      </c>
      <c r="AU303" s="263" t="s">
        <v>83</v>
      </c>
      <c r="AV303" s="14" t="s">
        <v>81</v>
      </c>
      <c r="AW303" s="14" t="s">
        <v>31</v>
      </c>
      <c r="AX303" s="14" t="s">
        <v>12</v>
      </c>
      <c r="AY303" s="263" t="s">
        <v>164</v>
      </c>
    </row>
    <row r="304" s="13" customFormat="1">
      <c r="A304" s="13"/>
      <c r="B304" s="242"/>
      <c r="C304" s="243"/>
      <c r="D304" s="244" t="s">
        <v>172</v>
      </c>
      <c r="E304" s="245" t="s">
        <v>1</v>
      </c>
      <c r="F304" s="246" t="s">
        <v>1634</v>
      </c>
      <c r="G304" s="243"/>
      <c r="H304" s="247">
        <v>384.01999999999998</v>
      </c>
      <c r="I304" s="248"/>
      <c r="J304" s="243"/>
      <c r="K304" s="243"/>
      <c r="L304" s="249"/>
      <c r="M304" s="250"/>
      <c r="N304" s="251"/>
      <c r="O304" s="251"/>
      <c r="P304" s="251"/>
      <c r="Q304" s="251"/>
      <c r="R304" s="251"/>
      <c r="S304" s="251"/>
      <c r="T304" s="25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3" t="s">
        <v>172</v>
      </c>
      <c r="AU304" s="253" t="s">
        <v>83</v>
      </c>
      <c r="AV304" s="13" t="s">
        <v>83</v>
      </c>
      <c r="AW304" s="13" t="s">
        <v>31</v>
      </c>
      <c r="AX304" s="13" t="s">
        <v>12</v>
      </c>
      <c r="AY304" s="253" t="s">
        <v>164</v>
      </c>
    </row>
    <row r="305" s="14" customFormat="1">
      <c r="A305" s="14"/>
      <c r="B305" s="254"/>
      <c r="C305" s="255"/>
      <c r="D305" s="244" t="s">
        <v>172</v>
      </c>
      <c r="E305" s="256" t="s">
        <v>1</v>
      </c>
      <c r="F305" s="257" t="s">
        <v>273</v>
      </c>
      <c r="G305" s="255"/>
      <c r="H305" s="256" t="s">
        <v>1</v>
      </c>
      <c r="I305" s="258"/>
      <c r="J305" s="255"/>
      <c r="K305" s="255"/>
      <c r="L305" s="259"/>
      <c r="M305" s="260"/>
      <c r="N305" s="261"/>
      <c r="O305" s="261"/>
      <c r="P305" s="261"/>
      <c r="Q305" s="261"/>
      <c r="R305" s="261"/>
      <c r="S305" s="261"/>
      <c r="T305" s="262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63" t="s">
        <v>172</v>
      </c>
      <c r="AU305" s="263" t="s">
        <v>83</v>
      </c>
      <c r="AV305" s="14" t="s">
        <v>81</v>
      </c>
      <c r="AW305" s="14" t="s">
        <v>31</v>
      </c>
      <c r="AX305" s="14" t="s">
        <v>12</v>
      </c>
      <c r="AY305" s="263" t="s">
        <v>164</v>
      </c>
    </row>
    <row r="306" s="13" customFormat="1">
      <c r="A306" s="13"/>
      <c r="B306" s="242"/>
      <c r="C306" s="243"/>
      <c r="D306" s="244" t="s">
        <v>172</v>
      </c>
      <c r="E306" s="245" t="s">
        <v>1</v>
      </c>
      <c r="F306" s="246" t="s">
        <v>1635</v>
      </c>
      <c r="G306" s="243"/>
      <c r="H306" s="247">
        <v>270.94</v>
      </c>
      <c r="I306" s="248"/>
      <c r="J306" s="243"/>
      <c r="K306" s="243"/>
      <c r="L306" s="249"/>
      <c r="M306" s="250"/>
      <c r="N306" s="251"/>
      <c r="O306" s="251"/>
      <c r="P306" s="251"/>
      <c r="Q306" s="251"/>
      <c r="R306" s="251"/>
      <c r="S306" s="251"/>
      <c r="T306" s="252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53" t="s">
        <v>172</v>
      </c>
      <c r="AU306" s="253" t="s">
        <v>83</v>
      </c>
      <c r="AV306" s="13" t="s">
        <v>83</v>
      </c>
      <c r="AW306" s="13" t="s">
        <v>31</v>
      </c>
      <c r="AX306" s="13" t="s">
        <v>12</v>
      </c>
      <c r="AY306" s="253" t="s">
        <v>164</v>
      </c>
    </row>
    <row r="307" s="14" customFormat="1">
      <c r="A307" s="14"/>
      <c r="B307" s="254"/>
      <c r="C307" s="255"/>
      <c r="D307" s="244" t="s">
        <v>172</v>
      </c>
      <c r="E307" s="256" t="s">
        <v>1</v>
      </c>
      <c r="F307" s="257" t="s">
        <v>275</v>
      </c>
      <c r="G307" s="255"/>
      <c r="H307" s="256" t="s">
        <v>1</v>
      </c>
      <c r="I307" s="258"/>
      <c r="J307" s="255"/>
      <c r="K307" s="255"/>
      <c r="L307" s="259"/>
      <c r="M307" s="260"/>
      <c r="N307" s="261"/>
      <c r="O307" s="261"/>
      <c r="P307" s="261"/>
      <c r="Q307" s="261"/>
      <c r="R307" s="261"/>
      <c r="S307" s="261"/>
      <c r="T307" s="26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63" t="s">
        <v>172</v>
      </c>
      <c r="AU307" s="263" t="s">
        <v>83</v>
      </c>
      <c r="AV307" s="14" t="s">
        <v>81</v>
      </c>
      <c r="AW307" s="14" t="s">
        <v>31</v>
      </c>
      <c r="AX307" s="14" t="s">
        <v>12</v>
      </c>
      <c r="AY307" s="263" t="s">
        <v>164</v>
      </c>
    </row>
    <row r="308" s="13" customFormat="1">
      <c r="A308" s="13"/>
      <c r="B308" s="242"/>
      <c r="C308" s="243"/>
      <c r="D308" s="244" t="s">
        <v>172</v>
      </c>
      <c r="E308" s="245" t="s">
        <v>1</v>
      </c>
      <c r="F308" s="246" t="s">
        <v>1636</v>
      </c>
      <c r="G308" s="243"/>
      <c r="H308" s="247">
        <v>460.80000000000001</v>
      </c>
      <c r="I308" s="248"/>
      <c r="J308" s="243"/>
      <c r="K308" s="243"/>
      <c r="L308" s="249"/>
      <c r="M308" s="250"/>
      <c r="N308" s="251"/>
      <c r="O308" s="251"/>
      <c r="P308" s="251"/>
      <c r="Q308" s="251"/>
      <c r="R308" s="251"/>
      <c r="S308" s="251"/>
      <c r="T308" s="252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53" t="s">
        <v>172</v>
      </c>
      <c r="AU308" s="253" t="s">
        <v>83</v>
      </c>
      <c r="AV308" s="13" t="s">
        <v>83</v>
      </c>
      <c r="AW308" s="13" t="s">
        <v>31</v>
      </c>
      <c r="AX308" s="13" t="s">
        <v>12</v>
      </c>
      <c r="AY308" s="253" t="s">
        <v>164</v>
      </c>
    </row>
    <row r="309" s="14" customFormat="1">
      <c r="A309" s="14"/>
      <c r="B309" s="254"/>
      <c r="C309" s="255"/>
      <c r="D309" s="244" t="s">
        <v>172</v>
      </c>
      <c r="E309" s="256" t="s">
        <v>1</v>
      </c>
      <c r="F309" s="257" t="s">
        <v>277</v>
      </c>
      <c r="G309" s="255"/>
      <c r="H309" s="256" t="s">
        <v>1</v>
      </c>
      <c r="I309" s="258"/>
      <c r="J309" s="255"/>
      <c r="K309" s="255"/>
      <c r="L309" s="259"/>
      <c r="M309" s="260"/>
      <c r="N309" s="261"/>
      <c r="O309" s="261"/>
      <c r="P309" s="261"/>
      <c r="Q309" s="261"/>
      <c r="R309" s="261"/>
      <c r="S309" s="261"/>
      <c r="T309" s="262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3" t="s">
        <v>172</v>
      </c>
      <c r="AU309" s="263" t="s">
        <v>83</v>
      </c>
      <c r="AV309" s="14" t="s">
        <v>81</v>
      </c>
      <c r="AW309" s="14" t="s">
        <v>31</v>
      </c>
      <c r="AX309" s="14" t="s">
        <v>12</v>
      </c>
      <c r="AY309" s="263" t="s">
        <v>164</v>
      </c>
    </row>
    <row r="310" s="13" customFormat="1">
      <c r="A310" s="13"/>
      <c r="B310" s="242"/>
      <c r="C310" s="243"/>
      <c r="D310" s="244" t="s">
        <v>172</v>
      </c>
      <c r="E310" s="245" t="s">
        <v>1</v>
      </c>
      <c r="F310" s="246" t="s">
        <v>1637</v>
      </c>
      <c r="G310" s="243"/>
      <c r="H310" s="247">
        <v>28.032</v>
      </c>
      <c r="I310" s="248"/>
      <c r="J310" s="243"/>
      <c r="K310" s="243"/>
      <c r="L310" s="249"/>
      <c r="M310" s="250"/>
      <c r="N310" s="251"/>
      <c r="O310" s="251"/>
      <c r="P310" s="251"/>
      <c r="Q310" s="251"/>
      <c r="R310" s="251"/>
      <c r="S310" s="251"/>
      <c r="T310" s="252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53" t="s">
        <v>172</v>
      </c>
      <c r="AU310" s="253" t="s">
        <v>83</v>
      </c>
      <c r="AV310" s="13" t="s">
        <v>83</v>
      </c>
      <c r="AW310" s="13" t="s">
        <v>31</v>
      </c>
      <c r="AX310" s="13" t="s">
        <v>12</v>
      </c>
      <c r="AY310" s="253" t="s">
        <v>164</v>
      </c>
    </row>
    <row r="311" s="14" customFormat="1">
      <c r="A311" s="14"/>
      <c r="B311" s="254"/>
      <c r="C311" s="255"/>
      <c r="D311" s="244" t="s">
        <v>172</v>
      </c>
      <c r="E311" s="256" t="s">
        <v>1</v>
      </c>
      <c r="F311" s="257" t="s">
        <v>288</v>
      </c>
      <c r="G311" s="255"/>
      <c r="H311" s="256" t="s">
        <v>1</v>
      </c>
      <c r="I311" s="258"/>
      <c r="J311" s="255"/>
      <c r="K311" s="255"/>
      <c r="L311" s="259"/>
      <c r="M311" s="260"/>
      <c r="N311" s="261"/>
      <c r="O311" s="261"/>
      <c r="P311" s="261"/>
      <c r="Q311" s="261"/>
      <c r="R311" s="261"/>
      <c r="S311" s="261"/>
      <c r="T311" s="262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63" t="s">
        <v>172</v>
      </c>
      <c r="AU311" s="263" t="s">
        <v>83</v>
      </c>
      <c r="AV311" s="14" t="s">
        <v>81</v>
      </c>
      <c r="AW311" s="14" t="s">
        <v>31</v>
      </c>
      <c r="AX311" s="14" t="s">
        <v>12</v>
      </c>
      <c r="AY311" s="263" t="s">
        <v>164</v>
      </c>
    </row>
    <row r="312" s="13" customFormat="1">
      <c r="A312" s="13"/>
      <c r="B312" s="242"/>
      <c r="C312" s="243"/>
      <c r="D312" s="244" t="s">
        <v>172</v>
      </c>
      <c r="E312" s="245" t="s">
        <v>1</v>
      </c>
      <c r="F312" s="246" t="s">
        <v>1638</v>
      </c>
      <c r="G312" s="243"/>
      <c r="H312" s="247">
        <v>102.56399999999999</v>
      </c>
      <c r="I312" s="248"/>
      <c r="J312" s="243"/>
      <c r="K312" s="243"/>
      <c r="L312" s="249"/>
      <c r="M312" s="250"/>
      <c r="N312" s="251"/>
      <c r="O312" s="251"/>
      <c r="P312" s="251"/>
      <c r="Q312" s="251"/>
      <c r="R312" s="251"/>
      <c r="S312" s="251"/>
      <c r="T312" s="252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53" t="s">
        <v>172</v>
      </c>
      <c r="AU312" s="253" t="s">
        <v>83</v>
      </c>
      <c r="AV312" s="13" t="s">
        <v>83</v>
      </c>
      <c r="AW312" s="13" t="s">
        <v>31</v>
      </c>
      <c r="AX312" s="13" t="s">
        <v>12</v>
      </c>
      <c r="AY312" s="253" t="s">
        <v>164</v>
      </c>
    </row>
    <row r="313" s="15" customFormat="1">
      <c r="A313" s="15"/>
      <c r="B313" s="264"/>
      <c r="C313" s="265"/>
      <c r="D313" s="244" t="s">
        <v>172</v>
      </c>
      <c r="E313" s="266" t="s">
        <v>1</v>
      </c>
      <c r="F313" s="267" t="s">
        <v>180</v>
      </c>
      <c r="G313" s="265"/>
      <c r="H313" s="268">
        <v>1246.356</v>
      </c>
      <c r="I313" s="269"/>
      <c r="J313" s="265"/>
      <c r="K313" s="265"/>
      <c r="L313" s="270"/>
      <c r="M313" s="271"/>
      <c r="N313" s="272"/>
      <c r="O313" s="272"/>
      <c r="P313" s="272"/>
      <c r="Q313" s="272"/>
      <c r="R313" s="272"/>
      <c r="S313" s="272"/>
      <c r="T313" s="273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74" t="s">
        <v>172</v>
      </c>
      <c r="AU313" s="274" t="s">
        <v>83</v>
      </c>
      <c r="AV313" s="15" t="s">
        <v>170</v>
      </c>
      <c r="AW313" s="15" t="s">
        <v>31</v>
      </c>
      <c r="AX313" s="15" t="s">
        <v>81</v>
      </c>
      <c r="AY313" s="274" t="s">
        <v>164</v>
      </c>
    </row>
    <row r="314" s="2" customFormat="1" ht="24.15" customHeight="1">
      <c r="A314" s="39"/>
      <c r="B314" s="40"/>
      <c r="C314" s="228" t="s">
        <v>265</v>
      </c>
      <c r="D314" s="228" t="s">
        <v>166</v>
      </c>
      <c r="E314" s="229" t="s">
        <v>380</v>
      </c>
      <c r="F314" s="230" t="s">
        <v>381</v>
      </c>
      <c r="G314" s="231" t="s">
        <v>169</v>
      </c>
      <c r="H314" s="232">
        <v>621.84799999999996</v>
      </c>
      <c r="I314" s="233"/>
      <c r="J314" s="234">
        <f>ROUND(I314*H314,2)</f>
        <v>0</v>
      </c>
      <c r="K314" s="235"/>
      <c r="L314" s="45"/>
      <c r="M314" s="236" t="s">
        <v>1</v>
      </c>
      <c r="N314" s="237" t="s">
        <v>39</v>
      </c>
      <c r="O314" s="92"/>
      <c r="P314" s="238">
        <f>O314*H314</f>
        <v>0</v>
      </c>
      <c r="Q314" s="238">
        <v>0</v>
      </c>
      <c r="R314" s="238">
        <f>Q314*H314</f>
        <v>0</v>
      </c>
      <c r="S314" s="238">
        <v>0</v>
      </c>
      <c r="T314" s="239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40" t="s">
        <v>170</v>
      </c>
      <c r="AT314" s="240" t="s">
        <v>166</v>
      </c>
      <c r="AU314" s="240" t="s">
        <v>83</v>
      </c>
      <c r="AY314" s="18" t="s">
        <v>164</v>
      </c>
      <c r="BE314" s="241">
        <f>IF(N314="základní",J314,0)</f>
        <v>0</v>
      </c>
      <c r="BF314" s="241">
        <f>IF(N314="snížená",J314,0)</f>
        <v>0</v>
      </c>
      <c r="BG314" s="241">
        <f>IF(N314="zákl. přenesená",J314,0)</f>
        <v>0</v>
      </c>
      <c r="BH314" s="241">
        <f>IF(N314="sníž. přenesená",J314,0)</f>
        <v>0</v>
      </c>
      <c r="BI314" s="241">
        <f>IF(N314="nulová",J314,0)</f>
        <v>0</v>
      </c>
      <c r="BJ314" s="18" t="s">
        <v>81</v>
      </c>
      <c r="BK314" s="241">
        <f>ROUND(I314*H314,2)</f>
        <v>0</v>
      </c>
      <c r="BL314" s="18" t="s">
        <v>170</v>
      </c>
      <c r="BM314" s="240" t="s">
        <v>1639</v>
      </c>
    </row>
    <row r="315" s="14" customFormat="1">
      <c r="A315" s="14"/>
      <c r="B315" s="254"/>
      <c r="C315" s="255"/>
      <c r="D315" s="244" t="s">
        <v>172</v>
      </c>
      <c r="E315" s="256" t="s">
        <v>1</v>
      </c>
      <c r="F315" s="257" t="s">
        <v>1605</v>
      </c>
      <c r="G315" s="255"/>
      <c r="H315" s="256" t="s">
        <v>1</v>
      </c>
      <c r="I315" s="258"/>
      <c r="J315" s="255"/>
      <c r="K315" s="255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172</v>
      </c>
      <c r="AU315" s="263" t="s">
        <v>83</v>
      </c>
      <c r="AV315" s="14" t="s">
        <v>81</v>
      </c>
      <c r="AW315" s="14" t="s">
        <v>31</v>
      </c>
      <c r="AX315" s="14" t="s">
        <v>12</v>
      </c>
      <c r="AY315" s="263" t="s">
        <v>164</v>
      </c>
    </row>
    <row r="316" s="14" customFormat="1">
      <c r="A316" s="14"/>
      <c r="B316" s="254"/>
      <c r="C316" s="255"/>
      <c r="D316" s="244" t="s">
        <v>172</v>
      </c>
      <c r="E316" s="256" t="s">
        <v>1</v>
      </c>
      <c r="F316" s="257" t="s">
        <v>279</v>
      </c>
      <c r="G316" s="255"/>
      <c r="H316" s="256" t="s">
        <v>1</v>
      </c>
      <c r="I316" s="258"/>
      <c r="J316" s="255"/>
      <c r="K316" s="255"/>
      <c r="L316" s="259"/>
      <c r="M316" s="260"/>
      <c r="N316" s="261"/>
      <c r="O316" s="261"/>
      <c r="P316" s="261"/>
      <c r="Q316" s="261"/>
      <c r="R316" s="261"/>
      <c r="S316" s="261"/>
      <c r="T316" s="26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63" t="s">
        <v>172</v>
      </c>
      <c r="AU316" s="263" t="s">
        <v>83</v>
      </c>
      <c r="AV316" s="14" t="s">
        <v>81</v>
      </c>
      <c r="AW316" s="14" t="s">
        <v>31</v>
      </c>
      <c r="AX316" s="14" t="s">
        <v>12</v>
      </c>
      <c r="AY316" s="263" t="s">
        <v>164</v>
      </c>
    </row>
    <row r="317" s="13" customFormat="1">
      <c r="A317" s="13"/>
      <c r="B317" s="242"/>
      <c r="C317" s="243"/>
      <c r="D317" s="244" t="s">
        <v>172</v>
      </c>
      <c r="E317" s="245" t="s">
        <v>1</v>
      </c>
      <c r="F317" s="246" t="s">
        <v>1627</v>
      </c>
      <c r="G317" s="243"/>
      <c r="H317" s="247">
        <v>45.264000000000003</v>
      </c>
      <c r="I317" s="248"/>
      <c r="J317" s="243"/>
      <c r="K317" s="243"/>
      <c r="L317" s="249"/>
      <c r="M317" s="250"/>
      <c r="N317" s="251"/>
      <c r="O317" s="251"/>
      <c r="P317" s="251"/>
      <c r="Q317" s="251"/>
      <c r="R317" s="251"/>
      <c r="S317" s="251"/>
      <c r="T317" s="252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3" t="s">
        <v>172</v>
      </c>
      <c r="AU317" s="253" t="s">
        <v>83</v>
      </c>
      <c r="AV317" s="13" t="s">
        <v>83</v>
      </c>
      <c r="AW317" s="13" t="s">
        <v>31</v>
      </c>
      <c r="AX317" s="13" t="s">
        <v>12</v>
      </c>
      <c r="AY317" s="253" t="s">
        <v>164</v>
      </c>
    </row>
    <row r="318" s="14" customFormat="1">
      <c r="A318" s="14"/>
      <c r="B318" s="254"/>
      <c r="C318" s="255"/>
      <c r="D318" s="244" t="s">
        <v>172</v>
      </c>
      <c r="E318" s="256" t="s">
        <v>1</v>
      </c>
      <c r="F318" s="257" t="s">
        <v>281</v>
      </c>
      <c r="G318" s="255"/>
      <c r="H318" s="256" t="s">
        <v>1</v>
      </c>
      <c r="I318" s="258"/>
      <c r="J318" s="255"/>
      <c r="K318" s="255"/>
      <c r="L318" s="259"/>
      <c r="M318" s="260"/>
      <c r="N318" s="261"/>
      <c r="O318" s="261"/>
      <c r="P318" s="261"/>
      <c r="Q318" s="261"/>
      <c r="R318" s="261"/>
      <c r="S318" s="261"/>
      <c r="T318" s="262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63" t="s">
        <v>172</v>
      </c>
      <c r="AU318" s="263" t="s">
        <v>83</v>
      </c>
      <c r="AV318" s="14" t="s">
        <v>81</v>
      </c>
      <c r="AW318" s="14" t="s">
        <v>31</v>
      </c>
      <c r="AX318" s="14" t="s">
        <v>12</v>
      </c>
      <c r="AY318" s="263" t="s">
        <v>164</v>
      </c>
    </row>
    <row r="319" s="13" customFormat="1">
      <c r="A319" s="13"/>
      <c r="B319" s="242"/>
      <c r="C319" s="243"/>
      <c r="D319" s="244" t="s">
        <v>172</v>
      </c>
      <c r="E319" s="245" t="s">
        <v>1</v>
      </c>
      <c r="F319" s="246" t="s">
        <v>1628</v>
      </c>
      <c r="G319" s="243"/>
      <c r="H319" s="247">
        <v>27.815999999999999</v>
      </c>
      <c r="I319" s="248"/>
      <c r="J319" s="243"/>
      <c r="K319" s="243"/>
      <c r="L319" s="249"/>
      <c r="M319" s="250"/>
      <c r="N319" s="251"/>
      <c r="O319" s="251"/>
      <c r="P319" s="251"/>
      <c r="Q319" s="251"/>
      <c r="R319" s="251"/>
      <c r="S319" s="251"/>
      <c r="T319" s="252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3" t="s">
        <v>172</v>
      </c>
      <c r="AU319" s="253" t="s">
        <v>83</v>
      </c>
      <c r="AV319" s="13" t="s">
        <v>83</v>
      </c>
      <c r="AW319" s="13" t="s">
        <v>31</v>
      </c>
      <c r="AX319" s="13" t="s">
        <v>12</v>
      </c>
      <c r="AY319" s="253" t="s">
        <v>164</v>
      </c>
    </row>
    <row r="320" s="14" customFormat="1">
      <c r="A320" s="14"/>
      <c r="B320" s="254"/>
      <c r="C320" s="255"/>
      <c r="D320" s="244" t="s">
        <v>172</v>
      </c>
      <c r="E320" s="256" t="s">
        <v>1</v>
      </c>
      <c r="F320" s="257" t="s">
        <v>283</v>
      </c>
      <c r="G320" s="255"/>
      <c r="H320" s="256" t="s">
        <v>1</v>
      </c>
      <c r="I320" s="258"/>
      <c r="J320" s="255"/>
      <c r="K320" s="255"/>
      <c r="L320" s="259"/>
      <c r="M320" s="260"/>
      <c r="N320" s="261"/>
      <c r="O320" s="261"/>
      <c r="P320" s="261"/>
      <c r="Q320" s="261"/>
      <c r="R320" s="261"/>
      <c r="S320" s="261"/>
      <c r="T320" s="26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63" t="s">
        <v>172</v>
      </c>
      <c r="AU320" s="263" t="s">
        <v>83</v>
      </c>
      <c r="AV320" s="14" t="s">
        <v>81</v>
      </c>
      <c r="AW320" s="14" t="s">
        <v>31</v>
      </c>
      <c r="AX320" s="14" t="s">
        <v>12</v>
      </c>
      <c r="AY320" s="263" t="s">
        <v>164</v>
      </c>
    </row>
    <row r="321" s="13" customFormat="1">
      <c r="A321" s="13"/>
      <c r="B321" s="242"/>
      <c r="C321" s="243"/>
      <c r="D321" s="244" t="s">
        <v>172</v>
      </c>
      <c r="E321" s="245" t="s">
        <v>1</v>
      </c>
      <c r="F321" s="246" t="s">
        <v>1629</v>
      </c>
      <c r="G321" s="243"/>
      <c r="H321" s="247">
        <v>300.22800000000001</v>
      </c>
      <c r="I321" s="248"/>
      <c r="J321" s="243"/>
      <c r="K321" s="243"/>
      <c r="L321" s="249"/>
      <c r="M321" s="250"/>
      <c r="N321" s="251"/>
      <c r="O321" s="251"/>
      <c r="P321" s="251"/>
      <c r="Q321" s="251"/>
      <c r="R321" s="251"/>
      <c r="S321" s="251"/>
      <c r="T321" s="252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53" t="s">
        <v>172</v>
      </c>
      <c r="AU321" s="253" t="s">
        <v>83</v>
      </c>
      <c r="AV321" s="13" t="s">
        <v>83</v>
      </c>
      <c r="AW321" s="13" t="s">
        <v>31</v>
      </c>
      <c r="AX321" s="13" t="s">
        <v>12</v>
      </c>
      <c r="AY321" s="253" t="s">
        <v>164</v>
      </c>
    </row>
    <row r="322" s="14" customFormat="1">
      <c r="A322" s="14"/>
      <c r="B322" s="254"/>
      <c r="C322" s="255"/>
      <c r="D322" s="244" t="s">
        <v>172</v>
      </c>
      <c r="E322" s="256" t="s">
        <v>1</v>
      </c>
      <c r="F322" s="257" t="s">
        <v>284</v>
      </c>
      <c r="G322" s="255"/>
      <c r="H322" s="256" t="s">
        <v>1</v>
      </c>
      <c r="I322" s="258"/>
      <c r="J322" s="255"/>
      <c r="K322" s="255"/>
      <c r="L322" s="259"/>
      <c r="M322" s="260"/>
      <c r="N322" s="261"/>
      <c r="O322" s="261"/>
      <c r="P322" s="261"/>
      <c r="Q322" s="261"/>
      <c r="R322" s="261"/>
      <c r="S322" s="261"/>
      <c r="T322" s="262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63" t="s">
        <v>172</v>
      </c>
      <c r="AU322" s="263" t="s">
        <v>83</v>
      </c>
      <c r="AV322" s="14" t="s">
        <v>81</v>
      </c>
      <c r="AW322" s="14" t="s">
        <v>31</v>
      </c>
      <c r="AX322" s="14" t="s">
        <v>12</v>
      </c>
      <c r="AY322" s="263" t="s">
        <v>164</v>
      </c>
    </row>
    <row r="323" s="13" customFormat="1">
      <c r="A323" s="13"/>
      <c r="B323" s="242"/>
      <c r="C323" s="243"/>
      <c r="D323" s="244" t="s">
        <v>172</v>
      </c>
      <c r="E323" s="245" t="s">
        <v>1</v>
      </c>
      <c r="F323" s="246" t="s">
        <v>1630</v>
      </c>
      <c r="G323" s="243"/>
      <c r="H323" s="247">
        <v>147.63</v>
      </c>
      <c r="I323" s="248"/>
      <c r="J323" s="243"/>
      <c r="K323" s="243"/>
      <c r="L323" s="249"/>
      <c r="M323" s="250"/>
      <c r="N323" s="251"/>
      <c r="O323" s="251"/>
      <c r="P323" s="251"/>
      <c r="Q323" s="251"/>
      <c r="R323" s="251"/>
      <c r="S323" s="251"/>
      <c r="T323" s="252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T323" s="253" t="s">
        <v>172</v>
      </c>
      <c r="AU323" s="253" t="s">
        <v>83</v>
      </c>
      <c r="AV323" s="13" t="s">
        <v>83</v>
      </c>
      <c r="AW323" s="13" t="s">
        <v>31</v>
      </c>
      <c r="AX323" s="13" t="s">
        <v>12</v>
      </c>
      <c r="AY323" s="253" t="s">
        <v>164</v>
      </c>
    </row>
    <row r="324" s="14" customFormat="1">
      <c r="A324" s="14"/>
      <c r="B324" s="254"/>
      <c r="C324" s="255"/>
      <c r="D324" s="244" t="s">
        <v>172</v>
      </c>
      <c r="E324" s="256" t="s">
        <v>1</v>
      </c>
      <c r="F324" s="257" t="s">
        <v>286</v>
      </c>
      <c r="G324" s="255"/>
      <c r="H324" s="256" t="s">
        <v>1</v>
      </c>
      <c r="I324" s="258"/>
      <c r="J324" s="255"/>
      <c r="K324" s="255"/>
      <c r="L324" s="259"/>
      <c r="M324" s="260"/>
      <c r="N324" s="261"/>
      <c r="O324" s="261"/>
      <c r="P324" s="261"/>
      <c r="Q324" s="261"/>
      <c r="R324" s="261"/>
      <c r="S324" s="261"/>
      <c r="T324" s="262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63" t="s">
        <v>172</v>
      </c>
      <c r="AU324" s="263" t="s">
        <v>83</v>
      </c>
      <c r="AV324" s="14" t="s">
        <v>81</v>
      </c>
      <c r="AW324" s="14" t="s">
        <v>31</v>
      </c>
      <c r="AX324" s="14" t="s">
        <v>12</v>
      </c>
      <c r="AY324" s="263" t="s">
        <v>164</v>
      </c>
    </row>
    <row r="325" s="13" customFormat="1">
      <c r="A325" s="13"/>
      <c r="B325" s="242"/>
      <c r="C325" s="243"/>
      <c r="D325" s="244" t="s">
        <v>172</v>
      </c>
      <c r="E325" s="245" t="s">
        <v>1</v>
      </c>
      <c r="F325" s="246" t="s">
        <v>1631</v>
      </c>
      <c r="G325" s="243"/>
      <c r="H325" s="247">
        <v>78.754000000000005</v>
      </c>
      <c r="I325" s="248"/>
      <c r="J325" s="243"/>
      <c r="K325" s="243"/>
      <c r="L325" s="249"/>
      <c r="M325" s="250"/>
      <c r="N325" s="251"/>
      <c r="O325" s="251"/>
      <c r="P325" s="251"/>
      <c r="Q325" s="251"/>
      <c r="R325" s="251"/>
      <c r="S325" s="251"/>
      <c r="T325" s="252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53" t="s">
        <v>172</v>
      </c>
      <c r="AU325" s="253" t="s">
        <v>83</v>
      </c>
      <c r="AV325" s="13" t="s">
        <v>83</v>
      </c>
      <c r="AW325" s="13" t="s">
        <v>31</v>
      </c>
      <c r="AX325" s="13" t="s">
        <v>12</v>
      </c>
      <c r="AY325" s="253" t="s">
        <v>164</v>
      </c>
    </row>
    <row r="326" s="14" customFormat="1">
      <c r="A326" s="14"/>
      <c r="B326" s="254"/>
      <c r="C326" s="255"/>
      <c r="D326" s="244" t="s">
        <v>172</v>
      </c>
      <c r="E326" s="256" t="s">
        <v>1</v>
      </c>
      <c r="F326" s="257" t="s">
        <v>289</v>
      </c>
      <c r="G326" s="255"/>
      <c r="H326" s="256" t="s">
        <v>1</v>
      </c>
      <c r="I326" s="258"/>
      <c r="J326" s="255"/>
      <c r="K326" s="255"/>
      <c r="L326" s="259"/>
      <c r="M326" s="260"/>
      <c r="N326" s="261"/>
      <c r="O326" s="261"/>
      <c r="P326" s="261"/>
      <c r="Q326" s="261"/>
      <c r="R326" s="261"/>
      <c r="S326" s="261"/>
      <c r="T326" s="262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T326" s="263" t="s">
        <v>172</v>
      </c>
      <c r="AU326" s="263" t="s">
        <v>83</v>
      </c>
      <c r="AV326" s="14" t="s">
        <v>81</v>
      </c>
      <c r="AW326" s="14" t="s">
        <v>31</v>
      </c>
      <c r="AX326" s="14" t="s">
        <v>12</v>
      </c>
      <c r="AY326" s="263" t="s">
        <v>164</v>
      </c>
    </row>
    <row r="327" s="13" customFormat="1">
      <c r="A327" s="13"/>
      <c r="B327" s="242"/>
      <c r="C327" s="243"/>
      <c r="D327" s="244" t="s">
        <v>172</v>
      </c>
      <c r="E327" s="245" t="s">
        <v>1</v>
      </c>
      <c r="F327" s="246" t="s">
        <v>1632</v>
      </c>
      <c r="G327" s="243"/>
      <c r="H327" s="247">
        <v>22.155999999999999</v>
      </c>
      <c r="I327" s="248"/>
      <c r="J327" s="243"/>
      <c r="K327" s="243"/>
      <c r="L327" s="249"/>
      <c r="M327" s="250"/>
      <c r="N327" s="251"/>
      <c r="O327" s="251"/>
      <c r="P327" s="251"/>
      <c r="Q327" s="251"/>
      <c r="R327" s="251"/>
      <c r="S327" s="251"/>
      <c r="T327" s="252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T327" s="253" t="s">
        <v>172</v>
      </c>
      <c r="AU327" s="253" t="s">
        <v>83</v>
      </c>
      <c r="AV327" s="13" t="s">
        <v>83</v>
      </c>
      <c r="AW327" s="13" t="s">
        <v>31</v>
      </c>
      <c r="AX327" s="13" t="s">
        <v>12</v>
      </c>
      <c r="AY327" s="253" t="s">
        <v>164</v>
      </c>
    </row>
    <row r="328" s="15" customFormat="1">
      <c r="A328" s="15"/>
      <c r="B328" s="264"/>
      <c r="C328" s="265"/>
      <c r="D328" s="244" t="s">
        <v>172</v>
      </c>
      <c r="E328" s="266" t="s">
        <v>1</v>
      </c>
      <c r="F328" s="267" t="s">
        <v>180</v>
      </c>
      <c r="G328" s="265"/>
      <c r="H328" s="268">
        <v>621.84799999999996</v>
      </c>
      <c r="I328" s="269"/>
      <c r="J328" s="265"/>
      <c r="K328" s="265"/>
      <c r="L328" s="270"/>
      <c r="M328" s="271"/>
      <c r="N328" s="272"/>
      <c r="O328" s="272"/>
      <c r="P328" s="272"/>
      <c r="Q328" s="272"/>
      <c r="R328" s="272"/>
      <c r="S328" s="272"/>
      <c r="T328" s="273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T328" s="274" t="s">
        <v>172</v>
      </c>
      <c r="AU328" s="274" t="s">
        <v>83</v>
      </c>
      <c r="AV328" s="15" t="s">
        <v>170</v>
      </c>
      <c r="AW328" s="15" t="s">
        <v>31</v>
      </c>
      <c r="AX328" s="15" t="s">
        <v>81</v>
      </c>
      <c r="AY328" s="274" t="s">
        <v>164</v>
      </c>
    </row>
    <row r="329" s="2" customFormat="1" ht="24.15" customHeight="1">
      <c r="A329" s="39"/>
      <c r="B329" s="40"/>
      <c r="C329" s="228" t="s">
        <v>7</v>
      </c>
      <c r="D329" s="228" t="s">
        <v>166</v>
      </c>
      <c r="E329" s="229" t="s">
        <v>384</v>
      </c>
      <c r="F329" s="230" t="s">
        <v>385</v>
      </c>
      <c r="G329" s="231" t="s">
        <v>169</v>
      </c>
      <c r="H329" s="232">
        <v>1246.356</v>
      </c>
      <c r="I329" s="233"/>
      <c r="J329" s="234">
        <f>ROUND(I329*H329,2)</f>
        <v>0</v>
      </c>
      <c r="K329" s="235"/>
      <c r="L329" s="45"/>
      <c r="M329" s="236" t="s">
        <v>1</v>
      </c>
      <c r="N329" s="237" t="s">
        <v>39</v>
      </c>
      <c r="O329" s="92"/>
      <c r="P329" s="238">
        <f>O329*H329</f>
        <v>0</v>
      </c>
      <c r="Q329" s="238">
        <v>0</v>
      </c>
      <c r="R329" s="238">
        <f>Q329*H329</f>
        <v>0</v>
      </c>
      <c r="S329" s="238">
        <v>0</v>
      </c>
      <c r="T329" s="239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40" t="s">
        <v>170</v>
      </c>
      <c r="AT329" s="240" t="s">
        <v>166</v>
      </c>
      <c r="AU329" s="240" t="s">
        <v>83</v>
      </c>
      <c r="AY329" s="18" t="s">
        <v>164</v>
      </c>
      <c r="BE329" s="241">
        <f>IF(N329="základní",J329,0)</f>
        <v>0</v>
      </c>
      <c r="BF329" s="241">
        <f>IF(N329="snížená",J329,0)</f>
        <v>0</v>
      </c>
      <c r="BG329" s="241">
        <f>IF(N329="zákl. přenesená",J329,0)</f>
        <v>0</v>
      </c>
      <c r="BH329" s="241">
        <f>IF(N329="sníž. přenesená",J329,0)</f>
        <v>0</v>
      </c>
      <c r="BI329" s="241">
        <f>IF(N329="nulová",J329,0)</f>
        <v>0</v>
      </c>
      <c r="BJ329" s="18" t="s">
        <v>81</v>
      </c>
      <c r="BK329" s="241">
        <f>ROUND(I329*H329,2)</f>
        <v>0</v>
      </c>
      <c r="BL329" s="18" t="s">
        <v>170</v>
      </c>
      <c r="BM329" s="240" t="s">
        <v>1640</v>
      </c>
    </row>
    <row r="330" s="14" customFormat="1">
      <c r="A330" s="14"/>
      <c r="B330" s="254"/>
      <c r="C330" s="255"/>
      <c r="D330" s="244" t="s">
        <v>172</v>
      </c>
      <c r="E330" s="256" t="s">
        <v>1</v>
      </c>
      <c r="F330" s="257" t="s">
        <v>1605</v>
      </c>
      <c r="G330" s="255"/>
      <c r="H330" s="256" t="s">
        <v>1</v>
      </c>
      <c r="I330" s="258"/>
      <c r="J330" s="255"/>
      <c r="K330" s="255"/>
      <c r="L330" s="259"/>
      <c r="M330" s="260"/>
      <c r="N330" s="261"/>
      <c r="O330" s="261"/>
      <c r="P330" s="261"/>
      <c r="Q330" s="261"/>
      <c r="R330" s="261"/>
      <c r="S330" s="261"/>
      <c r="T330" s="26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63" t="s">
        <v>172</v>
      </c>
      <c r="AU330" s="263" t="s">
        <v>83</v>
      </c>
      <c r="AV330" s="14" t="s">
        <v>81</v>
      </c>
      <c r="AW330" s="14" t="s">
        <v>31</v>
      </c>
      <c r="AX330" s="14" t="s">
        <v>12</v>
      </c>
      <c r="AY330" s="263" t="s">
        <v>164</v>
      </c>
    </row>
    <row r="331" s="14" customFormat="1">
      <c r="A331" s="14"/>
      <c r="B331" s="254"/>
      <c r="C331" s="255"/>
      <c r="D331" s="244" t="s">
        <v>172</v>
      </c>
      <c r="E331" s="256" t="s">
        <v>1</v>
      </c>
      <c r="F331" s="257" t="s">
        <v>271</v>
      </c>
      <c r="G331" s="255"/>
      <c r="H331" s="256" t="s">
        <v>1</v>
      </c>
      <c r="I331" s="258"/>
      <c r="J331" s="255"/>
      <c r="K331" s="255"/>
      <c r="L331" s="259"/>
      <c r="M331" s="260"/>
      <c r="N331" s="261"/>
      <c r="O331" s="261"/>
      <c r="P331" s="261"/>
      <c r="Q331" s="261"/>
      <c r="R331" s="261"/>
      <c r="S331" s="261"/>
      <c r="T331" s="262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63" t="s">
        <v>172</v>
      </c>
      <c r="AU331" s="263" t="s">
        <v>83</v>
      </c>
      <c r="AV331" s="14" t="s">
        <v>81</v>
      </c>
      <c r="AW331" s="14" t="s">
        <v>31</v>
      </c>
      <c r="AX331" s="14" t="s">
        <v>12</v>
      </c>
      <c r="AY331" s="263" t="s">
        <v>164</v>
      </c>
    </row>
    <row r="332" s="13" customFormat="1">
      <c r="A332" s="13"/>
      <c r="B332" s="242"/>
      <c r="C332" s="243"/>
      <c r="D332" s="244" t="s">
        <v>172</v>
      </c>
      <c r="E332" s="245" t="s">
        <v>1</v>
      </c>
      <c r="F332" s="246" t="s">
        <v>1634</v>
      </c>
      <c r="G332" s="243"/>
      <c r="H332" s="247">
        <v>384.01999999999998</v>
      </c>
      <c r="I332" s="248"/>
      <c r="J332" s="243"/>
      <c r="K332" s="243"/>
      <c r="L332" s="249"/>
      <c r="M332" s="250"/>
      <c r="N332" s="251"/>
      <c r="O332" s="251"/>
      <c r="P332" s="251"/>
      <c r="Q332" s="251"/>
      <c r="R332" s="251"/>
      <c r="S332" s="251"/>
      <c r="T332" s="252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53" t="s">
        <v>172</v>
      </c>
      <c r="AU332" s="253" t="s">
        <v>83</v>
      </c>
      <c r="AV332" s="13" t="s">
        <v>83</v>
      </c>
      <c r="AW332" s="13" t="s">
        <v>31</v>
      </c>
      <c r="AX332" s="13" t="s">
        <v>12</v>
      </c>
      <c r="AY332" s="253" t="s">
        <v>164</v>
      </c>
    </row>
    <row r="333" s="14" customFormat="1">
      <c r="A333" s="14"/>
      <c r="B333" s="254"/>
      <c r="C333" s="255"/>
      <c r="D333" s="244" t="s">
        <v>172</v>
      </c>
      <c r="E333" s="256" t="s">
        <v>1</v>
      </c>
      <c r="F333" s="257" t="s">
        <v>273</v>
      </c>
      <c r="G333" s="255"/>
      <c r="H333" s="256" t="s">
        <v>1</v>
      </c>
      <c r="I333" s="258"/>
      <c r="J333" s="255"/>
      <c r="K333" s="255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172</v>
      </c>
      <c r="AU333" s="263" t="s">
        <v>83</v>
      </c>
      <c r="AV333" s="14" t="s">
        <v>81</v>
      </c>
      <c r="AW333" s="14" t="s">
        <v>31</v>
      </c>
      <c r="AX333" s="14" t="s">
        <v>12</v>
      </c>
      <c r="AY333" s="263" t="s">
        <v>164</v>
      </c>
    </row>
    <row r="334" s="13" customFormat="1">
      <c r="A334" s="13"/>
      <c r="B334" s="242"/>
      <c r="C334" s="243"/>
      <c r="D334" s="244" t="s">
        <v>172</v>
      </c>
      <c r="E334" s="245" t="s">
        <v>1</v>
      </c>
      <c r="F334" s="246" t="s">
        <v>1635</v>
      </c>
      <c r="G334" s="243"/>
      <c r="H334" s="247">
        <v>270.94</v>
      </c>
      <c r="I334" s="248"/>
      <c r="J334" s="243"/>
      <c r="K334" s="243"/>
      <c r="L334" s="249"/>
      <c r="M334" s="250"/>
      <c r="N334" s="251"/>
      <c r="O334" s="251"/>
      <c r="P334" s="251"/>
      <c r="Q334" s="251"/>
      <c r="R334" s="251"/>
      <c r="S334" s="251"/>
      <c r="T334" s="252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53" t="s">
        <v>172</v>
      </c>
      <c r="AU334" s="253" t="s">
        <v>83</v>
      </c>
      <c r="AV334" s="13" t="s">
        <v>83</v>
      </c>
      <c r="AW334" s="13" t="s">
        <v>31</v>
      </c>
      <c r="AX334" s="13" t="s">
        <v>12</v>
      </c>
      <c r="AY334" s="253" t="s">
        <v>164</v>
      </c>
    </row>
    <row r="335" s="14" customFormat="1">
      <c r="A335" s="14"/>
      <c r="B335" s="254"/>
      <c r="C335" s="255"/>
      <c r="D335" s="244" t="s">
        <v>172</v>
      </c>
      <c r="E335" s="256" t="s">
        <v>1</v>
      </c>
      <c r="F335" s="257" t="s">
        <v>275</v>
      </c>
      <c r="G335" s="255"/>
      <c r="H335" s="256" t="s">
        <v>1</v>
      </c>
      <c r="I335" s="258"/>
      <c r="J335" s="255"/>
      <c r="K335" s="255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172</v>
      </c>
      <c r="AU335" s="263" t="s">
        <v>83</v>
      </c>
      <c r="AV335" s="14" t="s">
        <v>81</v>
      </c>
      <c r="AW335" s="14" t="s">
        <v>31</v>
      </c>
      <c r="AX335" s="14" t="s">
        <v>12</v>
      </c>
      <c r="AY335" s="263" t="s">
        <v>164</v>
      </c>
    </row>
    <row r="336" s="13" customFormat="1">
      <c r="A336" s="13"/>
      <c r="B336" s="242"/>
      <c r="C336" s="243"/>
      <c r="D336" s="244" t="s">
        <v>172</v>
      </c>
      <c r="E336" s="245" t="s">
        <v>1</v>
      </c>
      <c r="F336" s="246" t="s">
        <v>1636</v>
      </c>
      <c r="G336" s="243"/>
      <c r="H336" s="247">
        <v>460.80000000000001</v>
      </c>
      <c r="I336" s="248"/>
      <c r="J336" s="243"/>
      <c r="K336" s="243"/>
      <c r="L336" s="249"/>
      <c r="M336" s="250"/>
      <c r="N336" s="251"/>
      <c r="O336" s="251"/>
      <c r="P336" s="251"/>
      <c r="Q336" s="251"/>
      <c r="R336" s="251"/>
      <c r="S336" s="251"/>
      <c r="T336" s="25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53" t="s">
        <v>172</v>
      </c>
      <c r="AU336" s="253" t="s">
        <v>83</v>
      </c>
      <c r="AV336" s="13" t="s">
        <v>83</v>
      </c>
      <c r="AW336" s="13" t="s">
        <v>31</v>
      </c>
      <c r="AX336" s="13" t="s">
        <v>12</v>
      </c>
      <c r="AY336" s="253" t="s">
        <v>164</v>
      </c>
    </row>
    <row r="337" s="14" customFormat="1">
      <c r="A337" s="14"/>
      <c r="B337" s="254"/>
      <c r="C337" s="255"/>
      <c r="D337" s="244" t="s">
        <v>172</v>
      </c>
      <c r="E337" s="256" t="s">
        <v>1</v>
      </c>
      <c r="F337" s="257" t="s">
        <v>277</v>
      </c>
      <c r="G337" s="255"/>
      <c r="H337" s="256" t="s">
        <v>1</v>
      </c>
      <c r="I337" s="258"/>
      <c r="J337" s="255"/>
      <c r="K337" s="255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172</v>
      </c>
      <c r="AU337" s="263" t="s">
        <v>83</v>
      </c>
      <c r="AV337" s="14" t="s">
        <v>81</v>
      </c>
      <c r="AW337" s="14" t="s">
        <v>31</v>
      </c>
      <c r="AX337" s="14" t="s">
        <v>12</v>
      </c>
      <c r="AY337" s="263" t="s">
        <v>164</v>
      </c>
    </row>
    <row r="338" s="13" customFormat="1">
      <c r="A338" s="13"/>
      <c r="B338" s="242"/>
      <c r="C338" s="243"/>
      <c r="D338" s="244" t="s">
        <v>172</v>
      </c>
      <c r="E338" s="245" t="s">
        <v>1</v>
      </c>
      <c r="F338" s="246" t="s">
        <v>1637</v>
      </c>
      <c r="G338" s="243"/>
      <c r="H338" s="247">
        <v>28.032</v>
      </c>
      <c r="I338" s="248"/>
      <c r="J338" s="243"/>
      <c r="K338" s="243"/>
      <c r="L338" s="249"/>
      <c r="M338" s="250"/>
      <c r="N338" s="251"/>
      <c r="O338" s="251"/>
      <c r="P338" s="251"/>
      <c r="Q338" s="251"/>
      <c r="R338" s="251"/>
      <c r="S338" s="251"/>
      <c r="T338" s="252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53" t="s">
        <v>172</v>
      </c>
      <c r="AU338" s="253" t="s">
        <v>83</v>
      </c>
      <c r="AV338" s="13" t="s">
        <v>83</v>
      </c>
      <c r="AW338" s="13" t="s">
        <v>31</v>
      </c>
      <c r="AX338" s="13" t="s">
        <v>12</v>
      </c>
      <c r="AY338" s="253" t="s">
        <v>164</v>
      </c>
    </row>
    <row r="339" s="14" customFormat="1">
      <c r="A339" s="14"/>
      <c r="B339" s="254"/>
      <c r="C339" s="255"/>
      <c r="D339" s="244" t="s">
        <v>172</v>
      </c>
      <c r="E339" s="256" t="s">
        <v>1</v>
      </c>
      <c r="F339" s="257" t="s">
        <v>288</v>
      </c>
      <c r="G339" s="255"/>
      <c r="H339" s="256" t="s">
        <v>1</v>
      </c>
      <c r="I339" s="258"/>
      <c r="J339" s="255"/>
      <c r="K339" s="255"/>
      <c r="L339" s="259"/>
      <c r="M339" s="260"/>
      <c r="N339" s="261"/>
      <c r="O339" s="261"/>
      <c r="P339" s="261"/>
      <c r="Q339" s="261"/>
      <c r="R339" s="261"/>
      <c r="S339" s="261"/>
      <c r="T339" s="262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63" t="s">
        <v>172</v>
      </c>
      <c r="AU339" s="263" t="s">
        <v>83</v>
      </c>
      <c r="AV339" s="14" t="s">
        <v>81</v>
      </c>
      <c r="AW339" s="14" t="s">
        <v>31</v>
      </c>
      <c r="AX339" s="14" t="s">
        <v>12</v>
      </c>
      <c r="AY339" s="263" t="s">
        <v>164</v>
      </c>
    </row>
    <row r="340" s="13" customFormat="1">
      <c r="A340" s="13"/>
      <c r="B340" s="242"/>
      <c r="C340" s="243"/>
      <c r="D340" s="244" t="s">
        <v>172</v>
      </c>
      <c r="E340" s="245" t="s">
        <v>1</v>
      </c>
      <c r="F340" s="246" t="s">
        <v>1638</v>
      </c>
      <c r="G340" s="243"/>
      <c r="H340" s="247">
        <v>102.56399999999999</v>
      </c>
      <c r="I340" s="248"/>
      <c r="J340" s="243"/>
      <c r="K340" s="243"/>
      <c r="L340" s="249"/>
      <c r="M340" s="250"/>
      <c r="N340" s="251"/>
      <c r="O340" s="251"/>
      <c r="P340" s="251"/>
      <c r="Q340" s="251"/>
      <c r="R340" s="251"/>
      <c r="S340" s="251"/>
      <c r="T340" s="252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53" t="s">
        <v>172</v>
      </c>
      <c r="AU340" s="253" t="s">
        <v>83</v>
      </c>
      <c r="AV340" s="13" t="s">
        <v>83</v>
      </c>
      <c r="AW340" s="13" t="s">
        <v>31</v>
      </c>
      <c r="AX340" s="13" t="s">
        <v>12</v>
      </c>
      <c r="AY340" s="253" t="s">
        <v>164</v>
      </c>
    </row>
    <row r="341" s="15" customFormat="1">
      <c r="A341" s="15"/>
      <c r="B341" s="264"/>
      <c r="C341" s="265"/>
      <c r="D341" s="244" t="s">
        <v>172</v>
      </c>
      <c r="E341" s="266" t="s">
        <v>1</v>
      </c>
      <c r="F341" s="267" t="s">
        <v>180</v>
      </c>
      <c r="G341" s="265"/>
      <c r="H341" s="268">
        <v>1246.356</v>
      </c>
      <c r="I341" s="269"/>
      <c r="J341" s="265"/>
      <c r="K341" s="265"/>
      <c r="L341" s="270"/>
      <c r="M341" s="271"/>
      <c r="N341" s="272"/>
      <c r="O341" s="272"/>
      <c r="P341" s="272"/>
      <c r="Q341" s="272"/>
      <c r="R341" s="272"/>
      <c r="S341" s="272"/>
      <c r="T341" s="273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T341" s="274" t="s">
        <v>172</v>
      </c>
      <c r="AU341" s="274" t="s">
        <v>83</v>
      </c>
      <c r="AV341" s="15" t="s">
        <v>170</v>
      </c>
      <c r="AW341" s="15" t="s">
        <v>31</v>
      </c>
      <c r="AX341" s="15" t="s">
        <v>81</v>
      </c>
      <c r="AY341" s="274" t="s">
        <v>164</v>
      </c>
    </row>
    <row r="342" s="2" customFormat="1" ht="37.8" customHeight="1">
      <c r="A342" s="39"/>
      <c r="B342" s="40"/>
      <c r="C342" s="228" t="s">
        <v>731</v>
      </c>
      <c r="D342" s="228" t="s">
        <v>166</v>
      </c>
      <c r="E342" s="229" t="s">
        <v>392</v>
      </c>
      <c r="F342" s="230" t="s">
        <v>393</v>
      </c>
      <c r="G342" s="231" t="s">
        <v>269</v>
      </c>
      <c r="H342" s="232">
        <v>430.62307499999997</v>
      </c>
      <c r="I342" s="233"/>
      <c r="J342" s="234">
        <f>ROUND(I342*H342,2)</f>
        <v>0</v>
      </c>
      <c r="K342" s="235"/>
      <c r="L342" s="45"/>
      <c r="M342" s="236" t="s">
        <v>1</v>
      </c>
      <c r="N342" s="237" t="s">
        <v>39</v>
      </c>
      <c r="O342" s="92"/>
      <c r="P342" s="238">
        <f>O342*H342</f>
        <v>0</v>
      </c>
      <c r="Q342" s="238">
        <v>0</v>
      </c>
      <c r="R342" s="238">
        <f>Q342*H342</f>
        <v>0</v>
      </c>
      <c r="S342" s="238">
        <v>0</v>
      </c>
      <c r="T342" s="239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40" t="s">
        <v>170</v>
      </c>
      <c r="AT342" s="240" t="s">
        <v>166</v>
      </c>
      <c r="AU342" s="240" t="s">
        <v>83</v>
      </c>
      <c r="AY342" s="18" t="s">
        <v>164</v>
      </c>
      <c r="BE342" s="241">
        <f>IF(N342="základní",J342,0)</f>
        <v>0</v>
      </c>
      <c r="BF342" s="241">
        <f>IF(N342="snížená",J342,0)</f>
        <v>0</v>
      </c>
      <c r="BG342" s="241">
        <f>IF(N342="zákl. přenesená",J342,0)</f>
        <v>0</v>
      </c>
      <c r="BH342" s="241">
        <f>IF(N342="sníž. přenesená",J342,0)</f>
        <v>0</v>
      </c>
      <c r="BI342" s="241">
        <f>IF(N342="nulová",J342,0)</f>
        <v>0</v>
      </c>
      <c r="BJ342" s="18" t="s">
        <v>81</v>
      </c>
      <c r="BK342" s="241">
        <f>ROUND(I342*H342,2)</f>
        <v>0</v>
      </c>
      <c r="BL342" s="18" t="s">
        <v>170</v>
      </c>
      <c r="BM342" s="240" t="s">
        <v>1641</v>
      </c>
    </row>
    <row r="343" s="14" customFormat="1">
      <c r="A343" s="14"/>
      <c r="B343" s="254"/>
      <c r="C343" s="255"/>
      <c r="D343" s="244" t="s">
        <v>172</v>
      </c>
      <c r="E343" s="256" t="s">
        <v>1</v>
      </c>
      <c r="F343" s="257" t="s">
        <v>395</v>
      </c>
      <c r="G343" s="255"/>
      <c r="H343" s="256" t="s">
        <v>1</v>
      </c>
      <c r="I343" s="258"/>
      <c r="J343" s="255"/>
      <c r="K343" s="255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172</v>
      </c>
      <c r="AU343" s="263" t="s">
        <v>83</v>
      </c>
      <c r="AV343" s="14" t="s">
        <v>81</v>
      </c>
      <c r="AW343" s="14" t="s">
        <v>31</v>
      </c>
      <c r="AX343" s="14" t="s">
        <v>12</v>
      </c>
      <c r="AY343" s="263" t="s">
        <v>164</v>
      </c>
    </row>
    <row r="344" s="14" customFormat="1">
      <c r="A344" s="14"/>
      <c r="B344" s="254"/>
      <c r="C344" s="255"/>
      <c r="D344" s="244" t="s">
        <v>172</v>
      </c>
      <c r="E344" s="256" t="s">
        <v>1</v>
      </c>
      <c r="F344" s="257" t="s">
        <v>396</v>
      </c>
      <c r="G344" s="255"/>
      <c r="H344" s="256" t="s">
        <v>1</v>
      </c>
      <c r="I344" s="258"/>
      <c r="J344" s="255"/>
      <c r="K344" s="255"/>
      <c r="L344" s="259"/>
      <c r="M344" s="260"/>
      <c r="N344" s="261"/>
      <c r="O344" s="261"/>
      <c r="P344" s="261"/>
      <c r="Q344" s="261"/>
      <c r="R344" s="261"/>
      <c r="S344" s="261"/>
      <c r="T344" s="262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63" t="s">
        <v>172</v>
      </c>
      <c r="AU344" s="263" t="s">
        <v>83</v>
      </c>
      <c r="AV344" s="14" t="s">
        <v>81</v>
      </c>
      <c r="AW344" s="14" t="s">
        <v>31</v>
      </c>
      <c r="AX344" s="14" t="s">
        <v>12</v>
      </c>
      <c r="AY344" s="263" t="s">
        <v>164</v>
      </c>
    </row>
    <row r="345" s="13" customFormat="1">
      <c r="A345" s="13"/>
      <c r="B345" s="242"/>
      <c r="C345" s="243"/>
      <c r="D345" s="244" t="s">
        <v>172</v>
      </c>
      <c r="E345" s="245" t="s">
        <v>1</v>
      </c>
      <c r="F345" s="246" t="s">
        <v>1642</v>
      </c>
      <c r="G345" s="243"/>
      <c r="H345" s="247">
        <v>861.24614999999994</v>
      </c>
      <c r="I345" s="248"/>
      <c r="J345" s="243"/>
      <c r="K345" s="243"/>
      <c r="L345" s="249"/>
      <c r="M345" s="250"/>
      <c r="N345" s="251"/>
      <c r="O345" s="251"/>
      <c r="P345" s="251"/>
      <c r="Q345" s="251"/>
      <c r="R345" s="251"/>
      <c r="S345" s="251"/>
      <c r="T345" s="252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53" t="s">
        <v>172</v>
      </c>
      <c r="AU345" s="253" t="s">
        <v>83</v>
      </c>
      <c r="AV345" s="13" t="s">
        <v>83</v>
      </c>
      <c r="AW345" s="13" t="s">
        <v>31</v>
      </c>
      <c r="AX345" s="13" t="s">
        <v>12</v>
      </c>
      <c r="AY345" s="253" t="s">
        <v>164</v>
      </c>
    </row>
    <row r="346" s="15" customFormat="1">
      <c r="A346" s="15"/>
      <c r="B346" s="264"/>
      <c r="C346" s="265"/>
      <c r="D346" s="244" t="s">
        <v>172</v>
      </c>
      <c r="E346" s="266" t="s">
        <v>1</v>
      </c>
      <c r="F346" s="267" t="s">
        <v>180</v>
      </c>
      <c r="G346" s="265"/>
      <c r="H346" s="268">
        <v>861.24614999999994</v>
      </c>
      <c r="I346" s="269"/>
      <c r="J346" s="265"/>
      <c r="K346" s="265"/>
      <c r="L346" s="270"/>
      <c r="M346" s="271"/>
      <c r="N346" s="272"/>
      <c r="O346" s="272"/>
      <c r="P346" s="272"/>
      <c r="Q346" s="272"/>
      <c r="R346" s="272"/>
      <c r="S346" s="272"/>
      <c r="T346" s="273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T346" s="274" t="s">
        <v>172</v>
      </c>
      <c r="AU346" s="274" t="s">
        <v>83</v>
      </c>
      <c r="AV346" s="15" t="s">
        <v>170</v>
      </c>
      <c r="AW346" s="15" t="s">
        <v>31</v>
      </c>
      <c r="AX346" s="15" t="s">
        <v>81</v>
      </c>
      <c r="AY346" s="274" t="s">
        <v>164</v>
      </c>
    </row>
    <row r="347" s="13" customFormat="1">
      <c r="A347" s="13"/>
      <c r="B347" s="242"/>
      <c r="C347" s="243"/>
      <c r="D347" s="244" t="s">
        <v>172</v>
      </c>
      <c r="E347" s="243"/>
      <c r="F347" s="246" t="s">
        <v>1643</v>
      </c>
      <c r="G347" s="243"/>
      <c r="H347" s="247">
        <v>430.62307499999997</v>
      </c>
      <c r="I347" s="248"/>
      <c r="J347" s="243"/>
      <c r="K347" s="243"/>
      <c r="L347" s="249"/>
      <c r="M347" s="250"/>
      <c r="N347" s="251"/>
      <c r="O347" s="251"/>
      <c r="P347" s="251"/>
      <c r="Q347" s="251"/>
      <c r="R347" s="251"/>
      <c r="S347" s="251"/>
      <c r="T347" s="252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T347" s="253" t="s">
        <v>172</v>
      </c>
      <c r="AU347" s="253" t="s">
        <v>83</v>
      </c>
      <c r="AV347" s="13" t="s">
        <v>83</v>
      </c>
      <c r="AW347" s="13" t="s">
        <v>4</v>
      </c>
      <c r="AX347" s="13" t="s">
        <v>81</v>
      </c>
      <c r="AY347" s="253" t="s">
        <v>164</v>
      </c>
    </row>
    <row r="348" s="2" customFormat="1" ht="37.8" customHeight="1">
      <c r="A348" s="39"/>
      <c r="B348" s="40"/>
      <c r="C348" s="228" t="s">
        <v>736</v>
      </c>
      <c r="D348" s="228" t="s">
        <v>166</v>
      </c>
      <c r="E348" s="229" t="s">
        <v>400</v>
      </c>
      <c r="F348" s="230" t="s">
        <v>401</v>
      </c>
      <c r="G348" s="231" t="s">
        <v>269</v>
      </c>
      <c r="H348" s="232">
        <v>430.62307499999997</v>
      </c>
      <c r="I348" s="233"/>
      <c r="J348" s="234">
        <f>ROUND(I348*H348,2)</f>
        <v>0</v>
      </c>
      <c r="K348" s="235"/>
      <c r="L348" s="45"/>
      <c r="M348" s="236" t="s">
        <v>1</v>
      </c>
      <c r="N348" s="237" t="s">
        <v>39</v>
      </c>
      <c r="O348" s="92"/>
      <c r="P348" s="238">
        <f>O348*H348</f>
        <v>0</v>
      </c>
      <c r="Q348" s="238">
        <v>0</v>
      </c>
      <c r="R348" s="238">
        <f>Q348*H348</f>
        <v>0</v>
      </c>
      <c r="S348" s="238">
        <v>0</v>
      </c>
      <c r="T348" s="239">
        <f>S348*H348</f>
        <v>0</v>
      </c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R348" s="240" t="s">
        <v>170</v>
      </c>
      <c r="AT348" s="240" t="s">
        <v>166</v>
      </c>
      <c r="AU348" s="240" t="s">
        <v>83</v>
      </c>
      <c r="AY348" s="18" t="s">
        <v>164</v>
      </c>
      <c r="BE348" s="241">
        <f>IF(N348="základní",J348,0)</f>
        <v>0</v>
      </c>
      <c r="BF348" s="241">
        <f>IF(N348="snížená",J348,0)</f>
        <v>0</v>
      </c>
      <c r="BG348" s="241">
        <f>IF(N348="zákl. přenesená",J348,0)</f>
        <v>0</v>
      </c>
      <c r="BH348" s="241">
        <f>IF(N348="sníž. přenesená",J348,0)</f>
        <v>0</v>
      </c>
      <c r="BI348" s="241">
        <f>IF(N348="nulová",J348,0)</f>
        <v>0</v>
      </c>
      <c r="BJ348" s="18" t="s">
        <v>81</v>
      </c>
      <c r="BK348" s="241">
        <f>ROUND(I348*H348,2)</f>
        <v>0</v>
      </c>
      <c r="BL348" s="18" t="s">
        <v>170</v>
      </c>
      <c r="BM348" s="240" t="s">
        <v>1644</v>
      </c>
    </row>
    <row r="349" s="14" customFormat="1">
      <c r="A349" s="14"/>
      <c r="B349" s="254"/>
      <c r="C349" s="255"/>
      <c r="D349" s="244" t="s">
        <v>172</v>
      </c>
      <c r="E349" s="256" t="s">
        <v>1</v>
      </c>
      <c r="F349" s="257" t="s">
        <v>403</v>
      </c>
      <c r="G349" s="255"/>
      <c r="H349" s="256" t="s">
        <v>1</v>
      </c>
      <c r="I349" s="258"/>
      <c r="J349" s="255"/>
      <c r="K349" s="255"/>
      <c r="L349" s="259"/>
      <c r="M349" s="260"/>
      <c r="N349" s="261"/>
      <c r="O349" s="261"/>
      <c r="P349" s="261"/>
      <c r="Q349" s="261"/>
      <c r="R349" s="261"/>
      <c r="S349" s="261"/>
      <c r="T349" s="262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63" t="s">
        <v>172</v>
      </c>
      <c r="AU349" s="263" t="s">
        <v>83</v>
      </c>
      <c r="AV349" s="14" t="s">
        <v>81</v>
      </c>
      <c r="AW349" s="14" t="s">
        <v>31</v>
      </c>
      <c r="AX349" s="14" t="s">
        <v>12</v>
      </c>
      <c r="AY349" s="263" t="s">
        <v>164</v>
      </c>
    </row>
    <row r="350" s="14" customFormat="1">
      <c r="A350" s="14"/>
      <c r="B350" s="254"/>
      <c r="C350" s="255"/>
      <c r="D350" s="244" t="s">
        <v>172</v>
      </c>
      <c r="E350" s="256" t="s">
        <v>1</v>
      </c>
      <c r="F350" s="257" t="s">
        <v>396</v>
      </c>
      <c r="G350" s="255"/>
      <c r="H350" s="256" t="s">
        <v>1</v>
      </c>
      <c r="I350" s="258"/>
      <c r="J350" s="255"/>
      <c r="K350" s="255"/>
      <c r="L350" s="259"/>
      <c r="M350" s="260"/>
      <c r="N350" s="261"/>
      <c r="O350" s="261"/>
      <c r="P350" s="261"/>
      <c r="Q350" s="261"/>
      <c r="R350" s="261"/>
      <c r="S350" s="261"/>
      <c r="T350" s="262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63" t="s">
        <v>172</v>
      </c>
      <c r="AU350" s="263" t="s">
        <v>83</v>
      </c>
      <c r="AV350" s="14" t="s">
        <v>81</v>
      </c>
      <c r="AW350" s="14" t="s">
        <v>31</v>
      </c>
      <c r="AX350" s="14" t="s">
        <v>12</v>
      </c>
      <c r="AY350" s="263" t="s">
        <v>164</v>
      </c>
    </row>
    <row r="351" s="13" customFormat="1">
      <c r="A351" s="13"/>
      <c r="B351" s="242"/>
      <c r="C351" s="243"/>
      <c r="D351" s="244" t="s">
        <v>172</v>
      </c>
      <c r="E351" s="245" t="s">
        <v>1</v>
      </c>
      <c r="F351" s="246" t="s">
        <v>1642</v>
      </c>
      <c r="G351" s="243"/>
      <c r="H351" s="247">
        <v>861.24614999999994</v>
      </c>
      <c r="I351" s="248"/>
      <c r="J351" s="243"/>
      <c r="K351" s="243"/>
      <c r="L351" s="249"/>
      <c r="M351" s="250"/>
      <c r="N351" s="251"/>
      <c r="O351" s="251"/>
      <c r="P351" s="251"/>
      <c r="Q351" s="251"/>
      <c r="R351" s="251"/>
      <c r="S351" s="251"/>
      <c r="T351" s="252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T351" s="253" t="s">
        <v>172</v>
      </c>
      <c r="AU351" s="253" t="s">
        <v>83</v>
      </c>
      <c r="AV351" s="13" t="s">
        <v>83</v>
      </c>
      <c r="AW351" s="13" t="s">
        <v>31</v>
      </c>
      <c r="AX351" s="13" t="s">
        <v>12</v>
      </c>
      <c r="AY351" s="253" t="s">
        <v>164</v>
      </c>
    </row>
    <row r="352" s="15" customFormat="1">
      <c r="A352" s="15"/>
      <c r="B352" s="264"/>
      <c r="C352" s="265"/>
      <c r="D352" s="244" t="s">
        <v>172</v>
      </c>
      <c r="E352" s="266" t="s">
        <v>1</v>
      </c>
      <c r="F352" s="267" t="s">
        <v>180</v>
      </c>
      <c r="G352" s="265"/>
      <c r="H352" s="268">
        <v>861.24614999999994</v>
      </c>
      <c r="I352" s="269"/>
      <c r="J352" s="265"/>
      <c r="K352" s="265"/>
      <c r="L352" s="270"/>
      <c r="M352" s="271"/>
      <c r="N352" s="272"/>
      <c r="O352" s="272"/>
      <c r="P352" s="272"/>
      <c r="Q352" s="272"/>
      <c r="R352" s="272"/>
      <c r="S352" s="272"/>
      <c r="T352" s="273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T352" s="274" t="s">
        <v>172</v>
      </c>
      <c r="AU352" s="274" t="s">
        <v>83</v>
      </c>
      <c r="AV352" s="15" t="s">
        <v>170</v>
      </c>
      <c r="AW352" s="15" t="s">
        <v>31</v>
      </c>
      <c r="AX352" s="15" t="s">
        <v>81</v>
      </c>
      <c r="AY352" s="274" t="s">
        <v>164</v>
      </c>
    </row>
    <row r="353" s="13" customFormat="1">
      <c r="A353" s="13"/>
      <c r="B353" s="242"/>
      <c r="C353" s="243"/>
      <c r="D353" s="244" t="s">
        <v>172</v>
      </c>
      <c r="E353" s="243"/>
      <c r="F353" s="246" t="s">
        <v>1643</v>
      </c>
      <c r="G353" s="243"/>
      <c r="H353" s="247">
        <v>430.62307499999997</v>
      </c>
      <c r="I353" s="248"/>
      <c r="J353" s="243"/>
      <c r="K353" s="243"/>
      <c r="L353" s="249"/>
      <c r="M353" s="250"/>
      <c r="N353" s="251"/>
      <c r="O353" s="251"/>
      <c r="P353" s="251"/>
      <c r="Q353" s="251"/>
      <c r="R353" s="251"/>
      <c r="S353" s="251"/>
      <c r="T353" s="252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53" t="s">
        <v>172</v>
      </c>
      <c r="AU353" s="253" t="s">
        <v>83</v>
      </c>
      <c r="AV353" s="13" t="s">
        <v>83</v>
      </c>
      <c r="AW353" s="13" t="s">
        <v>4</v>
      </c>
      <c r="AX353" s="13" t="s">
        <v>81</v>
      </c>
      <c r="AY353" s="253" t="s">
        <v>164</v>
      </c>
    </row>
    <row r="354" s="2" customFormat="1" ht="37.8" customHeight="1">
      <c r="A354" s="39"/>
      <c r="B354" s="40"/>
      <c r="C354" s="228" t="s">
        <v>387</v>
      </c>
      <c r="D354" s="228" t="s">
        <v>166</v>
      </c>
      <c r="E354" s="229" t="s">
        <v>405</v>
      </c>
      <c r="F354" s="230" t="s">
        <v>406</v>
      </c>
      <c r="G354" s="231" t="s">
        <v>269</v>
      </c>
      <c r="H354" s="232">
        <v>176.466925</v>
      </c>
      <c r="I354" s="233"/>
      <c r="J354" s="234">
        <f>ROUND(I354*H354,2)</f>
        <v>0</v>
      </c>
      <c r="K354" s="235"/>
      <c r="L354" s="45"/>
      <c r="M354" s="236" t="s">
        <v>1</v>
      </c>
      <c r="N354" s="237" t="s">
        <v>39</v>
      </c>
      <c r="O354" s="92"/>
      <c r="P354" s="238">
        <f>O354*H354</f>
        <v>0</v>
      </c>
      <c r="Q354" s="238">
        <v>0</v>
      </c>
      <c r="R354" s="238">
        <f>Q354*H354</f>
        <v>0</v>
      </c>
      <c r="S354" s="238">
        <v>0</v>
      </c>
      <c r="T354" s="239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40" t="s">
        <v>170</v>
      </c>
      <c r="AT354" s="240" t="s">
        <v>166</v>
      </c>
      <c r="AU354" s="240" t="s">
        <v>83</v>
      </c>
      <c r="AY354" s="18" t="s">
        <v>164</v>
      </c>
      <c r="BE354" s="241">
        <f>IF(N354="základní",J354,0)</f>
        <v>0</v>
      </c>
      <c r="BF354" s="241">
        <f>IF(N354="snížená",J354,0)</f>
        <v>0</v>
      </c>
      <c r="BG354" s="241">
        <f>IF(N354="zákl. přenesená",J354,0)</f>
        <v>0</v>
      </c>
      <c r="BH354" s="241">
        <f>IF(N354="sníž. přenesená",J354,0)</f>
        <v>0</v>
      </c>
      <c r="BI354" s="241">
        <f>IF(N354="nulová",J354,0)</f>
        <v>0</v>
      </c>
      <c r="BJ354" s="18" t="s">
        <v>81</v>
      </c>
      <c r="BK354" s="241">
        <f>ROUND(I354*H354,2)</f>
        <v>0</v>
      </c>
      <c r="BL354" s="18" t="s">
        <v>170</v>
      </c>
      <c r="BM354" s="240" t="s">
        <v>1645</v>
      </c>
    </row>
    <row r="355" s="14" customFormat="1">
      <c r="A355" s="14"/>
      <c r="B355" s="254"/>
      <c r="C355" s="255"/>
      <c r="D355" s="244" t="s">
        <v>172</v>
      </c>
      <c r="E355" s="256" t="s">
        <v>1</v>
      </c>
      <c r="F355" s="257" t="s">
        <v>395</v>
      </c>
      <c r="G355" s="255"/>
      <c r="H355" s="256" t="s">
        <v>1</v>
      </c>
      <c r="I355" s="258"/>
      <c r="J355" s="255"/>
      <c r="K355" s="255"/>
      <c r="L355" s="259"/>
      <c r="M355" s="260"/>
      <c r="N355" s="261"/>
      <c r="O355" s="261"/>
      <c r="P355" s="261"/>
      <c r="Q355" s="261"/>
      <c r="R355" s="261"/>
      <c r="S355" s="261"/>
      <c r="T355" s="262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63" t="s">
        <v>172</v>
      </c>
      <c r="AU355" s="263" t="s">
        <v>83</v>
      </c>
      <c r="AV355" s="14" t="s">
        <v>81</v>
      </c>
      <c r="AW355" s="14" t="s">
        <v>31</v>
      </c>
      <c r="AX355" s="14" t="s">
        <v>12</v>
      </c>
      <c r="AY355" s="263" t="s">
        <v>164</v>
      </c>
    </row>
    <row r="356" s="14" customFormat="1">
      <c r="A356" s="14"/>
      <c r="B356" s="254"/>
      <c r="C356" s="255"/>
      <c r="D356" s="244" t="s">
        <v>172</v>
      </c>
      <c r="E356" s="256" t="s">
        <v>1</v>
      </c>
      <c r="F356" s="257" t="s">
        <v>408</v>
      </c>
      <c r="G356" s="255"/>
      <c r="H356" s="256" t="s">
        <v>1</v>
      </c>
      <c r="I356" s="258"/>
      <c r="J356" s="255"/>
      <c r="K356" s="255"/>
      <c r="L356" s="259"/>
      <c r="M356" s="260"/>
      <c r="N356" s="261"/>
      <c r="O356" s="261"/>
      <c r="P356" s="261"/>
      <c r="Q356" s="261"/>
      <c r="R356" s="261"/>
      <c r="S356" s="261"/>
      <c r="T356" s="26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63" t="s">
        <v>172</v>
      </c>
      <c r="AU356" s="263" t="s">
        <v>83</v>
      </c>
      <c r="AV356" s="14" t="s">
        <v>81</v>
      </c>
      <c r="AW356" s="14" t="s">
        <v>31</v>
      </c>
      <c r="AX356" s="14" t="s">
        <v>12</v>
      </c>
      <c r="AY356" s="263" t="s">
        <v>164</v>
      </c>
    </row>
    <row r="357" s="14" customFormat="1">
      <c r="A357" s="14"/>
      <c r="B357" s="254"/>
      <c r="C357" s="255"/>
      <c r="D357" s="244" t="s">
        <v>172</v>
      </c>
      <c r="E357" s="256" t="s">
        <v>1</v>
      </c>
      <c r="F357" s="257" t="s">
        <v>1646</v>
      </c>
      <c r="G357" s="255"/>
      <c r="H357" s="256" t="s">
        <v>1</v>
      </c>
      <c r="I357" s="258"/>
      <c r="J357" s="255"/>
      <c r="K357" s="255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172</v>
      </c>
      <c r="AU357" s="263" t="s">
        <v>83</v>
      </c>
      <c r="AV357" s="14" t="s">
        <v>81</v>
      </c>
      <c r="AW357" s="14" t="s">
        <v>31</v>
      </c>
      <c r="AX357" s="14" t="s">
        <v>12</v>
      </c>
      <c r="AY357" s="263" t="s">
        <v>164</v>
      </c>
    </row>
    <row r="358" s="13" customFormat="1">
      <c r="A358" s="13"/>
      <c r="B358" s="242"/>
      <c r="C358" s="243"/>
      <c r="D358" s="244" t="s">
        <v>172</v>
      </c>
      <c r="E358" s="245" t="s">
        <v>1</v>
      </c>
      <c r="F358" s="246" t="s">
        <v>1647</v>
      </c>
      <c r="G358" s="243"/>
      <c r="H358" s="247">
        <v>343.9228</v>
      </c>
      <c r="I358" s="248"/>
      <c r="J358" s="243"/>
      <c r="K358" s="243"/>
      <c r="L358" s="249"/>
      <c r="M358" s="250"/>
      <c r="N358" s="251"/>
      <c r="O358" s="251"/>
      <c r="P358" s="251"/>
      <c r="Q358" s="251"/>
      <c r="R358" s="251"/>
      <c r="S358" s="251"/>
      <c r="T358" s="252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53" t="s">
        <v>172</v>
      </c>
      <c r="AU358" s="253" t="s">
        <v>83</v>
      </c>
      <c r="AV358" s="13" t="s">
        <v>83</v>
      </c>
      <c r="AW358" s="13" t="s">
        <v>31</v>
      </c>
      <c r="AX358" s="13" t="s">
        <v>12</v>
      </c>
      <c r="AY358" s="253" t="s">
        <v>164</v>
      </c>
    </row>
    <row r="359" s="14" customFormat="1">
      <c r="A359" s="14"/>
      <c r="B359" s="254"/>
      <c r="C359" s="255"/>
      <c r="D359" s="244" t="s">
        <v>172</v>
      </c>
      <c r="E359" s="256" t="s">
        <v>1</v>
      </c>
      <c r="F359" s="257" t="s">
        <v>1084</v>
      </c>
      <c r="G359" s="255"/>
      <c r="H359" s="256" t="s">
        <v>1</v>
      </c>
      <c r="I359" s="258"/>
      <c r="J359" s="255"/>
      <c r="K359" s="255"/>
      <c r="L359" s="259"/>
      <c r="M359" s="260"/>
      <c r="N359" s="261"/>
      <c r="O359" s="261"/>
      <c r="P359" s="261"/>
      <c r="Q359" s="261"/>
      <c r="R359" s="261"/>
      <c r="S359" s="261"/>
      <c r="T359" s="262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63" t="s">
        <v>172</v>
      </c>
      <c r="AU359" s="263" t="s">
        <v>83</v>
      </c>
      <c r="AV359" s="14" t="s">
        <v>81</v>
      </c>
      <c r="AW359" s="14" t="s">
        <v>31</v>
      </c>
      <c r="AX359" s="14" t="s">
        <v>12</v>
      </c>
      <c r="AY359" s="263" t="s">
        <v>164</v>
      </c>
    </row>
    <row r="360" s="13" customFormat="1">
      <c r="A360" s="13"/>
      <c r="B360" s="242"/>
      <c r="C360" s="243"/>
      <c r="D360" s="244" t="s">
        <v>172</v>
      </c>
      <c r="E360" s="245" t="s">
        <v>1</v>
      </c>
      <c r="F360" s="246" t="s">
        <v>1648</v>
      </c>
      <c r="G360" s="243"/>
      <c r="H360" s="247">
        <v>9.0110463999999997</v>
      </c>
      <c r="I360" s="248"/>
      <c r="J360" s="243"/>
      <c r="K360" s="243"/>
      <c r="L360" s="249"/>
      <c r="M360" s="250"/>
      <c r="N360" s="251"/>
      <c r="O360" s="251"/>
      <c r="P360" s="251"/>
      <c r="Q360" s="251"/>
      <c r="R360" s="251"/>
      <c r="S360" s="251"/>
      <c r="T360" s="252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3" t="s">
        <v>172</v>
      </c>
      <c r="AU360" s="253" t="s">
        <v>83</v>
      </c>
      <c r="AV360" s="13" t="s">
        <v>83</v>
      </c>
      <c r="AW360" s="13" t="s">
        <v>31</v>
      </c>
      <c r="AX360" s="13" t="s">
        <v>12</v>
      </c>
      <c r="AY360" s="253" t="s">
        <v>164</v>
      </c>
    </row>
    <row r="361" s="15" customFormat="1">
      <c r="A361" s="15"/>
      <c r="B361" s="264"/>
      <c r="C361" s="265"/>
      <c r="D361" s="244" t="s">
        <v>172</v>
      </c>
      <c r="E361" s="266" t="s">
        <v>1</v>
      </c>
      <c r="F361" s="267" t="s">
        <v>180</v>
      </c>
      <c r="G361" s="265"/>
      <c r="H361" s="268">
        <v>352.93384639999999</v>
      </c>
      <c r="I361" s="269"/>
      <c r="J361" s="265"/>
      <c r="K361" s="265"/>
      <c r="L361" s="270"/>
      <c r="M361" s="271"/>
      <c r="N361" s="272"/>
      <c r="O361" s="272"/>
      <c r="P361" s="272"/>
      <c r="Q361" s="272"/>
      <c r="R361" s="272"/>
      <c r="S361" s="272"/>
      <c r="T361" s="273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T361" s="274" t="s">
        <v>172</v>
      </c>
      <c r="AU361" s="274" t="s">
        <v>83</v>
      </c>
      <c r="AV361" s="15" t="s">
        <v>170</v>
      </c>
      <c r="AW361" s="15" t="s">
        <v>31</v>
      </c>
      <c r="AX361" s="15" t="s">
        <v>81</v>
      </c>
      <c r="AY361" s="274" t="s">
        <v>164</v>
      </c>
    </row>
    <row r="362" s="13" customFormat="1">
      <c r="A362" s="13"/>
      <c r="B362" s="242"/>
      <c r="C362" s="243"/>
      <c r="D362" s="244" t="s">
        <v>172</v>
      </c>
      <c r="E362" s="243"/>
      <c r="F362" s="246" t="s">
        <v>1649</v>
      </c>
      <c r="G362" s="243"/>
      <c r="H362" s="247">
        <v>176.466925</v>
      </c>
      <c r="I362" s="248"/>
      <c r="J362" s="243"/>
      <c r="K362" s="243"/>
      <c r="L362" s="249"/>
      <c r="M362" s="250"/>
      <c r="N362" s="251"/>
      <c r="O362" s="251"/>
      <c r="P362" s="251"/>
      <c r="Q362" s="251"/>
      <c r="R362" s="251"/>
      <c r="S362" s="251"/>
      <c r="T362" s="252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53" t="s">
        <v>172</v>
      </c>
      <c r="AU362" s="253" t="s">
        <v>83</v>
      </c>
      <c r="AV362" s="13" t="s">
        <v>83</v>
      </c>
      <c r="AW362" s="13" t="s">
        <v>4</v>
      </c>
      <c r="AX362" s="13" t="s">
        <v>81</v>
      </c>
      <c r="AY362" s="253" t="s">
        <v>164</v>
      </c>
    </row>
    <row r="363" s="2" customFormat="1" ht="37.8" customHeight="1">
      <c r="A363" s="39"/>
      <c r="B363" s="40"/>
      <c r="C363" s="228" t="s">
        <v>391</v>
      </c>
      <c r="D363" s="228" t="s">
        <v>166</v>
      </c>
      <c r="E363" s="229" t="s">
        <v>422</v>
      </c>
      <c r="F363" s="230" t="s">
        <v>423</v>
      </c>
      <c r="G363" s="231" t="s">
        <v>269</v>
      </c>
      <c r="H363" s="232">
        <v>705.86770000000001</v>
      </c>
      <c r="I363" s="233"/>
      <c r="J363" s="234">
        <f>ROUND(I363*H363,2)</f>
        <v>0</v>
      </c>
      <c r="K363" s="235"/>
      <c r="L363" s="45"/>
      <c r="M363" s="236" t="s">
        <v>1</v>
      </c>
      <c r="N363" s="237" t="s">
        <v>39</v>
      </c>
      <c r="O363" s="92"/>
      <c r="P363" s="238">
        <f>O363*H363</f>
        <v>0</v>
      </c>
      <c r="Q363" s="238">
        <v>0</v>
      </c>
      <c r="R363" s="238">
        <f>Q363*H363</f>
        <v>0</v>
      </c>
      <c r="S363" s="238">
        <v>0</v>
      </c>
      <c r="T363" s="239">
        <f>S363*H363</f>
        <v>0</v>
      </c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R363" s="240" t="s">
        <v>170</v>
      </c>
      <c r="AT363" s="240" t="s">
        <v>166</v>
      </c>
      <c r="AU363" s="240" t="s">
        <v>83</v>
      </c>
      <c r="AY363" s="18" t="s">
        <v>164</v>
      </c>
      <c r="BE363" s="241">
        <f>IF(N363="základní",J363,0)</f>
        <v>0</v>
      </c>
      <c r="BF363" s="241">
        <f>IF(N363="snížená",J363,0)</f>
        <v>0</v>
      </c>
      <c r="BG363" s="241">
        <f>IF(N363="zákl. přenesená",J363,0)</f>
        <v>0</v>
      </c>
      <c r="BH363" s="241">
        <f>IF(N363="sníž. přenesená",J363,0)</f>
        <v>0</v>
      </c>
      <c r="BI363" s="241">
        <f>IF(N363="nulová",J363,0)</f>
        <v>0</v>
      </c>
      <c r="BJ363" s="18" t="s">
        <v>81</v>
      </c>
      <c r="BK363" s="241">
        <f>ROUND(I363*H363,2)</f>
        <v>0</v>
      </c>
      <c r="BL363" s="18" t="s">
        <v>170</v>
      </c>
      <c r="BM363" s="240" t="s">
        <v>1650</v>
      </c>
    </row>
    <row r="364" s="14" customFormat="1">
      <c r="A364" s="14"/>
      <c r="B364" s="254"/>
      <c r="C364" s="255"/>
      <c r="D364" s="244" t="s">
        <v>172</v>
      </c>
      <c r="E364" s="256" t="s">
        <v>1</v>
      </c>
      <c r="F364" s="257" t="s">
        <v>395</v>
      </c>
      <c r="G364" s="255"/>
      <c r="H364" s="256" t="s">
        <v>1</v>
      </c>
      <c r="I364" s="258"/>
      <c r="J364" s="255"/>
      <c r="K364" s="255"/>
      <c r="L364" s="259"/>
      <c r="M364" s="260"/>
      <c r="N364" s="261"/>
      <c r="O364" s="261"/>
      <c r="P364" s="261"/>
      <c r="Q364" s="261"/>
      <c r="R364" s="261"/>
      <c r="S364" s="261"/>
      <c r="T364" s="262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T364" s="263" t="s">
        <v>172</v>
      </c>
      <c r="AU364" s="263" t="s">
        <v>83</v>
      </c>
      <c r="AV364" s="14" t="s">
        <v>81</v>
      </c>
      <c r="AW364" s="14" t="s">
        <v>31</v>
      </c>
      <c r="AX364" s="14" t="s">
        <v>12</v>
      </c>
      <c r="AY364" s="263" t="s">
        <v>164</v>
      </c>
    </row>
    <row r="365" s="14" customFormat="1">
      <c r="A365" s="14"/>
      <c r="B365" s="254"/>
      <c r="C365" s="255"/>
      <c r="D365" s="244" t="s">
        <v>172</v>
      </c>
      <c r="E365" s="256" t="s">
        <v>1</v>
      </c>
      <c r="F365" s="257" t="s">
        <v>408</v>
      </c>
      <c r="G365" s="255"/>
      <c r="H365" s="256" t="s">
        <v>1</v>
      </c>
      <c r="I365" s="258"/>
      <c r="J365" s="255"/>
      <c r="K365" s="255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172</v>
      </c>
      <c r="AU365" s="263" t="s">
        <v>83</v>
      </c>
      <c r="AV365" s="14" t="s">
        <v>81</v>
      </c>
      <c r="AW365" s="14" t="s">
        <v>31</v>
      </c>
      <c r="AX365" s="14" t="s">
        <v>12</v>
      </c>
      <c r="AY365" s="263" t="s">
        <v>164</v>
      </c>
    </row>
    <row r="366" s="14" customFormat="1">
      <c r="A366" s="14"/>
      <c r="B366" s="254"/>
      <c r="C366" s="255"/>
      <c r="D366" s="244" t="s">
        <v>172</v>
      </c>
      <c r="E366" s="256" t="s">
        <v>1</v>
      </c>
      <c r="F366" s="257" t="s">
        <v>1646</v>
      </c>
      <c r="G366" s="255"/>
      <c r="H366" s="256" t="s">
        <v>1</v>
      </c>
      <c r="I366" s="258"/>
      <c r="J366" s="255"/>
      <c r="K366" s="255"/>
      <c r="L366" s="259"/>
      <c r="M366" s="260"/>
      <c r="N366" s="261"/>
      <c r="O366" s="261"/>
      <c r="P366" s="261"/>
      <c r="Q366" s="261"/>
      <c r="R366" s="261"/>
      <c r="S366" s="261"/>
      <c r="T366" s="262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T366" s="263" t="s">
        <v>172</v>
      </c>
      <c r="AU366" s="263" t="s">
        <v>83</v>
      </c>
      <c r="AV366" s="14" t="s">
        <v>81</v>
      </c>
      <c r="AW366" s="14" t="s">
        <v>31</v>
      </c>
      <c r="AX366" s="14" t="s">
        <v>12</v>
      </c>
      <c r="AY366" s="263" t="s">
        <v>164</v>
      </c>
    </row>
    <row r="367" s="13" customFormat="1">
      <c r="A367" s="13"/>
      <c r="B367" s="242"/>
      <c r="C367" s="243"/>
      <c r="D367" s="244" t="s">
        <v>172</v>
      </c>
      <c r="E367" s="245" t="s">
        <v>1</v>
      </c>
      <c r="F367" s="246" t="s">
        <v>1647</v>
      </c>
      <c r="G367" s="243"/>
      <c r="H367" s="247">
        <v>343.9228</v>
      </c>
      <c r="I367" s="248"/>
      <c r="J367" s="243"/>
      <c r="K367" s="243"/>
      <c r="L367" s="249"/>
      <c r="M367" s="250"/>
      <c r="N367" s="251"/>
      <c r="O367" s="251"/>
      <c r="P367" s="251"/>
      <c r="Q367" s="251"/>
      <c r="R367" s="251"/>
      <c r="S367" s="251"/>
      <c r="T367" s="252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53" t="s">
        <v>172</v>
      </c>
      <c r="AU367" s="253" t="s">
        <v>83</v>
      </c>
      <c r="AV367" s="13" t="s">
        <v>83</v>
      </c>
      <c r="AW367" s="13" t="s">
        <v>31</v>
      </c>
      <c r="AX367" s="13" t="s">
        <v>12</v>
      </c>
      <c r="AY367" s="253" t="s">
        <v>164</v>
      </c>
    </row>
    <row r="368" s="14" customFormat="1">
      <c r="A368" s="14"/>
      <c r="B368" s="254"/>
      <c r="C368" s="255"/>
      <c r="D368" s="244" t="s">
        <v>172</v>
      </c>
      <c r="E368" s="256" t="s">
        <v>1</v>
      </c>
      <c r="F368" s="257" t="s">
        <v>1084</v>
      </c>
      <c r="G368" s="255"/>
      <c r="H368" s="256" t="s">
        <v>1</v>
      </c>
      <c r="I368" s="258"/>
      <c r="J368" s="255"/>
      <c r="K368" s="255"/>
      <c r="L368" s="259"/>
      <c r="M368" s="260"/>
      <c r="N368" s="261"/>
      <c r="O368" s="261"/>
      <c r="P368" s="261"/>
      <c r="Q368" s="261"/>
      <c r="R368" s="261"/>
      <c r="S368" s="261"/>
      <c r="T368" s="262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63" t="s">
        <v>172</v>
      </c>
      <c r="AU368" s="263" t="s">
        <v>83</v>
      </c>
      <c r="AV368" s="14" t="s">
        <v>81</v>
      </c>
      <c r="AW368" s="14" t="s">
        <v>31</v>
      </c>
      <c r="AX368" s="14" t="s">
        <v>12</v>
      </c>
      <c r="AY368" s="263" t="s">
        <v>164</v>
      </c>
    </row>
    <row r="369" s="13" customFormat="1">
      <c r="A369" s="13"/>
      <c r="B369" s="242"/>
      <c r="C369" s="243"/>
      <c r="D369" s="244" t="s">
        <v>172</v>
      </c>
      <c r="E369" s="245" t="s">
        <v>1</v>
      </c>
      <c r="F369" s="246" t="s">
        <v>1648</v>
      </c>
      <c r="G369" s="243"/>
      <c r="H369" s="247">
        <v>9.0110463999999997</v>
      </c>
      <c r="I369" s="248"/>
      <c r="J369" s="243"/>
      <c r="K369" s="243"/>
      <c r="L369" s="249"/>
      <c r="M369" s="250"/>
      <c r="N369" s="251"/>
      <c r="O369" s="251"/>
      <c r="P369" s="251"/>
      <c r="Q369" s="251"/>
      <c r="R369" s="251"/>
      <c r="S369" s="251"/>
      <c r="T369" s="252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53" t="s">
        <v>172</v>
      </c>
      <c r="AU369" s="253" t="s">
        <v>83</v>
      </c>
      <c r="AV369" s="13" t="s">
        <v>83</v>
      </c>
      <c r="AW369" s="13" t="s">
        <v>31</v>
      </c>
      <c r="AX369" s="13" t="s">
        <v>12</v>
      </c>
      <c r="AY369" s="253" t="s">
        <v>164</v>
      </c>
    </row>
    <row r="370" s="16" customFormat="1">
      <c r="A370" s="16"/>
      <c r="B370" s="275"/>
      <c r="C370" s="276"/>
      <c r="D370" s="244" t="s">
        <v>172</v>
      </c>
      <c r="E370" s="277" t="s">
        <v>1</v>
      </c>
      <c r="F370" s="278" t="s">
        <v>308</v>
      </c>
      <c r="G370" s="276"/>
      <c r="H370" s="279">
        <v>352.93384639999999</v>
      </c>
      <c r="I370" s="280"/>
      <c r="J370" s="276"/>
      <c r="K370" s="276"/>
      <c r="L370" s="281"/>
      <c r="M370" s="282"/>
      <c r="N370" s="283"/>
      <c r="O370" s="283"/>
      <c r="P370" s="283"/>
      <c r="Q370" s="283"/>
      <c r="R370" s="283"/>
      <c r="S370" s="283"/>
      <c r="T370" s="284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T370" s="285" t="s">
        <v>172</v>
      </c>
      <c r="AU370" s="285" t="s">
        <v>83</v>
      </c>
      <c r="AV370" s="16" t="s">
        <v>181</v>
      </c>
      <c r="AW370" s="16" t="s">
        <v>31</v>
      </c>
      <c r="AX370" s="16" t="s">
        <v>12</v>
      </c>
      <c r="AY370" s="285" t="s">
        <v>164</v>
      </c>
    </row>
    <row r="371" s="13" customFormat="1">
      <c r="A371" s="13"/>
      <c r="B371" s="242"/>
      <c r="C371" s="243"/>
      <c r="D371" s="244" t="s">
        <v>172</v>
      </c>
      <c r="E371" s="245" t="s">
        <v>1</v>
      </c>
      <c r="F371" s="246" t="s">
        <v>1651</v>
      </c>
      <c r="G371" s="243"/>
      <c r="H371" s="247">
        <v>1411.7354</v>
      </c>
      <c r="I371" s="248"/>
      <c r="J371" s="243"/>
      <c r="K371" s="243"/>
      <c r="L371" s="249"/>
      <c r="M371" s="250"/>
      <c r="N371" s="251"/>
      <c r="O371" s="251"/>
      <c r="P371" s="251"/>
      <c r="Q371" s="251"/>
      <c r="R371" s="251"/>
      <c r="S371" s="251"/>
      <c r="T371" s="252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T371" s="253" t="s">
        <v>172</v>
      </c>
      <c r="AU371" s="253" t="s">
        <v>83</v>
      </c>
      <c r="AV371" s="13" t="s">
        <v>83</v>
      </c>
      <c r="AW371" s="13" t="s">
        <v>31</v>
      </c>
      <c r="AX371" s="13" t="s">
        <v>81</v>
      </c>
      <c r="AY371" s="253" t="s">
        <v>164</v>
      </c>
    </row>
    <row r="372" s="13" customFormat="1">
      <c r="A372" s="13"/>
      <c r="B372" s="242"/>
      <c r="C372" s="243"/>
      <c r="D372" s="244" t="s">
        <v>172</v>
      </c>
      <c r="E372" s="243"/>
      <c r="F372" s="246" t="s">
        <v>1652</v>
      </c>
      <c r="G372" s="243"/>
      <c r="H372" s="247">
        <v>705.86770000000001</v>
      </c>
      <c r="I372" s="248"/>
      <c r="J372" s="243"/>
      <c r="K372" s="243"/>
      <c r="L372" s="249"/>
      <c r="M372" s="250"/>
      <c r="N372" s="251"/>
      <c r="O372" s="251"/>
      <c r="P372" s="251"/>
      <c r="Q372" s="251"/>
      <c r="R372" s="251"/>
      <c r="S372" s="251"/>
      <c r="T372" s="25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3" t="s">
        <v>172</v>
      </c>
      <c r="AU372" s="253" t="s">
        <v>83</v>
      </c>
      <c r="AV372" s="13" t="s">
        <v>83</v>
      </c>
      <c r="AW372" s="13" t="s">
        <v>4</v>
      </c>
      <c r="AX372" s="13" t="s">
        <v>81</v>
      </c>
      <c r="AY372" s="253" t="s">
        <v>164</v>
      </c>
    </row>
    <row r="373" s="2" customFormat="1" ht="37.8" customHeight="1">
      <c r="A373" s="39"/>
      <c r="B373" s="40"/>
      <c r="C373" s="228" t="s">
        <v>399</v>
      </c>
      <c r="D373" s="228" t="s">
        <v>166</v>
      </c>
      <c r="E373" s="229" t="s">
        <v>428</v>
      </c>
      <c r="F373" s="230" t="s">
        <v>429</v>
      </c>
      <c r="G373" s="231" t="s">
        <v>269</v>
      </c>
      <c r="H373" s="232">
        <v>176.466925</v>
      </c>
      <c r="I373" s="233"/>
      <c r="J373" s="234">
        <f>ROUND(I373*H373,2)</f>
        <v>0</v>
      </c>
      <c r="K373" s="235"/>
      <c r="L373" s="45"/>
      <c r="M373" s="236" t="s">
        <v>1</v>
      </c>
      <c r="N373" s="237" t="s">
        <v>39</v>
      </c>
      <c r="O373" s="92"/>
      <c r="P373" s="238">
        <f>O373*H373</f>
        <v>0</v>
      </c>
      <c r="Q373" s="238">
        <v>0</v>
      </c>
      <c r="R373" s="238">
        <f>Q373*H373</f>
        <v>0</v>
      </c>
      <c r="S373" s="238">
        <v>0</v>
      </c>
      <c r="T373" s="239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40" t="s">
        <v>170</v>
      </c>
      <c r="AT373" s="240" t="s">
        <v>166</v>
      </c>
      <c r="AU373" s="240" t="s">
        <v>83</v>
      </c>
      <c r="AY373" s="18" t="s">
        <v>164</v>
      </c>
      <c r="BE373" s="241">
        <f>IF(N373="základní",J373,0)</f>
        <v>0</v>
      </c>
      <c r="BF373" s="241">
        <f>IF(N373="snížená",J373,0)</f>
        <v>0</v>
      </c>
      <c r="BG373" s="241">
        <f>IF(N373="zákl. přenesená",J373,0)</f>
        <v>0</v>
      </c>
      <c r="BH373" s="241">
        <f>IF(N373="sníž. přenesená",J373,0)</f>
        <v>0</v>
      </c>
      <c r="BI373" s="241">
        <f>IF(N373="nulová",J373,0)</f>
        <v>0</v>
      </c>
      <c r="BJ373" s="18" t="s">
        <v>81</v>
      </c>
      <c r="BK373" s="241">
        <f>ROUND(I373*H373,2)</f>
        <v>0</v>
      </c>
      <c r="BL373" s="18" t="s">
        <v>170</v>
      </c>
      <c r="BM373" s="240" t="s">
        <v>1653</v>
      </c>
    </row>
    <row r="374" s="14" customFormat="1">
      <c r="A374" s="14"/>
      <c r="B374" s="254"/>
      <c r="C374" s="255"/>
      <c r="D374" s="244" t="s">
        <v>172</v>
      </c>
      <c r="E374" s="256" t="s">
        <v>1</v>
      </c>
      <c r="F374" s="257" t="s">
        <v>403</v>
      </c>
      <c r="G374" s="255"/>
      <c r="H374" s="256" t="s">
        <v>1</v>
      </c>
      <c r="I374" s="258"/>
      <c r="J374" s="255"/>
      <c r="K374" s="255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172</v>
      </c>
      <c r="AU374" s="263" t="s">
        <v>83</v>
      </c>
      <c r="AV374" s="14" t="s">
        <v>81</v>
      </c>
      <c r="AW374" s="14" t="s">
        <v>31</v>
      </c>
      <c r="AX374" s="14" t="s">
        <v>12</v>
      </c>
      <c r="AY374" s="263" t="s">
        <v>164</v>
      </c>
    </row>
    <row r="375" s="14" customFormat="1">
      <c r="A375" s="14"/>
      <c r="B375" s="254"/>
      <c r="C375" s="255"/>
      <c r="D375" s="244" t="s">
        <v>172</v>
      </c>
      <c r="E375" s="256" t="s">
        <v>1</v>
      </c>
      <c r="F375" s="257" t="s">
        <v>408</v>
      </c>
      <c r="G375" s="255"/>
      <c r="H375" s="256" t="s">
        <v>1</v>
      </c>
      <c r="I375" s="258"/>
      <c r="J375" s="255"/>
      <c r="K375" s="255"/>
      <c r="L375" s="259"/>
      <c r="M375" s="260"/>
      <c r="N375" s="261"/>
      <c r="O375" s="261"/>
      <c r="P375" s="261"/>
      <c r="Q375" s="261"/>
      <c r="R375" s="261"/>
      <c r="S375" s="261"/>
      <c r="T375" s="26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63" t="s">
        <v>172</v>
      </c>
      <c r="AU375" s="263" t="s">
        <v>83</v>
      </c>
      <c r="AV375" s="14" t="s">
        <v>81</v>
      </c>
      <c r="AW375" s="14" t="s">
        <v>31</v>
      </c>
      <c r="AX375" s="14" t="s">
        <v>12</v>
      </c>
      <c r="AY375" s="263" t="s">
        <v>164</v>
      </c>
    </row>
    <row r="376" s="14" customFormat="1">
      <c r="A376" s="14"/>
      <c r="B376" s="254"/>
      <c r="C376" s="255"/>
      <c r="D376" s="244" t="s">
        <v>172</v>
      </c>
      <c r="E376" s="256" t="s">
        <v>1</v>
      </c>
      <c r="F376" s="257" t="s">
        <v>1646</v>
      </c>
      <c r="G376" s="255"/>
      <c r="H376" s="256" t="s">
        <v>1</v>
      </c>
      <c r="I376" s="258"/>
      <c r="J376" s="255"/>
      <c r="K376" s="255"/>
      <c r="L376" s="259"/>
      <c r="M376" s="260"/>
      <c r="N376" s="261"/>
      <c r="O376" s="261"/>
      <c r="P376" s="261"/>
      <c r="Q376" s="261"/>
      <c r="R376" s="261"/>
      <c r="S376" s="261"/>
      <c r="T376" s="262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T376" s="263" t="s">
        <v>172</v>
      </c>
      <c r="AU376" s="263" t="s">
        <v>83</v>
      </c>
      <c r="AV376" s="14" t="s">
        <v>81</v>
      </c>
      <c r="AW376" s="14" t="s">
        <v>31</v>
      </c>
      <c r="AX376" s="14" t="s">
        <v>12</v>
      </c>
      <c r="AY376" s="263" t="s">
        <v>164</v>
      </c>
    </row>
    <row r="377" s="13" customFormat="1">
      <c r="A377" s="13"/>
      <c r="B377" s="242"/>
      <c r="C377" s="243"/>
      <c r="D377" s="244" t="s">
        <v>172</v>
      </c>
      <c r="E377" s="245" t="s">
        <v>1</v>
      </c>
      <c r="F377" s="246" t="s">
        <v>1647</v>
      </c>
      <c r="G377" s="243"/>
      <c r="H377" s="247">
        <v>343.9228</v>
      </c>
      <c r="I377" s="248"/>
      <c r="J377" s="243"/>
      <c r="K377" s="243"/>
      <c r="L377" s="249"/>
      <c r="M377" s="250"/>
      <c r="N377" s="251"/>
      <c r="O377" s="251"/>
      <c r="P377" s="251"/>
      <c r="Q377" s="251"/>
      <c r="R377" s="251"/>
      <c r="S377" s="251"/>
      <c r="T377" s="252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53" t="s">
        <v>172</v>
      </c>
      <c r="AU377" s="253" t="s">
        <v>83</v>
      </c>
      <c r="AV377" s="13" t="s">
        <v>83</v>
      </c>
      <c r="AW377" s="13" t="s">
        <v>31</v>
      </c>
      <c r="AX377" s="13" t="s">
        <v>12</v>
      </c>
      <c r="AY377" s="253" t="s">
        <v>164</v>
      </c>
    </row>
    <row r="378" s="14" customFormat="1">
      <c r="A378" s="14"/>
      <c r="B378" s="254"/>
      <c r="C378" s="255"/>
      <c r="D378" s="244" t="s">
        <v>172</v>
      </c>
      <c r="E378" s="256" t="s">
        <v>1</v>
      </c>
      <c r="F378" s="257" t="s">
        <v>1084</v>
      </c>
      <c r="G378" s="255"/>
      <c r="H378" s="256" t="s">
        <v>1</v>
      </c>
      <c r="I378" s="258"/>
      <c r="J378" s="255"/>
      <c r="K378" s="255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172</v>
      </c>
      <c r="AU378" s="263" t="s">
        <v>83</v>
      </c>
      <c r="AV378" s="14" t="s">
        <v>81</v>
      </c>
      <c r="AW378" s="14" t="s">
        <v>31</v>
      </c>
      <c r="AX378" s="14" t="s">
        <v>12</v>
      </c>
      <c r="AY378" s="263" t="s">
        <v>164</v>
      </c>
    </row>
    <row r="379" s="13" customFormat="1">
      <c r="A379" s="13"/>
      <c r="B379" s="242"/>
      <c r="C379" s="243"/>
      <c r="D379" s="244" t="s">
        <v>172</v>
      </c>
      <c r="E379" s="245" t="s">
        <v>1</v>
      </c>
      <c r="F379" s="246" t="s">
        <v>1648</v>
      </c>
      <c r="G379" s="243"/>
      <c r="H379" s="247">
        <v>9.0110463999999997</v>
      </c>
      <c r="I379" s="248"/>
      <c r="J379" s="243"/>
      <c r="K379" s="243"/>
      <c r="L379" s="249"/>
      <c r="M379" s="250"/>
      <c r="N379" s="251"/>
      <c r="O379" s="251"/>
      <c r="P379" s="251"/>
      <c r="Q379" s="251"/>
      <c r="R379" s="251"/>
      <c r="S379" s="251"/>
      <c r="T379" s="252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53" t="s">
        <v>172</v>
      </c>
      <c r="AU379" s="253" t="s">
        <v>83</v>
      </c>
      <c r="AV379" s="13" t="s">
        <v>83</v>
      </c>
      <c r="AW379" s="13" t="s">
        <v>31</v>
      </c>
      <c r="AX379" s="13" t="s">
        <v>12</v>
      </c>
      <c r="AY379" s="253" t="s">
        <v>164</v>
      </c>
    </row>
    <row r="380" s="15" customFormat="1">
      <c r="A380" s="15"/>
      <c r="B380" s="264"/>
      <c r="C380" s="265"/>
      <c r="D380" s="244" t="s">
        <v>172</v>
      </c>
      <c r="E380" s="266" t="s">
        <v>1</v>
      </c>
      <c r="F380" s="267" t="s">
        <v>180</v>
      </c>
      <c r="G380" s="265"/>
      <c r="H380" s="268">
        <v>352.93384639999999</v>
      </c>
      <c r="I380" s="269"/>
      <c r="J380" s="265"/>
      <c r="K380" s="265"/>
      <c r="L380" s="270"/>
      <c r="M380" s="271"/>
      <c r="N380" s="272"/>
      <c r="O380" s="272"/>
      <c r="P380" s="272"/>
      <c r="Q380" s="272"/>
      <c r="R380" s="272"/>
      <c r="S380" s="272"/>
      <c r="T380" s="273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T380" s="274" t="s">
        <v>172</v>
      </c>
      <c r="AU380" s="274" t="s">
        <v>83</v>
      </c>
      <c r="AV380" s="15" t="s">
        <v>170</v>
      </c>
      <c r="AW380" s="15" t="s">
        <v>31</v>
      </c>
      <c r="AX380" s="15" t="s">
        <v>81</v>
      </c>
      <c r="AY380" s="274" t="s">
        <v>164</v>
      </c>
    </row>
    <row r="381" s="13" customFormat="1">
      <c r="A381" s="13"/>
      <c r="B381" s="242"/>
      <c r="C381" s="243"/>
      <c r="D381" s="244" t="s">
        <v>172</v>
      </c>
      <c r="E381" s="243"/>
      <c r="F381" s="246" t="s">
        <v>1649</v>
      </c>
      <c r="G381" s="243"/>
      <c r="H381" s="247">
        <v>176.466925</v>
      </c>
      <c r="I381" s="248"/>
      <c r="J381" s="243"/>
      <c r="K381" s="243"/>
      <c r="L381" s="249"/>
      <c r="M381" s="250"/>
      <c r="N381" s="251"/>
      <c r="O381" s="251"/>
      <c r="P381" s="251"/>
      <c r="Q381" s="251"/>
      <c r="R381" s="251"/>
      <c r="S381" s="251"/>
      <c r="T381" s="252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53" t="s">
        <v>172</v>
      </c>
      <c r="AU381" s="253" t="s">
        <v>83</v>
      </c>
      <c r="AV381" s="13" t="s">
        <v>83</v>
      </c>
      <c r="AW381" s="13" t="s">
        <v>4</v>
      </c>
      <c r="AX381" s="13" t="s">
        <v>81</v>
      </c>
      <c r="AY381" s="253" t="s">
        <v>164</v>
      </c>
    </row>
    <row r="382" s="2" customFormat="1" ht="37.8" customHeight="1">
      <c r="A382" s="39"/>
      <c r="B382" s="40"/>
      <c r="C382" s="228" t="s">
        <v>404</v>
      </c>
      <c r="D382" s="228" t="s">
        <v>166</v>
      </c>
      <c r="E382" s="229" t="s">
        <v>432</v>
      </c>
      <c r="F382" s="230" t="s">
        <v>433</v>
      </c>
      <c r="G382" s="231" t="s">
        <v>269</v>
      </c>
      <c r="H382" s="232">
        <v>705.86770000000001</v>
      </c>
      <c r="I382" s="233"/>
      <c r="J382" s="234">
        <f>ROUND(I382*H382,2)</f>
        <v>0</v>
      </c>
      <c r="K382" s="235"/>
      <c r="L382" s="45"/>
      <c r="M382" s="236" t="s">
        <v>1</v>
      </c>
      <c r="N382" s="237" t="s">
        <v>39</v>
      </c>
      <c r="O382" s="92"/>
      <c r="P382" s="238">
        <f>O382*H382</f>
        <v>0</v>
      </c>
      <c r="Q382" s="238">
        <v>0</v>
      </c>
      <c r="R382" s="238">
        <f>Q382*H382</f>
        <v>0</v>
      </c>
      <c r="S382" s="238">
        <v>0</v>
      </c>
      <c r="T382" s="239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40" t="s">
        <v>170</v>
      </c>
      <c r="AT382" s="240" t="s">
        <v>166</v>
      </c>
      <c r="AU382" s="240" t="s">
        <v>83</v>
      </c>
      <c r="AY382" s="18" t="s">
        <v>164</v>
      </c>
      <c r="BE382" s="241">
        <f>IF(N382="základní",J382,0)</f>
        <v>0</v>
      </c>
      <c r="BF382" s="241">
        <f>IF(N382="snížená",J382,0)</f>
        <v>0</v>
      </c>
      <c r="BG382" s="241">
        <f>IF(N382="zákl. přenesená",J382,0)</f>
        <v>0</v>
      </c>
      <c r="BH382" s="241">
        <f>IF(N382="sníž. přenesená",J382,0)</f>
        <v>0</v>
      </c>
      <c r="BI382" s="241">
        <f>IF(N382="nulová",J382,0)</f>
        <v>0</v>
      </c>
      <c r="BJ382" s="18" t="s">
        <v>81</v>
      </c>
      <c r="BK382" s="241">
        <f>ROUND(I382*H382,2)</f>
        <v>0</v>
      </c>
      <c r="BL382" s="18" t="s">
        <v>170</v>
      </c>
      <c r="BM382" s="240" t="s">
        <v>1654</v>
      </c>
    </row>
    <row r="383" s="14" customFormat="1">
      <c r="A383" s="14"/>
      <c r="B383" s="254"/>
      <c r="C383" s="255"/>
      <c r="D383" s="244" t="s">
        <v>172</v>
      </c>
      <c r="E383" s="256" t="s">
        <v>1</v>
      </c>
      <c r="F383" s="257" t="s">
        <v>403</v>
      </c>
      <c r="G383" s="255"/>
      <c r="H383" s="256" t="s">
        <v>1</v>
      </c>
      <c r="I383" s="258"/>
      <c r="J383" s="255"/>
      <c r="K383" s="255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172</v>
      </c>
      <c r="AU383" s="263" t="s">
        <v>83</v>
      </c>
      <c r="AV383" s="14" t="s">
        <v>81</v>
      </c>
      <c r="AW383" s="14" t="s">
        <v>31</v>
      </c>
      <c r="AX383" s="14" t="s">
        <v>12</v>
      </c>
      <c r="AY383" s="263" t="s">
        <v>164</v>
      </c>
    </row>
    <row r="384" s="14" customFormat="1">
      <c r="A384" s="14"/>
      <c r="B384" s="254"/>
      <c r="C384" s="255"/>
      <c r="D384" s="244" t="s">
        <v>172</v>
      </c>
      <c r="E384" s="256" t="s">
        <v>1</v>
      </c>
      <c r="F384" s="257" t="s">
        <v>408</v>
      </c>
      <c r="G384" s="255"/>
      <c r="H384" s="256" t="s">
        <v>1</v>
      </c>
      <c r="I384" s="258"/>
      <c r="J384" s="255"/>
      <c r="K384" s="255"/>
      <c r="L384" s="259"/>
      <c r="M384" s="260"/>
      <c r="N384" s="261"/>
      <c r="O384" s="261"/>
      <c r="P384" s="261"/>
      <c r="Q384" s="261"/>
      <c r="R384" s="261"/>
      <c r="S384" s="261"/>
      <c r="T384" s="262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63" t="s">
        <v>172</v>
      </c>
      <c r="AU384" s="263" t="s">
        <v>83</v>
      </c>
      <c r="AV384" s="14" t="s">
        <v>81</v>
      </c>
      <c r="AW384" s="14" t="s">
        <v>31</v>
      </c>
      <c r="AX384" s="14" t="s">
        <v>12</v>
      </c>
      <c r="AY384" s="263" t="s">
        <v>164</v>
      </c>
    </row>
    <row r="385" s="14" customFormat="1">
      <c r="A385" s="14"/>
      <c r="B385" s="254"/>
      <c r="C385" s="255"/>
      <c r="D385" s="244" t="s">
        <v>172</v>
      </c>
      <c r="E385" s="256" t="s">
        <v>1</v>
      </c>
      <c r="F385" s="257" t="s">
        <v>1646</v>
      </c>
      <c r="G385" s="255"/>
      <c r="H385" s="256" t="s">
        <v>1</v>
      </c>
      <c r="I385" s="258"/>
      <c r="J385" s="255"/>
      <c r="K385" s="255"/>
      <c r="L385" s="259"/>
      <c r="M385" s="260"/>
      <c r="N385" s="261"/>
      <c r="O385" s="261"/>
      <c r="P385" s="261"/>
      <c r="Q385" s="261"/>
      <c r="R385" s="261"/>
      <c r="S385" s="261"/>
      <c r="T385" s="262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263" t="s">
        <v>172</v>
      </c>
      <c r="AU385" s="263" t="s">
        <v>83</v>
      </c>
      <c r="AV385" s="14" t="s">
        <v>81</v>
      </c>
      <c r="AW385" s="14" t="s">
        <v>31</v>
      </c>
      <c r="AX385" s="14" t="s">
        <v>12</v>
      </c>
      <c r="AY385" s="263" t="s">
        <v>164</v>
      </c>
    </row>
    <row r="386" s="13" customFormat="1">
      <c r="A386" s="13"/>
      <c r="B386" s="242"/>
      <c r="C386" s="243"/>
      <c r="D386" s="244" t="s">
        <v>172</v>
      </c>
      <c r="E386" s="245" t="s">
        <v>1</v>
      </c>
      <c r="F386" s="246" t="s">
        <v>1647</v>
      </c>
      <c r="G386" s="243"/>
      <c r="H386" s="247">
        <v>343.9228</v>
      </c>
      <c r="I386" s="248"/>
      <c r="J386" s="243"/>
      <c r="K386" s="243"/>
      <c r="L386" s="249"/>
      <c r="M386" s="250"/>
      <c r="N386" s="251"/>
      <c r="O386" s="251"/>
      <c r="P386" s="251"/>
      <c r="Q386" s="251"/>
      <c r="R386" s="251"/>
      <c r="S386" s="251"/>
      <c r="T386" s="252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T386" s="253" t="s">
        <v>172</v>
      </c>
      <c r="AU386" s="253" t="s">
        <v>83</v>
      </c>
      <c r="AV386" s="13" t="s">
        <v>83</v>
      </c>
      <c r="AW386" s="13" t="s">
        <v>31</v>
      </c>
      <c r="AX386" s="13" t="s">
        <v>12</v>
      </c>
      <c r="AY386" s="253" t="s">
        <v>164</v>
      </c>
    </row>
    <row r="387" s="14" customFormat="1">
      <c r="A387" s="14"/>
      <c r="B387" s="254"/>
      <c r="C387" s="255"/>
      <c r="D387" s="244" t="s">
        <v>172</v>
      </c>
      <c r="E387" s="256" t="s">
        <v>1</v>
      </c>
      <c r="F387" s="257" t="s">
        <v>1084</v>
      </c>
      <c r="G387" s="255"/>
      <c r="H387" s="256" t="s">
        <v>1</v>
      </c>
      <c r="I387" s="258"/>
      <c r="J387" s="255"/>
      <c r="K387" s="255"/>
      <c r="L387" s="259"/>
      <c r="M387" s="260"/>
      <c r="N387" s="261"/>
      <c r="O387" s="261"/>
      <c r="P387" s="261"/>
      <c r="Q387" s="261"/>
      <c r="R387" s="261"/>
      <c r="S387" s="261"/>
      <c r="T387" s="262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T387" s="263" t="s">
        <v>172</v>
      </c>
      <c r="AU387" s="263" t="s">
        <v>83</v>
      </c>
      <c r="AV387" s="14" t="s">
        <v>81</v>
      </c>
      <c r="AW387" s="14" t="s">
        <v>31</v>
      </c>
      <c r="AX387" s="14" t="s">
        <v>12</v>
      </c>
      <c r="AY387" s="263" t="s">
        <v>164</v>
      </c>
    </row>
    <row r="388" s="13" customFormat="1">
      <c r="A388" s="13"/>
      <c r="B388" s="242"/>
      <c r="C388" s="243"/>
      <c r="D388" s="244" t="s">
        <v>172</v>
      </c>
      <c r="E388" s="245" t="s">
        <v>1</v>
      </c>
      <c r="F388" s="246" t="s">
        <v>1648</v>
      </c>
      <c r="G388" s="243"/>
      <c r="H388" s="247">
        <v>9.0110463999999997</v>
      </c>
      <c r="I388" s="248"/>
      <c r="J388" s="243"/>
      <c r="K388" s="243"/>
      <c r="L388" s="249"/>
      <c r="M388" s="250"/>
      <c r="N388" s="251"/>
      <c r="O388" s="251"/>
      <c r="P388" s="251"/>
      <c r="Q388" s="251"/>
      <c r="R388" s="251"/>
      <c r="S388" s="251"/>
      <c r="T388" s="252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53" t="s">
        <v>172</v>
      </c>
      <c r="AU388" s="253" t="s">
        <v>83</v>
      </c>
      <c r="AV388" s="13" t="s">
        <v>83</v>
      </c>
      <c r="AW388" s="13" t="s">
        <v>31</v>
      </c>
      <c r="AX388" s="13" t="s">
        <v>12</v>
      </c>
      <c r="AY388" s="253" t="s">
        <v>164</v>
      </c>
    </row>
    <row r="389" s="16" customFormat="1">
      <c r="A389" s="16"/>
      <c r="B389" s="275"/>
      <c r="C389" s="276"/>
      <c r="D389" s="244" t="s">
        <v>172</v>
      </c>
      <c r="E389" s="277" t="s">
        <v>1</v>
      </c>
      <c r="F389" s="278" t="s">
        <v>308</v>
      </c>
      <c r="G389" s="276"/>
      <c r="H389" s="279">
        <v>352.93384639999999</v>
      </c>
      <c r="I389" s="280"/>
      <c r="J389" s="276"/>
      <c r="K389" s="276"/>
      <c r="L389" s="281"/>
      <c r="M389" s="282"/>
      <c r="N389" s="283"/>
      <c r="O389" s="283"/>
      <c r="P389" s="283"/>
      <c r="Q389" s="283"/>
      <c r="R389" s="283"/>
      <c r="S389" s="283"/>
      <c r="T389" s="284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T389" s="285" t="s">
        <v>172</v>
      </c>
      <c r="AU389" s="285" t="s">
        <v>83</v>
      </c>
      <c r="AV389" s="16" t="s">
        <v>181</v>
      </c>
      <c r="AW389" s="16" t="s">
        <v>31</v>
      </c>
      <c r="AX389" s="16" t="s">
        <v>12</v>
      </c>
      <c r="AY389" s="285" t="s">
        <v>164</v>
      </c>
    </row>
    <row r="390" s="13" customFormat="1">
      <c r="A390" s="13"/>
      <c r="B390" s="242"/>
      <c r="C390" s="243"/>
      <c r="D390" s="244" t="s">
        <v>172</v>
      </c>
      <c r="E390" s="245" t="s">
        <v>1</v>
      </c>
      <c r="F390" s="246" t="s">
        <v>1651</v>
      </c>
      <c r="G390" s="243"/>
      <c r="H390" s="247">
        <v>1411.7354</v>
      </c>
      <c r="I390" s="248"/>
      <c r="J390" s="243"/>
      <c r="K390" s="243"/>
      <c r="L390" s="249"/>
      <c r="M390" s="250"/>
      <c r="N390" s="251"/>
      <c r="O390" s="251"/>
      <c r="P390" s="251"/>
      <c r="Q390" s="251"/>
      <c r="R390" s="251"/>
      <c r="S390" s="251"/>
      <c r="T390" s="252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53" t="s">
        <v>172</v>
      </c>
      <c r="AU390" s="253" t="s">
        <v>83</v>
      </c>
      <c r="AV390" s="13" t="s">
        <v>83</v>
      </c>
      <c r="AW390" s="13" t="s">
        <v>31</v>
      </c>
      <c r="AX390" s="13" t="s">
        <v>81</v>
      </c>
      <c r="AY390" s="253" t="s">
        <v>164</v>
      </c>
    </row>
    <row r="391" s="13" customFormat="1">
      <c r="A391" s="13"/>
      <c r="B391" s="242"/>
      <c r="C391" s="243"/>
      <c r="D391" s="244" t="s">
        <v>172</v>
      </c>
      <c r="E391" s="243"/>
      <c r="F391" s="246" t="s">
        <v>1652</v>
      </c>
      <c r="G391" s="243"/>
      <c r="H391" s="247">
        <v>705.86770000000001</v>
      </c>
      <c r="I391" s="248"/>
      <c r="J391" s="243"/>
      <c r="K391" s="243"/>
      <c r="L391" s="249"/>
      <c r="M391" s="250"/>
      <c r="N391" s="251"/>
      <c r="O391" s="251"/>
      <c r="P391" s="251"/>
      <c r="Q391" s="251"/>
      <c r="R391" s="251"/>
      <c r="S391" s="251"/>
      <c r="T391" s="252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53" t="s">
        <v>172</v>
      </c>
      <c r="AU391" s="253" t="s">
        <v>83</v>
      </c>
      <c r="AV391" s="13" t="s">
        <v>83</v>
      </c>
      <c r="AW391" s="13" t="s">
        <v>4</v>
      </c>
      <c r="AX391" s="13" t="s">
        <v>81</v>
      </c>
      <c r="AY391" s="253" t="s">
        <v>164</v>
      </c>
    </row>
    <row r="392" s="2" customFormat="1" ht="24.15" customHeight="1">
      <c r="A392" s="39"/>
      <c r="B392" s="40"/>
      <c r="C392" s="228" t="s">
        <v>421</v>
      </c>
      <c r="D392" s="228" t="s">
        <v>166</v>
      </c>
      <c r="E392" s="229" t="s">
        <v>436</v>
      </c>
      <c r="F392" s="230" t="s">
        <v>437</v>
      </c>
      <c r="G392" s="231" t="s">
        <v>269</v>
      </c>
      <c r="H392" s="232">
        <v>430.62307499999997</v>
      </c>
      <c r="I392" s="233"/>
      <c r="J392" s="234">
        <f>ROUND(I392*H392,2)</f>
        <v>0</v>
      </c>
      <c r="K392" s="235"/>
      <c r="L392" s="45"/>
      <c r="M392" s="236" t="s">
        <v>1</v>
      </c>
      <c r="N392" s="237" t="s">
        <v>39</v>
      </c>
      <c r="O392" s="92"/>
      <c r="P392" s="238">
        <f>O392*H392</f>
        <v>0</v>
      </c>
      <c r="Q392" s="238">
        <v>0</v>
      </c>
      <c r="R392" s="238">
        <f>Q392*H392</f>
        <v>0</v>
      </c>
      <c r="S392" s="238">
        <v>0</v>
      </c>
      <c r="T392" s="239">
        <f>S392*H392</f>
        <v>0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40" t="s">
        <v>170</v>
      </c>
      <c r="AT392" s="240" t="s">
        <v>166</v>
      </c>
      <c r="AU392" s="240" t="s">
        <v>83</v>
      </c>
      <c r="AY392" s="18" t="s">
        <v>164</v>
      </c>
      <c r="BE392" s="241">
        <f>IF(N392="základní",J392,0)</f>
        <v>0</v>
      </c>
      <c r="BF392" s="241">
        <f>IF(N392="snížená",J392,0)</f>
        <v>0</v>
      </c>
      <c r="BG392" s="241">
        <f>IF(N392="zákl. přenesená",J392,0)</f>
        <v>0</v>
      </c>
      <c r="BH392" s="241">
        <f>IF(N392="sníž. přenesená",J392,0)</f>
        <v>0</v>
      </c>
      <c r="BI392" s="241">
        <f>IF(N392="nulová",J392,0)</f>
        <v>0</v>
      </c>
      <c r="BJ392" s="18" t="s">
        <v>81</v>
      </c>
      <c r="BK392" s="241">
        <f>ROUND(I392*H392,2)</f>
        <v>0</v>
      </c>
      <c r="BL392" s="18" t="s">
        <v>170</v>
      </c>
      <c r="BM392" s="240" t="s">
        <v>1655</v>
      </c>
    </row>
    <row r="393" s="14" customFormat="1">
      <c r="A393" s="14"/>
      <c r="B393" s="254"/>
      <c r="C393" s="255"/>
      <c r="D393" s="244" t="s">
        <v>172</v>
      </c>
      <c r="E393" s="256" t="s">
        <v>1</v>
      </c>
      <c r="F393" s="257" t="s">
        <v>395</v>
      </c>
      <c r="G393" s="255"/>
      <c r="H393" s="256" t="s">
        <v>1</v>
      </c>
      <c r="I393" s="258"/>
      <c r="J393" s="255"/>
      <c r="K393" s="255"/>
      <c r="L393" s="259"/>
      <c r="M393" s="260"/>
      <c r="N393" s="261"/>
      <c r="O393" s="261"/>
      <c r="P393" s="261"/>
      <c r="Q393" s="261"/>
      <c r="R393" s="261"/>
      <c r="S393" s="261"/>
      <c r="T393" s="262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T393" s="263" t="s">
        <v>172</v>
      </c>
      <c r="AU393" s="263" t="s">
        <v>83</v>
      </c>
      <c r="AV393" s="14" t="s">
        <v>81</v>
      </c>
      <c r="AW393" s="14" t="s">
        <v>31</v>
      </c>
      <c r="AX393" s="14" t="s">
        <v>12</v>
      </c>
      <c r="AY393" s="263" t="s">
        <v>164</v>
      </c>
    </row>
    <row r="394" s="14" customFormat="1">
      <c r="A394" s="14"/>
      <c r="B394" s="254"/>
      <c r="C394" s="255"/>
      <c r="D394" s="244" t="s">
        <v>172</v>
      </c>
      <c r="E394" s="256" t="s">
        <v>1</v>
      </c>
      <c r="F394" s="257" t="s">
        <v>396</v>
      </c>
      <c r="G394" s="255"/>
      <c r="H394" s="256" t="s">
        <v>1</v>
      </c>
      <c r="I394" s="258"/>
      <c r="J394" s="255"/>
      <c r="K394" s="255"/>
      <c r="L394" s="259"/>
      <c r="M394" s="260"/>
      <c r="N394" s="261"/>
      <c r="O394" s="261"/>
      <c r="P394" s="261"/>
      <c r="Q394" s="261"/>
      <c r="R394" s="261"/>
      <c r="S394" s="261"/>
      <c r="T394" s="26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63" t="s">
        <v>172</v>
      </c>
      <c r="AU394" s="263" t="s">
        <v>83</v>
      </c>
      <c r="AV394" s="14" t="s">
        <v>81</v>
      </c>
      <c r="AW394" s="14" t="s">
        <v>31</v>
      </c>
      <c r="AX394" s="14" t="s">
        <v>12</v>
      </c>
      <c r="AY394" s="263" t="s">
        <v>164</v>
      </c>
    </row>
    <row r="395" s="13" customFormat="1">
      <c r="A395" s="13"/>
      <c r="B395" s="242"/>
      <c r="C395" s="243"/>
      <c r="D395" s="244" t="s">
        <v>172</v>
      </c>
      <c r="E395" s="245" t="s">
        <v>1</v>
      </c>
      <c r="F395" s="246" t="s">
        <v>1642</v>
      </c>
      <c r="G395" s="243"/>
      <c r="H395" s="247">
        <v>861.24614999999994</v>
      </c>
      <c r="I395" s="248"/>
      <c r="J395" s="243"/>
      <c r="K395" s="243"/>
      <c r="L395" s="249"/>
      <c r="M395" s="250"/>
      <c r="N395" s="251"/>
      <c r="O395" s="251"/>
      <c r="P395" s="251"/>
      <c r="Q395" s="251"/>
      <c r="R395" s="251"/>
      <c r="S395" s="251"/>
      <c r="T395" s="252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T395" s="253" t="s">
        <v>172</v>
      </c>
      <c r="AU395" s="253" t="s">
        <v>83</v>
      </c>
      <c r="AV395" s="13" t="s">
        <v>83</v>
      </c>
      <c r="AW395" s="13" t="s">
        <v>31</v>
      </c>
      <c r="AX395" s="13" t="s">
        <v>12</v>
      </c>
      <c r="AY395" s="253" t="s">
        <v>164</v>
      </c>
    </row>
    <row r="396" s="15" customFormat="1">
      <c r="A396" s="15"/>
      <c r="B396" s="264"/>
      <c r="C396" s="265"/>
      <c r="D396" s="244" t="s">
        <v>172</v>
      </c>
      <c r="E396" s="266" t="s">
        <v>1</v>
      </c>
      <c r="F396" s="267" t="s">
        <v>180</v>
      </c>
      <c r="G396" s="265"/>
      <c r="H396" s="268">
        <v>861.24614999999994</v>
      </c>
      <c r="I396" s="269"/>
      <c r="J396" s="265"/>
      <c r="K396" s="265"/>
      <c r="L396" s="270"/>
      <c r="M396" s="271"/>
      <c r="N396" s="272"/>
      <c r="O396" s="272"/>
      <c r="P396" s="272"/>
      <c r="Q396" s="272"/>
      <c r="R396" s="272"/>
      <c r="S396" s="272"/>
      <c r="T396" s="273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T396" s="274" t="s">
        <v>172</v>
      </c>
      <c r="AU396" s="274" t="s">
        <v>83</v>
      </c>
      <c r="AV396" s="15" t="s">
        <v>170</v>
      </c>
      <c r="AW396" s="15" t="s">
        <v>31</v>
      </c>
      <c r="AX396" s="15" t="s">
        <v>81</v>
      </c>
      <c r="AY396" s="274" t="s">
        <v>164</v>
      </c>
    </row>
    <row r="397" s="13" customFormat="1">
      <c r="A397" s="13"/>
      <c r="B397" s="242"/>
      <c r="C397" s="243"/>
      <c r="D397" s="244" t="s">
        <v>172</v>
      </c>
      <c r="E397" s="243"/>
      <c r="F397" s="246" t="s">
        <v>1643</v>
      </c>
      <c r="G397" s="243"/>
      <c r="H397" s="247">
        <v>430.62307499999997</v>
      </c>
      <c r="I397" s="248"/>
      <c r="J397" s="243"/>
      <c r="K397" s="243"/>
      <c r="L397" s="249"/>
      <c r="M397" s="250"/>
      <c r="N397" s="251"/>
      <c r="O397" s="251"/>
      <c r="P397" s="251"/>
      <c r="Q397" s="251"/>
      <c r="R397" s="251"/>
      <c r="S397" s="251"/>
      <c r="T397" s="252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T397" s="253" t="s">
        <v>172</v>
      </c>
      <c r="AU397" s="253" t="s">
        <v>83</v>
      </c>
      <c r="AV397" s="13" t="s">
        <v>83</v>
      </c>
      <c r="AW397" s="13" t="s">
        <v>4</v>
      </c>
      <c r="AX397" s="13" t="s">
        <v>81</v>
      </c>
      <c r="AY397" s="253" t="s">
        <v>164</v>
      </c>
    </row>
    <row r="398" s="2" customFormat="1" ht="24.15" customHeight="1">
      <c r="A398" s="39"/>
      <c r="B398" s="40"/>
      <c r="C398" s="228" t="s">
        <v>427</v>
      </c>
      <c r="D398" s="228" t="s">
        <v>166</v>
      </c>
      <c r="E398" s="229" t="s">
        <v>440</v>
      </c>
      <c r="F398" s="230" t="s">
        <v>441</v>
      </c>
      <c r="G398" s="231" t="s">
        <v>269</v>
      </c>
      <c r="H398" s="232">
        <v>430.62307499999997</v>
      </c>
      <c r="I398" s="233"/>
      <c r="J398" s="234">
        <f>ROUND(I398*H398,2)</f>
        <v>0</v>
      </c>
      <c r="K398" s="235"/>
      <c r="L398" s="45"/>
      <c r="M398" s="236" t="s">
        <v>1</v>
      </c>
      <c r="N398" s="237" t="s">
        <v>39</v>
      </c>
      <c r="O398" s="92"/>
      <c r="P398" s="238">
        <f>O398*H398</f>
        <v>0</v>
      </c>
      <c r="Q398" s="238">
        <v>0</v>
      </c>
      <c r="R398" s="238">
        <f>Q398*H398</f>
        <v>0</v>
      </c>
      <c r="S398" s="238">
        <v>0</v>
      </c>
      <c r="T398" s="239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40" t="s">
        <v>170</v>
      </c>
      <c r="AT398" s="240" t="s">
        <v>166</v>
      </c>
      <c r="AU398" s="240" t="s">
        <v>83</v>
      </c>
      <c r="AY398" s="18" t="s">
        <v>164</v>
      </c>
      <c r="BE398" s="241">
        <f>IF(N398="základní",J398,0)</f>
        <v>0</v>
      </c>
      <c r="BF398" s="241">
        <f>IF(N398="snížená",J398,0)</f>
        <v>0</v>
      </c>
      <c r="BG398" s="241">
        <f>IF(N398="zákl. přenesená",J398,0)</f>
        <v>0</v>
      </c>
      <c r="BH398" s="241">
        <f>IF(N398="sníž. přenesená",J398,0)</f>
        <v>0</v>
      </c>
      <c r="BI398" s="241">
        <f>IF(N398="nulová",J398,0)</f>
        <v>0</v>
      </c>
      <c r="BJ398" s="18" t="s">
        <v>81</v>
      </c>
      <c r="BK398" s="241">
        <f>ROUND(I398*H398,2)</f>
        <v>0</v>
      </c>
      <c r="BL398" s="18" t="s">
        <v>170</v>
      </c>
      <c r="BM398" s="240" t="s">
        <v>1656</v>
      </c>
    </row>
    <row r="399" s="14" customFormat="1">
      <c r="A399" s="14"/>
      <c r="B399" s="254"/>
      <c r="C399" s="255"/>
      <c r="D399" s="244" t="s">
        <v>172</v>
      </c>
      <c r="E399" s="256" t="s">
        <v>1</v>
      </c>
      <c r="F399" s="257" t="s">
        <v>403</v>
      </c>
      <c r="G399" s="255"/>
      <c r="H399" s="256" t="s">
        <v>1</v>
      </c>
      <c r="I399" s="258"/>
      <c r="J399" s="255"/>
      <c r="K399" s="255"/>
      <c r="L399" s="259"/>
      <c r="M399" s="260"/>
      <c r="N399" s="261"/>
      <c r="O399" s="261"/>
      <c r="P399" s="261"/>
      <c r="Q399" s="261"/>
      <c r="R399" s="261"/>
      <c r="S399" s="261"/>
      <c r="T399" s="262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T399" s="263" t="s">
        <v>172</v>
      </c>
      <c r="AU399" s="263" t="s">
        <v>83</v>
      </c>
      <c r="AV399" s="14" t="s">
        <v>81</v>
      </c>
      <c r="AW399" s="14" t="s">
        <v>31</v>
      </c>
      <c r="AX399" s="14" t="s">
        <v>12</v>
      </c>
      <c r="AY399" s="263" t="s">
        <v>164</v>
      </c>
    </row>
    <row r="400" s="14" customFormat="1">
      <c r="A400" s="14"/>
      <c r="B400" s="254"/>
      <c r="C400" s="255"/>
      <c r="D400" s="244" t="s">
        <v>172</v>
      </c>
      <c r="E400" s="256" t="s">
        <v>1</v>
      </c>
      <c r="F400" s="257" t="s">
        <v>396</v>
      </c>
      <c r="G400" s="255"/>
      <c r="H400" s="256" t="s">
        <v>1</v>
      </c>
      <c r="I400" s="258"/>
      <c r="J400" s="255"/>
      <c r="K400" s="255"/>
      <c r="L400" s="259"/>
      <c r="M400" s="260"/>
      <c r="N400" s="261"/>
      <c r="O400" s="261"/>
      <c r="P400" s="261"/>
      <c r="Q400" s="261"/>
      <c r="R400" s="261"/>
      <c r="S400" s="261"/>
      <c r="T400" s="262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63" t="s">
        <v>172</v>
      </c>
      <c r="AU400" s="263" t="s">
        <v>83</v>
      </c>
      <c r="AV400" s="14" t="s">
        <v>81</v>
      </c>
      <c r="AW400" s="14" t="s">
        <v>31</v>
      </c>
      <c r="AX400" s="14" t="s">
        <v>12</v>
      </c>
      <c r="AY400" s="263" t="s">
        <v>164</v>
      </c>
    </row>
    <row r="401" s="13" customFormat="1">
      <c r="A401" s="13"/>
      <c r="B401" s="242"/>
      <c r="C401" s="243"/>
      <c r="D401" s="244" t="s">
        <v>172</v>
      </c>
      <c r="E401" s="245" t="s">
        <v>1</v>
      </c>
      <c r="F401" s="246" t="s">
        <v>1642</v>
      </c>
      <c r="G401" s="243"/>
      <c r="H401" s="247">
        <v>861.24614999999994</v>
      </c>
      <c r="I401" s="248"/>
      <c r="J401" s="243"/>
      <c r="K401" s="243"/>
      <c r="L401" s="249"/>
      <c r="M401" s="250"/>
      <c r="N401" s="251"/>
      <c r="O401" s="251"/>
      <c r="P401" s="251"/>
      <c r="Q401" s="251"/>
      <c r="R401" s="251"/>
      <c r="S401" s="251"/>
      <c r="T401" s="252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53" t="s">
        <v>172</v>
      </c>
      <c r="AU401" s="253" t="s">
        <v>83</v>
      </c>
      <c r="AV401" s="13" t="s">
        <v>83</v>
      </c>
      <c r="AW401" s="13" t="s">
        <v>31</v>
      </c>
      <c r="AX401" s="13" t="s">
        <v>12</v>
      </c>
      <c r="AY401" s="253" t="s">
        <v>164</v>
      </c>
    </row>
    <row r="402" s="15" customFormat="1">
      <c r="A402" s="15"/>
      <c r="B402" s="264"/>
      <c r="C402" s="265"/>
      <c r="D402" s="244" t="s">
        <v>172</v>
      </c>
      <c r="E402" s="266" t="s">
        <v>1</v>
      </c>
      <c r="F402" s="267" t="s">
        <v>180</v>
      </c>
      <c r="G402" s="265"/>
      <c r="H402" s="268">
        <v>861.24614999999994</v>
      </c>
      <c r="I402" s="269"/>
      <c r="J402" s="265"/>
      <c r="K402" s="265"/>
      <c r="L402" s="270"/>
      <c r="M402" s="271"/>
      <c r="N402" s="272"/>
      <c r="O402" s="272"/>
      <c r="P402" s="272"/>
      <c r="Q402" s="272"/>
      <c r="R402" s="272"/>
      <c r="S402" s="272"/>
      <c r="T402" s="273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T402" s="274" t="s">
        <v>172</v>
      </c>
      <c r="AU402" s="274" t="s">
        <v>83</v>
      </c>
      <c r="AV402" s="15" t="s">
        <v>170</v>
      </c>
      <c r="AW402" s="15" t="s">
        <v>31</v>
      </c>
      <c r="AX402" s="15" t="s">
        <v>81</v>
      </c>
      <c r="AY402" s="274" t="s">
        <v>164</v>
      </c>
    </row>
    <row r="403" s="13" customFormat="1">
      <c r="A403" s="13"/>
      <c r="B403" s="242"/>
      <c r="C403" s="243"/>
      <c r="D403" s="244" t="s">
        <v>172</v>
      </c>
      <c r="E403" s="243"/>
      <c r="F403" s="246" t="s">
        <v>1643</v>
      </c>
      <c r="G403" s="243"/>
      <c r="H403" s="247">
        <v>430.62307499999997</v>
      </c>
      <c r="I403" s="248"/>
      <c r="J403" s="243"/>
      <c r="K403" s="243"/>
      <c r="L403" s="249"/>
      <c r="M403" s="250"/>
      <c r="N403" s="251"/>
      <c r="O403" s="251"/>
      <c r="P403" s="251"/>
      <c r="Q403" s="251"/>
      <c r="R403" s="251"/>
      <c r="S403" s="251"/>
      <c r="T403" s="252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53" t="s">
        <v>172</v>
      </c>
      <c r="AU403" s="253" t="s">
        <v>83</v>
      </c>
      <c r="AV403" s="13" t="s">
        <v>83</v>
      </c>
      <c r="AW403" s="13" t="s">
        <v>4</v>
      </c>
      <c r="AX403" s="13" t="s">
        <v>81</v>
      </c>
      <c r="AY403" s="253" t="s">
        <v>164</v>
      </c>
    </row>
    <row r="404" s="2" customFormat="1" ht="24.15" customHeight="1">
      <c r="A404" s="39"/>
      <c r="B404" s="40"/>
      <c r="C404" s="228" t="s">
        <v>431</v>
      </c>
      <c r="D404" s="228" t="s">
        <v>166</v>
      </c>
      <c r="E404" s="229" t="s">
        <v>444</v>
      </c>
      <c r="F404" s="230" t="s">
        <v>445</v>
      </c>
      <c r="G404" s="231" t="s">
        <v>446</v>
      </c>
      <c r="H404" s="232">
        <v>564.69416000000001</v>
      </c>
      <c r="I404" s="233"/>
      <c r="J404" s="234">
        <f>ROUND(I404*H404,2)</f>
        <v>0</v>
      </c>
      <c r="K404" s="235"/>
      <c r="L404" s="45"/>
      <c r="M404" s="236" t="s">
        <v>1</v>
      </c>
      <c r="N404" s="237" t="s">
        <v>39</v>
      </c>
      <c r="O404" s="92"/>
      <c r="P404" s="238">
        <f>O404*H404</f>
        <v>0</v>
      </c>
      <c r="Q404" s="238">
        <v>0</v>
      </c>
      <c r="R404" s="238">
        <f>Q404*H404</f>
        <v>0</v>
      </c>
      <c r="S404" s="238">
        <v>0</v>
      </c>
      <c r="T404" s="239">
        <f>S404*H404</f>
        <v>0</v>
      </c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R404" s="240" t="s">
        <v>170</v>
      </c>
      <c r="AT404" s="240" t="s">
        <v>166</v>
      </c>
      <c r="AU404" s="240" t="s">
        <v>83</v>
      </c>
      <c r="AY404" s="18" t="s">
        <v>164</v>
      </c>
      <c r="BE404" s="241">
        <f>IF(N404="základní",J404,0)</f>
        <v>0</v>
      </c>
      <c r="BF404" s="241">
        <f>IF(N404="snížená",J404,0)</f>
        <v>0</v>
      </c>
      <c r="BG404" s="241">
        <f>IF(N404="zákl. přenesená",J404,0)</f>
        <v>0</v>
      </c>
      <c r="BH404" s="241">
        <f>IF(N404="sníž. přenesená",J404,0)</f>
        <v>0</v>
      </c>
      <c r="BI404" s="241">
        <f>IF(N404="nulová",J404,0)</f>
        <v>0</v>
      </c>
      <c r="BJ404" s="18" t="s">
        <v>81</v>
      </c>
      <c r="BK404" s="241">
        <f>ROUND(I404*H404,2)</f>
        <v>0</v>
      </c>
      <c r="BL404" s="18" t="s">
        <v>170</v>
      </c>
      <c r="BM404" s="240" t="s">
        <v>1657</v>
      </c>
    </row>
    <row r="405" s="14" customFormat="1">
      <c r="A405" s="14"/>
      <c r="B405" s="254"/>
      <c r="C405" s="255"/>
      <c r="D405" s="244" t="s">
        <v>172</v>
      </c>
      <c r="E405" s="256" t="s">
        <v>1</v>
      </c>
      <c r="F405" s="257" t="s">
        <v>408</v>
      </c>
      <c r="G405" s="255"/>
      <c r="H405" s="256" t="s">
        <v>1</v>
      </c>
      <c r="I405" s="258"/>
      <c r="J405" s="255"/>
      <c r="K405" s="255"/>
      <c r="L405" s="259"/>
      <c r="M405" s="260"/>
      <c r="N405" s="261"/>
      <c r="O405" s="261"/>
      <c r="P405" s="261"/>
      <c r="Q405" s="261"/>
      <c r="R405" s="261"/>
      <c r="S405" s="261"/>
      <c r="T405" s="262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63" t="s">
        <v>172</v>
      </c>
      <c r="AU405" s="263" t="s">
        <v>83</v>
      </c>
      <c r="AV405" s="14" t="s">
        <v>81</v>
      </c>
      <c r="AW405" s="14" t="s">
        <v>31</v>
      </c>
      <c r="AX405" s="14" t="s">
        <v>12</v>
      </c>
      <c r="AY405" s="263" t="s">
        <v>164</v>
      </c>
    </row>
    <row r="406" s="14" customFormat="1">
      <c r="A406" s="14"/>
      <c r="B406" s="254"/>
      <c r="C406" s="255"/>
      <c r="D406" s="244" t="s">
        <v>172</v>
      </c>
      <c r="E406" s="256" t="s">
        <v>1</v>
      </c>
      <c r="F406" s="257" t="s">
        <v>1646</v>
      </c>
      <c r="G406" s="255"/>
      <c r="H406" s="256" t="s">
        <v>1</v>
      </c>
      <c r="I406" s="258"/>
      <c r="J406" s="255"/>
      <c r="K406" s="255"/>
      <c r="L406" s="259"/>
      <c r="M406" s="260"/>
      <c r="N406" s="261"/>
      <c r="O406" s="261"/>
      <c r="P406" s="261"/>
      <c r="Q406" s="261"/>
      <c r="R406" s="261"/>
      <c r="S406" s="261"/>
      <c r="T406" s="262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T406" s="263" t="s">
        <v>172</v>
      </c>
      <c r="AU406" s="263" t="s">
        <v>83</v>
      </c>
      <c r="AV406" s="14" t="s">
        <v>81</v>
      </c>
      <c r="AW406" s="14" t="s">
        <v>31</v>
      </c>
      <c r="AX406" s="14" t="s">
        <v>12</v>
      </c>
      <c r="AY406" s="263" t="s">
        <v>164</v>
      </c>
    </row>
    <row r="407" s="13" customFormat="1">
      <c r="A407" s="13"/>
      <c r="B407" s="242"/>
      <c r="C407" s="243"/>
      <c r="D407" s="244" t="s">
        <v>172</v>
      </c>
      <c r="E407" s="245" t="s">
        <v>1</v>
      </c>
      <c r="F407" s="246" t="s">
        <v>1647</v>
      </c>
      <c r="G407" s="243"/>
      <c r="H407" s="247">
        <v>343.9228</v>
      </c>
      <c r="I407" s="248"/>
      <c r="J407" s="243"/>
      <c r="K407" s="243"/>
      <c r="L407" s="249"/>
      <c r="M407" s="250"/>
      <c r="N407" s="251"/>
      <c r="O407" s="251"/>
      <c r="P407" s="251"/>
      <c r="Q407" s="251"/>
      <c r="R407" s="251"/>
      <c r="S407" s="251"/>
      <c r="T407" s="252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T407" s="253" t="s">
        <v>172</v>
      </c>
      <c r="AU407" s="253" t="s">
        <v>83</v>
      </c>
      <c r="AV407" s="13" t="s">
        <v>83</v>
      </c>
      <c r="AW407" s="13" t="s">
        <v>31</v>
      </c>
      <c r="AX407" s="13" t="s">
        <v>12</v>
      </c>
      <c r="AY407" s="253" t="s">
        <v>164</v>
      </c>
    </row>
    <row r="408" s="14" customFormat="1">
      <c r="A408" s="14"/>
      <c r="B408" s="254"/>
      <c r="C408" s="255"/>
      <c r="D408" s="244" t="s">
        <v>172</v>
      </c>
      <c r="E408" s="256" t="s">
        <v>1</v>
      </c>
      <c r="F408" s="257" t="s">
        <v>1084</v>
      </c>
      <c r="G408" s="255"/>
      <c r="H408" s="256" t="s">
        <v>1</v>
      </c>
      <c r="I408" s="258"/>
      <c r="J408" s="255"/>
      <c r="K408" s="255"/>
      <c r="L408" s="259"/>
      <c r="M408" s="260"/>
      <c r="N408" s="261"/>
      <c r="O408" s="261"/>
      <c r="P408" s="261"/>
      <c r="Q408" s="261"/>
      <c r="R408" s="261"/>
      <c r="S408" s="261"/>
      <c r="T408" s="262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T408" s="263" t="s">
        <v>172</v>
      </c>
      <c r="AU408" s="263" t="s">
        <v>83</v>
      </c>
      <c r="AV408" s="14" t="s">
        <v>81</v>
      </c>
      <c r="AW408" s="14" t="s">
        <v>31</v>
      </c>
      <c r="AX408" s="14" t="s">
        <v>12</v>
      </c>
      <c r="AY408" s="263" t="s">
        <v>164</v>
      </c>
    </row>
    <row r="409" s="13" customFormat="1">
      <c r="A409" s="13"/>
      <c r="B409" s="242"/>
      <c r="C409" s="243"/>
      <c r="D409" s="244" t="s">
        <v>172</v>
      </c>
      <c r="E409" s="245" t="s">
        <v>1</v>
      </c>
      <c r="F409" s="246" t="s">
        <v>1648</v>
      </c>
      <c r="G409" s="243"/>
      <c r="H409" s="247">
        <v>9.0110463999999997</v>
      </c>
      <c r="I409" s="248"/>
      <c r="J409" s="243"/>
      <c r="K409" s="243"/>
      <c r="L409" s="249"/>
      <c r="M409" s="250"/>
      <c r="N409" s="251"/>
      <c r="O409" s="251"/>
      <c r="P409" s="251"/>
      <c r="Q409" s="251"/>
      <c r="R409" s="251"/>
      <c r="S409" s="251"/>
      <c r="T409" s="252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53" t="s">
        <v>172</v>
      </c>
      <c r="AU409" s="253" t="s">
        <v>83</v>
      </c>
      <c r="AV409" s="13" t="s">
        <v>83</v>
      </c>
      <c r="AW409" s="13" t="s">
        <v>31</v>
      </c>
      <c r="AX409" s="13" t="s">
        <v>12</v>
      </c>
      <c r="AY409" s="253" t="s">
        <v>164</v>
      </c>
    </row>
    <row r="410" s="15" customFormat="1">
      <c r="A410" s="15"/>
      <c r="B410" s="264"/>
      <c r="C410" s="265"/>
      <c r="D410" s="244" t="s">
        <v>172</v>
      </c>
      <c r="E410" s="266" t="s">
        <v>1</v>
      </c>
      <c r="F410" s="267" t="s">
        <v>180</v>
      </c>
      <c r="G410" s="265"/>
      <c r="H410" s="268">
        <v>352.93384639999999</v>
      </c>
      <c r="I410" s="269"/>
      <c r="J410" s="265"/>
      <c r="K410" s="265"/>
      <c r="L410" s="270"/>
      <c r="M410" s="271"/>
      <c r="N410" s="272"/>
      <c r="O410" s="272"/>
      <c r="P410" s="272"/>
      <c r="Q410" s="272"/>
      <c r="R410" s="272"/>
      <c r="S410" s="272"/>
      <c r="T410" s="273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T410" s="274" t="s">
        <v>172</v>
      </c>
      <c r="AU410" s="274" t="s">
        <v>83</v>
      </c>
      <c r="AV410" s="15" t="s">
        <v>170</v>
      </c>
      <c r="AW410" s="15" t="s">
        <v>31</v>
      </c>
      <c r="AX410" s="15" t="s">
        <v>81</v>
      </c>
      <c r="AY410" s="274" t="s">
        <v>164</v>
      </c>
    </row>
    <row r="411" s="13" customFormat="1">
      <c r="A411" s="13"/>
      <c r="B411" s="242"/>
      <c r="C411" s="243"/>
      <c r="D411" s="244" t="s">
        <v>172</v>
      </c>
      <c r="E411" s="243"/>
      <c r="F411" s="246" t="s">
        <v>1658</v>
      </c>
      <c r="G411" s="243"/>
      <c r="H411" s="247">
        <v>564.69416000000001</v>
      </c>
      <c r="I411" s="248"/>
      <c r="J411" s="243"/>
      <c r="K411" s="243"/>
      <c r="L411" s="249"/>
      <c r="M411" s="250"/>
      <c r="N411" s="251"/>
      <c r="O411" s="251"/>
      <c r="P411" s="251"/>
      <c r="Q411" s="251"/>
      <c r="R411" s="251"/>
      <c r="S411" s="251"/>
      <c r="T411" s="252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3" t="s">
        <v>172</v>
      </c>
      <c r="AU411" s="253" t="s">
        <v>83</v>
      </c>
      <c r="AV411" s="13" t="s">
        <v>83</v>
      </c>
      <c r="AW411" s="13" t="s">
        <v>4</v>
      </c>
      <c r="AX411" s="13" t="s">
        <v>81</v>
      </c>
      <c r="AY411" s="253" t="s">
        <v>164</v>
      </c>
    </row>
    <row r="412" s="2" customFormat="1" ht="24.15" customHeight="1">
      <c r="A412" s="39"/>
      <c r="B412" s="40"/>
      <c r="C412" s="228" t="s">
        <v>435</v>
      </c>
      <c r="D412" s="228" t="s">
        <v>166</v>
      </c>
      <c r="E412" s="229" t="s">
        <v>450</v>
      </c>
      <c r="F412" s="230" t="s">
        <v>451</v>
      </c>
      <c r="G412" s="231" t="s">
        <v>269</v>
      </c>
      <c r="H412" s="232">
        <v>861.24614999999994</v>
      </c>
      <c r="I412" s="233"/>
      <c r="J412" s="234">
        <f>ROUND(I412*H412,2)</f>
        <v>0</v>
      </c>
      <c r="K412" s="235"/>
      <c r="L412" s="45"/>
      <c r="M412" s="236" t="s">
        <v>1</v>
      </c>
      <c r="N412" s="237" t="s">
        <v>39</v>
      </c>
      <c r="O412" s="92"/>
      <c r="P412" s="238">
        <f>O412*H412</f>
        <v>0</v>
      </c>
      <c r="Q412" s="238">
        <v>0</v>
      </c>
      <c r="R412" s="238">
        <f>Q412*H412</f>
        <v>0</v>
      </c>
      <c r="S412" s="238">
        <v>0</v>
      </c>
      <c r="T412" s="239">
        <f>S412*H412</f>
        <v>0</v>
      </c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R412" s="240" t="s">
        <v>170</v>
      </c>
      <c r="AT412" s="240" t="s">
        <v>166</v>
      </c>
      <c r="AU412" s="240" t="s">
        <v>83</v>
      </c>
      <c r="AY412" s="18" t="s">
        <v>164</v>
      </c>
      <c r="BE412" s="241">
        <f>IF(N412="základní",J412,0)</f>
        <v>0</v>
      </c>
      <c r="BF412" s="241">
        <f>IF(N412="snížená",J412,0)</f>
        <v>0</v>
      </c>
      <c r="BG412" s="241">
        <f>IF(N412="zákl. přenesená",J412,0)</f>
        <v>0</v>
      </c>
      <c r="BH412" s="241">
        <f>IF(N412="sníž. přenesená",J412,0)</f>
        <v>0</v>
      </c>
      <c r="BI412" s="241">
        <f>IF(N412="nulová",J412,0)</f>
        <v>0</v>
      </c>
      <c r="BJ412" s="18" t="s">
        <v>81</v>
      </c>
      <c r="BK412" s="241">
        <f>ROUND(I412*H412,2)</f>
        <v>0</v>
      </c>
      <c r="BL412" s="18" t="s">
        <v>170</v>
      </c>
      <c r="BM412" s="240" t="s">
        <v>1659</v>
      </c>
    </row>
    <row r="413" s="14" customFormat="1">
      <c r="A413" s="14"/>
      <c r="B413" s="254"/>
      <c r="C413" s="255"/>
      <c r="D413" s="244" t="s">
        <v>172</v>
      </c>
      <c r="E413" s="256" t="s">
        <v>1</v>
      </c>
      <c r="F413" s="257" t="s">
        <v>396</v>
      </c>
      <c r="G413" s="255"/>
      <c r="H413" s="256" t="s">
        <v>1</v>
      </c>
      <c r="I413" s="258"/>
      <c r="J413" s="255"/>
      <c r="K413" s="255"/>
      <c r="L413" s="259"/>
      <c r="M413" s="260"/>
      <c r="N413" s="261"/>
      <c r="O413" s="261"/>
      <c r="P413" s="261"/>
      <c r="Q413" s="261"/>
      <c r="R413" s="261"/>
      <c r="S413" s="261"/>
      <c r="T413" s="262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T413" s="263" t="s">
        <v>172</v>
      </c>
      <c r="AU413" s="263" t="s">
        <v>83</v>
      </c>
      <c r="AV413" s="14" t="s">
        <v>81</v>
      </c>
      <c r="AW413" s="14" t="s">
        <v>31</v>
      </c>
      <c r="AX413" s="14" t="s">
        <v>12</v>
      </c>
      <c r="AY413" s="263" t="s">
        <v>164</v>
      </c>
    </row>
    <row r="414" s="13" customFormat="1">
      <c r="A414" s="13"/>
      <c r="B414" s="242"/>
      <c r="C414" s="243"/>
      <c r="D414" s="244" t="s">
        <v>172</v>
      </c>
      <c r="E414" s="245" t="s">
        <v>1</v>
      </c>
      <c r="F414" s="246" t="s">
        <v>1642</v>
      </c>
      <c r="G414" s="243"/>
      <c r="H414" s="247">
        <v>861.24614999999994</v>
      </c>
      <c r="I414" s="248"/>
      <c r="J414" s="243"/>
      <c r="K414" s="243"/>
      <c r="L414" s="249"/>
      <c r="M414" s="250"/>
      <c r="N414" s="251"/>
      <c r="O414" s="251"/>
      <c r="P414" s="251"/>
      <c r="Q414" s="251"/>
      <c r="R414" s="251"/>
      <c r="S414" s="251"/>
      <c r="T414" s="252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T414" s="253" t="s">
        <v>172</v>
      </c>
      <c r="AU414" s="253" t="s">
        <v>83</v>
      </c>
      <c r="AV414" s="13" t="s">
        <v>83</v>
      </c>
      <c r="AW414" s="13" t="s">
        <v>31</v>
      </c>
      <c r="AX414" s="13" t="s">
        <v>12</v>
      </c>
      <c r="AY414" s="253" t="s">
        <v>164</v>
      </c>
    </row>
    <row r="415" s="15" customFormat="1">
      <c r="A415" s="15"/>
      <c r="B415" s="264"/>
      <c r="C415" s="265"/>
      <c r="D415" s="244" t="s">
        <v>172</v>
      </c>
      <c r="E415" s="266" t="s">
        <v>1</v>
      </c>
      <c r="F415" s="267" t="s">
        <v>180</v>
      </c>
      <c r="G415" s="265"/>
      <c r="H415" s="268">
        <v>861.24614999999994</v>
      </c>
      <c r="I415" s="269"/>
      <c r="J415" s="265"/>
      <c r="K415" s="265"/>
      <c r="L415" s="270"/>
      <c r="M415" s="271"/>
      <c r="N415" s="272"/>
      <c r="O415" s="272"/>
      <c r="P415" s="272"/>
      <c r="Q415" s="272"/>
      <c r="R415" s="272"/>
      <c r="S415" s="272"/>
      <c r="T415" s="273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T415" s="274" t="s">
        <v>172</v>
      </c>
      <c r="AU415" s="274" t="s">
        <v>83</v>
      </c>
      <c r="AV415" s="15" t="s">
        <v>170</v>
      </c>
      <c r="AW415" s="15" t="s">
        <v>31</v>
      </c>
      <c r="AX415" s="15" t="s">
        <v>81</v>
      </c>
      <c r="AY415" s="274" t="s">
        <v>164</v>
      </c>
    </row>
    <row r="416" s="2" customFormat="1" ht="24.15" customHeight="1">
      <c r="A416" s="39"/>
      <c r="B416" s="40"/>
      <c r="C416" s="228" t="s">
        <v>439</v>
      </c>
      <c r="D416" s="228" t="s">
        <v>166</v>
      </c>
      <c r="E416" s="229" t="s">
        <v>454</v>
      </c>
      <c r="F416" s="230" t="s">
        <v>455</v>
      </c>
      <c r="G416" s="231" t="s">
        <v>269</v>
      </c>
      <c r="H416" s="232">
        <v>268.14319999999998</v>
      </c>
      <c r="I416" s="233"/>
      <c r="J416" s="234">
        <f>ROUND(I416*H416,2)</f>
        <v>0</v>
      </c>
      <c r="K416" s="235"/>
      <c r="L416" s="45"/>
      <c r="M416" s="236" t="s">
        <v>1</v>
      </c>
      <c r="N416" s="237" t="s">
        <v>39</v>
      </c>
      <c r="O416" s="92"/>
      <c r="P416" s="238">
        <f>O416*H416</f>
        <v>0</v>
      </c>
      <c r="Q416" s="238">
        <v>0</v>
      </c>
      <c r="R416" s="238">
        <f>Q416*H416</f>
        <v>0</v>
      </c>
      <c r="S416" s="238">
        <v>0</v>
      </c>
      <c r="T416" s="239">
        <f>S416*H416</f>
        <v>0</v>
      </c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R416" s="240" t="s">
        <v>170</v>
      </c>
      <c r="AT416" s="240" t="s">
        <v>166</v>
      </c>
      <c r="AU416" s="240" t="s">
        <v>83</v>
      </c>
      <c r="AY416" s="18" t="s">
        <v>164</v>
      </c>
      <c r="BE416" s="241">
        <f>IF(N416="základní",J416,0)</f>
        <v>0</v>
      </c>
      <c r="BF416" s="241">
        <f>IF(N416="snížená",J416,0)</f>
        <v>0</v>
      </c>
      <c r="BG416" s="241">
        <f>IF(N416="zákl. přenesená",J416,0)</f>
        <v>0</v>
      </c>
      <c r="BH416" s="241">
        <f>IF(N416="sníž. přenesená",J416,0)</f>
        <v>0</v>
      </c>
      <c r="BI416" s="241">
        <f>IF(N416="nulová",J416,0)</f>
        <v>0</v>
      </c>
      <c r="BJ416" s="18" t="s">
        <v>81</v>
      </c>
      <c r="BK416" s="241">
        <f>ROUND(I416*H416,2)</f>
        <v>0</v>
      </c>
      <c r="BL416" s="18" t="s">
        <v>170</v>
      </c>
      <c r="BM416" s="240" t="s">
        <v>1660</v>
      </c>
    </row>
    <row r="417" s="14" customFormat="1">
      <c r="A417" s="14"/>
      <c r="B417" s="254"/>
      <c r="C417" s="255"/>
      <c r="D417" s="244" t="s">
        <v>172</v>
      </c>
      <c r="E417" s="256" t="s">
        <v>1</v>
      </c>
      <c r="F417" s="257" t="s">
        <v>1661</v>
      </c>
      <c r="G417" s="255"/>
      <c r="H417" s="256" t="s">
        <v>1</v>
      </c>
      <c r="I417" s="258"/>
      <c r="J417" s="255"/>
      <c r="K417" s="255"/>
      <c r="L417" s="259"/>
      <c r="M417" s="260"/>
      <c r="N417" s="261"/>
      <c r="O417" s="261"/>
      <c r="P417" s="261"/>
      <c r="Q417" s="261"/>
      <c r="R417" s="261"/>
      <c r="S417" s="261"/>
      <c r="T417" s="262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63" t="s">
        <v>172</v>
      </c>
      <c r="AU417" s="263" t="s">
        <v>83</v>
      </c>
      <c r="AV417" s="14" t="s">
        <v>81</v>
      </c>
      <c r="AW417" s="14" t="s">
        <v>31</v>
      </c>
      <c r="AX417" s="14" t="s">
        <v>12</v>
      </c>
      <c r="AY417" s="263" t="s">
        <v>164</v>
      </c>
    </row>
    <row r="418" s="13" customFormat="1">
      <c r="A418" s="13"/>
      <c r="B418" s="242"/>
      <c r="C418" s="243"/>
      <c r="D418" s="244" t="s">
        <v>172</v>
      </c>
      <c r="E418" s="245" t="s">
        <v>1</v>
      </c>
      <c r="F418" s="246" t="s">
        <v>1662</v>
      </c>
      <c r="G418" s="243"/>
      <c r="H418" s="247">
        <v>268.14319999999998</v>
      </c>
      <c r="I418" s="248"/>
      <c r="J418" s="243"/>
      <c r="K418" s="243"/>
      <c r="L418" s="249"/>
      <c r="M418" s="250"/>
      <c r="N418" s="251"/>
      <c r="O418" s="251"/>
      <c r="P418" s="251"/>
      <c r="Q418" s="251"/>
      <c r="R418" s="251"/>
      <c r="S418" s="251"/>
      <c r="T418" s="252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T418" s="253" t="s">
        <v>172</v>
      </c>
      <c r="AU418" s="253" t="s">
        <v>83</v>
      </c>
      <c r="AV418" s="13" t="s">
        <v>83</v>
      </c>
      <c r="AW418" s="13" t="s">
        <v>31</v>
      </c>
      <c r="AX418" s="13" t="s">
        <v>12</v>
      </c>
      <c r="AY418" s="253" t="s">
        <v>164</v>
      </c>
    </row>
    <row r="419" s="15" customFormat="1">
      <c r="A419" s="15"/>
      <c r="B419" s="264"/>
      <c r="C419" s="265"/>
      <c r="D419" s="244" t="s">
        <v>172</v>
      </c>
      <c r="E419" s="266" t="s">
        <v>1</v>
      </c>
      <c r="F419" s="267" t="s">
        <v>180</v>
      </c>
      <c r="G419" s="265"/>
      <c r="H419" s="268">
        <v>268.14319999999998</v>
      </c>
      <c r="I419" s="269"/>
      <c r="J419" s="265"/>
      <c r="K419" s="265"/>
      <c r="L419" s="270"/>
      <c r="M419" s="271"/>
      <c r="N419" s="272"/>
      <c r="O419" s="272"/>
      <c r="P419" s="272"/>
      <c r="Q419" s="272"/>
      <c r="R419" s="272"/>
      <c r="S419" s="272"/>
      <c r="T419" s="273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T419" s="274" t="s">
        <v>172</v>
      </c>
      <c r="AU419" s="274" t="s">
        <v>83</v>
      </c>
      <c r="AV419" s="15" t="s">
        <v>170</v>
      </c>
      <c r="AW419" s="15" t="s">
        <v>31</v>
      </c>
      <c r="AX419" s="15" t="s">
        <v>81</v>
      </c>
      <c r="AY419" s="274" t="s">
        <v>164</v>
      </c>
    </row>
    <row r="420" s="2" customFormat="1" ht="16.5" customHeight="1">
      <c r="A420" s="39"/>
      <c r="B420" s="40"/>
      <c r="C420" s="286" t="s">
        <v>443</v>
      </c>
      <c r="D420" s="286" t="s">
        <v>488</v>
      </c>
      <c r="E420" s="287" t="s">
        <v>489</v>
      </c>
      <c r="F420" s="288" t="s">
        <v>490</v>
      </c>
      <c r="G420" s="289" t="s">
        <v>446</v>
      </c>
      <c r="H420" s="290">
        <v>429.02911999999998</v>
      </c>
      <c r="I420" s="291"/>
      <c r="J420" s="292">
        <f>ROUND(I420*H420,2)</f>
        <v>0</v>
      </c>
      <c r="K420" s="293"/>
      <c r="L420" s="294"/>
      <c r="M420" s="295" t="s">
        <v>1</v>
      </c>
      <c r="N420" s="296" t="s">
        <v>39</v>
      </c>
      <c r="O420" s="92"/>
      <c r="P420" s="238">
        <f>O420*H420</f>
        <v>0</v>
      </c>
      <c r="Q420" s="238">
        <v>1</v>
      </c>
      <c r="R420" s="238">
        <f>Q420*H420</f>
        <v>429.02911999999998</v>
      </c>
      <c r="S420" s="238">
        <v>0</v>
      </c>
      <c r="T420" s="239">
        <f>S420*H420</f>
        <v>0</v>
      </c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R420" s="240" t="s">
        <v>222</v>
      </c>
      <c r="AT420" s="240" t="s">
        <v>488</v>
      </c>
      <c r="AU420" s="240" t="s">
        <v>83</v>
      </c>
      <c r="AY420" s="18" t="s">
        <v>164</v>
      </c>
      <c r="BE420" s="241">
        <f>IF(N420="základní",J420,0)</f>
        <v>0</v>
      </c>
      <c r="BF420" s="241">
        <f>IF(N420="snížená",J420,0)</f>
        <v>0</v>
      </c>
      <c r="BG420" s="241">
        <f>IF(N420="zákl. přenesená",J420,0)</f>
        <v>0</v>
      </c>
      <c r="BH420" s="241">
        <f>IF(N420="sníž. přenesená",J420,0)</f>
        <v>0</v>
      </c>
      <c r="BI420" s="241">
        <f>IF(N420="nulová",J420,0)</f>
        <v>0</v>
      </c>
      <c r="BJ420" s="18" t="s">
        <v>81</v>
      </c>
      <c r="BK420" s="241">
        <f>ROUND(I420*H420,2)</f>
        <v>0</v>
      </c>
      <c r="BL420" s="18" t="s">
        <v>170</v>
      </c>
      <c r="BM420" s="240" t="s">
        <v>1663</v>
      </c>
    </row>
    <row r="421" s="14" customFormat="1">
      <c r="A421" s="14"/>
      <c r="B421" s="254"/>
      <c r="C421" s="255"/>
      <c r="D421" s="244" t="s">
        <v>172</v>
      </c>
      <c r="E421" s="256" t="s">
        <v>1</v>
      </c>
      <c r="F421" s="257" t="s">
        <v>1661</v>
      </c>
      <c r="G421" s="255"/>
      <c r="H421" s="256" t="s">
        <v>1</v>
      </c>
      <c r="I421" s="258"/>
      <c r="J421" s="255"/>
      <c r="K421" s="255"/>
      <c r="L421" s="259"/>
      <c r="M421" s="260"/>
      <c r="N421" s="261"/>
      <c r="O421" s="261"/>
      <c r="P421" s="261"/>
      <c r="Q421" s="261"/>
      <c r="R421" s="261"/>
      <c r="S421" s="261"/>
      <c r="T421" s="262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63" t="s">
        <v>172</v>
      </c>
      <c r="AU421" s="263" t="s">
        <v>83</v>
      </c>
      <c r="AV421" s="14" t="s">
        <v>81</v>
      </c>
      <c r="AW421" s="14" t="s">
        <v>31</v>
      </c>
      <c r="AX421" s="14" t="s">
        <v>12</v>
      </c>
      <c r="AY421" s="263" t="s">
        <v>164</v>
      </c>
    </row>
    <row r="422" s="13" customFormat="1">
      <c r="A422" s="13"/>
      <c r="B422" s="242"/>
      <c r="C422" s="243"/>
      <c r="D422" s="244" t="s">
        <v>172</v>
      </c>
      <c r="E422" s="245" t="s">
        <v>1</v>
      </c>
      <c r="F422" s="246" t="s">
        <v>1662</v>
      </c>
      <c r="G422" s="243"/>
      <c r="H422" s="247">
        <v>268.14319999999998</v>
      </c>
      <c r="I422" s="248"/>
      <c r="J422" s="243"/>
      <c r="K422" s="243"/>
      <c r="L422" s="249"/>
      <c r="M422" s="250"/>
      <c r="N422" s="251"/>
      <c r="O422" s="251"/>
      <c r="P422" s="251"/>
      <c r="Q422" s="251"/>
      <c r="R422" s="251"/>
      <c r="S422" s="251"/>
      <c r="T422" s="252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T422" s="253" t="s">
        <v>172</v>
      </c>
      <c r="AU422" s="253" t="s">
        <v>83</v>
      </c>
      <c r="AV422" s="13" t="s">
        <v>83</v>
      </c>
      <c r="AW422" s="13" t="s">
        <v>31</v>
      </c>
      <c r="AX422" s="13" t="s">
        <v>12</v>
      </c>
      <c r="AY422" s="253" t="s">
        <v>164</v>
      </c>
    </row>
    <row r="423" s="15" customFormat="1">
      <c r="A423" s="15"/>
      <c r="B423" s="264"/>
      <c r="C423" s="265"/>
      <c r="D423" s="244" t="s">
        <v>172</v>
      </c>
      <c r="E423" s="266" t="s">
        <v>1</v>
      </c>
      <c r="F423" s="267" t="s">
        <v>180</v>
      </c>
      <c r="G423" s="265"/>
      <c r="H423" s="268">
        <v>268.14319999999998</v>
      </c>
      <c r="I423" s="269"/>
      <c r="J423" s="265"/>
      <c r="K423" s="265"/>
      <c r="L423" s="270"/>
      <c r="M423" s="271"/>
      <c r="N423" s="272"/>
      <c r="O423" s="272"/>
      <c r="P423" s="272"/>
      <c r="Q423" s="272"/>
      <c r="R423" s="272"/>
      <c r="S423" s="272"/>
      <c r="T423" s="273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T423" s="274" t="s">
        <v>172</v>
      </c>
      <c r="AU423" s="274" t="s">
        <v>83</v>
      </c>
      <c r="AV423" s="15" t="s">
        <v>170</v>
      </c>
      <c r="AW423" s="15" t="s">
        <v>31</v>
      </c>
      <c r="AX423" s="15" t="s">
        <v>81</v>
      </c>
      <c r="AY423" s="274" t="s">
        <v>164</v>
      </c>
    </row>
    <row r="424" s="13" customFormat="1">
      <c r="A424" s="13"/>
      <c r="B424" s="242"/>
      <c r="C424" s="243"/>
      <c r="D424" s="244" t="s">
        <v>172</v>
      </c>
      <c r="E424" s="243"/>
      <c r="F424" s="246" t="s">
        <v>1664</v>
      </c>
      <c r="G424" s="243"/>
      <c r="H424" s="247">
        <v>429.02911999999998</v>
      </c>
      <c r="I424" s="248"/>
      <c r="J424" s="243"/>
      <c r="K424" s="243"/>
      <c r="L424" s="249"/>
      <c r="M424" s="250"/>
      <c r="N424" s="251"/>
      <c r="O424" s="251"/>
      <c r="P424" s="251"/>
      <c r="Q424" s="251"/>
      <c r="R424" s="251"/>
      <c r="S424" s="251"/>
      <c r="T424" s="252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53" t="s">
        <v>172</v>
      </c>
      <c r="AU424" s="253" t="s">
        <v>83</v>
      </c>
      <c r="AV424" s="13" t="s">
        <v>83</v>
      </c>
      <c r="AW424" s="13" t="s">
        <v>4</v>
      </c>
      <c r="AX424" s="13" t="s">
        <v>81</v>
      </c>
      <c r="AY424" s="253" t="s">
        <v>164</v>
      </c>
    </row>
    <row r="425" s="12" customFormat="1" ht="22.8" customHeight="1">
      <c r="A425" s="12"/>
      <c r="B425" s="212"/>
      <c r="C425" s="213"/>
      <c r="D425" s="214" t="s">
        <v>73</v>
      </c>
      <c r="E425" s="226" t="s">
        <v>170</v>
      </c>
      <c r="F425" s="226" t="s">
        <v>532</v>
      </c>
      <c r="G425" s="213"/>
      <c r="H425" s="213"/>
      <c r="I425" s="216"/>
      <c r="J425" s="227">
        <f>BK425</f>
        <v>0</v>
      </c>
      <c r="K425" s="213"/>
      <c r="L425" s="218"/>
      <c r="M425" s="219"/>
      <c r="N425" s="220"/>
      <c r="O425" s="220"/>
      <c r="P425" s="221">
        <f>SUM(P426:P429)</f>
        <v>0</v>
      </c>
      <c r="Q425" s="220"/>
      <c r="R425" s="221">
        <f>SUM(R426:R429)</f>
        <v>143.281794292</v>
      </c>
      <c r="S425" s="220"/>
      <c r="T425" s="222">
        <f>SUM(T426:T429)</f>
        <v>0</v>
      </c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R425" s="223" t="s">
        <v>81</v>
      </c>
      <c r="AT425" s="224" t="s">
        <v>73</v>
      </c>
      <c r="AU425" s="224" t="s">
        <v>81</v>
      </c>
      <c r="AY425" s="223" t="s">
        <v>164</v>
      </c>
      <c r="BK425" s="225">
        <f>SUM(BK426:BK429)</f>
        <v>0</v>
      </c>
    </row>
    <row r="426" s="2" customFormat="1" ht="16.5" customHeight="1">
      <c r="A426" s="39"/>
      <c r="B426" s="40"/>
      <c r="C426" s="228" t="s">
        <v>449</v>
      </c>
      <c r="D426" s="228" t="s">
        <v>166</v>
      </c>
      <c r="E426" s="229" t="s">
        <v>534</v>
      </c>
      <c r="F426" s="230" t="s">
        <v>535</v>
      </c>
      <c r="G426" s="231" t="s">
        <v>269</v>
      </c>
      <c r="H426" s="232">
        <v>75.779600000000002</v>
      </c>
      <c r="I426" s="233"/>
      <c r="J426" s="234">
        <f>ROUND(I426*H426,2)</f>
        <v>0</v>
      </c>
      <c r="K426" s="235"/>
      <c r="L426" s="45"/>
      <c r="M426" s="236" t="s">
        <v>1</v>
      </c>
      <c r="N426" s="237" t="s">
        <v>39</v>
      </c>
      <c r="O426" s="92"/>
      <c r="P426" s="238">
        <f>O426*H426</f>
        <v>0</v>
      </c>
      <c r="Q426" s="238">
        <v>1.8907700000000001</v>
      </c>
      <c r="R426" s="238">
        <f>Q426*H426</f>
        <v>143.281794292</v>
      </c>
      <c r="S426" s="238">
        <v>0</v>
      </c>
      <c r="T426" s="239">
        <f>S426*H426</f>
        <v>0</v>
      </c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R426" s="240" t="s">
        <v>170</v>
      </c>
      <c r="AT426" s="240" t="s">
        <v>166</v>
      </c>
      <c r="AU426" s="240" t="s">
        <v>83</v>
      </c>
      <c r="AY426" s="18" t="s">
        <v>164</v>
      </c>
      <c r="BE426" s="241">
        <f>IF(N426="základní",J426,0)</f>
        <v>0</v>
      </c>
      <c r="BF426" s="241">
        <f>IF(N426="snížená",J426,0)</f>
        <v>0</v>
      </c>
      <c r="BG426" s="241">
        <f>IF(N426="zákl. přenesená",J426,0)</f>
        <v>0</v>
      </c>
      <c r="BH426" s="241">
        <f>IF(N426="sníž. přenesená",J426,0)</f>
        <v>0</v>
      </c>
      <c r="BI426" s="241">
        <f>IF(N426="nulová",J426,0)</f>
        <v>0</v>
      </c>
      <c r="BJ426" s="18" t="s">
        <v>81</v>
      </c>
      <c r="BK426" s="241">
        <f>ROUND(I426*H426,2)</f>
        <v>0</v>
      </c>
      <c r="BL426" s="18" t="s">
        <v>170</v>
      </c>
      <c r="BM426" s="240" t="s">
        <v>536</v>
      </c>
    </row>
    <row r="427" s="14" customFormat="1">
      <c r="A427" s="14"/>
      <c r="B427" s="254"/>
      <c r="C427" s="255"/>
      <c r="D427" s="244" t="s">
        <v>172</v>
      </c>
      <c r="E427" s="256" t="s">
        <v>1</v>
      </c>
      <c r="F427" s="257" t="s">
        <v>1665</v>
      </c>
      <c r="G427" s="255"/>
      <c r="H427" s="256" t="s">
        <v>1</v>
      </c>
      <c r="I427" s="258"/>
      <c r="J427" s="255"/>
      <c r="K427" s="255"/>
      <c r="L427" s="259"/>
      <c r="M427" s="260"/>
      <c r="N427" s="261"/>
      <c r="O427" s="261"/>
      <c r="P427" s="261"/>
      <c r="Q427" s="261"/>
      <c r="R427" s="261"/>
      <c r="S427" s="261"/>
      <c r="T427" s="262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T427" s="263" t="s">
        <v>172</v>
      </c>
      <c r="AU427" s="263" t="s">
        <v>83</v>
      </c>
      <c r="AV427" s="14" t="s">
        <v>81</v>
      </c>
      <c r="AW427" s="14" t="s">
        <v>31</v>
      </c>
      <c r="AX427" s="14" t="s">
        <v>12</v>
      </c>
      <c r="AY427" s="263" t="s">
        <v>164</v>
      </c>
    </row>
    <row r="428" s="13" customFormat="1">
      <c r="A428" s="13"/>
      <c r="B428" s="242"/>
      <c r="C428" s="243"/>
      <c r="D428" s="244" t="s">
        <v>172</v>
      </c>
      <c r="E428" s="245" t="s">
        <v>1</v>
      </c>
      <c r="F428" s="246" t="s">
        <v>1666</v>
      </c>
      <c r="G428" s="243"/>
      <c r="H428" s="247">
        <v>75.779600000000002</v>
      </c>
      <c r="I428" s="248"/>
      <c r="J428" s="243"/>
      <c r="K428" s="243"/>
      <c r="L428" s="249"/>
      <c r="M428" s="250"/>
      <c r="N428" s="251"/>
      <c r="O428" s="251"/>
      <c r="P428" s="251"/>
      <c r="Q428" s="251"/>
      <c r="R428" s="251"/>
      <c r="S428" s="251"/>
      <c r="T428" s="252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T428" s="253" t="s">
        <v>172</v>
      </c>
      <c r="AU428" s="253" t="s">
        <v>83</v>
      </c>
      <c r="AV428" s="13" t="s">
        <v>83</v>
      </c>
      <c r="AW428" s="13" t="s">
        <v>31</v>
      </c>
      <c r="AX428" s="13" t="s">
        <v>12</v>
      </c>
      <c r="AY428" s="253" t="s">
        <v>164</v>
      </c>
    </row>
    <row r="429" s="15" customFormat="1">
      <c r="A429" s="15"/>
      <c r="B429" s="264"/>
      <c r="C429" s="265"/>
      <c r="D429" s="244" t="s">
        <v>172</v>
      </c>
      <c r="E429" s="266" t="s">
        <v>1</v>
      </c>
      <c r="F429" s="267" t="s">
        <v>180</v>
      </c>
      <c r="G429" s="265"/>
      <c r="H429" s="268">
        <v>75.779600000000002</v>
      </c>
      <c r="I429" s="269"/>
      <c r="J429" s="265"/>
      <c r="K429" s="265"/>
      <c r="L429" s="270"/>
      <c r="M429" s="271"/>
      <c r="N429" s="272"/>
      <c r="O429" s="272"/>
      <c r="P429" s="272"/>
      <c r="Q429" s="272"/>
      <c r="R429" s="272"/>
      <c r="S429" s="272"/>
      <c r="T429" s="273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T429" s="274" t="s">
        <v>172</v>
      </c>
      <c r="AU429" s="274" t="s">
        <v>83</v>
      </c>
      <c r="AV429" s="15" t="s">
        <v>170</v>
      </c>
      <c r="AW429" s="15" t="s">
        <v>31</v>
      </c>
      <c r="AX429" s="15" t="s">
        <v>81</v>
      </c>
      <c r="AY429" s="274" t="s">
        <v>164</v>
      </c>
    </row>
    <row r="430" s="12" customFormat="1" ht="22.8" customHeight="1">
      <c r="A430" s="12"/>
      <c r="B430" s="212"/>
      <c r="C430" s="213"/>
      <c r="D430" s="214" t="s">
        <v>73</v>
      </c>
      <c r="E430" s="226" t="s">
        <v>194</v>
      </c>
      <c r="F430" s="226" t="s">
        <v>609</v>
      </c>
      <c r="G430" s="213"/>
      <c r="H430" s="213"/>
      <c r="I430" s="216"/>
      <c r="J430" s="227">
        <f>BK430</f>
        <v>0</v>
      </c>
      <c r="K430" s="213"/>
      <c r="L430" s="218"/>
      <c r="M430" s="219"/>
      <c r="N430" s="220"/>
      <c r="O430" s="220"/>
      <c r="P430" s="221">
        <f>SUM(P431:P506)</f>
        <v>0</v>
      </c>
      <c r="Q430" s="220"/>
      <c r="R430" s="221">
        <f>SUM(R431:R506)</f>
        <v>313.44643500000001</v>
      </c>
      <c r="S430" s="220"/>
      <c r="T430" s="222">
        <f>SUM(T431:T506)</f>
        <v>0</v>
      </c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R430" s="223" t="s">
        <v>81</v>
      </c>
      <c r="AT430" s="224" t="s">
        <v>73</v>
      </c>
      <c r="AU430" s="224" t="s">
        <v>81</v>
      </c>
      <c r="AY430" s="223" t="s">
        <v>164</v>
      </c>
      <c r="BK430" s="225">
        <f>SUM(BK431:BK506)</f>
        <v>0</v>
      </c>
    </row>
    <row r="431" s="2" customFormat="1" ht="24.15" customHeight="1">
      <c r="A431" s="39"/>
      <c r="B431" s="40"/>
      <c r="C431" s="228" t="s">
        <v>453</v>
      </c>
      <c r="D431" s="228" t="s">
        <v>166</v>
      </c>
      <c r="E431" s="229" t="s">
        <v>611</v>
      </c>
      <c r="F431" s="230" t="s">
        <v>612</v>
      </c>
      <c r="G431" s="231" t="s">
        <v>169</v>
      </c>
      <c r="H431" s="232">
        <v>6.5</v>
      </c>
      <c r="I431" s="233"/>
      <c r="J431" s="234">
        <f>ROUND(I431*H431,2)</f>
        <v>0</v>
      </c>
      <c r="K431" s="235"/>
      <c r="L431" s="45"/>
      <c r="M431" s="236" t="s">
        <v>1</v>
      </c>
      <c r="N431" s="237" t="s">
        <v>39</v>
      </c>
      <c r="O431" s="92"/>
      <c r="P431" s="238">
        <f>O431*H431</f>
        <v>0</v>
      </c>
      <c r="Q431" s="238">
        <v>0.23000000000000001</v>
      </c>
      <c r="R431" s="238">
        <f>Q431*H431</f>
        <v>1.4950000000000001</v>
      </c>
      <c r="S431" s="238">
        <v>0</v>
      </c>
      <c r="T431" s="239">
        <f>S431*H431</f>
        <v>0</v>
      </c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R431" s="240" t="s">
        <v>170</v>
      </c>
      <c r="AT431" s="240" t="s">
        <v>166</v>
      </c>
      <c r="AU431" s="240" t="s">
        <v>83</v>
      </c>
      <c r="AY431" s="18" t="s">
        <v>164</v>
      </c>
      <c r="BE431" s="241">
        <f>IF(N431="základní",J431,0)</f>
        <v>0</v>
      </c>
      <c r="BF431" s="241">
        <f>IF(N431="snížená",J431,0)</f>
        <v>0</v>
      </c>
      <c r="BG431" s="241">
        <f>IF(N431="zákl. přenesená",J431,0)</f>
        <v>0</v>
      </c>
      <c r="BH431" s="241">
        <f>IF(N431="sníž. přenesená",J431,0)</f>
        <v>0</v>
      </c>
      <c r="BI431" s="241">
        <f>IF(N431="nulová",J431,0)</f>
        <v>0</v>
      </c>
      <c r="BJ431" s="18" t="s">
        <v>81</v>
      </c>
      <c r="BK431" s="241">
        <f>ROUND(I431*H431,2)</f>
        <v>0</v>
      </c>
      <c r="BL431" s="18" t="s">
        <v>170</v>
      </c>
      <c r="BM431" s="240" t="s">
        <v>1667</v>
      </c>
    </row>
    <row r="432" s="14" customFormat="1">
      <c r="A432" s="14"/>
      <c r="B432" s="254"/>
      <c r="C432" s="255"/>
      <c r="D432" s="244" t="s">
        <v>172</v>
      </c>
      <c r="E432" s="256" t="s">
        <v>1</v>
      </c>
      <c r="F432" s="257" t="s">
        <v>198</v>
      </c>
      <c r="G432" s="255"/>
      <c r="H432" s="256" t="s">
        <v>1</v>
      </c>
      <c r="I432" s="258"/>
      <c r="J432" s="255"/>
      <c r="K432" s="255"/>
      <c r="L432" s="259"/>
      <c r="M432" s="260"/>
      <c r="N432" s="261"/>
      <c r="O432" s="261"/>
      <c r="P432" s="261"/>
      <c r="Q432" s="261"/>
      <c r="R432" s="261"/>
      <c r="S432" s="261"/>
      <c r="T432" s="262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63" t="s">
        <v>172</v>
      </c>
      <c r="AU432" s="263" t="s">
        <v>83</v>
      </c>
      <c r="AV432" s="14" t="s">
        <v>81</v>
      </c>
      <c r="AW432" s="14" t="s">
        <v>31</v>
      </c>
      <c r="AX432" s="14" t="s">
        <v>12</v>
      </c>
      <c r="AY432" s="263" t="s">
        <v>164</v>
      </c>
    </row>
    <row r="433" s="14" customFormat="1">
      <c r="A433" s="14"/>
      <c r="B433" s="254"/>
      <c r="C433" s="255"/>
      <c r="D433" s="244" t="s">
        <v>172</v>
      </c>
      <c r="E433" s="256" t="s">
        <v>1</v>
      </c>
      <c r="F433" s="257" t="s">
        <v>1565</v>
      </c>
      <c r="G433" s="255"/>
      <c r="H433" s="256" t="s">
        <v>1</v>
      </c>
      <c r="I433" s="258"/>
      <c r="J433" s="255"/>
      <c r="K433" s="255"/>
      <c r="L433" s="259"/>
      <c r="M433" s="260"/>
      <c r="N433" s="261"/>
      <c r="O433" s="261"/>
      <c r="P433" s="261"/>
      <c r="Q433" s="261"/>
      <c r="R433" s="261"/>
      <c r="S433" s="261"/>
      <c r="T433" s="262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63" t="s">
        <v>172</v>
      </c>
      <c r="AU433" s="263" t="s">
        <v>83</v>
      </c>
      <c r="AV433" s="14" t="s">
        <v>81</v>
      </c>
      <c r="AW433" s="14" t="s">
        <v>31</v>
      </c>
      <c r="AX433" s="14" t="s">
        <v>12</v>
      </c>
      <c r="AY433" s="263" t="s">
        <v>164</v>
      </c>
    </row>
    <row r="434" s="13" customFormat="1">
      <c r="A434" s="13"/>
      <c r="B434" s="242"/>
      <c r="C434" s="243"/>
      <c r="D434" s="244" t="s">
        <v>172</v>
      </c>
      <c r="E434" s="245" t="s">
        <v>1</v>
      </c>
      <c r="F434" s="246" t="s">
        <v>1566</v>
      </c>
      <c r="G434" s="243"/>
      <c r="H434" s="247">
        <v>6.5</v>
      </c>
      <c r="I434" s="248"/>
      <c r="J434" s="243"/>
      <c r="K434" s="243"/>
      <c r="L434" s="249"/>
      <c r="M434" s="250"/>
      <c r="N434" s="251"/>
      <c r="O434" s="251"/>
      <c r="P434" s="251"/>
      <c r="Q434" s="251"/>
      <c r="R434" s="251"/>
      <c r="S434" s="251"/>
      <c r="T434" s="25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3" t="s">
        <v>172</v>
      </c>
      <c r="AU434" s="253" t="s">
        <v>83</v>
      </c>
      <c r="AV434" s="13" t="s">
        <v>83</v>
      </c>
      <c r="AW434" s="13" t="s">
        <v>31</v>
      </c>
      <c r="AX434" s="13" t="s">
        <v>12</v>
      </c>
      <c r="AY434" s="253" t="s">
        <v>164</v>
      </c>
    </row>
    <row r="435" s="15" customFormat="1">
      <c r="A435" s="15"/>
      <c r="B435" s="264"/>
      <c r="C435" s="265"/>
      <c r="D435" s="244" t="s">
        <v>172</v>
      </c>
      <c r="E435" s="266" t="s">
        <v>1</v>
      </c>
      <c r="F435" s="267" t="s">
        <v>180</v>
      </c>
      <c r="G435" s="265"/>
      <c r="H435" s="268">
        <v>6.5</v>
      </c>
      <c r="I435" s="269"/>
      <c r="J435" s="265"/>
      <c r="K435" s="265"/>
      <c r="L435" s="270"/>
      <c r="M435" s="271"/>
      <c r="N435" s="272"/>
      <c r="O435" s="272"/>
      <c r="P435" s="272"/>
      <c r="Q435" s="272"/>
      <c r="R435" s="272"/>
      <c r="S435" s="272"/>
      <c r="T435" s="273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T435" s="274" t="s">
        <v>172</v>
      </c>
      <c r="AU435" s="274" t="s">
        <v>83</v>
      </c>
      <c r="AV435" s="15" t="s">
        <v>170</v>
      </c>
      <c r="AW435" s="15" t="s">
        <v>31</v>
      </c>
      <c r="AX435" s="15" t="s">
        <v>81</v>
      </c>
      <c r="AY435" s="274" t="s">
        <v>164</v>
      </c>
    </row>
    <row r="436" s="2" customFormat="1" ht="24.15" customHeight="1">
      <c r="A436" s="39"/>
      <c r="B436" s="40"/>
      <c r="C436" s="228" t="s">
        <v>487</v>
      </c>
      <c r="D436" s="228" t="s">
        <v>166</v>
      </c>
      <c r="E436" s="229" t="s">
        <v>615</v>
      </c>
      <c r="F436" s="230" t="s">
        <v>616</v>
      </c>
      <c r="G436" s="231" t="s">
        <v>169</v>
      </c>
      <c r="H436" s="232">
        <v>591.5</v>
      </c>
      <c r="I436" s="233"/>
      <c r="J436" s="234">
        <f>ROUND(I436*H436,2)</f>
        <v>0</v>
      </c>
      <c r="K436" s="235"/>
      <c r="L436" s="45"/>
      <c r="M436" s="236" t="s">
        <v>1</v>
      </c>
      <c r="N436" s="237" t="s">
        <v>39</v>
      </c>
      <c r="O436" s="92"/>
      <c r="P436" s="238">
        <f>O436*H436</f>
        <v>0</v>
      </c>
      <c r="Q436" s="238">
        <v>0.34499999999999997</v>
      </c>
      <c r="R436" s="238">
        <f>Q436*H436</f>
        <v>204.0675</v>
      </c>
      <c r="S436" s="238">
        <v>0</v>
      </c>
      <c r="T436" s="239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40" t="s">
        <v>170</v>
      </c>
      <c r="AT436" s="240" t="s">
        <v>166</v>
      </c>
      <c r="AU436" s="240" t="s">
        <v>83</v>
      </c>
      <c r="AY436" s="18" t="s">
        <v>164</v>
      </c>
      <c r="BE436" s="241">
        <f>IF(N436="základní",J436,0)</f>
        <v>0</v>
      </c>
      <c r="BF436" s="241">
        <f>IF(N436="snížená",J436,0)</f>
        <v>0</v>
      </c>
      <c r="BG436" s="241">
        <f>IF(N436="zákl. přenesená",J436,0)</f>
        <v>0</v>
      </c>
      <c r="BH436" s="241">
        <f>IF(N436="sníž. přenesená",J436,0)</f>
        <v>0</v>
      </c>
      <c r="BI436" s="241">
        <f>IF(N436="nulová",J436,0)</f>
        <v>0</v>
      </c>
      <c r="BJ436" s="18" t="s">
        <v>81</v>
      </c>
      <c r="BK436" s="241">
        <f>ROUND(I436*H436,2)</f>
        <v>0</v>
      </c>
      <c r="BL436" s="18" t="s">
        <v>170</v>
      </c>
      <c r="BM436" s="240" t="s">
        <v>1668</v>
      </c>
    </row>
    <row r="437" s="14" customFormat="1">
      <c r="A437" s="14"/>
      <c r="B437" s="254"/>
      <c r="C437" s="255"/>
      <c r="D437" s="244" t="s">
        <v>172</v>
      </c>
      <c r="E437" s="256" t="s">
        <v>1</v>
      </c>
      <c r="F437" s="257" t="s">
        <v>205</v>
      </c>
      <c r="G437" s="255"/>
      <c r="H437" s="256" t="s">
        <v>1</v>
      </c>
      <c r="I437" s="258"/>
      <c r="J437" s="255"/>
      <c r="K437" s="255"/>
      <c r="L437" s="259"/>
      <c r="M437" s="260"/>
      <c r="N437" s="261"/>
      <c r="O437" s="261"/>
      <c r="P437" s="261"/>
      <c r="Q437" s="261"/>
      <c r="R437" s="261"/>
      <c r="S437" s="261"/>
      <c r="T437" s="262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63" t="s">
        <v>172</v>
      </c>
      <c r="AU437" s="263" t="s">
        <v>83</v>
      </c>
      <c r="AV437" s="14" t="s">
        <v>81</v>
      </c>
      <c r="AW437" s="14" t="s">
        <v>31</v>
      </c>
      <c r="AX437" s="14" t="s">
        <v>12</v>
      </c>
      <c r="AY437" s="263" t="s">
        <v>164</v>
      </c>
    </row>
    <row r="438" s="14" customFormat="1">
      <c r="A438" s="14"/>
      <c r="B438" s="254"/>
      <c r="C438" s="255"/>
      <c r="D438" s="244" t="s">
        <v>172</v>
      </c>
      <c r="E438" s="256" t="s">
        <v>1</v>
      </c>
      <c r="F438" s="257" t="s">
        <v>1570</v>
      </c>
      <c r="G438" s="255"/>
      <c r="H438" s="256" t="s">
        <v>1</v>
      </c>
      <c r="I438" s="258"/>
      <c r="J438" s="255"/>
      <c r="K438" s="255"/>
      <c r="L438" s="259"/>
      <c r="M438" s="260"/>
      <c r="N438" s="261"/>
      <c r="O438" s="261"/>
      <c r="P438" s="261"/>
      <c r="Q438" s="261"/>
      <c r="R438" s="261"/>
      <c r="S438" s="261"/>
      <c r="T438" s="262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63" t="s">
        <v>172</v>
      </c>
      <c r="AU438" s="263" t="s">
        <v>83</v>
      </c>
      <c r="AV438" s="14" t="s">
        <v>81</v>
      </c>
      <c r="AW438" s="14" t="s">
        <v>31</v>
      </c>
      <c r="AX438" s="14" t="s">
        <v>12</v>
      </c>
      <c r="AY438" s="263" t="s">
        <v>164</v>
      </c>
    </row>
    <row r="439" s="13" customFormat="1">
      <c r="A439" s="13"/>
      <c r="B439" s="242"/>
      <c r="C439" s="243"/>
      <c r="D439" s="244" t="s">
        <v>172</v>
      </c>
      <c r="E439" s="245" t="s">
        <v>1</v>
      </c>
      <c r="F439" s="246" t="s">
        <v>1571</v>
      </c>
      <c r="G439" s="243"/>
      <c r="H439" s="247">
        <v>18.98</v>
      </c>
      <c r="I439" s="248"/>
      <c r="J439" s="243"/>
      <c r="K439" s="243"/>
      <c r="L439" s="249"/>
      <c r="M439" s="250"/>
      <c r="N439" s="251"/>
      <c r="O439" s="251"/>
      <c r="P439" s="251"/>
      <c r="Q439" s="251"/>
      <c r="R439" s="251"/>
      <c r="S439" s="251"/>
      <c r="T439" s="25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3" t="s">
        <v>172</v>
      </c>
      <c r="AU439" s="253" t="s">
        <v>83</v>
      </c>
      <c r="AV439" s="13" t="s">
        <v>83</v>
      </c>
      <c r="AW439" s="13" t="s">
        <v>31</v>
      </c>
      <c r="AX439" s="13" t="s">
        <v>12</v>
      </c>
      <c r="AY439" s="253" t="s">
        <v>164</v>
      </c>
    </row>
    <row r="440" s="14" customFormat="1">
      <c r="A440" s="14"/>
      <c r="B440" s="254"/>
      <c r="C440" s="255"/>
      <c r="D440" s="244" t="s">
        <v>172</v>
      </c>
      <c r="E440" s="256" t="s">
        <v>1</v>
      </c>
      <c r="F440" s="257" t="s">
        <v>208</v>
      </c>
      <c r="G440" s="255"/>
      <c r="H440" s="256" t="s">
        <v>1</v>
      </c>
      <c r="I440" s="258"/>
      <c r="J440" s="255"/>
      <c r="K440" s="255"/>
      <c r="L440" s="259"/>
      <c r="M440" s="260"/>
      <c r="N440" s="261"/>
      <c r="O440" s="261"/>
      <c r="P440" s="261"/>
      <c r="Q440" s="261"/>
      <c r="R440" s="261"/>
      <c r="S440" s="261"/>
      <c r="T440" s="262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63" t="s">
        <v>172</v>
      </c>
      <c r="AU440" s="263" t="s">
        <v>83</v>
      </c>
      <c r="AV440" s="14" t="s">
        <v>81</v>
      </c>
      <c r="AW440" s="14" t="s">
        <v>31</v>
      </c>
      <c r="AX440" s="14" t="s">
        <v>12</v>
      </c>
      <c r="AY440" s="263" t="s">
        <v>164</v>
      </c>
    </row>
    <row r="441" s="14" customFormat="1">
      <c r="A441" s="14"/>
      <c r="B441" s="254"/>
      <c r="C441" s="255"/>
      <c r="D441" s="244" t="s">
        <v>172</v>
      </c>
      <c r="E441" s="256" t="s">
        <v>1</v>
      </c>
      <c r="F441" s="257" t="s">
        <v>1572</v>
      </c>
      <c r="G441" s="255"/>
      <c r="H441" s="256" t="s">
        <v>1</v>
      </c>
      <c r="I441" s="258"/>
      <c r="J441" s="255"/>
      <c r="K441" s="255"/>
      <c r="L441" s="259"/>
      <c r="M441" s="260"/>
      <c r="N441" s="261"/>
      <c r="O441" s="261"/>
      <c r="P441" s="261"/>
      <c r="Q441" s="261"/>
      <c r="R441" s="261"/>
      <c r="S441" s="261"/>
      <c r="T441" s="262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63" t="s">
        <v>172</v>
      </c>
      <c r="AU441" s="263" t="s">
        <v>83</v>
      </c>
      <c r="AV441" s="14" t="s">
        <v>81</v>
      </c>
      <c r="AW441" s="14" t="s">
        <v>31</v>
      </c>
      <c r="AX441" s="14" t="s">
        <v>12</v>
      </c>
      <c r="AY441" s="263" t="s">
        <v>164</v>
      </c>
    </row>
    <row r="442" s="13" customFormat="1">
      <c r="A442" s="13"/>
      <c r="B442" s="242"/>
      <c r="C442" s="243"/>
      <c r="D442" s="244" t="s">
        <v>172</v>
      </c>
      <c r="E442" s="245" t="s">
        <v>1</v>
      </c>
      <c r="F442" s="246" t="s">
        <v>1573</v>
      </c>
      <c r="G442" s="243"/>
      <c r="H442" s="247">
        <v>245.44</v>
      </c>
      <c r="I442" s="248"/>
      <c r="J442" s="243"/>
      <c r="K442" s="243"/>
      <c r="L442" s="249"/>
      <c r="M442" s="250"/>
      <c r="N442" s="251"/>
      <c r="O442" s="251"/>
      <c r="P442" s="251"/>
      <c r="Q442" s="251"/>
      <c r="R442" s="251"/>
      <c r="S442" s="251"/>
      <c r="T442" s="252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T442" s="253" t="s">
        <v>172</v>
      </c>
      <c r="AU442" s="253" t="s">
        <v>83</v>
      </c>
      <c r="AV442" s="13" t="s">
        <v>83</v>
      </c>
      <c r="AW442" s="13" t="s">
        <v>31</v>
      </c>
      <c r="AX442" s="13" t="s">
        <v>12</v>
      </c>
      <c r="AY442" s="253" t="s">
        <v>164</v>
      </c>
    </row>
    <row r="443" s="14" customFormat="1">
      <c r="A443" s="14"/>
      <c r="B443" s="254"/>
      <c r="C443" s="255"/>
      <c r="D443" s="244" t="s">
        <v>172</v>
      </c>
      <c r="E443" s="256" t="s">
        <v>1</v>
      </c>
      <c r="F443" s="257" t="s">
        <v>242</v>
      </c>
      <c r="G443" s="255"/>
      <c r="H443" s="256" t="s">
        <v>1</v>
      </c>
      <c r="I443" s="258"/>
      <c r="J443" s="255"/>
      <c r="K443" s="255"/>
      <c r="L443" s="259"/>
      <c r="M443" s="260"/>
      <c r="N443" s="261"/>
      <c r="O443" s="261"/>
      <c r="P443" s="261"/>
      <c r="Q443" s="261"/>
      <c r="R443" s="261"/>
      <c r="S443" s="261"/>
      <c r="T443" s="262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63" t="s">
        <v>172</v>
      </c>
      <c r="AU443" s="263" t="s">
        <v>83</v>
      </c>
      <c r="AV443" s="14" t="s">
        <v>81</v>
      </c>
      <c r="AW443" s="14" t="s">
        <v>31</v>
      </c>
      <c r="AX443" s="14" t="s">
        <v>12</v>
      </c>
      <c r="AY443" s="263" t="s">
        <v>164</v>
      </c>
    </row>
    <row r="444" s="14" customFormat="1">
      <c r="A444" s="14"/>
      <c r="B444" s="254"/>
      <c r="C444" s="255"/>
      <c r="D444" s="244" t="s">
        <v>172</v>
      </c>
      <c r="E444" s="256" t="s">
        <v>1</v>
      </c>
      <c r="F444" s="257" t="s">
        <v>1574</v>
      </c>
      <c r="G444" s="255"/>
      <c r="H444" s="256" t="s">
        <v>1</v>
      </c>
      <c r="I444" s="258"/>
      <c r="J444" s="255"/>
      <c r="K444" s="255"/>
      <c r="L444" s="259"/>
      <c r="M444" s="260"/>
      <c r="N444" s="261"/>
      <c r="O444" s="261"/>
      <c r="P444" s="261"/>
      <c r="Q444" s="261"/>
      <c r="R444" s="261"/>
      <c r="S444" s="261"/>
      <c r="T444" s="262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63" t="s">
        <v>172</v>
      </c>
      <c r="AU444" s="263" t="s">
        <v>83</v>
      </c>
      <c r="AV444" s="14" t="s">
        <v>81</v>
      </c>
      <c r="AW444" s="14" t="s">
        <v>31</v>
      </c>
      <c r="AX444" s="14" t="s">
        <v>12</v>
      </c>
      <c r="AY444" s="263" t="s">
        <v>164</v>
      </c>
    </row>
    <row r="445" s="13" customFormat="1">
      <c r="A445" s="13"/>
      <c r="B445" s="242"/>
      <c r="C445" s="243"/>
      <c r="D445" s="244" t="s">
        <v>172</v>
      </c>
      <c r="E445" s="245" t="s">
        <v>1</v>
      </c>
      <c r="F445" s="246" t="s">
        <v>1575</v>
      </c>
      <c r="G445" s="243"/>
      <c r="H445" s="247">
        <v>79.430000000000007</v>
      </c>
      <c r="I445" s="248"/>
      <c r="J445" s="243"/>
      <c r="K445" s="243"/>
      <c r="L445" s="249"/>
      <c r="M445" s="250"/>
      <c r="N445" s="251"/>
      <c r="O445" s="251"/>
      <c r="P445" s="251"/>
      <c r="Q445" s="251"/>
      <c r="R445" s="251"/>
      <c r="S445" s="251"/>
      <c r="T445" s="252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T445" s="253" t="s">
        <v>172</v>
      </c>
      <c r="AU445" s="253" t="s">
        <v>83</v>
      </c>
      <c r="AV445" s="13" t="s">
        <v>83</v>
      </c>
      <c r="AW445" s="13" t="s">
        <v>31</v>
      </c>
      <c r="AX445" s="13" t="s">
        <v>12</v>
      </c>
      <c r="AY445" s="253" t="s">
        <v>164</v>
      </c>
    </row>
    <row r="446" s="14" customFormat="1">
      <c r="A446" s="14"/>
      <c r="B446" s="254"/>
      <c r="C446" s="255"/>
      <c r="D446" s="244" t="s">
        <v>172</v>
      </c>
      <c r="E446" s="256" t="s">
        <v>1</v>
      </c>
      <c r="F446" s="257" t="s">
        <v>198</v>
      </c>
      <c r="G446" s="255"/>
      <c r="H446" s="256" t="s">
        <v>1</v>
      </c>
      <c r="I446" s="258"/>
      <c r="J446" s="255"/>
      <c r="K446" s="255"/>
      <c r="L446" s="259"/>
      <c r="M446" s="260"/>
      <c r="N446" s="261"/>
      <c r="O446" s="261"/>
      <c r="P446" s="261"/>
      <c r="Q446" s="261"/>
      <c r="R446" s="261"/>
      <c r="S446" s="261"/>
      <c r="T446" s="262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63" t="s">
        <v>172</v>
      </c>
      <c r="AU446" s="263" t="s">
        <v>83</v>
      </c>
      <c r="AV446" s="14" t="s">
        <v>81</v>
      </c>
      <c r="AW446" s="14" t="s">
        <v>31</v>
      </c>
      <c r="AX446" s="14" t="s">
        <v>12</v>
      </c>
      <c r="AY446" s="263" t="s">
        <v>164</v>
      </c>
    </row>
    <row r="447" s="14" customFormat="1">
      <c r="A447" s="14"/>
      <c r="B447" s="254"/>
      <c r="C447" s="255"/>
      <c r="D447" s="244" t="s">
        <v>172</v>
      </c>
      <c r="E447" s="256" t="s">
        <v>1</v>
      </c>
      <c r="F447" s="257" t="s">
        <v>1565</v>
      </c>
      <c r="G447" s="255"/>
      <c r="H447" s="256" t="s">
        <v>1</v>
      </c>
      <c r="I447" s="258"/>
      <c r="J447" s="255"/>
      <c r="K447" s="255"/>
      <c r="L447" s="259"/>
      <c r="M447" s="260"/>
      <c r="N447" s="261"/>
      <c r="O447" s="261"/>
      <c r="P447" s="261"/>
      <c r="Q447" s="261"/>
      <c r="R447" s="261"/>
      <c r="S447" s="261"/>
      <c r="T447" s="262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63" t="s">
        <v>172</v>
      </c>
      <c r="AU447" s="263" t="s">
        <v>83</v>
      </c>
      <c r="AV447" s="14" t="s">
        <v>81</v>
      </c>
      <c r="AW447" s="14" t="s">
        <v>31</v>
      </c>
      <c r="AX447" s="14" t="s">
        <v>12</v>
      </c>
      <c r="AY447" s="263" t="s">
        <v>164</v>
      </c>
    </row>
    <row r="448" s="13" customFormat="1">
      <c r="A448" s="13"/>
      <c r="B448" s="242"/>
      <c r="C448" s="243"/>
      <c r="D448" s="244" t="s">
        <v>172</v>
      </c>
      <c r="E448" s="245" t="s">
        <v>1</v>
      </c>
      <c r="F448" s="246" t="s">
        <v>1566</v>
      </c>
      <c r="G448" s="243"/>
      <c r="H448" s="247">
        <v>6.5</v>
      </c>
      <c r="I448" s="248"/>
      <c r="J448" s="243"/>
      <c r="K448" s="243"/>
      <c r="L448" s="249"/>
      <c r="M448" s="250"/>
      <c r="N448" s="251"/>
      <c r="O448" s="251"/>
      <c r="P448" s="251"/>
      <c r="Q448" s="251"/>
      <c r="R448" s="251"/>
      <c r="S448" s="251"/>
      <c r="T448" s="252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3" t="s">
        <v>172</v>
      </c>
      <c r="AU448" s="253" t="s">
        <v>83</v>
      </c>
      <c r="AV448" s="13" t="s">
        <v>83</v>
      </c>
      <c r="AW448" s="13" t="s">
        <v>31</v>
      </c>
      <c r="AX448" s="13" t="s">
        <v>12</v>
      </c>
      <c r="AY448" s="253" t="s">
        <v>164</v>
      </c>
    </row>
    <row r="449" s="14" customFormat="1">
      <c r="A449" s="14"/>
      <c r="B449" s="254"/>
      <c r="C449" s="255"/>
      <c r="D449" s="244" t="s">
        <v>172</v>
      </c>
      <c r="E449" s="256" t="s">
        <v>1</v>
      </c>
      <c r="F449" s="257" t="s">
        <v>191</v>
      </c>
      <c r="G449" s="255"/>
      <c r="H449" s="256" t="s">
        <v>1</v>
      </c>
      <c r="I449" s="258"/>
      <c r="J449" s="255"/>
      <c r="K449" s="255"/>
      <c r="L449" s="259"/>
      <c r="M449" s="260"/>
      <c r="N449" s="261"/>
      <c r="O449" s="261"/>
      <c r="P449" s="261"/>
      <c r="Q449" s="261"/>
      <c r="R449" s="261"/>
      <c r="S449" s="261"/>
      <c r="T449" s="262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63" t="s">
        <v>172</v>
      </c>
      <c r="AU449" s="263" t="s">
        <v>83</v>
      </c>
      <c r="AV449" s="14" t="s">
        <v>81</v>
      </c>
      <c r="AW449" s="14" t="s">
        <v>31</v>
      </c>
      <c r="AX449" s="14" t="s">
        <v>12</v>
      </c>
      <c r="AY449" s="263" t="s">
        <v>164</v>
      </c>
    </row>
    <row r="450" s="14" customFormat="1">
      <c r="A450" s="14"/>
      <c r="B450" s="254"/>
      <c r="C450" s="255"/>
      <c r="D450" s="244" t="s">
        <v>172</v>
      </c>
      <c r="E450" s="256" t="s">
        <v>1</v>
      </c>
      <c r="F450" s="257" t="s">
        <v>1576</v>
      </c>
      <c r="G450" s="255"/>
      <c r="H450" s="256" t="s">
        <v>1</v>
      </c>
      <c r="I450" s="258"/>
      <c r="J450" s="255"/>
      <c r="K450" s="255"/>
      <c r="L450" s="259"/>
      <c r="M450" s="260"/>
      <c r="N450" s="261"/>
      <c r="O450" s="261"/>
      <c r="P450" s="261"/>
      <c r="Q450" s="261"/>
      <c r="R450" s="261"/>
      <c r="S450" s="261"/>
      <c r="T450" s="262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63" t="s">
        <v>172</v>
      </c>
      <c r="AU450" s="263" t="s">
        <v>83</v>
      </c>
      <c r="AV450" s="14" t="s">
        <v>81</v>
      </c>
      <c r="AW450" s="14" t="s">
        <v>31</v>
      </c>
      <c r="AX450" s="14" t="s">
        <v>12</v>
      </c>
      <c r="AY450" s="263" t="s">
        <v>164</v>
      </c>
    </row>
    <row r="451" s="13" customFormat="1">
      <c r="A451" s="13"/>
      <c r="B451" s="242"/>
      <c r="C451" s="243"/>
      <c r="D451" s="244" t="s">
        <v>172</v>
      </c>
      <c r="E451" s="245" t="s">
        <v>1</v>
      </c>
      <c r="F451" s="246" t="s">
        <v>1577</v>
      </c>
      <c r="G451" s="243"/>
      <c r="H451" s="247">
        <v>6.3700000000000001</v>
      </c>
      <c r="I451" s="248"/>
      <c r="J451" s="243"/>
      <c r="K451" s="243"/>
      <c r="L451" s="249"/>
      <c r="M451" s="250"/>
      <c r="N451" s="251"/>
      <c r="O451" s="251"/>
      <c r="P451" s="251"/>
      <c r="Q451" s="251"/>
      <c r="R451" s="251"/>
      <c r="S451" s="251"/>
      <c r="T451" s="252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T451" s="253" t="s">
        <v>172</v>
      </c>
      <c r="AU451" s="253" t="s">
        <v>83</v>
      </c>
      <c r="AV451" s="13" t="s">
        <v>83</v>
      </c>
      <c r="AW451" s="13" t="s">
        <v>31</v>
      </c>
      <c r="AX451" s="13" t="s">
        <v>12</v>
      </c>
      <c r="AY451" s="253" t="s">
        <v>164</v>
      </c>
    </row>
    <row r="452" s="14" customFormat="1">
      <c r="A452" s="14"/>
      <c r="B452" s="254"/>
      <c r="C452" s="255"/>
      <c r="D452" s="244" t="s">
        <v>172</v>
      </c>
      <c r="E452" s="256" t="s">
        <v>1</v>
      </c>
      <c r="F452" s="257" t="s">
        <v>213</v>
      </c>
      <c r="G452" s="255"/>
      <c r="H452" s="256" t="s">
        <v>1</v>
      </c>
      <c r="I452" s="258"/>
      <c r="J452" s="255"/>
      <c r="K452" s="255"/>
      <c r="L452" s="259"/>
      <c r="M452" s="260"/>
      <c r="N452" s="261"/>
      <c r="O452" s="261"/>
      <c r="P452" s="261"/>
      <c r="Q452" s="261"/>
      <c r="R452" s="261"/>
      <c r="S452" s="261"/>
      <c r="T452" s="262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63" t="s">
        <v>172</v>
      </c>
      <c r="AU452" s="263" t="s">
        <v>83</v>
      </c>
      <c r="AV452" s="14" t="s">
        <v>81</v>
      </c>
      <c r="AW452" s="14" t="s">
        <v>31</v>
      </c>
      <c r="AX452" s="14" t="s">
        <v>12</v>
      </c>
      <c r="AY452" s="263" t="s">
        <v>164</v>
      </c>
    </row>
    <row r="453" s="14" customFormat="1">
      <c r="A453" s="14"/>
      <c r="B453" s="254"/>
      <c r="C453" s="255"/>
      <c r="D453" s="244" t="s">
        <v>172</v>
      </c>
      <c r="E453" s="256" t="s">
        <v>1</v>
      </c>
      <c r="F453" s="257" t="s">
        <v>1578</v>
      </c>
      <c r="G453" s="255"/>
      <c r="H453" s="256" t="s">
        <v>1</v>
      </c>
      <c r="I453" s="258"/>
      <c r="J453" s="255"/>
      <c r="K453" s="255"/>
      <c r="L453" s="259"/>
      <c r="M453" s="260"/>
      <c r="N453" s="261"/>
      <c r="O453" s="261"/>
      <c r="P453" s="261"/>
      <c r="Q453" s="261"/>
      <c r="R453" s="261"/>
      <c r="S453" s="261"/>
      <c r="T453" s="26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63" t="s">
        <v>172</v>
      </c>
      <c r="AU453" s="263" t="s">
        <v>83</v>
      </c>
      <c r="AV453" s="14" t="s">
        <v>81</v>
      </c>
      <c r="AW453" s="14" t="s">
        <v>31</v>
      </c>
      <c r="AX453" s="14" t="s">
        <v>12</v>
      </c>
      <c r="AY453" s="263" t="s">
        <v>164</v>
      </c>
    </row>
    <row r="454" s="13" customFormat="1">
      <c r="A454" s="13"/>
      <c r="B454" s="242"/>
      <c r="C454" s="243"/>
      <c r="D454" s="244" t="s">
        <v>172</v>
      </c>
      <c r="E454" s="245" t="s">
        <v>1</v>
      </c>
      <c r="F454" s="246" t="s">
        <v>1579</v>
      </c>
      <c r="G454" s="243"/>
      <c r="H454" s="247">
        <v>234.78</v>
      </c>
      <c r="I454" s="248"/>
      <c r="J454" s="243"/>
      <c r="K454" s="243"/>
      <c r="L454" s="249"/>
      <c r="M454" s="250"/>
      <c r="N454" s="251"/>
      <c r="O454" s="251"/>
      <c r="P454" s="251"/>
      <c r="Q454" s="251"/>
      <c r="R454" s="251"/>
      <c r="S454" s="251"/>
      <c r="T454" s="252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53" t="s">
        <v>172</v>
      </c>
      <c r="AU454" s="253" t="s">
        <v>83</v>
      </c>
      <c r="AV454" s="13" t="s">
        <v>83</v>
      </c>
      <c r="AW454" s="13" t="s">
        <v>31</v>
      </c>
      <c r="AX454" s="13" t="s">
        <v>12</v>
      </c>
      <c r="AY454" s="253" t="s">
        <v>164</v>
      </c>
    </row>
    <row r="455" s="15" customFormat="1">
      <c r="A455" s="15"/>
      <c r="B455" s="264"/>
      <c r="C455" s="265"/>
      <c r="D455" s="244" t="s">
        <v>172</v>
      </c>
      <c r="E455" s="266" t="s">
        <v>1</v>
      </c>
      <c r="F455" s="267" t="s">
        <v>180</v>
      </c>
      <c r="G455" s="265"/>
      <c r="H455" s="268">
        <v>591.5</v>
      </c>
      <c r="I455" s="269"/>
      <c r="J455" s="265"/>
      <c r="K455" s="265"/>
      <c r="L455" s="270"/>
      <c r="M455" s="271"/>
      <c r="N455" s="272"/>
      <c r="O455" s="272"/>
      <c r="P455" s="272"/>
      <c r="Q455" s="272"/>
      <c r="R455" s="272"/>
      <c r="S455" s="272"/>
      <c r="T455" s="273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T455" s="274" t="s">
        <v>172</v>
      </c>
      <c r="AU455" s="274" t="s">
        <v>83</v>
      </c>
      <c r="AV455" s="15" t="s">
        <v>170</v>
      </c>
      <c r="AW455" s="15" t="s">
        <v>31</v>
      </c>
      <c r="AX455" s="15" t="s">
        <v>81</v>
      </c>
      <c r="AY455" s="274" t="s">
        <v>164</v>
      </c>
    </row>
    <row r="456" s="2" customFormat="1" ht="24.15" customHeight="1">
      <c r="A456" s="39"/>
      <c r="B456" s="40"/>
      <c r="C456" s="228" t="s">
        <v>494</v>
      </c>
      <c r="D456" s="228" t="s">
        <v>166</v>
      </c>
      <c r="E456" s="229" t="s">
        <v>619</v>
      </c>
      <c r="F456" s="230" t="s">
        <v>620</v>
      </c>
      <c r="G456" s="231" t="s">
        <v>169</v>
      </c>
      <c r="H456" s="232">
        <v>217.12000000000001</v>
      </c>
      <c r="I456" s="233"/>
      <c r="J456" s="234">
        <f>ROUND(I456*H456,2)</f>
        <v>0</v>
      </c>
      <c r="K456" s="235"/>
      <c r="L456" s="45"/>
      <c r="M456" s="236" t="s">
        <v>1</v>
      </c>
      <c r="N456" s="237" t="s">
        <v>39</v>
      </c>
      <c r="O456" s="92"/>
      <c r="P456" s="238">
        <f>O456*H456</f>
        <v>0</v>
      </c>
      <c r="Q456" s="238">
        <v>0.15826000000000001</v>
      </c>
      <c r="R456" s="238">
        <f>Q456*H456</f>
        <v>34.361411200000006</v>
      </c>
      <c r="S456" s="238">
        <v>0</v>
      </c>
      <c r="T456" s="239">
        <f>S456*H456</f>
        <v>0</v>
      </c>
      <c r="U456" s="39"/>
      <c r="V456" s="39"/>
      <c r="W456" s="39"/>
      <c r="X456" s="39"/>
      <c r="Y456" s="39"/>
      <c r="Z456" s="39"/>
      <c r="AA456" s="39"/>
      <c r="AB456" s="39"/>
      <c r="AC456" s="39"/>
      <c r="AD456" s="39"/>
      <c r="AE456" s="39"/>
      <c r="AR456" s="240" t="s">
        <v>170</v>
      </c>
      <c r="AT456" s="240" t="s">
        <v>166</v>
      </c>
      <c r="AU456" s="240" t="s">
        <v>83</v>
      </c>
      <c r="AY456" s="18" t="s">
        <v>164</v>
      </c>
      <c r="BE456" s="241">
        <f>IF(N456="základní",J456,0)</f>
        <v>0</v>
      </c>
      <c r="BF456" s="241">
        <f>IF(N456="snížená",J456,0)</f>
        <v>0</v>
      </c>
      <c r="BG456" s="241">
        <f>IF(N456="zákl. přenesená",J456,0)</f>
        <v>0</v>
      </c>
      <c r="BH456" s="241">
        <f>IF(N456="sníž. přenesená",J456,0)</f>
        <v>0</v>
      </c>
      <c r="BI456" s="241">
        <f>IF(N456="nulová",J456,0)</f>
        <v>0</v>
      </c>
      <c r="BJ456" s="18" t="s">
        <v>81</v>
      </c>
      <c r="BK456" s="241">
        <f>ROUND(I456*H456,2)</f>
        <v>0</v>
      </c>
      <c r="BL456" s="18" t="s">
        <v>170</v>
      </c>
      <c r="BM456" s="240" t="s">
        <v>1669</v>
      </c>
    </row>
    <row r="457" s="14" customFormat="1">
      <c r="A457" s="14"/>
      <c r="B457" s="254"/>
      <c r="C457" s="255"/>
      <c r="D457" s="244" t="s">
        <v>172</v>
      </c>
      <c r="E457" s="256" t="s">
        <v>1</v>
      </c>
      <c r="F457" s="257" t="s">
        <v>208</v>
      </c>
      <c r="G457" s="255"/>
      <c r="H457" s="256" t="s">
        <v>1</v>
      </c>
      <c r="I457" s="258"/>
      <c r="J457" s="255"/>
      <c r="K457" s="255"/>
      <c r="L457" s="259"/>
      <c r="M457" s="260"/>
      <c r="N457" s="261"/>
      <c r="O457" s="261"/>
      <c r="P457" s="261"/>
      <c r="Q457" s="261"/>
      <c r="R457" s="261"/>
      <c r="S457" s="261"/>
      <c r="T457" s="262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63" t="s">
        <v>172</v>
      </c>
      <c r="AU457" s="263" t="s">
        <v>83</v>
      </c>
      <c r="AV457" s="14" t="s">
        <v>81</v>
      </c>
      <c r="AW457" s="14" t="s">
        <v>31</v>
      </c>
      <c r="AX457" s="14" t="s">
        <v>12</v>
      </c>
      <c r="AY457" s="263" t="s">
        <v>164</v>
      </c>
    </row>
    <row r="458" s="14" customFormat="1">
      <c r="A458" s="14"/>
      <c r="B458" s="254"/>
      <c r="C458" s="255"/>
      <c r="D458" s="244" t="s">
        <v>172</v>
      </c>
      <c r="E458" s="256" t="s">
        <v>1</v>
      </c>
      <c r="F458" s="257" t="s">
        <v>1588</v>
      </c>
      <c r="G458" s="255"/>
      <c r="H458" s="256" t="s">
        <v>1</v>
      </c>
      <c r="I458" s="258"/>
      <c r="J458" s="255"/>
      <c r="K458" s="255"/>
      <c r="L458" s="259"/>
      <c r="M458" s="260"/>
      <c r="N458" s="261"/>
      <c r="O458" s="261"/>
      <c r="P458" s="261"/>
      <c r="Q458" s="261"/>
      <c r="R458" s="261"/>
      <c r="S458" s="261"/>
      <c r="T458" s="262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63" t="s">
        <v>172</v>
      </c>
      <c r="AU458" s="263" t="s">
        <v>83</v>
      </c>
      <c r="AV458" s="14" t="s">
        <v>81</v>
      </c>
      <c r="AW458" s="14" t="s">
        <v>31</v>
      </c>
      <c r="AX458" s="14" t="s">
        <v>12</v>
      </c>
      <c r="AY458" s="263" t="s">
        <v>164</v>
      </c>
    </row>
    <row r="459" s="13" customFormat="1">
      <c r="A459" s="13"/>
      <c r="B459" s="242"/>
      <c r="C459" s="243"/>
      <c r="D459" s="244" t="s">
        <v>172</v>
      </c>
      <c r="E459" s="245" t="s">
        <v>1</v>
      </c>
      <c r="F459" s="246" t="s">
        <v>1589</v>
      </c>
      <c r="G459" s="243"/>
      <c r="H459" s="247">
        <v>217.12000000000001</v>
      </c>
      <c r="I459" s="248"/>
      <c r="J459" s="243"/>
      <c r="K459" s="243"/>
      <c r="L459" s="249"/>
      <c r="M459" s="250"/>
      <c r="N459" s="251"/>
      <c r="O459" s="251"/>
      <c r="P459" s="251"/>
      <c r="Q459" s="251"/>
      <c r="R459" s="251"/>
      <c r="S459" s="251"/>
      <c r="T459" s="252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253" t="s">
        <v>172</v>
      </c>
      <c r="AU459" s="253" t="s">
        <v>83</v>
      </c>
      <c r="AV459" s="13" t="s">
        <v>83</v>
      </c>
      <c r="AW459" s="13" t="s">
        <v>31</v>
      </c>
      <c r="AX459" s="13" t="s">
        <v>12</v>
      </c>
      <c r="AY459" s="253" t="s">
        <v>164</v>
      </c>
    </row>
    <row r="460" s="15" customFormat="1">
      <c r="A460" s="15"/>
      <c r="B460" s="264"/>
      <c r="C460" s="265"/>
      <c r="D460" s="244" t="s">
        <v>172</v>
      </c>
      <c r="E460" s="266" t="s">
        <v>1</v>
      </c>
      <c r="F460" s="267" t="s">
        <v>180</v>
      </c>
      <c r="G460" s="265"/>
      <c r="H460" s="268">
        <v>217.12000000000001</v>
      </c>
      <c r="I460" s="269"/>
      <c r="J460" s="265"/>
      <c r="K460" s="265"/>
      <c r="L460" s="270"/>
      <c r="M460" s="271"/>
      <c r="N460" s="272"/>
      <c r="O460" s="272"/>
      <c r="P460" s="272"/>
      <c r="Q460" s="272"/>
      <c r="R460" s="272"/>
      <c r="S460" s="272"/>
      <c r="T460" s="273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T460" s="274" t="s">
        <v>172</v>
      </c>
      <c r="AU460" s="274" t="s">
        <v>83</v>
      </c>
      <c r="AV460" s="15" t="s">
        <v>170</v>
      </c>
      <c r="AW460" s="15" t="s">
        <v>31</v>
      </c>
      <c r="AX460" s="15" t="s">
        <v>81</v>
      </c>
      <c r="AY460" s="274" t="s">
        <v>164</v>
      </c>
    </row>
    <row r="461" s="2" customFormat="1" ht="24.15" customHeight="1">
      <c r="A461" s="39"/>
      <c r="B461" s="40"/>
      <c r="C461" s="228" t="s">
        <v>507</v>
      </c>
      <c r="D461" s="228" t="s">
        <v>166</v>
      </c>
      <c r="E461" s="229" t="s">
        <v>623</v>
      </c>
      <c r="F461" s="230" t="s">
        <v>624</v>
      </c>
      <c r="G461" s="231" t="s">
        <v>169</v>
      </c>
      <c r="H461" s="232">
        <v>5.0599999999999996</v>
      </c>
      <c r="I461" s="233"/>
      <c r="J461" s="234">
        <f>ROUND(I461*H461,2)</f>
        <v>0</v>
      </c>
      <c r="K461" s="235"/>
      <c r="L461" s="45"/>
      <c r="M461" s="236" t="s">
        <v>1</v>
      </c>
      <c r="N461" s="237" t="s">
        <v>39</v>
      </c>
      <c r="O461" s="92"/>
      <c r="P461" s="238">
        <f>O461*H461</f>
        <v>0</v>
      </c>
      <c r="Q461" s="238">
        <v>0.40799999999999997</v>
      </c>
      <c r="R461" s="238">
        <f>Q461*H461</f>
        <v>2.0644799999999996</v>
      </c>
      <c r="S461" s="238">
        <v>0</v>
      </c>
      <c r="T461" s="239">
        <f>S461*H461</f>
        <v>0</v>
      </c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R461" s="240" t="s">
        <v>170</v>
      </c>
      <c r="AT461" s="240" t="s">
        <v>166</v>
      </c>
      <c r="AU461" s="240" t="s">
        <v>83</v>
      </c>
      <c r="AY461" s="18" t="s">
        <v>164</v>
      </c>
      <c r="BE461" s="241">
        <f>IF(N461="základní",J461,0)</f>
        <v>0</v>
      </c>
      <c r="BF461" s="241">
        <f>IF(N461="snížená",J461,0)</f>
        <v>0</v>
      </c>
      <c r="BG461" s="241">
        <f>IF(N461="zákl. přenesená",J461,0)</f>
        <v>0</v>
      </c>
      <c r="BH461" s="241">
        <f>IF(N461="sníž. přenesená",J461,0)</f>
        <v>0</v>
      </c>
      <c r="BI461" s="241">
        <f>IF(N461="nulová",J461,0)</f>
        <v>0</v>
      </c>
      <c r="BJ461" s="18" t="s">
        <v>81</v>
      </c>
      <c r="BK461" s="241">
        <f>ROUND(I461*H461,2)</f>
        <v>0</v>
      </c>
      <c r="BL461" s="18" t="s">
        <v>170</v>
      </c>
      <c r="BM461" s="240" t="s">
        <v>1670</v>
      </c>
    </row>
    <row r="462" s="14" customFormat="1">
      <c r="A462" s="14"/>
      <c r="B462" s="254"/>
      <c r="C462" s="255"/>
      <c r="D462" s="244" t="s">
        <v>172</v>
      </c>
      <c r="E462" s="256" t="s">
        <v>1</v>
      </c>
      <c r="F462" s="257" t="s">
        <v>234</v>
      </c>
      <c r="G462" s="255"/>
      <c r="H462" s="256" t="s">
        <v>1</v>
      </c>
      <c r="I462" s="258"/>
      <c r="J462" s="255"/>
      <c r="K462" s="255"/>
      <c r="L462" s="259"/>
      <c r="M462" s="260"/>
      <c r="N462" s="261"/>
      <c r="O462" s="261"/>
      <c r="P462" s="261"/>
      <c r="Q462" s="261"/>
      <c r="R462" s="261"/>
      <c r="S462" s="261"/>
      <c r="T462" s="262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63" t="s">
        <v>172</v>
      </c>
      <c r="AU462" s="263" t="s">
        <v>83</v>
      </c>
      <c r="AV462" s="14" t="s">
        <v>81</v>
      </c>
      <c r="AW462" s="14" t="s">
        <v>31</v>
      </c>
      <c r="AX462" s="14" t="s">
        <v>12</v>
      </c>
      <c r="AY462" s="263" t="s">
        <v>164</v>
      </c>
    </row>
    <row r="463" s="14" customFormat="1">
      <c r="A463" s="14"/>
      <c r="B463" s="254"/>
      <c r="C463" s="255"/>
      <c r="D463" s="244" t="s">
        <v>172</v>
      </c>
      <c r="E463" s="256" t="s">
        <v>1</v>
      </c>
      <c r="F463" s="257" t="s">
        <v>1560</v>
      </c>
      <c r="G463" s="255"/>
      <c r="H463" s="256" t="s">
        <v>1</v>
      </c>
      <c r="I463" s="258"/>
      <c r="J463" s="255"/>
      <c r="K463" s="255"/>
      <c r="L463" s="259"/>
      <c r="M463" s="260"/>
      <c r="N463" s="261"/>
      <c r="O463" s="261"/>
      <c r="P463" s="261"/>
      <c r="Q463" s="261"/>
      <c r="R463" s="261"/>
      <c r="S463" s="261"/>
      <c r="T463" s="262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63" t="s">
        <v>172</v>
      </c>
      <c r="AU463" s="263" t="s">
        <v>83</v>
      </c>
      <c r="AV463" s="14" t="s">
        <v>81</v>
      </c>
      <c r="AW463" s="14" t="s">
        <v>31</v>
      </c>
      <c r="AX463" s="14" t="s">
        <v>12</v>
      </c>
      <c r="AY463" s="263" t="s">
        <v>164</v>
      </c>
    </row>
    <row r="464" s="13" customFormat="1">
      <c r="A464" s="13"/>
      <c r="B464" s="242"/>
      <c r="C464" s="243"/>
      <c r="D464" s="244" t="s">
        <v>172</v>
      </c>
      <c r="E464" s="245" t="s">
        <v>1</v>
      </c>
      <c r="F464" s="246" t="s">
        <v>1561</v>
      </c>
      <c r="G464" s="243"/>
      <c r="H464" s="247">
        <v>5.0599999999999996</v>
      </c>
      <c r="I464" s="248"/>
      <c r="J464" s="243"/>
      <c r="K464" s="243"/>
      <c r="L464" s="249"/>
      <c r="M464" s="250"/>
      <c r="N464" s="251"/>
      <c r="O464" s="251"/>
      <c r="P464" s="251"/>
      <c r="Q464" s="251"/>
      <c r="R464" s="251"/>
      <c r="S464" s="251"/>
      <c r="T464" s="252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53" t="s">
        <v>172</v>
      </c>
      <c r="AU464" s="253" t="s">
        <v>83</v>
      </c>
      <c r="AV464" s="13" t="s">
        <v>83</v>
      </c>
      <c r="AW464" s="13" t="s">
        <v>31</v>
      </c>
      <c r="AX464" s="13" t="s">
        <v>81</v>
      </c>
      <c r="AY464" s="253" t="s">
        <v>164</v>
      </c>
    </row>
    <row r="465" s="2" customFormat="1" ht="24.15" customHeight="1">
      <c r="A465" s="39"/>
      <c r="B465" s="40"/>
      <c r="C465" s="228" t="s">
        <v>517</v>
      </c>
      <c r="D465" s="228" t="s">
        <v>166</v>
      </c>
      <c r="E465" s="229" t="s">
        <v>627</v>
      </c>
      <c r="F465" s="230" t="s">
        <v>628</v>
      </c>
      <c r="G465" s="231" t="s">
        <v>169</v>
      </c>
      <c r="H465" s="232">
        <v>217.12000000000001</v>
      </c>
      <c r="I465" s="233"/>
      <c r="J465" s="234">
        <f>ROUND(I465*H465,2)</f>
        <v>0</v>
      </c>
      <c r="K465" s="235"/>
      <c r="L465" s="45"/>
      <c r="M465" s="236" t="s">
        <v>1</v>
      </c>
      <c r="N465" s="237" t="s">
        <v>39</v>
      </c>
      <c r="O465" s="92"/>
      <c r="P465" s="238">
        <f>O465*H465</f>
        <v>0</v>
      </c>
      <c r="Q465" s="238">
        <v>0.00031</v>
      </c>
      <c r="R465" s="238">
        <f>Q465*H465</f>
        <v>0.067307199999999998</v>
      </c>
      <c r="S465" s="238">
        <v>0</v>
      </c>
      <c r="T465" s="239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40" t="s">
        <v>170</v>
      </c>
      <c r="AT465" s="240" t="s">
        <v>166</v>
      </c>
      <c r="AU465" s="240" t="s">
        <v>83</v>
      </c>
      <c r="AY465" s="18" t="s">
        <v>164</v>
      </c>
      <c r="BE465" s="241">
        <f>IF(N465="základní",J465,0)</f>
        <v>0</v>
      </c>
      <c r="BF465" s="241">
        <f>IF(N465="snížená",J465,0)</f>
        <v>0</v>
      </c>
      <c r="BG465" s="241">
        <f>IF(N465="zákl. přenesená",J465,0)</f>
        <v>0</v>
      </c>
      <c r="BH465" s="241">
        <f>IF(N465="sníž. přenesená",J465,0)</f>
        <v>0</v>
      </c>
      <c r="BI465" s="241">
        <f>IF(N465="nulová",J465,0)</f>
        <v>0</v>
      </c>
      <c r="BJ465" s="18" t="s">
        <v>81</v>
      </c>
      <c r="BK465" s="241">
        <f>ROUND(I465*H465,2)</f>
        <v>0</v>
      </c>
      <c r="BL465" s="18" t="s">
        <v>170</v>
      </c>
      <c r="BM465" s="240" t="s">
        <v>1671</v>
      </c>
    </row>
    <row r="466" s="14" customFormat="1">
      <c r="A466" s="14"/>
      <c r="B466" s="254"/>
      <c r="C466" s="255"/>
      <c r="D466" s="244" t="s">
        <v>172</v>
      </c>
      <c r="E466" s="256" t="s">
        <v>1</v>
      </c>
      <c r="F466" s="257" t="s">
        <v>208</v>
      </c>
      <c r="G466" s="255"/>
      <c r="H466" s="256" t="s">
        <v>1</v>
      </c>
      <c r="I466" s="258"/>
      <c r="J466" s="255"/>
      <c r="K466" s="255"/>
      <c r="L466" s="259"/>
      <c r="M466" s="260"/>
      <c r="N466" s="261"/>
      <c r="O466" s="261"/>
      <c r="P466" s="261"/>
      <c r="Q466" s="261"/>
      <c r="R466" s="261"/>
      <c r="S466" s="261"/>
      <c r="T466" s="262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63" t="s">
        <v>172</v>
      </c>
      <c r="AU466" s="263" t="s">
        <v>83</v>
      </c>
      <c r="AV466" s="14" t="s">
        <v>81</v>
      </c>
      <c r="AW466" s="14" t="s">
        <v>31</v>
      </c>
      <c r="AX466" s="14" t="s">
        <v>12</v>
      </c>
      <c r="AY466" s="263" t="s">
        <v>164</v>
      </c>
    </row>
    <row r="467" s="14" customFormat="1">
      <c r="A467" s="14"/>
      <c r="B467" s="254"/>
      <c r="C467" s="255"/>
      <c r="D467" s="244" t="s">
        <v>172</v>
      </c>
      <c r="E467" s="256" t="s">
        <v>1</v>
      </c>
      <c r="F467" s="257" t="s">
        <v>1588</v>
      </c>
      <c r="G467" s="255"/>
      <c r="H467" s="256" t="s">
        <v>1</v>
      </c>
      <c r="I467" s="258"/>
      <c r="J467" s="255"/>
      <c r="K467" s="255"/>
      <c r="L467" s="259"/>
      <c r="M467" s="260"/>
      <c r="N467" s="261"/>
      <c r="O467" s="261"/>
      <c r="P467" s="261"/>
      <c r="Q467" s="261"/>
      <c r="R467" s="261"/>
      <c r="S467" s="261"/>
      <c r="T467" s="262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T467" s="263" t="s">
        <v>172</v>
      </c>
      <c r="AU467" s="263" t="s">
        <v>83</v>
      </c>
      <c r="AV467" s="14" t="s">
        <v>81</v>
      </c>
      <c r="AW467" s="14" t="s">
        <v>31</v>
      </c>
      <c r="AX467" s="14" t="s">
        <v>12</v>
      </c>
      <c r="AY467" s="263" t="s">
        <v>164</v>
      </c>
    </row>
    <row r="468" s="13" customFormat="1">
      <c r="A468" s="13"/>
      <c r="B468" s="242"/>
      <c r="C468" s="243"/>
      <c r="D468" s="244" t="s">
        <v>172</v>
      </c>
      <c r="E468" s="245" t="s">
        <v>1</v>
      </c>
      <c r="F468" s="246" t="s">
        <v>1589</v>
      </c>
      <c r="G468" s="243"/>
      <c r="H468" s="247">
        <v>217.12000000000001</v>
      </c>
      <c r="I468" s="248"/>
      <c r="J468" s="243"/>
      <c r="K468" s="243"/>
      <c r="L468" s="249"/>
      <c r="M468" s="250"/>
      <c r="N468" s="251"/>
      <c r="O468" s="251"/>
      <c r="P468" s="251"/>
      <c r="Q468" s="251"/>
      <c r="R468" s="251"/>
      <c r="S468" s="251"/>
      <c r="T468" s="252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53" t="s">
        <v>172</v>
      </c>
      <c r="AU468" s="253" t="s">
        <v>83</v>
      </c>
      <c r="AV468" s="13" t="s">
        <v>83</v>
      </c>
      <c r="AW468" s="13" t="s">
        <v>31</v>
      </c>
      <c r="AX468" s="13" t="s">
        <v>12</v>
      </c>
      <c r="AY468" s="253" t="s">
        <v>164</v>
      </c>
    </row>
    <row r="469" s="15" customFormat="1">
      <c r="A469" s="15"/>
      <c r="B469" s="264"/>
      <c r="C469" s="265"/>
      <c r="D469" s="244" t="s">
        <v>172</v>
      </c>
      <c r="E469" s="266" t="s">
        <v>1</v>
      </c>
      <c r="F469" s="267" t="s">
        <v>180</v>
      </c>
      <c r="G469" s="265"/>
      <c r="H469" s="268">
        <v>217.12000000000001</v>
      </c>
      <c r="I469" s="269"/>
      <c r="J469" s="265"/>
      <c r="K469" s="265"/>
      <c r="L469" s="270"/>
      <c r="M469" s="271"/>
      <c r="N469" s="272"/>
      <c r="O469" s="272"/>
      <c r="P469" s="272"/>
      <c r="Q469" s="272"/>
      <c r="R469" s="272"/>
      <c r="S469" s="272"/>
      <c r="T469" s="273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T469" s="274" t="s">
        <v>172</v>
      </c>
      <c r="AU469" s="274" t="s">
        <v>83</v>
      </c>
      <c r="AV469" s="15" t="s">
        <v>170</v>
      </c>
      <c r="AW469" s="15" t="s">
        <v>31</v>
      </c>
      <c r="AX469" s="15" t="s">
        <v>81</v>
      </c>
      <c r="AY469" s="274" t="s">
        <v>164</v>
      </c>
    </row>
    <row r="470" s="2" customFormat="1" ht="16.5" customHeight="1">
      <c r="A470" s="39"/>
      <c r="B470" s="40"/>
      <c r="C470" s="228" t="s">
        <v>527</v>
      </c>
      <c r="D470" s="228" t="s">
        <v>166</v>
      </c>
      <c r="E470" s="229" t="s">
        <v>631</v>
      </c>
      <c r="F470" s="230" t="s">
        <v>632</v>
      </c>
      <c r="G470" s="231" t="s">
        <v>169</v>
      </c>
      <c r="H470" s="232">
        <v>207.69</v>
      </c>
      <c r="I470" s="233"/>
      <c r="J470" s="234">
        <f>ROUND(I470*H470,2)</f>
        <v>0</v>
      </c>
      <c r="K470" s="235"/>
      <c r="L470" s="45"/>
      <c r="M470" s="236" t="s">
        <v>1</v>
      </c>
      <c r="N470" s="237" t="s">
        <v>39</v>
      </c>
      <c r="O470" s="92"/>
      <c r="P470" s="238">
        <f>O470*H470</f>
        <v>0</v>
      </c>
      <c r="Q470" s="238">
        <v>0.13600000000000001</v>
      </c>
      <c r="R470" s="238">
        <f>Q470*H470</f>
        <v>28.245840000000001</v>
      </c>
      <c r="S470" s="238">
        <v>0</v>
      </c>
      <c r="T470" s="239">
        <f>S470*H470</f>
        <v>0</v>
      </c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R470" s="240" t="s">
        <v>170</v>
      </c>
      <c r="AT470" s="240" t="s">
        <v>166</v>
      </c>
      <c r="AU470" s="240" t="s">
        <v>83</v>
      </c>
      <c r="AY470" s="18" t="s">
        <v>164</v>
      </c>
      <c r="BE470" s="241">
        <f>IF(N470="základní",J470,0)</f>
        <v>0</v>
      </c>
      <c r="BF470" s="241">
        <f>IF(N470="snížená",J470,0)</f>
        <v>0</v>
      </c>
      <c r="BG470" s="241">
        <f>IF(N470="zákl. přenesená",J470,0)</f>
        <v>0</v>
      </c>
      <c r="BH470" s="241">
        <f>IF(N470="sníž. přenesená",J470,0)</f>
        <v>0</v>
      </c>
      <c r="BI470" s="241">
        <f>IF(N470="nulová",J470,0)</f>
        <v>0</v>
      </c>
      <c r="BJ470" s="18" t="s">
        <v>81</v>
      </c>
      <c r="BK470" s="241">
        <f>ROUND(I470*H470,2)</f>
        <v>0</v>
      </c>
      <c r="BL470" s="18" t="s">
        <v>170</v>
      </c>
      <c r="BM470" s="240" t="s">
        <v>1672</v>
      </c>
    </row>
    <row r="471" s="14" customFormat="1">
      <c r="A471" s="14"/>
      <c r="B471" s="254"/>
      <c r="C471" s="255"/>
      <c r="D471" s="244" t="s">
        <v>172</v>
      </c>
      <c r="E471" s="256" t="s">
        <v>1</v>
      </c>
      <c r="F471" s="257" t="s">
        <v>213</v>
      </c>
      <c r="G471" s="255"/>
      <c r="H471" s="256" t="s">
        <v>1</v>
      </c>
      <c r="I471" s="258"/>
      <c r="J471" s="255"/>
      <c r="K471" s="255"/>
      <c r="L471" s="259"/>
      <c r="M471" s="260"/>
      <c r="N471" s="261"/>
      <c r="O471" s="261"/>
      <c r="P471" s="261"/>
      <c r="Q471" s="261"/>
      <c r="R471" s="261"/>
      <c r="S471" s="261"/>
      <c r="T471" s="262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T471" s="263" t="s">
        <v>172</v>
      </c>
      <c r="AU471" s="263" t="s">
        <v>83</v>
      </c>
      <c r="AV471" s="14" t="s">
        <v>81</v>
      </c>
      <c r="AW471" s="14" t="s">
        <v>31</v>
      </c>
      <c r="AX471" s="14" t="s">
        <v>12</v>
      </c>
      <c r="AY471" s="263" t="s">
        <v>164</v>
      </c>
    </row>
    <row r="472" s="14" customFormat="1">
      <c r="A472" s="14"/>
      <c r="B472" s="254"/>
      <c r="C472" s="255"/>
      <c r="D472" s="244" t="s">
        <v>172</v>
      </c>
      <c r="E472" s="256" t="s">
        <v>1</v>
      </c>
      <c r="F472" s="257" t="s">
        <v>1590</v>
      </c>
      <c r="G472" s="255"/>
      <c r="H472" s="256" t="s">
        <v>1</v>
      </c>
      <c r="I472" s="258"/>
      <c r="J472" s="255"/>
      <c r="K472" s="255"/>
      <c r="L472" s="259"/>
      <c r="M472" s="260"/>
      <c r="N472" s="261"/>
      <c r="O472" s="261"/>
      <c r="P472" s="261"/>
      <c r="Q472" s="261"/>
      <c r="R472" s="261"/>
      <c r="S472" s="261"/>
      <c r="T472" s="262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63" t="s">
        <v>172</v>
      </c>
      <c r="AU472" s="263" t="s">
        <v>83</v>
      </c>
      <c r="AV472" s="14" t="s">
        <v>81</v>
      </c>
      <c r="AW472" s="14" t="s">
        <v>31</v>
      </c>
      <c r="AX472" s="14" t="s">
        <v>12</v>
      </c>
      <c r="AY472" s="263" t="s">
        <v>164</v>
      </c>
    </row>
    <row r="473" s="13" customFormat="1">
      <c r="A473" s="13"/>
      <c r="B473" s="242"/>
      <c r="C473" s="243"/>
      <c r="D473" s="244" t="s">
        <v>172</v>
      </c>
      <c r="E473" s="245" t="s">
        <v>1</v>
      </c>
      <c r="F473" s="246" t="s">
        <v>1591</v>
      </c>
      <c r="G473" s="243"/>
      <c r="H473" s="247">
        <v>207.69</v>
      </c>
      <c r="I473" s="248"/>
      <c r="J473" s="243"/>
      <c r="K473" s="243"/>
      <c r="L473" s="249"/>
      <c r="M473" s="250"/>
      <c r="N473" s="251"/>
      <c r="O473" s="251"/>
      <c r="P473" s="251"/>
      <c r="Q473" s="251"/>
      <c r="R473" s="251"/>
      <c r="S473" s="251"/>
      <c r="T473" s="252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T473" s="253" t="s">
        <v>172</v>
      </c>
      <c r="AU473" s="253" t="s">
        <v>83</v>
      </c>
      <c r="AV473" s="13" t="s">
        <v>83</v>
      </c>
      <c r="AW473" s="13" t="s">
        <v>31</v>
      </c>
      <c r="AX473" s="13" t="s">
        <v>12</v>
      </c>
      <c r="AY473" s="253" t="s">
        <v>164</v>
      </c>
    </row>
    <row r="474" s="14" customFormat="1">
      <c r="A474" s="14"/>
      <c r="B474" s="254"/>
      <c r="C474" s="255"/>
      <c r="D474" s="244" t="s">
        <v>172</v>
      </c>
      <c r="E474" s="256" t="s">
        <v>1</v>
      </c>
      <c r="F474" s="257" t="s">
        <v>634</v>
      </c>
      <c r="G474" s="255"/>
      <c r="H474" s="256" t="s">
        <v>1</v>
      </c>
      <c r="I474" s="258"/>
      <c r="J474" s="255"/>
      <c r="K474" s="255"/>
      <c r="L474" s="259"/>
      <c r="M474" s="260"/>
      <c r="N474" s="261"/>
      <c r="O474" s="261"/>
      <c r="P474" s="261"/>
      <c r="Q474" s="261"/>
      <c r="R474" s="261"/>
      <c r="S474" s="261"/>
      <c r="T474" s="262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T474" s="263" t="s">
        <v>172</v>
      </c>
      <c r="AU474" s="263" t="s">
        <v>83</v>
      </c>
      <c r="AV474" s="14" t="s">
        <v>81</v>
      </c>
      <c r="AW474" s="14" t="s">
        <v>31</v>
      </c>
      <c r="AX474" s="14" t="s">
        <v>12</v>
      </c>
      <c r="AY474" s="263" t="s">
        <v>164</v>
      </c>
    </row>
    <row r="475" s="14" customFormat="1">
      <c r="A475" s="14"/>
      <c r="B475" s="254"/>
      <c r="C475" s="255"/>
      <c r="D475" s="244" t="s">
        <v>172</v>
      </c>
      <c r="E475" s="256" t="s">
        <v>1</v>
      </c>
      <c r="F475" s="257" t="s">
        <v>635</v>
      </c>
      <c r="G475" s="255"/>
      <c r="H475" s="256" t="s">
        <v>1</v>
      </c>
      <c r="I475" s="258"/>
      <c r="J475" s="255"/>
      <c r="K475" s="255"/>
      <c r="L475" s="259"/>
      <c r="M475" s="260"/>
      <c r="N475" s="261"/>
      <c r="O475" s="261"/>
      <c r="P475" s="261"/>
      <c r="Q475" s="261"/>
      <c r="R475" s="261"/>
      <c r="S475" s="261"/>
      <c r="T475" s="262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T475" s="263" t="s">
        <v>172</v>
      </c>
      <c r="AU475" s="263" t="s">
        <v>83</v>
      </c>
      <c r="AV475" s="14" t="s">
        <v>81</v>
      </c>
      <c r="AW475" s="14" t="s">
        <v>31</v>
      </c>
      <c r="AX475" s="14" t="s">
        <v>12</v>
      </c>
      <c r="AY475" s="263" t="s">
        <v>164</v>
      </c>
    </row>
    <row r="476" s="15" customFormat="1">
      <c r="A476" s="15"/>
      <c r="B476" s="264"/>
      <c r="C476" s="265"/>
      <c r="D476" s="244" t="s">
        <v>172</v>
      </c>
      <c r="E476" s="266" t="s">
        <v>1</v>
      </c>
      <c r="F476" s="267" t="s">
        <v>180</v>
      </c>
      <c r="G476" s="265"/>
      <c r="H476" s="268">
        <v>207.69</v>
      </c>
      <c r="I476" s="269"/>
      <c r="J476" s="265"/>
      <c r="K476" s="265"/>
      <c r="L476" s="270"/>
      <c r="M476" s="271"/>
      <c r="N476" s="272"/>
      <c r="O476" s="272"/>
      <c r="P476" s="272"/>
      <c r="Q476" s="272"/>
      <c r="R476" s="272"/>
      <c r="S476" s="272"/>
      <c r="T476" s="273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T476" s="274" t="s">
        <v>172</v>
      </c>
      <c r="AU476" s="274" t="s">
        <v>83</v>
      </c>
      <c r="AV476" s="15" t="s">
        <v>170</v>
      </c>
      <c r="AW476" s="15" t="s">
        <v>31</v>
      </c>
      <c r="AX476" s="15" t="s">
        <v>81</v>
      </c>
      <c r="AY476" s="274" t="s">
        <v>164</v>
      </c>
    </row>
    <row r="477" s="2" customFormat="1" ht="24.15" customHeight="1">
      <c r="A477" s="39"/>
      <c r="B477" s="40"/>
      <c r="C477" s="228" t="s">
        <v>533</v>
      </c>
      <c r="D477" s="228" t="s">
        <v>166</v>
      </c>
      <c r="E477" s="229" t="s">
        <v>637</v>
      </c>
      <c r="F477" s="230" t="s">
        <v>638</v>
      </c>
      <c r="G477" s="231" t="s">
        <v>169</v>
      </c>
      <c r="H477" s="232">
        <v>217.12000000000001</v>
      </c>
      <c r="I477" s="233"/>
      <c r="J477" s="234">
        <f>ROUND(I477*H477,2)</f>
        <v>0</v>
      </c>
      <c r="K477" s="235"/>
      <c r="L477" s="45"/>
      <c r="M477" s="236" t="s">
        <v>1</v>
      </c>
      <c r="N477" s="237" t="s">
        <v>39</v>
      </c>
      <c r="O477" s="92"/>
      <c r="P477" s="238">
        <f>O477*H477</f>
        <v>0</v>
      </c>
      <c r="Q477" s="238">
        <v>0.10373</v>
      </c>
      <c r="R477" s="238">
        <f>Q477*H477</f>
        <v>22.521857600000001</v>
      </c>
      <c r="S477" s="238">
        <v>0</v>
      </c>
      <c r="T477" s="239">
        <f>S477*H477</f>
        <v>0</v>
      </c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R477" s="240" t="s">
        <v>170</v>
      </c>
      <c r="AT477" s="240" t="s">
        <v>166</v>
      </c>
      <c r="AU477" s="240" t="s">
        <v>83</v>
      </c>
      <c r="AY477" s="18" t="s">
        <v>164</v>
      </c>
      <c r="BE477" s="241">
        <f>IF(N477="základní",J477,0)</f>
        <v>0</v>
      </c>
      <c r="BF477" s="241">
        <f>IF(N477="snížená",J477,0)</f>
        <v>0</v>
      </c>
      <c r="BG477" s="241">
        <f>IF(N477="zákl. přenesená",J477,0)</f>
        <v>0</v>
      </c>
      <c r="BH477" s="241">
        <f>IF(N477="sníž. přenesená",J477,0)</f>
        <v>0</v>
      </c>
      <c r="BI477" s="241">
        <f>IF(N477="nulová",J477,0)</f>
        <v>0</v>
      </c>
      <c r="BJ477" s="18" t="s">
        <v>81</v>
      </c>
      <c r="BK477" s="241">
        <f>ROUND(I477*H477,2)</f>
        <v>0</v>
      </c>
      <c r="BL477" s="18" t="s">
        <v>170</v>
      </c>
      <c r="BM477" s="240" t="s">
        <v>1673</v>
      </c>
    </row>
    <row r="478" s="14" customFormat="1">
      <c r="A478" s="14"/>
      <c r="B478" s="254"/>
      <c r="C478" s="255"/>
      <c r="D478" s="244" t="s">
        <v>172</v>
      </c>
      <c r="E478" s="256" t="s">
        <v>1</v>
      </c>
      <c r="F478" s="257" t="s">
        <v>208</v>
      </c>
      <c r="G478" s="255"/>
      <c r="H478" s="256" t="s">
        <v>1</v>
      </c>
      <c r="I478" s="258"/>
      <c r="J478" s="255"/>
      <c r="K478" s="255"/>
      <c r="L478" s="259"/>
      <c r="M478" s="260"/>
      <c r="N478" s="261"/>
      <c r="O478" s="261"/>
      <c r="P478" s="261"/>
      <c r="Q478" s="261"/>
      <c r="R478" s="261"/>
      <c r="S478" s="261"/>
      <c r="T478" s="262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63" t="s">
        <v>172</v>
      </c>
      <c r="AU478" s="263" t="s">
        <v>83</v>
      </c>
      <c r="AV478" s="14" t="s">
        <v>81</v>
      </c>
      <c r="AW478" s="14" t="s">
        <v>31</v>
      </c>
      <c r="AX478" s="14" t="s">
        <v>12</v>
      </c>
      <c r="AY478" s="263" t="s">
        <v>164</v>
      </c>
    </row>
    <row r="479" s="14" customFormat="1">
      <c r="A479" s="14"/>
      <c r="B479" s="254"/>
      <c r="C479" s="255"/>
      <c r="D479" s="244" t="s">
        <v>172</v>
      </c>
      <c r="E479" s="256" t="s">
        <v>1</v>
      </c>
      <c r="F479" s="257" t="s">
        <v>1588</v>
      </c>
      <c r="G479" s="255"/>
      <c r="H479" s="256" t="s">
        <v>1</v>
      </c>
      <c r="I479" s="258"/>
      <c r="J479" s="255"/>
      <c r="K479" s="255"/>
      <c r="L479" s="259"/>
      <c r="M479" s="260"/>
      <c r="N479" s="261"/>
      <c r="O479" s="261"/>
      <c r="P479" s="261"/>
      <c r="Q479" s="261"/>
      <c r="R479" s="261"/>
      <c r="S479" s="261"/>
      <c r="T479" s="262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T479" s="263" t="s">
        <v>172</v>
      </c>
      <c r="AU479" s="263" t="s">
        <v>83</v>
      </c>
      <c r="AV479" s="14" t="s">
        <v>81</v>
      </c>
      <c r="AW479" s="14" t="s">
        <v>31</v>
      </c>
      <c r="AX479" s="14" t="s">
        <v>12</v>
      </c>
      <c r="AY479" s="263" t="s">
        <v>164</v>
      </c>
    </row>
    <row r="480" s="13" customFormat="1">
      <c r="A480" s="13"/>
      <c r="B480" s="242"/>
      <c r="C480" s="243"/>
      <c r="D480" s="244" t="s">
        <v>172</v>
      </c>
      <c r="E480" s="245" t="s">
        <v>1</v>
      </c>
      <c r="F480" s="246" t="s">
        <v>1589</v>
      </c>
      <c r="G480" s="243"/>
      <c r="H480" s="247">
        <v>217.12000000000001</v>
      </c>
      <c r="I480" s="248"/>
      <c r="J480" s="243"/>
      <c r="K480" s="243"/>
      <c r="L480" s="249"/>
      <c r="M480" s="250"/>
      <c r="N480" s="251"/>
      <c r="O480" s="251"/>
      <c r="P480" s="251"/>
      <c r="Q480" s="251"/>
      <c r="R480" s="251"/>
      <c r="S480" s="251"/>
      <c r="T480" s="252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T480" s="253" t="s">
        <v>172</v>
      </c>
      <c r="AU480" s="253" t="s">
        <v>83</v>
      </c>
      <c r="AV480" s="13" t="s">
        <v>83</v>
      </c>
      <c r="AW480" s="13" t="s">
        <v>31</v>
      </c>
      <c r="AX480" s="13" t="s">
        <v>12</v>
      </c>
      <c r="AY480" s="253" t="s">
        <v>164</v>
      </c>
    </row>
    <row r="481" s="15" customFormat="1">
      <c r="A481" s="15"/>
      <c r="B481" s="264"/>
      <c r="C481" s="265"/>
      <c r="D481" s="244" t="s">
        <v>172</v>
      </c>
      <c r="E481" s="266" t="s">
        <v>1</v>
      </c>
      <c r="F481" s="267" t="s">
        <v>180</v>
      </c>
      <c r="G481" s="265"/>
      <c r="H481" s="268">
        <v>217.12000000000001</v>
      </c>
      <c r="I481" s="269"/>
      <c r="J481" s="265"/>
      <c r="K481" s="265"/>
      <c r="L481" s="270"/>
      <c r="M481" s="271"/>
      <c r="N481" s="272"/>
      <c r="O481" s="272"/>
      <c r="P481" s="272"/>
      <c r="Q481" s="272"/>
      <c r="R481" s="272"/>
      <c r="S481" s="272"/>
      <c r="T481" s="273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T481" s="274" t="s">
        <v>172</v>
      </c>
      <c r="AU481" s="274" t="s">
        <v>83</v>
      </c>
      <c r="AV481" s="15" t="s">
        <v>170</v>
      </c>
      <c r="AW481" s="15" t="s">
        <v>31</v>
      </c>
      <c r="AX481" s="15" t="s">
        <v>81</v>
      </c>
      <c r="AY481" s="274" t="s">
        <v>164</v>
      </c>
    </row>
    <row r="482" s="2" customFormat="1" ht="21.75" customHeight="1">
      <c r="A482" s="39"/>
      <c r="B482" s="40"/>
      <c r="C482" s="228" t="s">
        <v>553</v>
      </c>
      <c r="D482" s="228" t="s">
        <v>166</v>
      </c>
      <c r="E482" s="229" t="s">
        <v>641</v>
      </c>
      <c r="F482" s="230" t="s">
        <v>642</v>
      </c>
      <c r="G482" s="231" t="s">
        <v>169</v>
      </c>
      <c r="H482" s="232">
        <v>11.5</v>
      </c>
      <c r="I482" s="233"/>
      <c r="J482" s="234">
        <f>ROUND(I482*H482,2)</f>
        <v>0</v>
      </c>
      <c r="K482" s="235"/>
      <c r="L482" s="45"/>
      <c r="M482" s="236" t="s">
        <v>1</v>
      </c>
      <c r="N482" s="237" t="s">
        <v>39</v>
      </c>
      <c r="O482" s="92"/>
      <c r="P482" s="238">
        <f>O482*H482</f>
        <v>0</v>
      </c>
      <c r="Q482" s="238">
        <v>0.42349999999999999</v>
      </c>
      <c r="R482" s="238">
        <f>Q482*H482</f>
        <v>4.8702499999999995</v>
      </c>
      <c r="S482" s="238">
        <v>0</v>
      </c>
      <c r="T482" s="239">
        <f>S482*H482</f>
        <v>0</v>
      </c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R482" s="240" t="s">
        <v>170</v>
      </c>
      <c r="AT482" s="240" t="s">
        <v>166</v>
      </c>
      <c r="AU482" s="240" t="s">
        <v>83</v>
      </c>
      <c r="AY482" s="18" t="s">
        <v>164</v>
      </c>
      <c r="BE482" s="241">
        <f>IF(N482="základní",J482,0)</f>
        <v>0</v>
      </c>
      <c r="BF482" s="241">
        <f>IF(N482="snížená",J482,0)</f>
        <v>0</v>
      </c>
      <c r="BG482" s="241">
        <f>IF(N482="zákl. přenesená",J482,0)</f>
        <v>0</v>
      </c>
      <c r="BH482" s="241">
        <f>IF(N482="sníž. přenesená",J482,0)</f>
        <v>0</v>
      </c>
      <c r="BI482" s="241">
        <f>IF(N482="nulová",J482,0)</f>
        <v>0</v>
      </c>
      <c r="BJ482" s="18" t="s">
        <v>81</v>
      </c>
      <c r="BK482" s="241">
        <f>ROUND(I482*H482,2)</f>
        <v>0</v>
      </c>
      <c r="BL482" s="18" t="s">
        <v>170</v>
      </c>
      <c r="BM482" s="240" t="s">
        <v>1674</v>
      </c>
    </row>
    <row r="483" s="14" customFormat="1">
      <c r="A483" s="14"/>
      <c r="B483" s="254"/>
      <c r="C483" s="255"/>
      <c r="D483" s="244" t="s">
        <v>172</v>
      </c>
      <c r="E483" s="256" t="s">
        <v>1</v>
      </c>
      <c r="F483" s="257" t="s">
        <v>198</v>
      </c>
      <c r="G483" s="255"/>
      <c r="H483" s="256" t="s">
        <v>1</v>
      </c>
      <c r="I483" s="258"/>
      <c r="J483" s="255"/>
      <c r="K483" s="255"/>
      <c r="L483" s="259"/>
      <c r="M483" s="260"/>
      <c r="N483" s="261"/>
      <c r="O483" s="261"/>
      <c r="P483" s="261"/>
      <c r="Q483" s="261"/>
      <c r="R483" s="261"/>
      <c r="S483" s="261"/>
      <c r="T483" s="262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T483" s="263" t="s">
        <v>172</v>
      </c>
      <c r="AU483" s="263" t="s">
        <v>83</v>
      </c>
      <c r="AV483" s="14" t="s">
        <v>81</v>
      </c>
      <c r="AW483" s="14" t="s">
        <v>31</v>
      </c>
      <c r="AX483" s="14" t="s">
        <v>12</v>
      </c>
      <c r="AY483" s="263" t="s">
        <v>164</v>
      </c>
    </row>
    <row r="484" s="14" customFormat="1">
      <c r="A484" s="14"/>
      <c r="B484" s="254"/>
      <c r="C484" s="255"/>
      <c r="D484" s="244" t="s">
        <v>172</v>
      </c>
      <c r="E484" s="256" t="s">
        <v>1</v>
      </c>
      <c r="F484" s="257" t="s">
        <v>1583</v>
      </c>
      <c r="G484" s="255"/>
      <c r="H484" s="256" t="s">
        <v>1</v>
      </c>
      <c r="I484" s="258"/>
      <c r="J484" s="255"/>
      <c r="K484" s="255"/>
      <c r="L484" s="259"/>
      <c r="M484" s="260"/>
      <c r="N484" s="261"/>
      <c r="O484" s="261"/>
      <c r="P484" s="261"/>
      <c r="Q484" s="261"/>
      <c r="R484" s="261"/>
      <c r="S484" s="261"/>
      <c r="T484" s="262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T484" s="263" t="s">
        <v>172</v>
      </c>
      <c r="AU484" s="263" t="s">
        <v>83</v>
      </c>
      <c r="AV484" s="14" t="s">
        <v>81</v>
      </c>
      <c r="AW484" s="14" t="s">
        <v>31</v>
      </c>
      <c r="AX484" s="14" t="s">
        <v>12</v>
      </c>
      <c r="AY484" s="263" t="s">
        <v>164</v>
      </c>
    </row>
    <row r="485" s="13" customFormat="1">
      <c r="A485" s="13"/>
      <c r="B485" s="242"/>
      <c r="C485" s="243"/>
      <c r="D485" s="244" t="s">
        <v>172</v>
      </c>
      <c r="E485" s="245" t="s">
        <v>1</v>
      </c>
      <c r="F485" s="246" t="s">
        <v>1584</v>
      </c>
      <c r="G485" s="243"/>
      <c r="H485" s="247">
        <v>11.5</v>
      </c>
      <c r="I485" s="248"/>
      <c r="J485" s="243"/>
      <c r="K485" s="243"/>
      <c r="L485" s="249"/>
      <c r="M485" s="250"/>
      <c r="N485" s="251"/>
      <c r="O485" s="251"/>
      <c r="P485" s="251"/>
      <c r="Q485" s="251"/>
      <c r="R485" s="251"/>
      <c r="S485" s="251"/>
      <c r="T485" s="252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53" t="s">
        <v>172</v>
      </c>
      <c r="AU485" s="253" t="s">
        <v>83</v>
      </c>
      <c r="AV485" s="13" t="s">
        <v>83</v>
      </c>
      <c r="AW485" s="13" t="s">
        <v>31</v>
      </c>
      <c r="AX485" s="13" t="s">
        <v>12</v>
      </c>
      <c r="AY485" s="253" t="s">
        <v>164</v>
      </c>
    </row>
    <row r="486" s="15" customFormat="1">
      <c r="A486" s="15"/>
      <c r="B486" s="264"/>
      <c r="C486" s="265"/>
      <c r="D486" s="244" t="s">
        <v>172</v>
      </c>
      <c r="E486" s="266" t="s">
        <v>1</v>
      </c>
      <c r="F486" s="267" t="s">
        <v>180</v>
      </c>
      <c r="G486" s="265"/>
      <c r="H486" s="268">
        <v>11.5</v>
      </c>
      <c r="I486" s="269"/>
      <c r="J486" s="265"/>
      <c r="K486" s="265"/>
      <c r="L486" s="270"/>
      <c r="M486" s="271"/>
      <c r="N486" s="272"/>
      <c r="O486" s="272"/>
      <c r="P486" s="272"/>
      <c r="Q486" s="272"/>
      <c r="R486" s="272"/>
      <c r="S486" s="272"/>
      <c r="T486" s="273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T486" s="274" t="s">
        <v>172</v>
      </c>
      <c r="AU486" s="274" t="s">
        <v>83</v>
      </c>
      <c r="AV486" s="15" t="s">
        <v>170</v>
      </c>
      <c r="AW486" s="15" t="s">
        <v>31</v>
      </c>
      <c r="AX486" s="15" t="s">
        <v>81</v>
      </c>
      <c r="AY486" s="274" t="s">
        <v>164</v>
      </c>
    </row>
    <row r="487" s="2" customFormat="1" ht="24.15" customHeight="1">
      <c r="A487" s="39"/>
      <c r="B487" s="40"/>
      <c r="C487" s="228" t="s">
        <v>559</v>
      </c>
      <c r="D487" s="228" t="s">
        <v>166</v>
      </c>
      <c r="E487" s="229" t="s">
        <v>656</v>
      </c>
      <c r="F487" s="230" t="s">
        <v>657</v>
      </c>
      <c r="G487" s="231" t="s">
        <v>169</v>
      </c>
      <c r="H487" s="232">
        <v>13.5</v>
      </c>
      <c r="I487" s="233"/>
      <c r="J487" s="234">
        <f>ROUND(I487*H487,2)</f>
        <v>0</v>
      </c>
      <c r="K487" s="235"/>
      <c r="L487" s="45"/>
      <c r="M487" s="236" t="s">
        <v>1</v>
      </c>
      <c r="N487" s="237" t="s">
        <v>39</v>
      </c>
      <c r="O487" s="92"/>
      <c r="P487" s="238">
        <f>O487*H487</f>
        <v>0</v>
      </c>
      <c r="Q487" s="238">
        <v>0.083500000000000005</v>
      </c>
      <c r="R487" s="238">
        <f>Q487*H487</f>
        <v>1.1272500000000001</v>
      </c>
      <c r="S487" s="238">
        <v>0</v>
      </c>
      <c r="T487" s="239">
        <f>S487*H487</f>
        <v>0</v>
      </c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R487" s="240" t="s">
        <v>170</v>
      </c>
      <c r="AT487" s="240" t="s">
        <v>166</v>
      </c>
      <c r="AU487" s="240" t="s">
        <v>83</v>
      </c>
      <c r="AY487" s="18" t="s">
        <v>164</v>
      </c>
      <c r="BE487" s="241">
        <f>IF(N487="základní",J487,0)</f>
        <v>0</v>
      </c>
      <c r="BF487" s="241">
        <f>IF(N487="snížená",J487,0)</f>
        <v>0</v>
      </c>
      <c r="BG487" s="241">
        <f>IF(N487="zákl. přenesená",J487,0)</f>
        <v>0</v>
      </c>
      <c r="BH487" s="241">
        <f>IF(N487="sníž. přenesená",J487,0)</f>
        <v>0</v>
      </c>
      <c r="BI487" s="241">
        <f>IF(N487="nulová",J487,0)</f>
        <v>0</v>
      </c>
      <c r="BJ487" s="18" t="s">
        <v>81</v>
      </c>
      <c r="BK487" s="241">
        <f>ROUND(I487*H487,2)</f>
        <v>0</v>
      </c>
      <c r="BL487" s="18" t="s">
        <v>170</v>
      </c>
      <c r="BM487" s="240" t="s">
        <v>1675</v>
      </c>
    </row>
    <row r="488" s="14" customFormat="1">
      <c r="A488" s="14"/>
      <c r="B488" s="254"/>
      <c r="C488" s="255"/>
      <c r="D488" s="244" t="s">
        <v>172</v>
      </c>
      <c r="E488" s="256" t="s">
        <v>1</v>
      </c>
      <c r="F488" s="257" t="s">
        <v>191</v>
      </c>
      <c r="G488" s="255"/>
      <c r="H488" s="256" t="s">
        <v>1</v>
      </c>
      <c r="I488" s="258"/>
      <c r="J488" s="255"/>
      <c r="K488" s="255"/>
      <c r="L488" s="259"/>
      <c r="M488" s="260"/>
      <c r="N488" s="261"/>
      <c r="O488" s="261"/>
      <c r="P488" s="261"/>
      <c r="Q488" s="261"/>
      <c r="R488" s="261"/>
      <c r="S488" s="261"/>
      <c r="T488" s="262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T488" s="263" t="s">
        <v>172</v>
      </c>
      <c r="AU488" s="263" t="s">
        <v>83</v>
      </c>
      <c r="AV488" s="14" t="s">
        <v>81</v>
      </c>
      <c r="AW488" s="14" t="s">
        <v>31</v>
      </c>
      <c r="AX488" s="14" t="s">
        <v>12</v>
      </c>
      <c r="AY488" s="263" t="s">
        <v>164</v>
      </c>
    </row>
    <row r="489" s="14" customFormat="1">
      <c r="A489" s="14"/>
      <c r="B489" s="254"/>
      <c r="C489" s="255"/>
      <c r="D489" s="244" t="s">
        <v>172</v>
      </c>
      <c r="E489" s="256" t="s">
        <v>1</v>
      </c>
      <c r="F489" s="257" t="s">
        <v>1557</v>
      </c>
      <c r="G489" s="255"/>
      <c r="H489" s="256" t="s">
        <v>1</v>
      </c>
      <c r="I489" s="258"/>
      <c r="J489" s="255"/>
      <c r="K489" s="255"/>
      <c r="L489" s="259"/>
      <c r="M489" s="260"/>
      <c r="N489" s="261"/>
      <c r="O489" s="261"/>
      <c r="P489" s="261"/>
      <c r="Q489" s="261"/>
      <c r="R489" s="261"/>
      <c r="S489" s="261"/>
      <c r="T489" s="262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T489" s="263" t="s">
        <v>172</v>
      </c>
      <c r="AU489" s="263" t="s">
        <v>83</v>
      </c>
      <c r="AV489" s="14" t="s">
        <v>81</v>
      </c>
      <c r="AW489" s="14" t="s">
        <v>31</v>
      </c>
      <c r="AX489" s="14" t="s">
        <v>12</v>
      </c>
      <c r="AY489" s="263" t="s">
        <v>164</v>
      </c>
    </row>
    <row r="490" s="13" customFormat="1">
      <c r="A490" s="13"/>
      <c r="B490" s="242"/>
      <c r="C490" s="243"/>
      <c r="D490" s="244" t="s">
        <v>172</v>
      </c>
      <c r="E490" s="245" t="s">
        <v>1</v>
      </c>
      <c r="F490" s="246" t="s">
        <v>1558</v>
      </c>
      <c r="G490" s="243"/>
      <c r="H490" s="247">
        <v>13.5</v>
      </c>
      <c r="I490" s="248"/>
      <c r="J490" s="243"/>
      <c r="K490" s="243"/>
      <c r="L490" s="249"/>
      <c r="M490" s="250"/>
      <c r="N490" s="251"/>
      <c r="O490" s="251"/>
      <c r="P490" s="251"/>
      <c r="Q490" s="251"/>
      <c r="R490" s="251"/>
      <c r="S490" s="251"/>
      <c r="T490" s="252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53" t="s">
        <v>172</v>
      </c>
      <c r="AU490" s="253" t="s">
        <v>83</v>
      </c>
      <c r="AV490" s="13" t="s">
        <v>83</v>
      </c>
      <c r="AW490" s="13" t="s">
        <v>31</v>
      </c>
      <c r="AX490" s="13" t="s">
        <v>12</v>
      </c>
      <c r="AY490" s="253" t="s">
        <v>164</v>
      </c>
    </row>
    <row r="491" s="15" customFormat="1">
      <c r="A491" s="15"/>
      <c r="B491" s="264"/>
      <c r="C491" s="265"/>
      <c r="D491" s="244" t="s">
        <v>172</v>
      </c>
      <c r="E491" s="266" t="s">
        <v>1</v>
      </c>
      <c r="F491" s="267" t="s">
        <v>180</v>
      </c>
      <c r="G491" s="265"/>
      <c r="H491" s="268">
        <v>13.5</v>
      </c>
      <c r="I491" s="269"/>
      <c r="J491" s="265"/>
      <c r="K491" s="265"/>
      <c r="L491" s="270"/>
      <c r="M491" s="271"/>
      <c r="N491" s="272"/>
      <c r="O491" s="272"/>
      <c r="P491" s="272"/>
      <c r="Q491" s="272"/>
      <c r="R491" s="272"/>
      <c r="S491" s="272"/>
      <c r="T491" s="273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T491" s="274" t="s">
        <v>172</v>
      </c>
      <c r="AU491" s="274" t="s">
        <v>83</v>
      </c>
      <c r="AV491" s="15" t="s">
        <v>170</v>
      </c>
      <c r="AW491" s="15" t="s">
        <v>31</v>
      </c>
      <c r="AX491" s="15" t="s">
        <v>81</v>
      </c>
      <c r="AY491" s="274" t="s">
        <v>164</v>
      </c>
    </row>
    <row r="492" s="2" customFormat="1" ht="24.15" customHeight="1">
      <c r="A492" s="39"/>
      <c r="B492" s="40"/>
      <c r="C492" s="228" t="s">
        <v>565</v>
      </c>
      <c r="D492" s="228" t="s">
        <v>166</v>
      </c>
      <c r="E492" s="229" t="s">
        <v>1676</v>
      </c>
      <c r="F492" s="230" t="s">
        <v>1677</v>
      </c>
      <c r="G492" s="231" t="s">
        <v>169</v>
      </c>
      <c r="H492" s="232">
        <v>10.119999999999999</v>
      </c>
      <c r="I492" s="233"/>
      <c r="J492" s="234">
        <f>ROUND(I492*H492,2)</f>
        <v>0</v>
      </c>
      <c r="K492" s="235"/>
      <c r="L492" s="45"/>
      <c r="M492" s="236" t="s">
        <v>1</v>
      </c>
      <c r="N492" s="237" t="s">
        <v>39</v>
      </c>
      <c r="O492" s="92"/>
      <c r="P492" s="238">
        <f>O492*H492</f>
        <v>0</v>
      </c>
      <c r="Q492" s="238">
        <v>0.19536000000000001</v>
      </c>
      <c r="R492" s="238">
        <f>Q492*H492</f>
        <v>1.9770432</v>
      </c>
      <c r="S492" s="238">
        <v>0</v>
      </c>
      <c r="T492" s="239">
        <f>S492*H492</f>
        <v>0</v>
      </c>
      <c r="U492" s="39"/>
      <c r="V492" s="39"/>
      <c r="W492" s="39"/>
      <c r="X492" s="39"/>
      <c r="Y492" s="39"/>
      <c r="Z492" s="39"/>
      <c r="AA492" s="39"/>
      <c r="AB492" s="39"/>
      <c r="AC492" s="39"/>
      <c r="AD492" s="39"/>
      <c r="AE492" s="39"/>
      <c r="AR492" s="240" t="s">
        <v>170</v>
      </c>
      <c r="AT492" s="240" t="s">
        <v>166</v>
      </c>
      <c r="AU492" s="240" t="s">
        <v>83</v>
      </c>
      <c r="AY492" s="18" t="s">
        <v>164</v>
      </c>
      <c r="BE492" s="241">
        <f>IF(N492="základní",J492,0)</f>
        <v>0</v>
      </c>
      <c r="BF492" s="241">
        <f>IF(N492="snížená",J492,0)</f>
        <v>0</v>
      </c>
      <c r="BG492" s="241">
        <f>IF(N492="zákl. přenesená",J492,0)</f>
        <v>0</v>
      </c>
      <c r="BH492" s="241">
        <f>IF(N492="sníž. přenesená",J492,0)</f>
        <v>0</v>
      </c>
      <c r="BI492" s="241">
        <f>IF(N492="nulová",J492,0)</f>
        <v>0</v>
      </c>
      <c r="BJ492" s="18" t="s">
        <v>81</v>
      </c>
      <c r="BK492" s="241">
        <f>ROUND(I492*H492,2)</f>
        <v>0</v>
      </c>
      <c r="BL492" s="18" t="s">
        <v>170</v>
      </c>
      <c r="BM492" s="240" t="s">
        <v>1678</v>
      </c>
    </row>
    <row r="493" s="14" customFormat="1">
      <c r="A493" s="14"/>
      <c r="B493" s="254"/>
      <c r="C493" s="255"/>
      <c r="D493" s="244" t="s">
        <v>172</v>
      </c>
      <c r="E493" s="256" t="s">
        <v>1</v>
      </c>
      <c r="F493" s="257" t="s">
        <v>1553</v>
      </c>
      <c r="G493" s="255"/>
      <c r="H493" s="256" t="s">
        <v>1</v>
      </c>
      <c r="I493" s="258"/>
      <c r="J493" s="255"/>
      <c r="K493" s="255"/>
      <c r="L493" s="259"/>
      <c r="M493" s="260"/>
      <c r="N493" s="261"/>
      <c r="O493" s="261"/>
      <c r="P493" s="261"/>
      <c r="Q493" s="261"/>
      <c r="R493" s="261"/>
      <c r="S493" s="261"/>
      <c r="T493" s="262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T493" s="263" t="s">
        <v>172</v>
      </c>
      <c r="AU493" s="263" t="s">
        <v>83</v>
      </c>
      <c r="AV493" s="14" t="s">
        <v>81</v>
      </c>
      <c r="AW493" s="14" t="s">
        <v>31</v>
      </c>
      <c r="AX493" s="14" t="s">
        <v>12</v>
      </c>
      <c r="AY493" s="263" t="s">
        <v>164</v>
      </c>
    </row>
    <row r="494" s="14" customFormat="1">
      <c r="A494" s="14"/>
      <c r="B494" s="254"/>
      <c r="C494" s="255"/>
      <c r="D494" s="244" t="s">
        <v>172</v>
      </c>
      <c r="E494" s="256" t="s">
        <v>1</v>
      </c>
      <c r="F494" s="257" t="s">
        <v>1554</v>
      </c>
      <c r="G494" s="255"/>
      <c r="H494" s="256" t="s">
        <v>1</v>
      </c>
      <c r="I494" s="258"/>
      <c r="J494" s="255"/>
      <c r="K494" s="255"/>
      <c r="L494" s="259"/>
      <c r="M494" s="260"/>
      <c r="N494" s="261"/>
      <c r="O494" s="261"/>
      <c r="P494" s="261"/>
      <c r="Q494" s="261"/>
      <c r="R494" s="261"/>
      <c r="S494" s="261"/>
      <c r="T494" s="262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T494" s="263" t="s">
        <v>172</v>
      </c>
      <c r="AU494" s="263" t="s">
        <v>83</v>
      </c>
      <c r="AV494" s="14" t="s">
        <v>81</v>
      </c>
      <c r="AW494" s="14" t="s">
        <v>31</v>
      </c>
      <c r="AX494" s="14" t="s">
        <v>12</v>
      </c>
      <c r="AY494" s="263" t="s">
        <v>164</v>
      </c>
    </row>
    <row r="495" s="13" customFormat="1">
      <c r="A495" s="13"/>
      <c r="B495" s="242"/>
      <c r="C495" s="243"/>
      <c r="D495" s="244" t="s">
        <v>172</v>
      </c>
      <c r="E495" s="245" t="s">
        <v>1</v>
      </c>
      <c r="F495" s="246" t="s">
        <v>1555</v>
      </c>
      <c r="G495" s="243"/>
      <c r="H495" s="247">
        <v>10.119999999999999</v>
      </c>
      <c r="I495" s="248"/>
      <c r="J495" s="243"/>
      <c r="K495" s="243"/>
      <c r="L495" s="249"/>
      <c r="M495" s="250"/>
      <c r="N495" s="251"/>
      <c r="O495" s="251"/>
      <c r="P495" s="251"/>
      <c r="Q495" s="251"/>
      <c r="R495" s="251"/>
      <c r="S495" s="251"/>
      <c r="T495" s="252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53" t="s">
        <v>172</v>
      </c>
      <c r="AU495" s="253" t="s">
        <v>83</v>
      </c>
      <c r="AV495" s="13" t="s">
        <v>83</v>
      </c>
      <c r="AW495" s="13" t="s">
        <v>31</v>
      </c>
      <c r="AX495" s="13" t="s">
        <v>12</v>
      </c>
      <c r="AY495" s="253" t="s">
        <v>164</v>
      </c>
    </row>
    <row r="496" s="15" customFormat="1">
      <c r="A496" s="15"/>
      <c r="B496" s="264"/>
      <c r="C496" s="265"/>
      <c r="D496" s="244" t="s">
        <v>172</v>
      </c>
      <c r="E496" s="266" t="s">
        <v>1</v>
      </c>
      <c r="F496" s="267" t="s">
        <v>180</v>
      </c>
      <c r="G496" s="265"/>
      <c r="H496" s="268">
        <v>10.119999999999999</v>
      </c>
      <c r="I496" s="269"/>
      <c r="J496" s="265"/>
      <c r="K496" s="265"/>
      <c r="L496" s="270"/>
      <c r="M496" s="271"/>
      <c r="N496" s="272"/>
      <c r="O496" s="272"/>
      <c r="P496" s="272"/>
      <c r="Q496" s="272"/>
      <c r="R496" s="272"/>
      <c r="S496" s="272"/>
      <c r="T496" s="273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T496" s="274" t="s">
        <v>172</v>
      </c>
      <c r="AU496" s="274" t="s">
        <v>83</v>
      </c>
      <c r="AV496" s="15" t="s">
        <v>170</v>
      </c>
      <c r="AW496" s="15" t="s">
        <v>31</v>
      </c>
      <c r="AX496" s="15" t="s">
        <v>81</v>
      </c>
      <c r="AY496" s="274" t="s">
        <v>164</v>
      </c>
    </row>
    <row r="497" s="2" customFormat="1" ht="24.15" customHeight="1">
      <c r="A497" s="39"/>
      <c r="B497" s="40"/>
      <c r="C497" s="228" t="s">
        <v>193</v>
      </c>
      <c r="D497" s="228" t="s">
        <v>166</v>
      </c>
      <c r="E497" s="229" t="s">
        <v>660</v>
      </c>
      <c r="F497" s="230" t="s">
        <v>661</v>
      </c>
      <c r="G497" s="231" t="s">
        <v>169</v>
      </c>
      <c r="H497" s="232">
        <v>44.390000000000001</v>
      </c>
      <c r="I497" s="233"/>
      <c r="J497" s="234">
        <f>ROUND(I497*H497,2)</f>
        <v>0</v>
      </c>
      <c r="K497" s="235"/>
      <c r="L497" s="45"/>
      <c r="M497" s="236" t="s">
        <v>1</v>
      </c>
      <c r="N497" s="237" t="s">
        <v>39</v>
      </c>
      <c r="O497" s="92"/>
      <c r="P497" s="238">
        <f>O497*H497</f>
        <v>0</v>
      </c>
      <c r="Q497" s="238">
        <v>0.089219999999999994</v>
      </c>
      <c r="R497" s="238">
        <f>Q497*H497</f>
        <v>3.9604757999999998</v>
      </c>
      <c r="S497" s="238">
        <v>0</v>
      </c>
      <c r="T497" s="239">
        <f>S497*H497</f>
        <v>0</v>
      </c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R497" s="240" t="s">
        <v>170</v>
      </c>
      <c r="AT497" s="240" t="s">
        <v>166</v>
      </c>
      <c r="AU497" s="240" t="s">
        <v>83</v>
      </c>
      <c r="AY497" s="18" t="s">
        <v>164</v>
      </c>
      <c r="BE497" s="241">
        <f>IF(N497="základní",J497,0)</f>
        <v>0</v>
      </c>
      <c r="BF497" s="241">
        <f>IF(N497="snížená",J497,0)</f>
        <v>0</v>
      </c>
      <c r="BG497" s="241">
        <f>IF(N497="zákl. přenesená",J497,0)</f>
        <v>0</v>
      </c>
      <c r="BH497" s="241">
        <f>IF(N497="sníž. přenesená",J497,0)</f>
        <v>0</v>
      </c>
      <c r="BI497" s="241">
        <f>IF(N497="nulová",J497,0)</f>
        <v>0</v>
      </c>
      <c r="BJ497" s="18" t="s">
        <v>81</v>
      </c>
      <c r="BK497" s="241">
        <f>ROUND(I497*H497,2)</f>
        <v>0</v>
      </c>
      <c r="BL497" s="18" t="s">
        <v>170</v>
      </c>
      <c r="BM497" s="240" t="s">
        <v>1679</v>
      </c>
    </row>
    <row r="498" s="14" customFormat="1">
      <c r="A498" s="14"/>
      <c r="B498" s="254"/>
      <c r="C498" s="255"/>
      <c r="D498" s="244" t="s">
        <v>172</v>
      </c>
      <c r="E498" s="256" t="s">
        <v>1</v>
      </c>
      <c r="F498" s="257" t="s">
        <v>185</v>
      </c>
      <c r="G498" s="255"/>
      <c r="H498" s="256" t="s">
        <v>1</v>
      </c>
      <c r="I498" s="258"/>
      <c r="J498" s="255"/>
      <c r="K498" s="255"/>
      <c r="L498" s="259"/>
      <c r="M498" s="260"/>
      <c r="N498" s="261"/>
      <c r="O498" s="261"/>
      <c r="P498" s="261"/>
      <c r="Q498" s="261"/>
      <c r="R498" s="261"/>
      <c r="S498" s="261"/>
      <c r="T498" s="262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T498" s="263" t="s">
        <v>172</v>
      </c>
      <c r="AU498" s="263" t="s">
        <v>83</v>
      </c>
      <c r="AV498" s="14" t="s">
        <v>81</v>
      </c>
      <c r="AW498" s="14" t="s">
        <v>31</v>
      </c>
      <c r="AX498" s="14" t="s">
        <v>12</v>
      </c>
      <c r="AY498" s="263" t="s">
        <v>164</v>
      </c>
    </row>
    <row r="499" s="14" customFormat="1">
      <c r="A499" s="14"/>
      <c r="B499" s="254"/>
      <c r="C499" s="255"/>
      <c r="D499" s="244" t="s">
        <v>172</v>
      </c>
      <c r="E499" s="256" t="s">
        <v>1</v>
      </c>
      <c r="F499" s="257" t="s">
        <v>1548</v>
      </c>
      <c r="G499" s="255"/>
      <c r="H499" s="256" t="s">
        <v>1</v>
      </c>
      <c r="I499" s="258"/>
      <c r="J499" s="255"/>
      <c r="K499" s="255"/>
      <c r="L499" s="259"/>
      <c r="M499" s="260"/>
      <c r="N499" s="261"/>
      <c r="O499" s="261"/>
      <c r="P499" s="261"/>
      <c r="Q499" s="261"/>
      <c r="R499" s="261"/>
      <c r="S499" s="261"/>
      <c r="T499" s="262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T499" s="263" t="s">
        <v>172</v>
      </c>
      <c r="AU499" s="263" t="s">
        <v>83</v>
      </c>
      <c r="AV499" s="14" t="s">
        <v>81</v>
      </c>
      <c r="AW499" s="14" t="s">
        <v>31</v>
      </c>
      <c r="AX499" s="14" t="s">
        <v>12</v>
      </c>
      <c r="AY499" s="263" t="s">
        <v>164</v>
      </c>
    </row>
    <row r="500" s="13" customFormat="1">
      <c r="A500" s="13"/>
      <c r="B500" s="242"/>
      <c r="C500" s="243"/>
      <c r="D500" s="244" t="s">
        <v>172</v>
      </c>
      <c r="E500" s="245" t="s">
        <v>1</v>
      </c>
      <c r="F500" s="246" t="s">
        <v>1549</v>
      </c>
      <c r="G500" s="243"/>
      <c r="H500" s="247">
        <v>44.390000000000001</v>
      </c>
      <c r="I500" s="248"/>
      <c r="J500" s="243"/>
      <c r="K500" s="243"/>
      <c r="L500" s="249"/>
      <c r="M500" s="250"/>
      <c r="N500" s="251"/>
      <c r="O500" s="251"/>
      <c r="P500" s="251"/>
      <c r="Q500" s="251"/>
      <c r="R500" s="251"/>
      <c r="S500" s="251"/>
      <c r="T500" s="252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53" t="s">
        <v>172</v>
      </c>
      <c r="AU500" s="253" t="s">
        <v>83</v>
      </c>
      <c r="AV500" s="13" t="s">
        <v>83</v>
      </c>
      <c r="AW500" s="13" t="s">
        <v>31</v>
      </c>
      <c r="AX500" s="13" t="s">
        <v>12</v>
      </c>
      <c r="AY500" s="253" t="s">
        <v>164</v>
      </c>
    </row>
    <row r="501" s="15" customFormat="1">
      <c r="A501" s="15"/>
      <c r="B501" s="264"/>
      <c r="C501" s="265"/>
      <c r="D501" s="244" t="s">
        <v>172</v>
      </c>
      <c r="E501" s="266" t="s">
        <v>1</v>
      </c>
      <c r="F501" s="267" t="s">
        <v>180</v>
      </c>
      <c r="G501" s="265"/>
      <c r="H501" s="268">
        <v>44.390000000000001</v>
      </c>
      <c r="I501" s="269"/>
      <c r="J501" s="265"/>
      <c r="K501" s="265"/>
      <c r="L501" s="270"/>
      <c r="M501" s="271"/>
      <c r="N501" s="272"/>
      <c r="O501" s="272"/>
      <c r="P501" s="272"/>
      <c r="Q501" s="272"/>
      <c r="R501" s="272"/>
      <c r="S501" s="272"/>
      <c r="T501" s="273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T501" s="274" t="s">
        <v>172</v>
      </c>
      <c r="AU501" s="274" t="s">
        <v>83</v>
      </c>
      <c r="AV501" s="15" t="s">
        <v>170</v>
      </c>
      <c r="AW501" s="15" t="s">
        <v>31</v>
      </c>
      <c r="AX501" s="15" t="s">
        <v>81</v>
      </c>
      <c r="AY501" s="274" t="s">
        <v>164</v>
      </c>
    </row>
    <row r="502" s="2" customFormat="1" ht="33" customHeight="1">
      <c r="A502" s="39"/>
      <c r="B502" s="40"/>
      <c r="C502" s="228" t="s">
        <v>574</v>
      </c>
      <c r="D502" s="228" t="s">
        <v>166</v>
      </c>
      <c r="E502" s="229" t="s">
        <v>664</v>
      </c>
      <c r="F502" s="230" t="s">
        <v>665</v>
      </c>
      <c r="G502" s="231" t="s">
        <v>169</v>
      </c>
      <c r="H502" s="232">
        <v>86.019999999999996</v>
      </c>
      <c r="I502" s="233"/>
      <c r="J502" s="234">
        <f>ROUND(I502*H502,2)</f>
        <v>0</v>
      </c>
      <c r="K502" s="235"/>
      <c r="L502" s="45"/>
      <c r="M502" s="236" t="s">
        <v>1</v>
      </c>
      <c r="N502" s="237" t="s">
        <v>39</v>
      </c>
      <c r="O502" s="92"/>
      <c r="P502" s="238">
        <f>O502*H502</f>
        <v>0</v>
      </c>
      <c r="Q502" s="238">
        <v>0.10100000000000001</v>
      </c>
      <c r="R502" s="238">
        <f>Q502*H502</f>
        <v>8.6880199999999999</v>
      </c>
      <c r="S502" s="238">
        <v>0</v>
      </c>
      <c r="T502" s="239">
        <f>S502*H502</f>
        <v>0</v>
      </c>
      <c r="U502" s="39"/>
      <c r="V502" s="39"/>
      <c r="W502" s="39"/>
      <c r="X502" s="39"/>
      <c r="Y502" s="39"/>
      <c r="Z502" s="39"/>
      <c r="AA502" s="39"/>
      <c r="AB502" s="39"/>
      <c r="AC502" s="39"/>
      <c r="AD502" s="39"/>
      <c r="AE502" s="39"/>
      <c r="AR502" s="240" t="s">
        <v>170</v>
      </c>
      <c r="AT502" s="240" t="s">
        <v>166</v>
      </c>
      <c r="AU502" s="240" t="s">
        <v>83</v>
      </c>
      <c r="AY502" s="18" t="s">
        <v>164</v>
      </c>
      <c r="BE502" s="241">
        <f>IF(N502="základní",J502,0)</f>
        <v>0</v>
      </c>
      <c r="BF502" s="241">
        <f>IF(N502="snížená",J502,0)</f>
        <v>0</v>
      </c>
      <c r="BG502" s="241">
        <f>IF(N502="zákl. přenesená",J502,0)</f>
        <v>0</v>
      </c>
      <c r="BH502" s="241">
        <f>IF(N502="sníž. přenesená",J502,0)</f>
        <v>0</v>
      </c>
      <c r="BI502" s="241">
        <f>IF(N502="nulová",J502,0)</f>
        <v>0</v>
      </c>
      <c r="BJ502" s="18" t="s">
        <v>81</v>
      </c>
      <c r="BK502" s="241">
        <f>ROUND(I502*H502,2)</f>
        <v>0</v>
      </c>
      <c r="BL502" s="18" t="s">
        <v>170</v>
      </c>
      <c r="BM502" s="240" t="s">
        <v>1680</v>
      </c>
    </row>
    <row r="503" s="14" customFormat="1">
      <c r="A503" s="14"/>
      <c r="B503" s="254"/>
      <c r="C503" s="255"/>
      <c r="D503" s="244" t="s">
        <v>172</v>
      </c>
      <c r="E503" s="256" t="s">
        <v>1</v>
      </c>
      <c r="F503" s="257" t="s">
        <v>177</v>
      </c>
      <c r="G503" s="255"/>
      <c r="H503" s="256" t="s">
        <v>1</v>
      </c>
      <c r="I503" s="258"/>
      <c r="J503" s="255"/>
      <c r="K503" s="255"/>
      <c r="L503" s="259"/>
      <c r="M503" s="260"/>
      <c r="N503" s="261"/>
      <c r="O503" s="261"/>
      <c r="P503" s="261"/>
      <c r="Q503" s="261"/>
      <c r="R503" s="261"/>
      <c r="S503" s="261"/>
      <c r="T503" s="262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T503" s="263" t="s">
        <v>172</v>
      </c>
      <c r="AU503" s="263" t="s">
        <v>83</v>
      </c>
      <c r="AV503" s="14" t="s">
        <v>81</v>
      </c>
      <c r="AW503" s="14" t="s">
        <v>31</v>
      </c>
      <c r="AX503" s="14" t="s">
        <v>12</v>
      </c>
      <c r="AY503" s="263" t="s">
        <v>164</v>
      </c>
    </row>
    <row r="504" s="14" customFormat="1">
      <c r="A504" s="14"/>
      <c r="B504" s="254"/>
      <c r="C504" s="255"/>
      <c r="D504" s="244" t="s">
        <v>172</v>
      </c>
      <c r="E504" s="256" t="s">
        <v>1</v>
      </c>
      <c r="F504" s="257" t="s">
        <v>1545</v>
      </c>
      <c r="G504" s="255"/>
      <c r="H504" s="256" t="s">
        <v>1</v>
      </c>
      <c r="I504" s="258"/>
      <c r="J504" s="255"/>
      <c r="K504" s="255"/>
      <c r="L504" s="259"/>
      <c r="M504" s="260"/>
      <c r="N504" s="261"/>
      <c r="O504" s="261"/>
      <c r="P504" s="261"/>
      <c r="Q504" s="261"/>
      <c r="R504" s="261"/>
      <c r="S504" s="261"/>
      <c r="T504" s="262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T504" s="263" t="s">
        <v>172</v>
      </c>
      <c r="AU504" s="263" t="s">
        <v>83</v>
      </c>
      <c r="AV504" s="14" t="s">
        <v>81</v>
      </c>
      <c r="AW504" s="14" t="s">
        <v>31</v>
      </c>
      <c r="AX504" s="14" t="s">
        <v>12</v>
      </c>
      <c r="AY504" s="263" t="s">
        <v>164</v>
      </c>
    </row>
    <row r="505" s="13" customFormat="1">
      <c r="A505" s="13"/>
      <c r="B505" s="242"/>
      <c r="C505" s="243"/>
      <c r="D505" s="244" t="s">
        <v>172</v>
      </c>
      <c r="E505" s="245" t="s">
        <v>1</v>
      </c>
      <c r="F505" s="246" t="s">
        <v>1546</v>
      </c>
      <c r="G505" s="243"/>
      <c r="H505" s="247">
        <v>86.019999999999996</v>
      </c>
      <c r="I505" s="248"/>
      <c r="J505" s="243"/>
      <c r="K505" s="243"/>
      <c r="L505" s="249"/>
      <c r="M505" s="250"/>
      <c r="N505" s="251"/>
      <c r="O505" s="251"/>
      <c r="P505" s="251"/>
      <c r="Q505" s="251"/>
      <c r="R505" s="251"/>
      <c r="S505" s="251"/>
      <c r="T505" s="252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T505" s="253" t="s">
        <v>172</v>
      </c>
      <c r="AU505" s="253" t="s">
        <v>83</v>
      </c>
      <c r="AV505" s="13" t="s">
        <v>83</v>
      </c>
      <c r="AW505" s="13" t="s">
        <v>31</v>
      </c>
      <c r="AX505" s="13" t="s">
        <v>12</v>
      </c>
      <c r="AY505" s="253" t="s">
        <v>164</v>
      </c>
    </row>
    <row r="506" s="15" customFormat="1">
      <c r="A506" s="15"/>
      <c r="B506" s="264"/>
      <c r="C506" s="265"/>
      <c r="D506" s="244" t="s">
        <v>172</v>
      </c>
      <c r="E506" s="266" t="s">
        <v>1</v>
      </c>
      <c r="F506" s="267" t="s">
        <v>180</v>
      </c>
      <c r="G506" s="265"/>
      <c r="H506" s="268">
        <v>86.019999999999996</v>
      </c>
      <c r="I506" s="269"/>
      <c r="J506" s="265"/>
      <c r="K506" s="265"/>
      <c r="L506" s="270"/>
      <c r="M506" s="271"/>
      <c r="N506" s="272"/>
      <c r="O506" s="272"/>
      <c r="P506" s="272"/>
      <c r="Q506" s="272"/>
      <c r="R506" s="272"/>
      <c r="S506" s="272"/>
      <c r="T506" s="273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T506" s="274" t="s">
        <v>172</v>
      </c>
      <c r="AU506" s="274" t="s">
        <v>83</v>
      </c>
      <c r="AV506" s="15" t="s">
        <v>170</v>
      </c>
      <c r="AW506" s="15" t="s">
        <v>31</v>
      </c>
      <c r="AX506" s="15" t="s">
        <v>81</v>
      </c>
      <c r="AY506" s="274" t="s">
        <v>164</v>
      </c>
    </row>
    <row r="507" s="12" customFormat="1" ht="22.8" customHeight="1">
      <c r="A507" s="12"/>
      <c r="B507" s="212"/>
      <c r="C507" s="213"/>
      <c r="D507" s="214" t="s">
        <v>73</v>
      </c>
      <c r="E507" s="226" t="s">
        <v>222</v>
      </c>
      <c r="F507" s="226" t="s">
        <v>667</v>
      </c>
      <c r="G507" s="213"/>
      <c r="H507" s="213"/>
      <c r="I507" s="216"/>
      <c r="J507" s="227">
        <f>BK507</f>
        <v>0</v>
      </c>
      <c r="K507" s="213"/>
      <c r="L507" s="218"/>
      <c r="M507" s="219"/>
      <c r="N507" s="220"/>
      <c r="O507" s="220"/>
      <c r="P507" s="221">
        <f>SUM(P508:P531)</f>
        <v>0</v>
      </c>
      <c r="Q507" s="220"/>
      <c r="R507" s="221">
        <f>SUM(R508:R531)</f>
        <v>1.858144</v>
      </c>
      <c r="S507" s="220"/>
      <c r="T507" s="222">
        <f>SUM(T508:T531)</f>
        <v>0</v>
      </c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R507" s="223" t="s">
        <v>81</v>
      </c>
      <c r="AT507" s="224" t="s">
        <v>73</v>
      </c>
      <c r="AU507" s="224" t="s">
        <v>81</v>
      </c>
      <c r="AY507" s="223" t="s">
        <v>164</v>
      </c>
      <c r="BK507" s="225">
        <f>SUM(BK508:BK531)</f>
        <v>0</v>
      </c>
    </row>
    <row r="508" s="2" customFormat="1" ht="24.15" customHeight="1">
      <c r="A508" s="39"/>
      <c r="B508" s="40"/>
      <c r="C508" s="228" t="s">
        <v>579</v>
      </c>
      <c r="D508" s="228" t="s">
        <v>166</v>
      </c>
      <c r="E508" s="229" t="s">
        <v>1681</v>
      </c>
      <c r="F508" s="230" t="s">
        <v>1682</v>
      </c>
      <c r="G508" s="231" t="s">
        <v>240</v>
      </c>
      <c r="H508" s="232">
        <v>448.39999999999998</v>
      </c>
      <c r="I508" s="233"/>
      <c r="J508" s="234">
        <f>ROUND(I508*H508,2)</f>
        <v>0</v>
      </c>
      <c r="K508" s="235"/>
      <c r="L508" s="45"/>
      <c r="M508" s="236" t="s">
        <v>1</v>
      </c>
      <c r="N508" s="237" t="s">
        <v>39</v>
      </c>
      <c r="O508" s="92"/>
      <c r="P508" s="238">
        <f>O508*H508</f>
        <v>0</v>
      </c>
      <c r="Q508" s="238">
        <v>1.0000000000000001E-05</v>
      </c>
      <c r="R508" s="238">
        <f>Q508*H508</f>
        <v>0.0044840000000000001</v>
      </c>
      <c r="S508" s="238">
        <v>0</v>
      </c>
      <c r="T508" s="239">
        <f>S508*H508</f>
        <v>0</v>
      </c>
      <c r="U508" s="39"/>
      <c r="V508" s="39"/>
      <c r="W508" s="39"/>
      <c r="X508" s="39"/>
      <c r="Y508" s="39"/>
      <c r="Z508" s="39"/>
      <c r="AA508" s="39"/>
      <c r="AB508" s="39"/>
      <c r="AC508" s="39"/>
      <c r="AD508" s="39"/>
      <c r="AE508" s="39"/>
      <c r="AR508" s="240" t="s">
        <v>170</v>
      </c>
      <c r="AT508" s="240" t="s">
        <v>166</v>
      </c>
      <c r="AU508" s="240" t="s">
        <v>83</v>
      </c>
      <c r="AY508" s="18" t="s">
        <v>164</v>
      </c>
      <c r="BE508" s="241">
        <f>IF(N508="základní",J508,0)</f>
        <v>0</v>
      </c>
      <c r="BF508" s="241">
        <f>IF(N508="snížená",J508,0)</f>
        <v>0</v>
      </c>
      <c r="BG508" s="241">
        <f>IF(N508="zákl. přenesená",J508,0)</f>
        <v>0</v>
      </c>
      <c r="BH508" s="241">
        <f>IF(N508="sníž. přenesená",J508,0)</f>
        <v>0</v>
      </c>
      <c r="BI508" s="241">
        <f>IF(N508="nulová",J508,0)</f>
        <v>0</v>
      </c>
      <c r="BJ508" s="18" t="s">
        <v>81</v>
      </c>
      <c r="BK508" s="241">
        <f>ROUND(I508*H508,2)</f>
        <v>0</v>
      </c>
      <c r="BL508" s="18" t="s">
        <v>170</v>
      </c>
      <c r="BM508" s="240" t="s">
        <v>1683</v>
      </c>
    </row>
    <row r="509" s="13" customFormat="1">
      <c r="A509" s="13"/>
      <c r="B509" s="242"/>
      <c r="C509" s="243"/>
      <c r="D509" s="244" t="s">
        <v>172</v>
      </c>
      <c r="E509" s="245" t="s">
        <v>1</v>
      </c>
      <c r="F509" s="246" t="s">
        <v>1684</v>
      </c>
      <c r="G509" s="243"/>
      <c r="H509" s="247">
        <v>448.39999999999998</v>
      </c>
      <c r="I509" s="248"/>
      <c r="J509" s="243"/>
      <c r="K509" s="243"/>
      <c r="L509" s="249"/>
      <c r="M509" s="250"/>
      <c r="N509" s="251"/>
      <c r="O509" s="251"/>
      <c r="P509" s="251"/>
      <c r="Q509" s="251"/>
      <c r="R509" s="251"/>
      <c r="S509" s="251"/>
      <c r="T509" s="252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53" t="s">
        <v>172</v>
      </c>
      <c r="AU509" s="253" t="s">
        <v>83</v>
      </c>
      <c r="AV509" s="13" t="s">
        <v>83</v>
      </c>
      <c r="AW509" s="13" t="s">
        <v>31</v>
      </c>
      <c r="AX509" s="13" t="s">
        <v>81</v>
      </c>
      <c r="AY509" s="253" t="s">
        <v>164</v>
      </c>
    </row>
    <row r="510" s="2" customFormat="1" ht="24.15" customHeight="1">
      <c r="A510" s="39"/>
      <c r="B510" s="40"/>
      <c r="C510" s="286" t="s">
        <v>583</v>
      </c>
      <c r="D510" s="286" t="s">
        <v>488</v>
      </c>
      <c r="E510" s="287" t="s">
        <v>1685</v>
      </c>
      <c r="F510" s="288" t="s">
        <v>1686</v>
      </c>
      <c r="G510" s="289" t="s">
        <v>240</v>
      </c>
      <c r="H510" s="290">
        <v>156</v>
      </c>
      <c r="I510" s="291"/>
      <c r="J510" s="292">
        <f>ROUND(I510*H510,2)</f>
        <v>0</v>
      </c>
      <c r="K510" s="293"/>
      <c r="L510" s="294"/>
      <c r="M510" s="295" t="s">
        <v>1</v>
      </c>
      <c r="N510" s="296" t="s">
        <v>39</v>
      </c>
      <c r="O510" s="92"/>
      <c r="P510" s="238">
        <f>O510*H510</f>
        <v>0</v>
      </c>
      <c r="Q510" s="238">
        <v>0.0035999999999999999</v>
      </c>
      <c r="R510" s="238">
        <f>Q510*H510</f>
        <v>0.56159999999999999</v>
      </c>
      <c r="S510" s="238">
        <v>0</v>
      </c>
      <c r="T510" s="239">
        <f>S510*H510</f>
        <v>0</v>
      </c>
      <c r="U510" s="39"/>
      <c r="V510" s="39"/>
      <c r="W510" s="39"/>
      <c r="X510" s="39"/>
      <c r="Y510" s="39"/>
      <c r="Z510" s="39"/>
      <c r="AA510" s="39"/>
      <c r="AB510" s="39"/>
      <c r="AC510" s="39"/>
      <c r="AD510" s="39"/>
      <c r="AE510" s="39"/>
      <c r="AR510" s="240" t="s">
        <v>222</v>
      </c>
      <c r="AT510" s="240" t="s">
        <v>488</v>
      </c>
      <c r="AU510" s="240" t="s">
        <v>83</v>
      </c>
      <c r="AY510" s="18" t="s">
        <v>164</v>
      </c>
      <c r="BE510" s="241">
        <f>IF(N510="základní",J510,0)</f>
        <v>0</v>
      </c>
      <c r="BF510" s="241">
        <f>IF(N510="snížená",J510,0)</f>
        <v>0</v>
      </c>
      <c r="BG510" s="241">
        <f>IF(N510="zákl. přenesená",J510,0)</f>
        <v>0</v>
      </c>
      <c r="BH510" s="241">
        <f>IF(N510="sníž. přenesená",J510,0)</f>
        <v>0</v>
      </c>
      <c r="BI510" s="241">
        <f>IF(N510="nulová",J510,0)</f>
        <v>0</v>
      </c>
      <c r="BJ510" s="18" t="s">
        <v>81</v>
      </c>
      <c r="BK510" s="241">
        <f>ROUND(I510*H510,2)</f>
        <v>0</v>
      </c>
      <c r="BL510" s="18" t="s">
        <v>170</v>
      </c>
      <c r="BM510" s="240" t="s">
        <v>1687</v>
      </c>
    </row>
    <row r="511" s="13" customFormat="1">
      <c r="A511" s="13"/>
      <c r="B511" s="242"/>
      <c r="C511" s="243"/>
      <c r="D511" s="244" t="s">
        <v>172</v>
      </c>
      <c r="E511" s="245" t="s">
        <v>1</v>
      </c>
      <c r="F511" s="246" t="s">
        <v>1688</v>
      </c>
      <c r="G511" s="243"/>
      <c r="H511" s="247">
        <v>156</v>
      </c>
      <c r="I511" s="248"/>
      <c r="J511" s="243"/>
      <c r="K511" s="243"/>
      <c r="L511" s="249"/>
      <c r="M511" s="250"/>
      <c r="N511" s="251"/>
      <c r="O511" s="251"/>
      <c r="P511" s="251"/>
      <c r="Q511" s="251"/>
      <c r="R511" s="251"/>
      <c r="S511" s="251"/>
      <c r="T511" s="252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53" t="s">
        <v>172</v>
      </c>
      <c r="AU511" s="253" t="s">
        <v>83</v>
      </c>
      <c r="AV511" s="13" t="s">
        <v>83</v>
      </c>
      <c r="AW511" s="13" t="s">
        <v>31</v>
      </c>
      <c r="AX511" s="13" t="s">
        <v>81</v>
      </c>
      <c r="AY511" s="253" t="s">
        <v>164</v>
      </c>
    </row>
    <row r="512" s="2" customFormat="1" ht="24.15" customHeight="1">
      <c r="A512" s="39"/>
      <c r="B512" s="40"/>
      <c r="C512" s="286" t="s">
        <v>588</v>
      </c>
      <c r="D512" s="286" t="s">
        <v>488</v>
      </c>
      <c r="E512" s="287" t="s">
        <v>1689</v>
      </c>
      <c r="F512" s="288" t="s">
        <v>1690</v>
      </c>
      <c r="G512" s="289" t="s">
        <v>240</v>
      </c>
      <c r="H512" s="290">
        <v>306</v>
      </c>
      <c r="I512" s="291"/>
      <c r="J512" s="292">
        <f>ROUND(I512*H512,2)</f>
        <v>0</v>
      </c>
      <c r="K512" s="293"/>
      <c r="L512" s="294"/>
      <c r="M512" s="295" t="s">
        <v>1</v>
      </c>
      <c r="N512" s="296" t="s">
        <v>39</v>
      </c>
      <c r="O512" s="92"/>
      <c r="P512" s="238">
        <f>O512*H512</f>
        <v>0</v>
      </c>
      <c r="Q512" s="238">
        <v>0.0036099999999999999</v>
      </c>
      <c r="R512" s="238">
        <f>Q512*H512</f>
        <v>1.10466</v>
      </c>
      <c r="S512" s="238">
        <v>0</v>
      </c>
      <c r="T512" s="239">
        <f>S512*H512</f>
        <v>0</v>
      </c>
      <c r="U512" s="39"/>
      <c r="V512" s="39"/>
      <c r="W512" s="39"/>
      <c r="X512" s="39"/>
      <c r="Y512" s="39"/>
      <c r="Z512" s="39"/>
      <c r="AA512" s="39"/>
      <c r="AB512" s="39"/>
      <c r="AC512" s="39"/>
      <c r="AD512" s="39"/>
      <c r="AE512" s="39"/>
      <c r="AR512" s="240" t="s">
        <v>222</v>
      </c>
      <c r="AT512" s="240" t="s">
        <v>488</v>
      </c>
      <c r="AU512" s="240" t="s">
        <v>83</v>
      </c>
      <c r="AY512" s="18" t="s">
        <v>164</v>
      </c>
      <c r="BE512" s="241">
        <f>IF(N512="základní",J512,0)</f>
        <v>0</v>
      </c>
      <c r="BF512" s="241">
        <f>IF(N512="snížená",J512,0)</f>
        <v>0</v>
      </c>
      <c r="BG512" s="241">
        <f>IF(N512="zákl. přenesená",J512,0)</f>
        <v>0</v>
      </c>
      <c r="BH512" s="241">
        <f>IF(N512="sníž. přenesená",J512,0)</f>
        <v>0</v>
      </c>
      <c r="BI512" s="241">
        <f>IF(N512="nulová",J512,0)</f>
        <v>0</v>
      </c>
      <c r="BJ512" s="18" t="s">
        <v>81</v>
      </c>
      <c r="BK512" s="241">
        <f>ROUND(I512*H512,2)</f>
        <v>0</v>
      </c>
      <c r="BL512" s="18" t="s">
        <v>170</v>
      </c>
      <c r="BM512" s="240" t="s">
        <v>1691</v>
      </c>
    </row>
    <row r="513" s="13" customFormat="1">
      <c r="A513" s="13"/>
      <c r="B513" s="242"/>
      <c r="C513" s="243"/>
      <c r="D513" s="244" t="s">
        <v>172</v>
      </c>
      <c r="E513" s="245" t="s">
        <v>1</v>
      </c>
      <c r="F513" s="246" t="s">
        <v>1692</v>
      </c>
      <c r="G513" s="243"/>
      <c r="H513" s="247">
        <v>306</v>
      </c>
      <c r="I513" s="248"/>
      <c r="J513" s="243"/>
      <c r="K513" s="243"/>
      <c r="L513" s="249"/>
      <c r="M513" s="250"/>
      <c r="N513" s="251"/>
      <c r="O513" s="251"/>
      <c r="P513" s="251"/>
      <c r="Q513" s="251"/>
      <c r="R513" s="251"/>
      <c r="S513" s="251"/>
      <c r="T513" s="252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T513" s="253" t="s">
        <v>172</v>
      </c>
      <c r="AU513" s="253" t="s">
        <v>83</v>
      </c>
      <c r="AV513" s="13" t="s">
        <v>83</v>
      </c>
      <c r="AW513" s="13" t="s">
        <v>31</v>
      </c>
      <c r="AX513" s="13" t="s">
        <v>81</v>
      </c>
      <c r="AY513" s="253" t="s">
        <v>164</v>
      </c>
    </row>
    <row r="514" s="2" customFormat="1" ht="33" customHeight="1">
      <c r="A514" s="39"/>
      <c r="B514" s="40"/>
      <c r="C514" s="228" t="s">
        <v>598</v>
      </c>
      <c r="D514" s="228" t="s">
        <v>166</v>
      </c>
      <c r="E514" s="229" t="s">
        <v>1693</v>
      </c>
      <c r="F514" s="230" t="s">
        <v>1694</v>
      </c>
      <c r="G514" s="231" t="s">
        <v>556</v>
      </c>
      <c r="H514" s="232">
        <v>291</v>
      </c>
      <c r="I514" s="233"/>
      <c r="J514" s="234">
        <f>ROUND(I514*H514,2)</f>
        <v>0</v>
      </c>
      <c r="K514" s="235"/>
      <c r="L514" s="45"/>
      <c r="M514" s="236" t="s">
        <v>1</v>
      </c>
      <c r="N514" s="237" t="s">
        <v>39</v>
      </c>
      <c r="O514" s="92"/>
      <c r="P514" s="238">
        <f>O514*H514</f>
        <v>0</v>
      </c>
      <c r="Q514" s="238">
        <v>0</v>
      </c>
      <c r="R514" s="238">
        <f>Q514*H514</f>
        <v>0</v>
      </c>
      <c r="S514" s="238">
        <v>0</v>
      </c>
      <c r="T514" s="239">
        <f>S514*H514</f>
        <v>0</v>
      </c>
      <c r="U514" s="39"/>
      <c r="V514" s="39"/>
      <c r="W514" s="39"/>
      <c r="X514" s="39"/>
      <c r="Y514" s="39"/>
      <c r="Z514" s="39"/>
      <c r="AA514" s="39"/>
      <c r="AB514" s="39"/>
      <c r="AC514" s="39"/>
      <c r="AD514" s="39"/>
      <c r="AE514" s="39"/>
      <c r="AR514" s="240" t="s">
        <v>170</v>
      </c>
      <c r="AT514" s="240" t="s">
        <v>166</v>
      </c>
      <c r="AU514" s="240" t="s">
        <v>83</v>
      </c>
      <c r="AY514" s="18" t="s">
        <v>164</v>
      </c>
      <c r="BE514" s="241">
        <f>IF(N514="základní",J514,0)</f>
        <v>0</v>
      </c>
      <c r="BF514" s="241">
        <f>IF(N514="snížená",J514,0)</f>
        <v>0</v>
      </c>
      <c r="BG514" s="241">
        <f>IF(N514="zákl. přenesená",J514,0)</f>
        <v>0</v>
      </c>
      <c r="BH514" s="241">
        <f>IF(N514="sníž. přenesená",J514,0)</f>
        <v>0</v>
      </c>
      <c r="BI514" s="241">
        <f>IF(N514="nulová",J514,0)</f>
        <v>0</v>
      </c>
      <c r="BJ514" s="18" t="s">
        <v>81</v>
      </c>
      <c r="BK514" s="241">
        <f>ROUND(I514*H514,2)</f>
        <v>0</v>
      </c>
      <c r="BL514" s="18" t="s">
        <v>170</v>
      </c>
      <c r="BM514" s="240" t="s">
        <v>1695</v>
      </c>
    </row>
    <row r="515" s="13" customFormat="1">
      <c r="A515" s="13"/>
      <c r="B515" s="242"/>
      <c r="C515" s="243"/>
      <c r="D515" s="244" t="s">
        <v>172</v>
      </c>
      <c r="E515" s="245" t="s">
        <v>1</v>
      </c>
      <c r="F515" s="246" t="s">
        <v>1696</v>
      </c>
      <c r="G515" s="243"/>
      <c r="H515" s="247">
        <v>291</v>
      </c>
      <c r="I515" s="248"/>
      <c r="J515" s="243"/>
      <c r="K515" s="243"/>
      <c r="L515" s="249"/>
      <c r="M515" s="250"/>
      <c r="N515" s="251"/>
      <c r="O515" s="251"/>
      <c r="P515" s="251"/>
      <c r="Q515" s="251"/>
      <c r="R515" s="251"/>
      <c r="S515" s="251"/>
      <c r="T515" s="252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T515" s="253" t="s">
        <v>172</v>
      </c>
      <c r="AU515" s="253" t="s">
        <v>83</v>
      </c>
      <c r="AV515" s="13" t="s">
        <v>83</v>
      </c>
      <c r="AW515" s="13" t="s">
        <v>31</v>
      </c>
      <c r="AX515" s="13" t="s">
        <v>81</v>
      </c>
      <c r="AY515" s="253" t="s">
        <v>164</v>
      </c>
    </row>
    <row r="516" s="2" customFormat="1" ht="16.5" customHeight="1">
      <c r="A516" s="39"/>
      <c r="B516" s="40"/>
      <c r="C516" s="286" t="s">
        <v>605</v>
      </c>
      <c r="D516" s="286" t="s">
        <v>488</v>
      </c>
      <c r="E516" s="287" t="s">
        <v>1697</v>
      </c>
      <c r="F516" s="288" t="s">
        <v>1698</v>
      </c>
      <c r="G516" s="289" t="s">
        <v>556</v>
      </c>
      <c r="H516" s="290">
        <v>194</v>
      </c>
      <c r="I516" s="291"/>
      <c r="J516" s="292">
        <f>ROUND(I516*H516,2)</f>
        <v>0</v>
      </c>
      <c r="K516" s="293"/>
      <c r="L516" s="294"/>
      <c r="M516" s="295" t="s">
        <v>1</v>
      </c>
      <c r="N516" s="296" t="s">
        <v>39</v>
      </c>
      <c r="O516" s="92"/>
      <c r="P516" s="238">
        <f>O516*H516</f>
        <v>0</v>
      </c>
      <c r="Q516" s="238">
        <v>0.00080000000000000004</v>
      </c>
      <c r="R516" s="238">
        <f>Q516*H516</f>
        <v>0.15520000000000001</v>
      </c>
      <c r="S516" s="238">
        <v>0</v>
      </c>
      <c r="T516" s="239">
        <f>S516*H516</f>
        <v>0</v>
      </c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R516" s="240" t="s">
        <v>222</v>
      </c>
      <c r="AT516" s="240" t="s">
        <v>488</v>
      </c>
      <c r="AU516" s="240" t="s">
        <v>83</v>
      </c>
      <c r="AY516" s="18" t="s">
        <v>164</v>
      </c>
      <c r="BE516" s="241">
        <f>IF(N516="základní",J516,0)</f>
        <v>0</v>
      </c>
      <c r="BF516" s="241">
        <f>IF(N516="snížená",J516,0)</f>
        <v>0</v>
      </c>
      <c r="BG516" s="241">
        <f>IF(N516="zákl. přenesená",J516,0)</f>
        <v>0</v>
      </c>
      <c r="BH516" s="241">
        <f>IF(N516="sníž. přenesená",J516,0)</f>
        <v>0</v>
      </c>
      <c r="BI516" s="241">
        <f>IF(N516="nulová",J516,0)</f>
        <v>0</v>
      </c>
      <c r="BJ516" s="18" t="s">
        <v>81</v>
      </c>
      <c r="BK516" s="241">
        <f>ROUND(I516*H516,2)</f>
        <v>0</v>
      </c>
      <c r="BL516" s="18" t="s">
        <v>170</v>
      </c>
      <c r="BM516" s="240" t="s">
        <v>1699</v>
      </c>
    </row>
    <row r="517" s="13" customFormat="1">
      <c r="A517" s="13"/>
      <c r="B517" s="242"/>
      <c r="C517" s="243"/>
      <c r="D517" s="244" t="s">
        <v>172</v>
      </c>
      <c r="E517" s="245" t="s">
        <v>1</v>
      </c>
      <c r="F517" s="246" t="s">
        <v>1700</v>
      </c>
      <c r="G517" s="243"/>
      <c r="H517" s="247">
        <v>194</v>
      </c>
      <c r="I517" s="248"/>
      <c r="J517" s="243"/>
      <c r="K517" s="243"/>
      <c r="L517" s="249"/>
      <c r="M517" s="250"/>
      <c r="N517" s="251"/>
      <c r="O517" s="251"/>
      <c r="P517" s="251"/>
      <c r="Q517" s="251"/>
      <c r="R517" s="251"/>
      <c r="S517" s="251"/>
      <c r="T517" s="252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T517" s="253" t="s">
        <v>172</v>
      </c>
      <c r="AU517" s="253" t="s">
        <v>83</v>
      </c>
      <c r="AV517" s="13" t="s">
        <v>83</v>
      </c>
      <c r="AW517" s="13" t="s">
        <v>31</v>
      </c>
      <c r="AX517" s="13" t="s">
        <v>81</v>
      </c>
      <c r="AY517" s="253" t="s">
        <v>164</v>
      </c>
    </row>
    <row r="518" s="2" customFormat="1" ht="16.5" customHeight="1">
      <c r="A518" s="39"/>
      <c r="B518" s="40"/>
      <c r="C518" s="286" t="s">
        <v>610</v>
      </c>
      <c r="D518" s="286" t="s">
        <v>488</v>
      </c>
      <c r="E518" s="287" t="s">
        <v>1701</v>
      </c>
      <c r="F518" s="288" t="s">
        <v>1702</v>
      </c>
      <c r="G518" s="289" t="s">
        <v>556</v>
      </c>
      <c r="H518" s="290">
        <v>97</v>
      </c>
      <c r="I518" s="291"/>
      <c r="J518" s="292">
        <f>ROUND(I518*H518,2)</f>
        <v>0</v>
      </c>
      <c r="K518" s="293"/>
      <c r="L518" s="294"/>
      <c r="M518" s="295" t="s">
        <v>1</v>
      </c>
      <c r="N518" s="296" t="s">
        <v>39</v>
      </c>
      <c r="O518" s="92"/>
      <c r="P518" s="238">
        <f>O518*H518</f>
        <v>0</v>
      </c>
      <c r="Q518" s="238">
        <v>0.00029999999999999997</v>
      </c>
      <c r="R518" s="238">
        <f>Q518*H518</f>
        <v>0.029099999999999997</v>
      </c>
      <c r="S518" s="238">
        <v>0</v>
      </c>
      <c r="T518" s="239">
        <f>S518*H518</f>
        <v>0</v>
      </c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R518" s="240" t="s">
        <v>222</v>
      </c>
      <c r="AT518" s="240" t="s">
        <v>488</v>
      </c>
      <c r="AU518" s="240" t="s">
        <v>83</v>
      </c>
      <c r="AY518" s="18" t="s">
        <v>164</v>
      </c>
      <c r="BE518" s="241">
        <f>IF(N518="základní",J518,0)</f>
        <v>0</v>
      </c>
      <c r="BF518" s="241">
        <f>IF(N518="snížená",J518,0)</f>
        <v>0</v>
      </c>
      <c r="BG518" s="241">
        <f>IF(N518="zákl. přenesená",J518,0)</f>
        <v>0</v>
      </c>
      <c r="BH518" s="241">
        <f>IF(N518="sníž. přenesená",J518,0)</f>
        <v>0</v>
      </c>
      <c r="BI518" s="241">
        <f>IF(N518="nulová",J518,0)</f>
        <v>0</v>
      </c>
      <c r="BJ518" s="18" t="s">
        <v>81</v>
      </c>
      <c r="BK518" s="241">
        <f>ROUND(I518*H518,2)</f>
        <v>0</v>
      </c>
      <c r="BL518" s="18" t="s">
        <v>170</v>
      </c>
      <c r="BM518" s="240" t="s">
        <v>1703</v>
      </c>
    </row>
    <row r="519" s="13" customFormat="1">
      <c r="A519" s="13"/>
      <c r="B519" s="242"/>
      <c r="C519" s="243"/>
      <c r="D519" s="244" t="s">
        <v>172</v>
      </c>
      <c r="E519" s="245" t="s">
        <v>1</v>
      </c>
      <c r="F519" s="246" t="s">
        <v>829</v>
      </c>
      <c r="G519" s="243"/>
      <c r="H519" s="247">
        <v>97</v>
      </c>
      <c r="I519" s="248"/>
      <c r="J519" s="243"/>
      <c r="K519" s="243"/>
      <c r="L519" s="249"/>
      <c r="M519" s="250"/>
      <c r="N519" s="251"/>
      <c r="O519" s="251"/>
      <c r="P519" s="251"/>
      <c r="Q519" s="251"/>
      <c r="R519" s="251"/>
      <c r="S519" s="251"/>
      <c r="T519" s="252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T519" s="253" t="s">
        <v>172</v>
      </c>
      <c r="AU519" s="253" t="s">
        <v>83</v>
      </c>
      <c r="AV519" s="13" t="s">
        <v>83</v>
      </c>
      <c r="AW519" s="13" t="s">
        <v>31</v>
      </c>
      <c r="AX519" s="13" t="s">
        <v>81</v>
      </c>
      <c r="AY519" s="253" t="s">
        <v>164</v>
      </c>
    </row>
    <row r="520" s="2" customFormat="1" ht="33" customHeight="1">
      <c r="A520" s="39"/>
      <c r="B520" s="40"/>
      <c r="C520" s="228" t="s">
        <v>614</v>
      </c>
      <c r="D520" s="228" t="s">
        <v>166</v>
      </c>
      <c r="E520" s="229" t="s">
        <v>1704</v>
      </c>
      <c r="F520" s="230" t="s">
        <v>1705</v>
      </c>
      <c r="G520" s="231" t="s">
        <v>556</v>
      </c>
      <c r="H520" s="232">
        <v>1</v>
      </c>
      <c r="I520" s="233"/>
      <c r="J520" s="234">
        <f>ROUND(I520*H520,2)</f>
        <v>0</v>
      </c>
      <c r="K520" s="235"/>
      <c r="L520" s="45"/>
      <c r="M520" s="236" t="s">
        <v>1</v>
      </c>
      <c r="N520" s="237" t="s">
        <v>39</v>
      </c>
      <c r="O520" s="92"/>
      <c r="P520" s="238">
        <f>O520*H520</f>
        <v>0</v>
      </c>
      <c r="Q520" s="238">
        <v>0</v>
      </c>
      <c r="R520" s="238">
        <f>Q520*H520</f>
        <v>0</v>
      </c>
      <c r="S520" s="238">
        <v>0</v>
      </c>
      <c r="T520" s="239">
        <f>S520*H520</f>
        <v>0</v>
      </c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R520" s="240" t="s">
        <v>170</v>
      </c>
      <c r="AT520" s="240" t="s">
        <v>166</v>
      </c>
      <c r="AU520" s="240" t="s">
        <v>83</v>
      </c>
      <c r="AY520" s="18" t="s">
        <v>164</v>
      </c>
      <c r="BE520" s="241">
        <f>IF(N520="základní",J520,0)</f>
        <v>0</v>
      </c>
      <c r="BF520" s="241">
        <f>IF(N520="snížená",J520,0)</f>
        <v>0</v>
      </c>
      <c r="BG520" s="241">
        <f>IF(N520="zákl. přenesená",J520,0)</f>
        <v>0</v>
      </c>
      <c r="BH520" s="241">
        <f>IF(N520="sníž. přenesená",J520,0)</f>
        <v>0</v>
      </c>
      <c r="BI520" s="241">
        <f>IF(N520="nulová",J520,0)</f>
        <v>0</v>
      </c>
      <c r="BJ520" s="18" t="s">
        <v>81</v>
      </c>
      <c r="BK520" s="241">
        <f>ROUND(I520*H520,2)</f>
        <v>0</v>
      </c>
      <c r="BL520" s="18" t="s">
        <v>170</v>
      </c>
      <c r="BM520" s="240" t="s">
        <v>1706</v>
      </c>
    </row>
    <row r="521" s="14" customFormat="1">
      <c r="A521" s="14"/>
      <c r="B521" s="254"/>
      <c r="C521" s="255"/>
      <c r="D521" s="244" t="s">
        <v>172</v>
      </c>
      <c r="E521" s="256" t="s">
        <v>1</v>
      </c>
      <c r="F521" s="257" t="s">
        <v>1707</v>
      </c>
      <c r="G521" s="255"/>
      <c r="H521" s="256" t="s">
        <v>1</v>
      </c>
      <c r="I521" s="258"/>
      <c r="J521" s="255"/>
      <c r="K521" s="255"/>
      <c r="L521" s="259"/>
      <c r="M521" s="260"/>
      <c r="N521" s="261"/>
      <c r="O521" s="261"/>
      <c r="P521" s="261"/>
      <c r="Q521" s="261"/>
      <c r="R521" s="261"/>
      <c r="S521" s="261"/>
      <c r="T521" s="262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T521" s="263" t="s">
        <v>172</v>
      </c>
      <c r="AU521" s="263" t="s">
        <v>83</v>
      </c>
      <c r="AV521" s="14" t="s">
        <v>81</v>
      </c>
      <c r="AW521" s="14" t="s">
        <v>31</v>
      </c>
      <c r="AX521" s="14" t="s">
        <v>12</v>
      </c>
      <c r="AY521" s="263" t="s">
        <v>164</v>
      </c>
    </row>
    <row r="522" s="13" customFormat="1">
      <c r="A522" s="13"/>
      <c r="B522" s="242"/>
      <c r="C522" s="243"/>
      <c r="D522" s="244" t="s">
        <v>172</v>
      </c>
      <c r="E522" s="245" t="s">
        <v>1</v>
      </c>
      <c r="F522" s="246" t="s">
        <v>81</v>
      </c>
      <c r="G522" s="243"/>
      <c r="H522" s="247">
        <v>1</v>
      </c>
      <c r="I522" s="248"/>
      <c r="J522" s="243"/>
      <c r="K522" s="243"/>
      <c r="L522" s="249"/>
      <c r="M522" s="250"/>
      <c r="N522" s="251"/>
      <c r="O522" s="251"/>
      <c r="P522" s="251"/>
      <c r="Q522" s="251"/>
      <c r="R522" s="251"/>
      <c r="S522" s="251"/>
      <c r="T522" s="252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53" t="s">
        <v>172</v>
      </c>
      <c r="AU522" s="253" t="s">
        <v>83</v>
      </c>
      <c r="AV522" s="13" t="s">
        <v>83</v>
      </c>
      <c r="AW522" s="13" t="s">
        <v>31</v>
      </c>
      <c r="AX522" s="13" t="s">
        <v>81</v>
      </c>
      <c r="AY522" s="253" t="s">
        <v>164</v>
      </c>
    </row>
    <row r="523" s="2" customFormat="1" ht="16.5" customHeight="1">
      <c r="A523" s="39"/>
      <c r="B523" s="40"/>
      <c r="C523" s="286" t="s">
        <v>618</v>
      </c>
      <c r="D523" s="286" t="s">
        <v>488</v>
      </c>
      <c r="E523" s="287" t="s">
        <v>1708</v>
      </c>
      <c r="F523" s="288" t="s">
        <v>1709</v>
      </c>
      <c r="G523" s="289" t="s">
        <v>556</v>
      </c>
      <c r="H523" s="290">
        <v>1</v>
      </c>
      <c r="I523" s="291"/>
      <c r="J523" s="292">
        <f>ROUND(I523*H523,2)</f>
        <v>0</v>
      </c>
      <c r="K523" s="293"/>
      <c r="L523" s="294"/>
      <c r="M523" s="295" t="s">
        <v>1</v>
      </c>
      <c r="N523" s="296" t="s">
        <v>39</v>
      </c>
      <c r="O523" s="92"/>
      <c r="P523" s="238">
        <f>O523*H523</f>
        <v>0</v>
      </c>
      <c r="Q523" s="238">
        <v>0.0011999999999999999</v>
      </c>
      <c r="R523" s="238">
        <f>Q523*H523</f>
        <v>0.0011999999999999999</v>
      </c>
      <c r="S523" s="238">
        <v>0</v>
      </c>
      <c r="T523" s="239">
        <f>S523*H523</f>
        <v>0</v>
      </c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R523" s="240" t="s">
        <v>222</v>
      </c>
      <c r="AT523" s="240" t="s">
        <v>488</v>
      </c>
      <c r="AU523" s="240" t="s">
        <v>83</v>
      </c>
      <c r="AY523" s="18" t="s">
        <v>164</v>
      </c>
      <c r="BE523" s="241">
        <f>IF(N523="základní",J523,0)</f>
        <v>0</v>
      </c>
      <c r="BF523" s="241">
        <f>IF(N523="snížená",J523,0)</f>
        <v>0</v>
      </c>
      <c r="BG523" s="241">
        <f>IF(N523="zákl. přenesená",J523,0)</f>
        <v>0</v>
      </c>
      <c r="BH523" s="241">
        <f>IF(N523="sníž. přenesená",J523,0)</f>
        <v>0</v>
      </c>
      <c r="BI523" s="241">
        <f>IF(N523="nulová",J523,0)</f>
        <v>0</v>
      </c>
      <c r="BJ523" s="18" t="s">
        <v>81</v>
      </c>
      <c r="BK523" s="241">
        <f>ROUND(I523*H523,2)</f>
        <v>0</v>
      </c>
      <c r="BL523" s="18" t="s">
        <v>170</v>
      </c>
      <c r="BM523" s="240" t="s">
        <v>1710</v>
      </c>
    </row>
    <row r="524" s="14" customFormat="1">
      <c r="A524" s="14"/>
      <c r="B524" s="254"/>
      <c r="C524" s="255"/>
      <c r="D524" s="244" t="s">
        <v>172</v>
      </c>
      <c r="E524" s="256" t="s">
        <v>1</v>
      </c>
      <c r="F524" s="257" t="s">
        <v>1707</v>
      </c>
      <c r="G524" s="255"/>
      <c r="H524" s="256" t="s">
        <v>1</v>
      </c>
      <c r="I524" s="258"/>
      <c r="J524" s="255"/>
      <c r="K524" s="255"/>
      <c r="L524" s="259"/>
      <c r="M524" s="260"/>
      <c r="N524" s="261"/>
      <c r="O524" s="261"/>
      <c r="P524" s="261"/>
      <c r="Q524" s="261"/>
      <c r="R524" s="261"/>
      <c r="S524" s="261"/>
      <c r="T524" s="262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T524" s="263" t="s">
        <v>172</v>
      </c>
      <c r="AU524" s="263" t="s">
        <v>83</v>
      </c>
      <c r="AV524" s="14" t="s">
        <v>81</v>
      </c>
      <c r="AW524" s="14" t="s">
        <v>31</v>
      </c>
      <c r="AX524" s="14" t="s">
        <v>12</v>
      </c>
      <c r="AY524" s="263" t="s">
        <v>164</v>
      </c>
    </row>
    <row r="525" s="13" customFormat="1">
      <c r="A525" s="13"/>
      <c r="B525" s="242"/>
      <c r="C525" s="243"/>
      <c r="D525" s="244" t="s">
        <v>172</v>
      </c>
      <c r="E525" s="245" t="s">
        <v>1</v>
      </c>
      <c r="F525" s="246" t="s">
        <v>81</v>
      </c>
      <c r="G525" s="243"/>
      <c r="H525" s="247">
        <v>1</v>
      </c>
      <c r="I525" s="248"/>
      <c r="J525" s="243"/>
      <c r="K525" s="243"/>
      <c r="L525" s="249"/>
      <c r="M525" s="250"/>
      <c r="N525" s="251"/>
      <c r="O525" s="251"/>
      <c r="P525" s="251"/>
      <c r="Q525" s="251"/>
      <c r="R525" s="251"/>
      <c r="S525" s="251"/>
      <c r="T525" s="252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T525" s="253" t="s">
        <v>172</v>
      </c>
      <c r="AU525" s="253" t="s">
        <v>83</v>
      </c>
      <c r="AV525" s="13" t="s">
        <v>83</v>
      </c>
      <c r="AW525" s="13" t="s">
        <v>31</v>
      </c>
      <c r="AX525" s="13" t="s">
        <v>81</v>
      </c>
      <c r="AY525" s="253" t="s">
        <v>164</v>
      </c>
    </row>
    <row r="526" s="2" customFormat="1" ht="33" customHeight="1">
      <c r="A526" s="39"/>
      <c r="B526" s="40"/>
      <c r="C526" s="228" t="s">
        <v>622</v>
      </c>
      <c r="D526" s="228" t="s">
        <v>166</v>
      </c>
      <c r="E526" s="229" t="s">
        <v>1711</v>
      </c>
      <c r="F526" s="230" t="s">
        <v>1712</v>
      </c>
      <c r="G526" s="231" t="s">
        <v>556</v>
      </c>
      <c r="H526" s="232">
        <v>1</v>
      </c>
      <c r="I526" s="233"/>
      <c r="J526" s="234">
        <f>ROUND(I526*H526,2)</f>
        <v>0</v>
      </c>
      <c r="K526" s="235"/>
      <c r="L526" s="45"/>
      <c r="M526" s="236" t="s">
        <v>1</v>
      </c>
      <c r="N526" s="237" t="s">
        <v>39</v>
      </c>
      <c r="O526" s="92"/>
      <c r="P526" s="238">
        <f>O526*H526</f>
        <v>0</v>
      </c>
      <c r="Q526" s="238">
        <v>0</v>
      </c>
      <c r="R526" s="238">
        <f>Q526*H526</f>
        <v>0</v>
      </c>
      <c r="S526" s="238">
        <v>0</v>
      </c>
      <c r="T526" s="239">
        <f>S526*H526</f>
        <v>0</v>
      </c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R526" s="240" t="s">
        <v>170</v>
      </c>
      <c r="AT526" s="240" t="s">
        <v>166</v>
      </c>
      <c r="AU526" s="240" t="s">
        <v>83</v>
      </c>
      <c r="AY526" s="18" t="s">
        <v>164</v>
      </c>
      <c r="BE526" s="241">
        <f>IF(N526="základní",J526,0)</f>
        <v>0</v>
      </c>
      <c r="BF526" s="241">
        <f>IF(N526="snížená",J526,0)</f>
        <v>0</v>
      </c>
      <c r="BG526" s="241">
        <f>IF(N526="zákl. přenesená",J526,0)</f>
        <v>0</v>
      </c>
      <c r="BH526" s="241">
        <f>IF(N526="sníž. přenesená",J526,0)</f>
        <v>0</v>
      </c>
      <c r="BI526" s="241">
        <f>IF(N526="nulová",J526,0)</f>
        <v>0</v>
      </c>
      <c r="BJ526" s="18" t="s">
        <v>81</v>
      </c>
      <c r="BK526" s="241">
        <f>ROUND(I526*H526,2)</f>
        <v>0</v>
      </c>
      <c r="BL526" s="18" t="s">
        <v>170</v>
      </c>
      <c r="BM526" s="240" t="s">
        <v>1713</v>
      </c>
    </row>
    <row r="527" s="14" customFormat="1">
      <c r="A527" s="14"/>
      <c r="B527" s="254"/>
      <c r="C527" s="255"/>
      <c r="D527" s="244" t="s">
        <v>172</v>
      </c>
      <c r="E527" s="256" t="s">
        <v>1</v>
      </c>
      <c r="F527" s="257" t="s">
        <v>1707</v>
      </c>
      <c r="G527" s="255"/>
      <c r="H527" s="256" t="s">
        <v>1</v>
      </c>
      <c r="I527" s="258"/>
      <c r="J527" s="255"/>
      <c r="K527" s="255"/>
      <c r="L527" s="259"/>
      <c r="M527" s="260"/>
      <c r="N527" s="261"/>
      <c r="O527" s="261"/>
      <c r="P527" s="261"/>
      <c r="Q527" s="261"/>
      <c r="R527" s="261"/>
      <c r="S527" s="261"/>
      <c r="T527" s="262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T527" s="263" t="s">
        <v>172</v>
      </c>
      <c r="AU527" s="263" t="s">
        <v>83</v>
      </c>
      <c r="AV527" s="14" t="s">
        <v>81</v>
      </c>
      <c r="AW527" s="14" t="s">
        <v>31</v>
      </c>
      <c r="AX527" s="14" t="s">
        <v>12</v>
      </c>
      <c r="AY527" s="263" t="s">
        <v>164</v>
      </c>
    </row>
    <row r="528" s="13" customFormat="1">
      <c r="A528" s="13"/>
      <c r="B528" s="242"/>
      <c r="C528" s="243"/>
      <c r="D528" s="244" t="s">
        <v>172</v>
      </c>
      <c r="E528" s="245" t="s">
        <v>1</v>
      </c>
      <c r="F528" s="246" t="s">
        <v>81</v>
      </c>
      <c r="G528" s="243"/>
      <c r="H528" s="247">
        <v>1</v>
      </c>
      <c r="I528" s="248"/>
      <c r="J528" s="243"/>
      <c r="K528" s="243"/>
      <c r="L528" s="249"/>
      <c r="M528" s="250"/>
      <c r="N528" s="251"/>
      <c r="O528" s="251"/>
      <c r="P528" s="251"/>
      <c r="Q528" s="251"/>
      <c r="R528" s="251"/>
      <c r="S528" s="251"/>
      <c r="T528" s="252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53" t="s">
        <v>172</v>
      </c>
      <c r="AU528" s="253" t="s">
        <v>83</v>
      </c>
      <c r="AV528" s="13" t="s">
        <v>83</v>
      </c>
      <c r="AW528" s="13" t="s">
        <v>31</v>
      </c>
      <c r="AX528" s="13" t="s">
        <v>81</v>
      </c>
      <c r="AY528" s="253" t="s">
        <v>164</v>
      </c>
    </row>
    <row r="529" s="2" customFormat="1" ht="16.5" customHeight="1">
      <c r="A529" s="39"/>
      <c r="B529" s="40"/>
      <c r="C529" s="286" t="s">
        <v>626</v>
      </c>
      <c r="D529" s="286" t="s">
        <v>488</v>
      </c>
      <c r="E529" s="287" t="s">
        <v>1714</v>
      </c>
      <c r="F529" s="288" t="s">
        <v>1715</v>
      </c>
      <c r="G529" s="289" t="s">
        <v>556</v>
      </c>
      <c r="H529" s="290">
        <v>1</v>
      </c>
      <c r="I529" s="291"/>
      <c r="J529" s="292">
        <f>ROUND(I529*H529,2)</f>
        <v>0</v>
      </c>
      <c r="K529" s="293"/>
      <c r="L529" s="294"/>
      <c r="M529" s="295" t="s">
        <v>1</v>
      </c>
      <c r="N529" s="296" t="s">
        <v>39</v>
      </c>
      <c r="O529" s="92"/>
      <c r="P529" s="238">
        <f>O529*H529</f>
        <v>0</v>
      </c>
      <c r="Q529" s="238">
        <v>0.0019</v>
      </c>
      <c r="R529" s="238">
        <f>Q529*H529</f>
        <v>0.0019</v>
      </c>
      <c r="S529" s="238">
        <v>0</v>
      </c>
      <c r="T529" s="239">
        <f>S529*H529</f>
        <v>0</v>
      </c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R529" s="240" t="s">
        <v>222</v>
      </c>
      <c r="AT529" s="240" t="s">
        <v>488</v>
      </c>
      <c r="AU529" s="240" t="s">
        <v>83</v>
      </c>
      <c r="AY529" s="18" t="s">
        <v>164</v>
      </c>
      <c r="BE529" s="241">
        <f>IF(N529="základní",J529,0)</f>
        <v>0</v>
      </c>
      <c r="BF529" s="241">
        <f>IF(N529="snížená",J529,0)</f>
        <v>0</v>
      </c>
      <c r="BG529" s="241">
        <f>IF(N529="zákl. přenesená",J529,0)</f>
        <v>0</v>
      </c>
      <c r="BH529" s="241">
        <f>IF(N529="sníž. přenesená",J529,0)</f>
        <v>0</v>
      </c>
      <c r="BI529" s="241">
        <f>IF(N529="nulová",J529,0)</f>
        <v>0</v>
      </c>
      <c r="BJ529" s="18" t="s">
        <v>81</v>
      </c>
      <c r="BK529" s="241">
        <f>ROUND(I529*H529,2)</f>
        <v>0</v>
      </c>
      <c r="BL529" s="18" t="s">
        <v>170</v>
      </c>
      <c r="BM529" s="240" t="s">
        <v>1716</v>
      </c>
    </row>
    <row r="530" s="14" customFormat="1">
      <c r="A530" s="14"/>
      <c r="B530" s="254"/>
      <c r="C530" s="255"/>
      <c r="D530" s="244" t="s">
        <v>172</v>
      </c>
      <c r="E530" s="256" t="s">
        <v>1</v>
      </c>
      <c r="F530" s="257" t="s">
        <v>1707</v>
      </c>
      <c r="G530" s="255"/>
      <c r="H530" s="256" t="s">
        <v>1</v>
      </c>
      <c r="I530" s="258"/>
      <c r="J530" s="255"/>
      <c r="K530" s="255"/>
      <c r="L530" s="259"/>
      <c r="M530" s="260"/>
      <c r="N530" s="261"/>
      <c r="O530" s="261"/>
      <c r="P530" s="261"/>
      <c r="Q530" s="261"/>
      <c r="R530" s="261"/>
      <c r="S530" s="261"/>
      <c r="T530" s="262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63" t="s">
        <v>172</v>
      </c>
      <c r="AU530" s="263" t="s">
        <v>83</v>
      </c>
      <c r="AV530" s="14" t="s">
        <v>81</v>
      </c>
      <c r="AW530" s="14" t="s">
        <v>31</v>
      </c>
      <c r="AX530" s="14" t="s">
        <v>12</v>
      </c>
      <c r="AY530" s="263" t="s">
        <v>164</v>
      </c>
    </row>
    <row r="531" s="13" customFormat="1">
      <c r="A531" s="13"/>
      <c r="B531" s="242"/>
      <c r="C531" s="243"/>
      <c r="D531" s="244" t="s">
        <v>172</v>
      </c>
      <c r="E531" s="245" t="s">
        <v>1</v>
      </c>
      <c r="F531" s="246" t="s">
        <v>81</v>
      </c>
      <c r="G531" s="243"/>
      <c r="H531" s="247">
        <v>1</v>
      </c>
      <c r="I531" s="248"/>
      <c r="J531" s="243"/>
      <c r="K531" s="243"/>
      <c r="L531" s="249"/>
      <c r="M531" s="250"/>
      <c r="N531" s="251"/>
      <c r="O531" s="251"/>
      <c r="P531" s="251"/>
      <c r="Q531" s="251"/>
      <c r="R531" s="251"/>
      <c r="S531" s="251"/>
      <c r="T531" s="252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T531" s="253" t="s">
        <v>172</v>
      </c>
      <c r="AU531" s="253" t="s">
        <v>83</v>
      </c>
      <c r="AV531" s="13" t="s">
        <v>83</v>
      </c>
      <c r="AW531" s="13" t="s">
        <v>31</v>
      </c>
      <c r="AX531" s="13" t="s">
        <v>81</v>
      </c>
      <c r="AY531" s="253" t="s">
        <v>164</v>
      </c>
    </row>
    <row r="532" s="12" customFormat="1" ht="22.8" customHeight="1">
      <c r="A532" s="12"/>
      <c r="B532" s="212"/>
      <c r="C532" s="213"/>
      <c r="D532" s="214" t="s">
        <v>73</v>
      </c>
      <c r="E532" s="226" t="s">
        <v>230</v>
      </c>
      <c r="F532" s="226" t="s">
        <v>1717</v>
      </c>
      <c r="G532" s="213"/>
      <c r="H532" s="213"/>
      <c r="I532" s="216"/>
      <c r="J532" s="227">
        <f>BK532</f>
        <v>0</v>
      </c>
      <c r="K532" s="213"/>
      <c r="L532" s="218"/>
      <c r="M532" s="219"/>
      <c r="N532" s="220"/>
      <c r="O532" s="220"/>
      <c r="P532" s="221">
        <f>SUM(P533:P586)</f>
        <v>0</v>
      </c>
      <c r="Q532" s="220"/>
      <c r="R532" s="221">
        <f>SUM(R533:R586)</f>
        <v>20.682862</v>
      </c>
      <c r="S532" s="220"/>
      <c r="T532" s="222">
        <f>SUM(T533:T586)</f>
        <v>0</v>
      </c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R532" s="223" t="s">
        <v>81</v>
      </c>
      <c r="AT532" s="224" t="s">
        <v>73</v>
      </c>
      <c r="AU532" s="224" t="s">
        <v>81</v>
      </c>
      <c r="AY532" s="223" t="s">
        <v>164</v>
      </c>
      <c r="BK532" s="225">
        <f>SUM(BK533:BK586)</f>
        <v>0</v>
      </c>
    </row>
    <row r="533" s="2" customFormat="1" ht="33" customHeight="1">
      <c r="A533" s="39"/>
      <c r="B533" s="40"/>
      <c r="C533" s="228" t="s">
        <v>630</v>
      </c>
      <c r="D533" s="228" t="s">
        <v>166</v>
      </c>
      <c r="E533" s="229" t="s">
        <v>892</v>
      </c>
      <c r="F533" s="230" t="s">
        <v>893</v>
      </c>
      <c r="G533" s="231" t="s">
        <v>240</v>
      </c>
      <c r="H533" s="232">
        <v>63</v>
      </c>
      <c r="I533" s="233"/>
      <c r="J533" s="234">
        <f>ROUND(I533*H533,2)</f>
        <v>0</v>
      </c>
      <c r="K533" s="235"/>
      <c r="L533" s="45"/>
      <c r="M533" s="236" t="s">
        <v>1</v>
      </c>
      <c r="N533" s="237" t="s">
        <v>39</v>
      </c>
      <c r="O533" s="92"/>
      <c r="P533" s="238">
        <f>O533*H533</f>
        <v>0</v>
      </c>
      <c r="Q533" s="238">
        <v>0.12948000000000001</v>
      </c>
      <c r="R533" s="238">
        <f>Q533*H533</f>
        <v>8.1572400000000016</v>
      </c>
      <c r="S533" s="238">
        <v>0</v>
      </c>
      <c r="T533" s="239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40" t="s">
        <v>170</v>
      </c>
      <c r="AT533" s="240" t="s">
        <v>166</v>
      </c>
      <c r="AU533" s="240" t="s">
        <v>83</v>
      </c>
      <c r="AY533" s="18" t="s">
        <v>164</v>
      </c>
      <c r="BE533" s="241">
        <f>IF(N533="základní",J533,0)</f>
        <v>0</v>
      </c>
      <c r="BF533" s="241">
        <f>IF(N533="snížená",J533,0)</f>
        <v>0</v>
      </c>
      <c r="BG533" s="241">
        <f>IF(N533="zákl. přenesená",J533,0)</f>
        <v>0</v>
      </c>
      <c r="BH533" s="241">
        <f>IF(N533="sníž. přenesená",J533,0)</f>
        <v>0</v>
      </c>
      <c r="BI533" s="241">
        <f>IF(N533="nulová",J533,0)</f>
        <v>0</v>
      </c>
      <c r="BJ533" s="18" t="s">
        <v>81</v>
      </c>
      <c r="BK533" s="241">
        <f>ROUND(I533*H533,2)</f>
        <v>0</v>
      </c>
      <c r="BL533" s="18" t="s">
        <v>170</v>
      </c>
      <c r="BM533" s="240" t="s">
        <v>1718</v>
      </c>
    </row>
    <row r="534" s="14" customFormat="1">
      <c r="A534" s="14"/>
      <c r="B534" s="254"/>
      <c r="C534" s="255"/>
      <c r="D534" s="244" t="s">
        <v>172</v>
      </c>
      <c r="E534" s="256" t="s">
        <v>1</v>
      </c>
      <c r="F534" s="257" t="s">
        <v>242</v>
      </c>
      <c r="G534" s="255"/>
      <c r="H534" s="256" t="s">
        <v>1</v>
      </c>
      <c r="I534" s="258"/>
      <c r="J534" s="255"/>
      <c r="K534" s="255"/>
      <c r="L534" s="259"/>
      <c r="M534" s="260"/>
      <c r="N534" s="261"/>
      <c r="O534" s="261"/>
      <c r="P534" s="261"/>
      <c r="Q534" s="261"/>
      <c r="R534" s="261"/>
      <c r="S534" s="261"/>
      <c r="T534" s="262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T534" s="263" t="s">
        <v>172</v>
      </c>
      <c r="AU534" s="263" t="s">
        <v>83</v>
      </c>
      <c r="AV534" s="14" t="s">
        <v>81</v>
      </c>
      <c r="AW534" s="14" t="s">
        <v>31</v>
      </c>
      <c r="AX534" s="14" t="s">
        <v>12</v>
      </c>
      <c r="AY534" s="263" t="s">
        <v>164</v>
      </c>
    </row>
    <row r="535" s="14" customFormat="1">
      <c r="A535" s="14"/>
      <c r="B535" s="254"/>
      <c r="C535" s="255"/>
      <c r="D535" s="244" t="s">
        <v>172</v>
      </c>
      <c r="E535" s="256" t="s">
        <v>1</v>
      </c>
      <c r="F535" s="257" t="s">
        <v>1593</v>
      </c>
      <c r="G535" s="255"/>
      <c r="H535" s="256" t="s">
        <v>1</v>
      </c>
      <c r="I535" s="258"/>
      <c r="J535" s="255"/>
      <c r="K535" s="255"/>
      <c r="L535" s="259"/>
      <c r="M535" s="260"/>
      <c r="N535" s="261"/>
      <c r="O535" s="261"/>
      <c r="P535" s="261"/>
      <c r="Q535" s="261"/>
      <c r="R535" s="261"/>
      <c r="S535" s="261"/>
      <c r="T535" s="262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63" t="s">
        <v>172</v>
      </c>
      <c r="AU535" s="263" t="s">
        <v>83</v>
      </c>
      <c r="AV535" s="14" t="s">
        <v>81</v>
      </c>
      <c r="AW535" s="14" t="s">
        <v>31</v>
      </c>
      <c r="AX535" s="14" t="s">
        <v>12</v>
      </c>
      <c r="AY535" s="263" t="s">
        <v>164</v>
      </c>
    </row>
    <row r="536" s="13" customFormat="1">
      <c r="A536" s="13"/>
      <c r="B536" s="242"/>
      <c r="C536" s="243"/>
      <c r="D536" s="244" t="s">
        <v>172</v>
      </c>
      <c r="E536" s="245" t="s">
        <v>1</v>
      </c>
      <c r="F536" s="246" t="s">
        <v>1594</v>
      </c>
      <c r="G536" s="243"/>
      <c r="H536" s="247">
        <v>63</v>
      </c>
      <c r="I536" s="248"/>
      <c r="J536" s="243"/>
      <c r="K536" s="243"/>
      <c r="L536" s="249"/>
      <c r="M536" s="250"/>
      <c r="N536" s="251"/>
      <c r="O536" s="251"/>
      <c r="P536" s="251"/>
      <c r="Q536" s="251"/>
      <c r="R536" s="251"/>
      <c r="S536" s="251"/>
      <c r="T536" s="252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53" t="s">
        <v>172</v>
      </c>
      <c r="AU536" s="253" t="s">
        <v>83</v>
      </c>
      <c r="AV536" s="13" t="s">
        <v>83</v>
      </c>
      <c r="AW536" s="13" t="s">
        <v>31</v>
      </c>
      <c r="AX536" s="13" t="s">
        <v>12</v>
      </c>
      <c r="AY536" s="253" t="s">
        <v>164</v>
      </c>
    </row>
    <row r="537" s="15" customFormat="1">
      <c r="A537" s="15"/>
      <c r="B537" s="264"/>
      <c r="C537" s="265"/>
      <c r="D537" s="244" t="s">
        <v>172</v>
      </c>
      <c r="E537" s="266" t="s">
        <v>1</v>
      </c>
      <c r="F537" s="267" t="s">
        <v>180</v>
      </c>
      <c r="G537" s="265"/>
      <c r="H537" s="268">
        <v>63</v>
      </c>
      <c r="I537" s="269"/>
      <c r="J537" s="265"/>
      <c r="K537" s="265"/>
      <c r="L537" s="270"/>
      <c r="M537" s="271"/>
      <c r="N537" s="272"/>
      <c r="O537" s="272"/>
      <c r="P537" s="272"/>
      <c r="Q537" s="272"/>
      <c r="R537" s="272"/>
      <c r="S537" s="272"/>
      <c r="T537" s="273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T537" s="274" t="s">
        <v>172</v>
      </c>
      <c r="AU537" s="274" t="s">
        <v>83</v>
      </c>
      <c r="AV537" s="15" t="s">
        <v>170</v>
      </c>
      <c r="AW537" s="15" t="s">
        <v>31</v>
      </c>
      <c r="AX537" s="15" t="s">
        <v>81</v>
      </c>
      <c r="AY537" s="274" t="s">
        <v>164</v>
      </c>
    </row>
    <row r="538" s="2" customFormat="1" ht="33" customHeight="1">
      <c r="A538" s="39"/>
      <c r="B538" s="40"/>
      <c r="C538" s="228" t="s">
        <v>636</v>
      </c>
      <c r="D538" s="228" t="s">
        <v>166</v>
      </c>
      <c r="E538" s="229" t="s">
        <v>896</v>
      </c>
      <c r="F538" s="230" t="s">
        <v>897</v>
      </c>
      <c r="G538" s="231" t="s">
        <v>240</v>
      </c>
      <c r="H538" s="232">
        <v>120</v>
      </c>
      <c r="I538" s="233"/>
      <c r="J538" s="234">
        <f>ROUND(I538*H538,2)</f>
        <v>0</v>
      </c>
      <c r="K538" s="235"/>
      <c r="L538" s="45"/>
      <c r="M538" s="236" t="s">
        <v>1</v>
      </c>
      <c r="N538" s="237" t="s">
        <v>39</v>
      </c>
      <c r="O538" s="92"/>
      <c r="P538" s="238">
        <f>O538*H538</f>
        <v>0</v>
      </c>
      <c r="Q538" s="238">
        <v>0.10398</v>
      </c>
      <c r="R538" s="238">
        <f>Q538*H538</f>
        <v>12.477600000000001</v>
      </c>
      <c r="S538" s="238">
        <v>0</v>
      </c>
      <c r="T538" s="239">
        <f>S538*H538</f>
        <v>0</v>
      </c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R538" s="240" t="s">
        <v>170</v>
      </c>
      <c r="AT538" s="240" t="s">
        <v>166</v>
      </c>
      <c r="AU538" s="240" t="s">
        <v>83</v>
      </c>
      <c r="AY538" s="18" t="s">
        <v>164</v>
      </c>
      <c r="BE538" s="241">
        <f>IF(N538="základní",J538,0)</f>
        <v>0</v>
      </c>
      <c r="BF538" s="241">
        <f>IF(N538="snížená",J538,0)</f>
        <v>0</v>
      </c>
      <c r="BG538" s="241">
        <f>IF(N538="zákl. přenesená",J538,0)</f>
        <v>0</v>
      </c>
      <c r="BH538" s="241">
        <f>IF(N538="sníž. přenesená",J538,0)</f>
        <v>0</v>
      </c>
      <c r="BI538" s="241">
        <f>IF(N538="nulová",J538,0)</f>
        <v>0</v>
      </c>
      <c r="BJ538" s="18" t="s">
        <v>81</v>
      </c>
      <c r="BK538" s="241">
        <f>ROUND(I538*H538,2)</f>
        <v>0</v>
      </c>
      <c r="BL538" s="18" t="s">
        <v>170</v>
      </c>
      <c r="BM538" s="240" t="s">
        <v>1719</v>
      </c>
    </row>
    <row r="539" s="14" customFormat="1">
      <c r="A539" s="14"/>
      <c r="B539" s="254"/>
      <c r="C539" s="255"/>
      <c r="D539" s="244" t="s">
        <v>172</v>
      </c>
      <c r="E539" s="256" t="s">
        <v>1</v>
      </c>
      <c r="F539" s="257" t="s">
        <v>242</v>
      </c>
      <c r="G539" s="255"/>
      <c r="H539" s="256" t="s">
        <v>1</v>
      </c>
      <c r="I539" s="258"/>
      <c r="J539" s="255"/>
      <c r="K539" s="255"/>
      <c r="L539" s="259"/>
      <c r="M539" s="260"/>
      <c r="N539" s="261"/>
      <c r="O539" s="261"/>
      <c r="P539" s="261"/>
      <c r="Q539" s="261"/>
      <c r="R539" s="261"/>
      <c r="S539" s="261"/>
      <c r="T539" s="262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T539" s="263" t="s">
        <v>172</v>
      </c>
      <c r="AU539" s="263" t="s">
        <v>83</v>
      </c>
      <c r="AV539" s="14" t="s">
        <v>81</v>
      </c>
      <c r="AW539" s="14" t="s">
        <v>31</v>
      </c>
      <c r="AX539" s="14" t="s">
        <v>12</v>
      </c>
      <c r="AY539" s="263" t="s">
        <v>164</v>
      </c>
    </row>
    <row r="540" s="14" customFormat="1">
      <c r="A540" s="14"/>
      <c r="B540" s="254"/>
      <c r="C540" s="255"/>
      <c r="D540" s="244" t="s">
        <v>172</v>
      </c>
      <c r="E540" s="256" t="s">
        <v>1</v>
      </c>
      <c r="F540" s="257" t="s">
        <v>1583</v>
      </c>
      <c r="G540" s="255"/>
      <c r="H540" s="256" t="s">
        <v>1</v>
      </c>
      <c r="I540" s="258"/>
      <c r="J540" s="255"/>
      <c r="K540" s="255"/>
      <c r="L540" s="259"/>
      <c r="M540" s="260"/>
      <c r="N540" s="261"/>
      <c r="O540" s="261"/>
      <c r="P540" s="261"/>
      <c r="Q540" s="261"/>
      <c r="R540" s="261"/>
      <c r="S540" s="261"/>
      <c r="T540" s="262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63" t="s">
        <v>172</v>
      </c>
      <c r="AU540" s="263" t="s">
        <v>83</v>
      </c>
      <c r="AV540" s="14" t="s">
        <v>81</v>
      </c>
      <c r="AW540" s="14" t="s">
        <v>31</v>
      </c>
      <c r="AX540" s="14" t="s">
        <v>12</v>
      </c>
      <c r="AY540" s="263" t="s">
        <v>164</v>
      </c>
    </row>
    <row r="541" s="13" customFormat="1">
      <c r="A541" s="13"/>
      <c r="B541" s="242"/>
      <c r="C541" s="243"/>
      <c r="D541" s="244" t="s">
        <v>172</v>
      </c>
      <c r="E541" s="245" t="s">
        <v>1</v>
      </c>
      <c r="F541" s="246" t="s">
        <v>1596</v>
      </c>
      <c r="G541" s="243"/>
      <c r="H541" s="247">
        <v>120</v>
      </c>
      <c r="I541" s="248"/>
      <c r="J541" s="243"/>
      <c r="K541" s="243"/>
      <c r="L541" s="249"/>
      <c r="M541" s="250"/>
      <c r="N541" s="251"/>
      <c r="O541" s="251"/>
      <c r="P541" s="251"/>
      <c r="Q541" s="251"/>
      <c r="R541" s="251"/>
      <c r="S541" s="251"/>
      <c r="T541" s="252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T541" s="253" t="s">
        <v>172</v>
      </c>
      <c r="AU541" s="253" t="s">
        <v>83</v>
      </c>
      <c r="AV541" s="13" t="s">
        <v>83</v>
      </c>
      <c r="AW541" s="13" t="s">
        <v>31</v>
      </c>
      <c r="AX541" s="13" t="s">
        <v>12</v>
      </c>
      <c r="AY541" s="253" t="s">
        <v>164</v>
      </c>
    </row>
    <row r="542" s="15" customFormat="1">
      <c r="A542" s="15"/>
      <c r="B542" s="264"/>
      <c r="C542" s="265"/>
      <c r="D542" s="244" t="s">
        <v>172</v>
      </c>
      <c r="E542" s="266" t="s">
        <v>1</v>
      </c>
      <c r="F542" s="267" t="s">
        <v>180</v>
      </c>
      <c r="G542" s="265"/>
      <c r="H542" s="268">
        <v>120</v>
      </c>
      <c r="I542" s="269"/>
      <c r="J542" s="265"/>
      <c r="K542" s="265"/>
      <c r="L542" s="270"/>
      <c r="M542" s="271"/>
      <c r="N542" s="272"/>
      <c r="O542" s="272"/>
      <c r="P542" s="272"/>
      <c r="Q542" s="272"/>
      <c r="R542" s="272"/>
      <c r="S542" s="272"/>
      <c r="T542" s="273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T542" s="274" t="s">
        <v>172</v>
      </c>
      <c r="AU542" s="274" t="s">
        <v>83</v>
      </c>
      <c r="AV542" s="15" t="s">
        <v>170</v>
      </c>
      <c r="AW542" s="15" t="s">
        <v>31</v>
      </c>
      <c r="AX542" s="15" t="s">
        <v>81</v>
      </c>
      <c r="AY542" s="274" t="s">
        <v>164</v>
      </c>
    </row>
    <row r="543" s="2" customFormat="1" ht="24.15" customHeight="1">
      <c r="A543" s="39"/>
      <c r="B543" s="40"/>
      <c r="C543" s="228" t="s">
        <v>640</v>
      </c>
      <c r="D543" s="228" t="s">
        <v>166</v>
      </c>
      <c r="E543" s="229" t="s">
        <v>905</v>
      </c>
      <c r="F543" s="230" t="s">
        <v>906</v>
      </c>
      <c r="G543" s="231" t="s">
        <v>240</v>
      </c>
      <c r="H543" s="232">
        <v>369.39999999999998</v>
      </c>
      <c r="I543" s="233"/>
      <c r="J543" s="234">
        <f>ROUND(I543*H543,2)</f>
        <v>0</v>
      </c>
      <c r="K543" s="235"/>
      <c r="L543" s="45"/>
      <c r="M543" s="236" t="s">
        <v>1</v>
      </c>
      <c r="N543" s="237" t="s">
        <v>39</v>
      </c>
      <c r="O543" s="92"/>
      <c r="P543" s="238">
        <f>O543*H543</f>
        <v>0</v>
      </c>
      <c r="Q543" s="238">
        <v>1.0000000000000001E-05</v>
      </c>
      <c r="R543" s="238">
        <f>Q543*H543</f>
        <v>0.0036940000000000002</v>
      </c>
      <c r="S543" s="238">
        <v>0</v>
      </c>
      <c r="T543" s="239">
        <f>S543*H543</f>
        <v>0</v>
      </c>
      <c r="U543" s="39"/>
      <c r="V543" s="39"/>
      <c r="W543" s="39"/>
      <c r="X543" s="39"/>
      <c r="Y543" s="39"/>
      <c r="Z543" s="39"/>
      <c r="AA543" s="39"/>
      <c r="AB543" s="39"/>
      <c r="AC543" s="39"/>
      <c r="AD543" s="39"/>
      <c r="AE543" s="39"/>
      <c r="AR543" s="240" t="s">
        <v>170</v>
      </c>
      <c r="AT543" s="240" t="s">
        <v>166</v>
      </c>
      <c r="AU543" s="240" t="s">
        <v>83</v>
      </c>
      <c r="AY543" s="18" t="s">
        <v>164</v>
      </c>
      <c r="BE543" s="241">
        <f>IF(N543="základní",J543,0)</f>
        <v>0</v>
      </c>
      <c r="BF543" s="241">
        <f>IF(N543="snížená",J543,0)</f>
        <v>0</v>
      </c>
      <c r="BG543" s="241">
        <f>IF(N543="zákl. přenesená",J543,0)</f>
        <v>0</v>
      </c>
      <c r="BH543" s="241">
        <f>IF(N543="sníž. přenesená",J543,0)</f>
        <v>0</v>
      </c>
      <c r="BI543" s="241">
        <f>IF(N543="nulová",J543,0)</f>
        <v>0</v>
      </c>
      <c r="BJ543" s="18" t="s">
        <v>81</v>
      </c>
      <c r="BK543" s="241">
        <f>ROUND(I543*H543,2)</f>
        <v>0</v>
      </c>
      <c r="BL543" s="18" t="s">
        <v>170</v>
      </c>
      <c r="BM543" s="240" t="s">
        <v>1720</v>
      </c>
    </row>
    <row r="544" s="14" customFormat="1">
      <c r="A544" s="14"/>
      <c r="B544" s="254"/>
      <c r="C544" s="255"/>
      <c r="D544" s="244" t="s">
        <v>172</v>
      </c>
      <c r="E544" s="256" t="s">
        <v>1</v>
      </c>
      <c r="F544" s="257" t="s">
        <v>208</v>
      </c>
      <c r="G544" s="255"/>
      <c r="H544" s="256" t="s">
        <v>1</v>
      </c>
      <c r="I544" s="258"/>
      <c r="J544" s="255"/>
      <c r="K544" s="255"/>
      <c r="L544" s="259"/>
      <c r="M544" s="260"/>
      <c r="N544" s="261"/>
      <c r="O544" s="261"/>
      <c r="P544" s="261"/>
      <c r="Q544" s="261"/>
      <c r="R544" s="261"/>
      <c r="S544" s="261"/>
      <c r="T544" s="262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T544" s="263" t="s">
        <v>172</v>
      </c>
      <c r="AU544" s="263" t="s">
        <v>83</v>
      </c>
      <c r="AV544" s="14" t="s">
        <v>81</v>
      </c>
      <c r="AW544" s="14" t="s">
        <v>31</v>
      </c>
      <c r="AX544" s="14" t="s">
        <v>12</v>
      </c>
      <c r="AY544" s="263" t="s">
        <v>164</v>
      </c>
    </row>
    <row r="545" s="14" customFormat="1">
      <c r="A545" s="14"/>
      <c r="B545" s="254"/>
      <c r="C545" s="255"/>
      <c r="D545" s="244" t="s">
        <v>172</v>
      </c>
      <c r="E545" s="256" t="s">
        <v>1</v>
      </c>
      <c r="F545" s="257" t="s">
        <v>1721</v>
      </c>
      <c r="G545" s="255"/>
      <c r="H545" s="256" t="s">
        <v>1</v>
      </c>
      <c r="I545" s="258"/>
      <c r="J545" s="255"/>
      <c r="K545" s="255"/>
      <c r="L545" s="259"/>
      <c r="M545" s="260"/>
      <c r="N545" s="261"/>
      <c r="O545" s="261"/>
      <c r="P545" s="261"/>
      <c r="Q545" s="261"/>
      <c r="R545" s="261"/>
      <c r="S545" s="261"/>
      <c r="T545" s="262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T545" s="263" t="s">
        <v>172</v>
      </c>
      <c r="AU545" s="263" t="s">
        <v>83</v>
      </c>
      <c r="AV545" s="14" t="s">
        <v>81</v>
      </c>
      <c r="AW545" s="14" t="s">
        <v>31</v>
      </c>
      <c r="AX545" s="14" t="s">
        <v>12</v>
      </c>
      <c r="AY545" s="263" t="s">
        <v>164</v>
      </c>
    </row>
    <row r="546" s="13" customFormat="1">
      <c r="A546" s="13"/>
      <c r="B546" s="242"/>
      <c r="C546" s="243"/>
      <c r="D546" s="244" t="s">
        <v>172</v>
      </c>
      <c r="E546" s="245" t="s">
        <v>1</v>
      </c>
      <c r="F546" s="246" t="s">
        <v>1722</v>
      </c>
      <c r="G546" s="243"/>
      <c r="H546" s="247">
        <v>188.80000000000001</v>
      </c>
      <c r="I546" s="248"/>
      <c r="J546" s="243"/>
      <c r="K546" s="243"/>
      <c r="L546" s="249"/>
      <c r="M546" s="250"/>
      <c r="N546" s="251"/>
      <c r="O546" s="251"/>
      <c r="P546" s="251"/>
      <c r="Q546" s="251"/>
      <c r="R546" s="251"/>
      <c r="S546" s="251"/>
      <c r="T546" s="252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T546" s="253" t="s">
        <v>172</v>
      </c>
      <c r="AU546" s="253" t="s">
        <v>83</v>
      </c>
      <c r="AV546" s="13" t="s">
        <v>83</v>
      </c>
      <c r="AW546" s="13" t="s">
        <v>31</v>
      </c>
      <c r="AX546" s="13" t="s">
        <v>12</v>
      </c>
      <c r="AY546" s="253" t="s">
        <v>164</v>
      </c>
    </row>
    <row r="547" s="14" customFormat="1">
      <c r="A547" s="14"/>
      <c r="B547" s="254"/>
      <c r="C547" s="255"/>
      <c r="D547" s="244" t="s">
        <v>172</v>
      </c>
      <c r="E547" s="256" t="s">
        <v>1</v>
      </c>
      <c r="F547" s="257" t="s">
        <v>213</v>
      </c>
      <c r="G547" s="255"/>
      <c r="H547" s="256" t="s">
        <v>1</v>
      </c>
      <c r="I547" s="258"/>
      <c r="J547" s="255"/>
      <c r="K547" s="255"/>
      <c r="L547" s="259"/>
      <c r="M547" s="260"/>
      <c r="N547" s="261"/>
      <c r="O547" s="261"/>
      <c r="P547" s="261"/>
      <c r="Q547" s="261"/>
      <c r="R547" s="261"/>
      <c r="S547" s="261"/>
      <c r="T547" s="262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63" t="s">
        <v>172</v>
      </c>
      <c r="AU547" s="263" t="s">
        <v>83</v>
      </c>
      <c r="AV547" s="14" t="s">
        <v>81</v>
      </c>
      <c r="AW547" s="14" t="s">
        <v>31</v>
      </c>
      <c r="AX547" s="14" t="s">
        <v>12</v>
      </c>
      <c r="AY547" s="263" t="s">
        <v>164</v>
      </c>
    </row>
    <row r="548" s="14" customFormat="1">
      <c r="A548" s="14"/>
      <c r="B548" s="254"/>
      <c r="C548" s="255"/>
      <c r="D548" s="244" t="s">
        <v>172</v>
      </c>
      <c r="E548" s="256" t="s">
        <v>1</v>
      </c>
      <c r="F548" s="257" t="s">
        <v>1723</v>
      </c>
      <c r="G548" s="255"/>
      <c r="H548" s="256" t="s">
        <v>1</v>
      </c>
      <c r="I548" s="258"/>
      <c r="J548" s="255"/>
      <c r="K548" s="255"/>
      <c r="L548" s="259"/>
      <c r="M548" s="260"/>
      <c r="N548" s="261"/>
      <c r="O548" s="261"/>
      <c r="P548" s="261"/>
      <c r="Q548" s="261"/>
      <c r="R548" s="261"/>
      <c r="S548" s="261"/>
      <c r="T548" s="262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T548" s="263" t="s">
        <v>172</v>
      </c>
      <c r="AU548" s="263" t="s">
        <v>83</v>
      </c>
      <c r="AV548" s="14" t="s">
        <v>81</v>
      </c>
      <c r="AW548" s="14" t="s">
        <v>31</v>
      </c>
      <c r="AX548" s="14" t="s">
        <v>12</v>
      </c>
      <c r="AY548" s="263" t="s">
        <v>164</v>
      </c>
    </row>
    <row r="549" s="13" customFormat="1">
      <c r="A549" s="13"/>
      <c r="B549" s="242"/>
      <c r="C549" s="243"/>
      <c r="D549" s="244" t="s">
        <v>172</v>
      </c>
      <c r="E549" s="245" t="s">
        <v>1</v>
      </c>
      <c r="F549" s="246" t="s">
        <v>1724</v>
      </c>
      <c r="G549" s="243"/>
      <c r="H549" s="247">
        <v>180.59999999999999</v>
      </c>
      <c r="I549" s="248"/>
      <c r="J549" s="243"/>
      <c r="K549" s="243"/>
      <c r="L549" s="249"/>
      <c r="M549" s="250"/>
      <c r="N549" s="251"/>
      <c r="O549" s="251"/>
      <c r="P549" s="251"/>
      <c r="Q549" s="251"/>
      <c r="R549" s="251"/>
      <c r="S549" s="251"/>
      <c r="T549" s="252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T549" s="253" t="s">
        <v>172</v>
      </c>
      <c r="AU549" s="253" t="s">
        <v>83</v>
      </c>
      <c r="AV549" s="13" t="s">
        <v>83</v>
      </c>
      <c r="AW549" s="13" t="s">
        <v>31</v>
      </c>
      <c r="AX549" s="13" t="s">
        <v>12</v>
      </c>
      <c r="AY549" s="253" t="s">
        <v>164</v>
      </c>
    </row>
    <row r="550" s="15" customFormat="1">
      <c r="A550" s="15"/>
      <c r="B550" s="264"/>
      <c r="C550" s="265"/>
      <c r="D550" s="244" t="s">
        <v>172</v>
      </c>
      <c r="E550" s="266" t="s">
        <v>1</v>
      </c>
      <c r="F550" s="267" t="s">
        <v>180</v>
      </c>
      <c r="G550" s="265"/>
      <c r="H550" s="268">
        <v>369.39999999999998</v>
      </c>
      <c r="I550" s="269"/>
      <c r="J550" s="265"/>
      <c r="K550" s="265"/>
      <c r="L550" s="270"/>
      <c r="M550" s="271"/>
      <c r="N550" s="272"/>
      <c r="O550" s="272"/>
      <c r="P550" s="272"/>
      <c r="Q550" s="272"/>
      <c r="R550" s="272"/>
      <c r="S550" s="272"/>
      <c r="T550" s="273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T550" s="274" t="s">
        <v>172</v>
      </c>
      <c r="AU550" s="274" t="s">
        <v>83</v>
      </c>
      <c r="AV550" s="15" t="s">
        <v>170</v>
      </c>
      <c r="AW550" s="15" t="s">
        <v>31</v>
      </c>
      <c r="AX550" s="15" t="s">
        <v>81</v>
      </c>
      <c r="AY550" s="274" t="s">
        <v>164</v>
      </c>
    </row>
    <row r="551" s="2" customFormat="1" ht="24.15" customHeight="1">
      <c r="A551" s="39"/>
      <c r="B551" s="40"/>
      <c r="C551" s="228" t="s">
        <v>644</v>
      </c>
      <c r="D551" s="228" t="s">
        <v>166</v>
      </c>
      <c r="E551" s="229" t="s">
        <v>913</v>
      </c>
      <c r="F551" s="230" t="s">
        <v>914</v>
      </c>
      <c r="G551" s="231" t="s">
        <v>240</v>
      </c>
      <c r="H551" s="232">
        <v>369.39999999999998</v>
      </c>
      <c r="I551" s="233"/>
      <c r="J551" s="234">
        <f>ROUND(I551*H551,2)</f>
        <v>0</v>
      </c>
      <c r="K551" s="235"/>
      <c r="L551" s="45"/>
      <c r="M551" s="236" t="s">
        <v>1</v>
      </c>
      <c r="N551" s="237" t="s">
        <v>39</v>
      </c>
      <c r="O551" s="92"/>
      <c r="P551" s="238">
        <f>O551*H551</f>
        <v>0</v>
      </c>
      <c r="Q551" s="238">
        <v>0.00012</v>
      </c>
      <c r="R551" s="238">
        <f>Q551*H551</f>
        <v>0.044327999999999999</v>
      </c>
      <c r="S551" s="238">
        <v>0</v>
      </c>
      <c r="T551" s="239">
        <f>S551*H551</f>
        <v>0</v>
      </c>
      <c r="U551" s="39"/>
      <c r="V551" s="39"/>
      <c r="W551" s="39"/>
      <c r="X551" s="39"/>
      <c r="Y551" s="39"/>
      <c r="Z551" s="39"/>
      <c r="AA551" s="39"/>
      <c r="AB551" s="39"/>
      <c r="AC551" s="39"/>
      <c r="AD551" s="39"/>
      <c r="AE551" s="39"/>
      <c r="AR551" s="240" t="s">
        <v>170</v>
      </c>
      <c r="AT551" s="240" t="s">
        <v>166</v>
      </c>
      <c r="AU551" s="240" t="s">
        <v>83</v>
      </c>
      <c r="AY551" s="18" t="s">
        <v>164</v>
      </c>
      <c r="BE551" s="241">
        <f>IF(N551="základní",J551,0)</f>
        <v>0</v>
      </c>
      <c r="BF551" s="241">
        <f>IF(N551="snížená",J551,0)</f>
        <v>0</v>
      </c>
      <c r="BG551" s="241">
        <f>IF(N551="zákl. přenesená",J551,0)</f>
        <v>0</v>
      </c>
      <c r="BH551" s="241">
        <f>IF(N551="sníž. přenesená",J551,0)</f>
        <v>0</v>
      </c>
      <c r="BI551" s="241">
        <f>IF(N551="nulová",J551,0)</f>
        <v>0</v>
      </c>
      <c r="BJ551" s="18" t="s">
        <v>81</v>
      </c>
      <c r="BK551" s="241">
        <f>ROUND(I551*H551,2)</f>
        <v>0</v>
      </c>
      <c r="BL551" s="18" t="s">
        <v>170</v>
      </c>
      <c r="BM551" s="240" t="s">
        <v>1725</v>
      </c>
    </row>
    <row r="552" s="14" customFormat="1">
      <c r="A552" s="14"/>
      <c r="B552" s="254"/>
      <c r="C552" s="255"/>
      <c r="D552" s="244" t="s">
        <v>172</v>
      </c>
      <c r="E552" s="256" t="s">
        <v>1</v>
      </c>
      <c r="F552" s="257" t="s">
        <v>208</v>
      </c>
      <c r="G552" s="255"/>
      <c r="H552" s="256" t="s">
        <v>1</v>
      </c>
      <c r="I552" s="258"/>
      <c r="J552" s="255"/>
      <c r="K552" s="255"/>
      <c r="L552" s="259"/>
      <c r="M552" s="260"/>
      <c r="N552" s="261"/>
      <c r="O552" s="261"/>
      <c r="P552" s="261"/>
      <c r="Q552" s="261"/>
      <c r="R552" s="261"/>
      <c r="S552" s="261"/>
      <c r="T552" s="262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T552" s="263" t="s">
        <v>172</v>
      </c>
      <c r="AU552" s="263" t="s">
        <v>83</v>
      </c>
      <c r="AV552" s="14" t="s">
        <v>81</v>
      </c>
      <c r="AW552" s="14" t="s">
        <v>31</v>
      </c>
      <c r="AX552" s="14" t="s">
        <v>12</v>
      </c>
      <c r="AY552" s="263" t="s">
        <v>164</v>
      </c>
    </row>
    <row r="553" s="14" customFormat="1">
      <c r="A553" s="14"/>
      <c r="B553" s="254"/>
      <c r="C553" s="255"/>
      <c r="D553" s="244" t="s">
        <v>172</v>
      </c>
      <c r="E553" s="256" t="s">
        <v>1</v>
      </c>
      <c r="F553" s="257" t="s">
        <v>1721</v>
      </c>
      <c r="G553" s="255"/>
      <c r="H553" s="256" t="s">
        <v>1</v>
      </c>
      <c r="I553" s="258"/>
      <c r="J553" s="255"/>
      <c r="K553" s="255"/>
      <c r="L553" s="259"/>
      <c r="M553" s="260"/>
      <c r="N553" s="261"/>
      <c r="O553" s="261"/>
      <c r="P553" s="261"/>
      <c r="Q553" s="261"/>
      <c r="R553" s="261"/>
      <c r="S553" s="261"/>
      <c r="T553" s="262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T553" s="263" t="s">
        <v>172</v>
      </c>
      <c r="AU553" s="263" t="s">
        <v>83</v>
      </c>
      <c r="AV553" s="14" t="s">
        <v>81</v>
      </c>
      <c r="AW553" s="14" t="s">
        <v>31</v>
      </c>
      <c r="AX553" s="14" t="s">
        <v>12</v>
      </c>
      <c r="AY553" s="263" t="s">
        <v>164</v>
      </c>
    </row>
    <row r="554" s="13" customFormat="1">
      <c r="A554" s="13"/>
      <c r="B554" s="242"/>
      <c r="C554" s="243"/>
      <c r="D554" s="244" t="s">
        <v>172</v>
      </c>
      <c r="E554" s="245" t="s">
        <v>1</v>
      </c>
      <c r="F554" s="246" t="s">
        <v>1722</v>
      </c>
      <c r="G554" s="243"/>
      <c r="H554" s="247">
        <v>188.80000000000001</v>
      </c>
      <c r="I554" s="248"/>
      <c r="J554" s="243"/>
      <c r="K554" s="243"/>
      <c r="L554" s="249"/>
      <c r="M554" s="250"/>
      <c r="N554" s="251"/>
      <c r="O554" s="251"/>
      <c r="P554" s="251"/>
      <c r="Q554" s="251"/>
      <c r="R554" s="251"/>
      <c r="S554" s="251"/>
      <c r="T554" s="252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T554" s="253" t="s">
        <v>172</v>
      </c>
      <c r="AU554" s="253" t="s">
        <v>83</v>
      </c>
      <c r="AV554" s="13" t="s">
        <v>83</v>
      </c>
      <c r="AW554" s="13" t="s">
        <v>31</v>
      </c>
      <c r="AX554" s="13" t="s">
        <v>12</v>
      </c>
      <c r="AY554" s="253" t="s">
        <v>164</v>
      </c>
    </row>
    <row r="555" s="14" customFormat="1">
      <c r="A555" s="14"/>
      <c r="B555" s="254"/>
      <c r="C555" s="255"/>
      <c r="D555" s="244" t="s">
        <v>172</v>
      </c>
      <c r="E555" s="256" t="s">
        <v>1</v>
      </c>
      <c r="F555" s="257" t="s">
        <v>213</v>
      </c>
      <c r="G555" s="255"/>
      <c r="H555" s="256" t="s">
        <v>1</v>
      </c>
      <c r="I555" s="258"/>
      <c r="J555" s="255"/>
      <c r="K555" s="255"/>
      <c r="L555" s="259"/>
      <c r="M555" s="260"/>
      <c r="N555" s="261"/>
      <c r="O555" s="261"/>
      <c r="P555" s="261"/>
      <c r="Q555" s="261"/>
      <c r="R555" s="261"/>
      <c r="S555" s="261"/>
      <c r="T555" s="262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T555" s="263" t="s">
        <v>172</v>
      </c>
      <c r="AU555" s="263" t="s">
        <v>83</v>
      </c>
      <c r="AV555" s="14" t="s">
        <v>81</v>
      </c>
      <c r="AW555" s="14" t="s">
        <v>31</v>
      </c>
      <c r="AX555" s="14" t="s">
        <v>12</v>
      </c>
      <c r="AY555" s="263" t="s">
        <v>164</v>
      </c>
    </row>
    <row r="556" s="14" customFormat="1">
      <c r="A556" s="14"/>
      <c r="B556" s="254"/>
      <c r="C556" s="255"/>
      <c r="D556" s="244" t="s">
        <v>172</v>
      </c>
      <c r="E556" s="256" t="s">
        <v>1</v>
      </c>
      <c r="F556" s="257" t="s">
        <v>1723</v>
      </c>
      <c r="G556" s="255"/>
      <c r="H556" s="256" t="s">
        <v>1</v>
      </c>
      <c r="I556" s="258"/>
      <c r="J556" s="255"/>
      <c r="K556" s="255"/>
      <c r="L556" s="259"/>
      <c r="M556" s="260"/>
      <c r="N556" s="261"/>
      <c r="O556" s="261"/>
      <c r="P556" s="261"/>
      <c r="Q556" s="261"/>
      <c r="R556" s="261"/>
      <c r="S556" s="261"/>
      <c r="T556" s="262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T556" s="263" t="s">
        <v>172</v>
      </c>
      <c r="AU556" s="263" t="s">
        <v>83</v>
      </c>
      <c r="AV556" s="14" t="s">
        <v>81</v>
      </c>
      <c r="AW556" s="14" t="s">
        <v>31</v>
      </c>
      <c r="AX556" s="14" t="s">
        <v>12</v>
      </c>
      <c r="AY556" s="263" t="s">
        <v>164</v>
      </c>
    </row>
    <row r="557" s="13" customFormat="1">
      <c r="A557" s="13"/>
      <c r="B557" s="242"/>
      <c r="C557" s="243"/>
      <c r="D557" s="244" t="s">
        <v>172</v>
      </c>
      <c r="E557" s="245" t="s">
        <v>1</v>
      </c>
      <c r="F557" s="246" t="s">
        <v>1724</v>
      </c>
      <c r="G557" s="243"/>
      <c r="H557" s="247">
        <v>180.59999999999999</v>
      </c>
      <c r="I557" s="248"/>
      <c r="J557" s="243"/>
      <c r="K557" s="243"/>
      <c r="L557" s="249"/>
      <c r="M557" s="250"/>
      <c r="N557" s="251"/>
      <c r="O557" s="251"/>
      <c r="P557" s="251"/>
      <c r="Q557" s="251"/>
      <c r="R557" s="251"/>
      <c r="S557" s="251"/>
      <c r="T557" s="252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T557" s="253" t="s">
        <v>172</v>
      </c>
      <c r="AU557" s="253" t="s">
        <v>83</v>
      </c>
      <c r="AV557" s="13" t="s">
        <v>83</v>
      </c>
      <c r="AW557" s="13" t="s">
        <v>31</v>
      </c>
      <c r="AX557" s="13" t="s">
        <v>12</v>
      </c>
      <c r="AY557" s="253" t="s">
        <v>164</v>
      </c>
    </row>
    <row r="558" s="15" customFormat="1">
      <c r="A558" s="15"/>
      <c r="B558" s="264"/>
      <c r="C558" s="265"/>
      <c r="D558" s="244" t="s">
        <v>172</v>
      </c>
      <c r="E558" s="266" t="s">
        <v>1</v>
      </c>
      <c r="F558" s="267" t="s">
        <v>180</v>
      </c>
      <c r="G558" s="265"/>
      <c r="H558" s="268">
        <v>369.39999999999998</v>
      </c>
      <c r="I558" s="269"/>
      <c r="J558" s="265"/>
      <c r="K558" s="265"/>
      <c r="L558" s="270"/>
      <c r="M558" s="271"/>
      <c r="N558" s="272"/>
      <c r="O558" s="272"/>
      <c r="P558" s="272"/>
      <c r="Q558" s="272"/>
      <c r="R558" s="272"/>
      <c r="S558" s="272"/>
      <c r="T558" s="273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T558" s="274" t="s">
        <v>172</v>
      </c>
      <c r="AU558" s="274" t="s">
        <v>83</v>
      </c>
      <c r="AV558" s="15" t="s">
        <v>170</v>
      </c>
      <c r="AW558" s="15" t="s">
        <v>31</v>
      </c>
      <c r="AX558" s="15" t="s">
        <v>81</v>
      </c>
      <c r="AY558" s="274" t="s">
        <v>164</v>
      </c>
    </row>
    <row r="559" s="2" customFormat="1" ht="24.15" customHeight="1">
      <c r="A559" s="39"/>
      <c r="B559" s="40"/>
      <c r="C559" s="228" t="s">
        <v>651</v>
      </c>
      <c r="D559" s="228" t="s">
        <v>166</v>
      </c>
      <c r="E559" s="229" t="s">
        <v>921</v>
      </c>
      <c r="F559" s="230" t="s">
        <v>922</v>
      </c>
      <c r="G559" s="231" t="s">
        <v>240</v>
      </c>
      <c r="H559" s="232">
        <v>183</v>
      </c>
      <c r="I559" s="233"/>
      <c r="J559" s="234">
        <f>ROUND(I559*H559,2)</f>
        <v>0</v>
      </c>
      <c r="K559" s="235"/>
      <c r="L559" s="45"/>
      <c r="M559" s="236" t="s">
        <v>1</v>
      </c>
      <c r="N559" s="237" t="s">
        <v>39</v>
      </c>
      <c r="O559" s="92"/>
      <c r="P559" s="238">
        <f>O559*H559</f>
        <v>0</v>
      </c>
      <c r="Q559" s="238">
        <v>0</v>
      </c>
      <c r="R559" s="238">
        <f>Q559*H559</f>
        <v>0</v>
      </c>
      <c r="S559" s="238">
        <v>0</v>
      </c>
      <c r="T559" s="239">
        <f>S559*H559</f>
        <v>0</v>
      </c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R559" s="240" t="s">
        <v>170</v>
      </c>
      <c r="AT559" s="240" t="s">
        <v>166</v>
      </c>
      <c r="AU559" s="240" t="s">
        <v>83</v>
      </c>
      <c r="AY559" s="18" t="s">
        <v>164</v>
      </c>
      <c r="BE559" s="241">
        <f>IF(N559="základní",J559,0)</f>
        <v>0</v>
      </c>
      <c r="BF559" s="241">
        <f>IF(N559="snížená",J559,0)</f>
        <v>0</v>
      </c>
      <c r="BG559" s="241">
        <f>IF(N559="zákl. přenesená",J559,0)</f>
        <v>0</v>
      </c>
      <c r="BH559" s="241">
        <f>IF(N559="sníž. přenesená",J559,0)</f>
        <v>0</v>
      </c>
      <c r="BI559" s="241">
        <f>IF(N559="nulová",J559,0)</f>
        <v>0</v>
      </c>
      <c r="BJ559" s="18" t="s">
        <v>81</v>
      </c>
      <c r="BK559" s="241">
        <f>ROUND(I559*H559,2)</f>
        <v>0</v>
      </c>
      <c r="BL559" s="18" t="s">
        <v>170</v>
      </c>
      <c r="BM559" s="240" t="s">
        <v>1726</v>
      </c>
    </row>
    <row r="560" s="14" customFormat="1">
      <c r="A560" s="14"/>
      <c r="B560" s="254"/>
      <c r="C560" s="255"/>
      <c r="D560" s="244" t="s">
        <v>172</v>
      </c>
      <c r="E560" s="256" t="s">
        <v>1</v>
      </c>
      <c r="F560" s="257" t="s">
        <v>242</v>
      </c>
      <c r="G560" s="255"/>
      <c r="H560" s="256" t="s">
        <v>1</v>
      </c>
      <c r="I560" s="258"/>
      <c r="J560" s="255"/>
      <c r="K560" s="255"/>
      <c r="L560" s="259"/>
      <c r="M560" s="260"/>
      <c r="N560" s="261"/>
      <c r="O560" s="261"/>
      <c r="P560" s="261"/>
      <c r="Q560" s="261"/>
      <c r="R560" s="261"/>
      <c r="S560" s="261"/>
      <c r="T560" s="262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63" t="s">
        <v>172</v>
      </c>
      <c r="AU560" s="263" t="s">
        <v>83</v>
      </c>
      <c r="AV560" s="14" t="s">
        <v>81</v>
      </c>
      <c r="AW560" s="14" t="s">
        <v>31</v>
      </c>
      <c r="AX560" s="14" t="s">
        <v>12</v>
      </c>
      <c r="AY560" s="263" t="s">
        <v>164</v>
      </c>
    </row>
    <row r="561" s="14" customFormat="1">
      <c r="A561" s="14"/>
      <c r="B561" s="254"/>
      <c r="C561" s="255"/>
      <c r="D561" s="244" t="s">
        <v>172</v>
      </c>
      <c r="E561" s="256" t="s">
        <v>1</v>
      </c>
      <c r="F561" s="257" t="s">
        <v>1593</v>
      </c>
      <c r="G561" s="255"/>
      <c r="H561" s="256" t="s">
        <v>1</v>
      </c>
      <c r="I561" s="258"/>
      <c r="J561" s="255"/>
      <c r="K561" s="255"/>
      <c r="L561" s="259"/>
      <c r="M561" s="260"/>
      <c r="N561" s="261"/>
      <c r="O561" s="261"/>
      <c r="P561" s="261"/>
      <c r="Q561" s="261"/>
      <c r="R561" s="261"/>
      <c r="S561" s="261"/>
      <c r="T561" s="262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T561" s="263" t="s">
        <v>172</v>
      </c>
      <c r="AU561" s="263" t="s">
        <v>83</v>
      </c>
      <c r="AV561" s="14" t="s">
        <v>81</v>
      </c>
      <c r="AW561" s="14" t="s">
        <v>31</v>
      </c>
      <c r="AX561" s="14" t="s">
        <v>12</v>
      </c>
      <c r="AY561" s="263" t="s">
        <v>164</v>
      </c>
    </row>
    <row r="562" s="13" customFormat="1">
      <c r="A562" s="13"/>
      <c r="B562" s="242"/>
      <c r="C562" s="243"/>
      <c r="D562" s="244" t="s">
        <v>172</v>
      </c>
      <c r="E562" s="245" t="s">
        <v>1</v>
      </c>
      <c r="F562" s="246" t="s">
        <v>1594</v>
      </c>
      <c r="G562" s="243"/>
      <c r="H562" s="247">
        <v>63</v>
      </c>
      <c r="I562" s="248"/>
      <c r="J562" s="243"/>
      <c r="K562" s="243"/>
      <c r="L562" s="249"/>
      <c r="M562" s="250"/>
      <c r="N562" s="251"/>
      <c r="O562" s="251"/>
      <c r="P562" s="251"/>
      <c r="Q562" s="251"/>
      <c r="R562" s="251"/>
      <c r="S562" s="251"/>
      <c r="T562" s="252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T562" s="253" t="s">
        <v>172</v>
      </c>
      <c r="AU562" s="253" t="s">
        <v>83</v>
      </c>
      <c r="AV562" s="13" t="s">
        <v>83</v>
      </c>
      <c r="AW562" s="13" t="s">
        <v>31</v>
      </c>
      <c r="AX562" s="13" t="s">
        <v>12</v>
      </c>
      <c r="AY562" s="253" t="s">
        <v>164</v>
      </c>
    </row>
    <row r="563" s="14" customFormat="1">
      <c r="A563" s="14"/>
      <c r="B563" s="254"/>
      <c r="C563" s="255"/>
      <c r="D563" s="244" t="s">
        <v>172</v>
      </c>
      <c r="E563" s="256" t="s">
        <v>1</v>
      </c>
      <c r="F563" s="257" t="s">
        <v>242</v>
      </c>
      <c r="G563" s="255"/>
      <c r="H563" s="256" t="s">
        <v>1</v>
      </c>
      <c r="I563" s="258"/>
      <c r="J563" s="255"/>
      <c r="K563" s="255"/>
      <c r="L563" s="259"/>
      <c r="M563" s="260"/>
      <c r="N563" s="261"/>
      <c r="O563" s="261"/>
      <c r="P563" s="261"/>
      <c r="Q563" s="261"/>
      <c r="R563" s="261"/>
      <c r="S563" s="261"/>
      <c r="T563" s="262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T563" s="263" t="s">
        <v>172</v>
      </c>
      <c r="AU563" s="263" t="s">
        <v>83</v>
      </c>
      <c r="AV563" s="14" t="s">
        <v>81</v>
      </c>
      <c r="AW563" s="14" t="s">
        <v>31</v>
      </c>
      <c r="AX563" s="14" t="s">
        <v>12</v>
      </c>
      <c r="AY563" s="263" t="s">
        <v>164</v>
      </c>
    </row>
    <row r="564" s="14" customFormat="1">
      <c r="A564" s="14"/>
      <c r="B564" s="254"/>
      <c r="C564" s="255"/>
      <c r="D564" s="244" t="s">
        <v>172</v>
      </c>
      <c r="E564" s="256" t="s">
        <v>1</v>
      </c>
      <c r="F564" s="257" t="s">
        <v>1583</v>
      </c>
      <c r="G564" s="255"/>
      <c r="H564" s="256" t="s">
        <v>1</v>
      </c>
      <c r="I564" s="258"/>
      <c r="J564" s="255"/>
      <c r="K564" s="255"/>
      <c r="L564" s="259"/>
      <c r="M564" s="260"/>
      <c r="N564" s="261"/>
      <c r="O564" s="261"/>
      <c r="P564" s="261"/>
      <c r="Q564" s="261"/>
      <c r="R564" s="261"/>
      <c r="S564" s="261"/>
      <c r="T564" s="262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T564" s="263" t="s">
        <v>172</v>
      </c>
      <c r="AU564" s="263" t="s">
        <v>83</v>
      </c>
      <c r="AV564" s="14" t="s">
        <v>81</v>
      </c>
      <c r="AW564" s="14" t="s">
        <v>31</v>
      </c>
      <c r="AX564" s="14" t="s">
        <v>12</v>
      </c>
      <c r="AY564" s="263" t="s">
        <v>164</v>
      </c>
    </row>
    <row r="565" s="13" customFormat="1">
      <c r="A565" s="13"/>
      <c r="B565" s="242"/>
      <c r="C565" s="243"/>
      <c r="D565" s="244" t="s">
        <v>172</v>
      </c>
      <c r="E565" s="245" t="s">
        <v>1</v>
      </c>
      <c r="F565" s="246" t="s">
        <v>1596</v>
      </c>
      <c r="G565" s="243"/>
      <c r="H565" s="247">
        <v>120</v>
      </c>
      <c r="I565" s="248"/>
      <c r="J565" s="243"/>
      <c r="K565" s="243"/>
      <c r="L565" s="249"/>
      <c r="M565" s="250"/>
      <c r="N565" s="251"/>
      <c r="O565" s="251"/>
      <c r="P565" s="251"/>
      <c r="Q565" s="251"/>
      <c r="R565" s="251"/>
      <c r="S565" s="251"/>
      <c r="T565" s="252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T565" s="253" t="s">
        <v>172</v>
      </c>
      <c r="AU565" s="253" t="s">
        <v>83</v>
      </c>
      <c r="AV565" s="13" t="s">
        <v>83</v>
      </c>
      <c r="AW565" s="13" t="s">
        <v>31</v>
      </c>
      <c r="AX565" s="13" t="s">
        <v>12</v>
      </c>
      <c r="AY565" s="253" t="s">
        <v>164</v>
      </c>
    </row>
    <row r="566" s="15" customFormat="1">
      <c r="A566" s="15"/>
      <c r="B566" s="264"/>
      <c r="C566" s="265"/>
      <c r="D566" s="244" t="s">
        <v>172</v>
      </c>
      <c r="E566" s="266" t="s">
        <v>1</v>
      </c>
      <c r="F566" s="267" t="s">
        <v>180</v>
      </c>
      <c r="G566" s="265"/>
      <c r="H566" s="268">
        <v>183</v>
      </c>
      <c r="I566" s="269"/>
      <c r="J566" s="265"/>
      <c r="K566" s="265"/>
      <c r="L566" s="270"/>
      <c r="M566" s="271"/>
      <c r="N566" s="272"/>
      <c r="O566" s="272"/>
      <c r="P566" s="272"/>
      <c r="Q566" s="272"/>
      <c r="R566" s="272"/>
      <c r="S566" s="272"/>
      <c r="T566" s="273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T566" s="274" t="s">
        <v>172</v>
      </c>
      <c r="AU566" s="274" t="s">
        <v>83</v>
      </c>
      <c r="AV566" s="15" t="s">
        <v>170</v>
      </c>
      <c r="AW566" s="15" t="s">
        <v>31</v>
      </c>
      <c r="AX566" s="15" t="s">
        <v>81</v>
      </c>
      <c r="AY566" s="274" t="s">
        <v>164</v>
      </c>
    </row>
    <row r="567" s="2" customFormat="1" ht="24.15" customHeight="1">
      <c r="A567" s="39"/>
      <c r="B567" s="40"/>
      <c r="C567" s="228" t="s">
        <v>655</v>
      </c>
      <c r="D567" s="228" t="s">
        <v>166</v>
      </c>
      <c r="E567" s="229" t="s">
        <v>925</v>
      </c>
      <c r="F567" s="230" t="s">
        <v>1727</v>
      </c>
      <c r="G567" s="231" t="s">
        <v>169</v>
      </c>
      <c r="H567" s="232">
        <v>86.019999999999996</v>
      </c>
      <c r="I567" s="233"/>
      <c r="J567" s="234">
        <f>ROUND(I567*H567,2)</f>
        <v>0</v>
      </c>
      <c r="K567" s="235"/>
      <c r="L567" s="45"/>
      <c r="M567" s="236" t="s">
        <v>1</v>
      </c>
      <c r="N567" s="237" t="s">
        <v>39</v>
      </c>
      <c r="O567" s="92"/>
      <c r="P567" s="238">
        <f>O567*H567</f>
        <v>0</v>
      </c>
      <c r="Q567" s="238">
        <v>0</v>
      </c>
      <c r="R567" s="238">
        <f>Q567*H567</f>
        <v>0</v>
      </c>
      <c r="S567" s="238">
        <v>0</v>
      </c>
      <c r="T567" s="239">
        <f>S567*H567</f>
        <v>0</v>
      </c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R567" s="240" t="s">
        <v>170</v>
      </c>
      <c r="AT567" s="240" t="s">
        <v>166</v>
      </c>
      <c r="AU567" s="240" t="s">
        <v>83</v>
      </c>
      <c r="AY567" s="18" t="s">
        <v>164</v>
      </c>
      <c r="BE567" s="241">
        <f>IF(N567="základní",J567,0)</f>
        <v>0</v>
      </c>
      <c r="BF567" s="241">
        <f>IF(N567="snížená",J567,0)</f>
        <v>0</v>
      </c>
      <c r="BG567" s="241">
        <f>IF(N567="zákl. přenesená",J567,0)</f>
        <v>0</v>
      </c>
      <c r="BH567" s="241">
        <f>IF(N567="sníž. přenesená",J567,0)</f>
        <v>0</v>
      </c>
      <c r="BI567" s="241">
        <f>IF(N567="nulová",J567,0)</f>
        <v>0</v>
      </c>
      <c r="BJ567" s="18" t="s">
        <v>81</v>
      </c>
      <c r="BK567" s="241">
        <f>ROUND(I567*H567,2)</f>
        <v>0</v>
      </c>
      <c r="BL567" s="18" t="s">
        <v>170</v>
      </c>
      <c r="BM567" s="240" t="s">
        <v>1728</v>
      </c>
    </row>
    <row r="568" s="14" customFormat="1">
      <c r="A568" s="14"/>
      <c r="B568" s="254"/>
      <c r="C568" s="255"/>
      <c r="D568" s="244" t="s">
        <v>172</v>
      </c>
      <c r="E568" s="256" t="s">
        <v>1</v>
      </c>
      <c r="F568" s="257" t="s">
        <v>177</v>
      </c>
      <c r="G568" s="255"/>
      <c r="H568" s="256" t="s">
        <v>1</v>
      </c>
      <c r="I568" s="258"/>
      <c r="J568" s="255"/>
      <c r="K568" s="255"/>
      <c r="L568" s="259"/>
      <c r="M568" s="260"/>
      <c r="N568" s="261"/>
      <c r="O568" s="261"/>
      <c r="P568" s="261"/>
      <c r="Q568" s="261"/>
      <c r="R568" s="261"/>
      <c r="S568" s="261"/>
      <c r="T568" s="262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63" t="s">
        <v>172</v>
      </c>
      <c r="AU568" s="263" t="s">
        <v>83</v>
      </c>
      <c r="AV568" s="14" t="s">
        <v>81</v>
      </c>
      <c r="AW568" s="14" t="s">
        <v>31</v>
      </c>
      <c r="AX568" s="14" t="s">
        <v>12</v>
      </c>
      <c r="AY568" s="263" t="s">
        <v>164</v>
      </c>
    </row>
    <row r="569" s="14" customFormat="1">
      <c r="A569" s="14"/>
      <c r="B569" s="254"/>
      <c r="C569" s="255"/>
      <c r="D569" s="244" t="s">
        <v>172</v>
      </c>
      <c r="E569" s="256" t="s">
        <v>1</v>
      </c>
      <c r="F569" s="257" t="s">
        <v>1545</v>
      </c>
      <c r="G569" s="255"/>
      <c r="H569" s="256" t="s">
        <v>1</v>
      </c>
      <c r="I569" s="258"/>
      <c r="J569" s="255"/>
      <c r="K569" s="255"/>
      <c r="L569" s="259"/>
      <c r="M569" s="260"/>
      <c r="N569" s="261"/>
      <c r="O569" s="261"/>
      <c r="P569" s="261"/>
      <c r="Q569" s="261"/>
      <c r="R569" s="261"/>
      <c r="S569" s="261"/>
      <c r="T569" s="262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T569" s="263" t="s">
        <v>172</v>
      </c>
      <c r="AU569" s="263" t="s">
        <v>83</v>
      </c>
      <c r="AV569" s="14" t="s">
        <v>81</v>
      </c>
      <c r="AW569" s="14" t="s">
        <v>31</v>
      </c>
      <c r="AX569" s="14" t="s">
        <v>12</v>
      </c>
      <c r="AY569" s="263" t="s">
        <v>164</v>
      </c>
    </row>
    <row r="570" s="13" customFormat="1">
      <c r="A570" s="13"/>
      <c r="B570" s="242"/>
      <c r="C570" s="243"/>
      <c r="D570" s="244" t="s">
        <v>172</v>
      </c>
      <c r="E570" s="245" t="s">
        <v>1</v>
      </c>
      <c r="F570" s="246" t="s">
        <v>1546</v>
      </c>
      <c r="G570" s="243"/>
      <c r="H570" s="247">
        <v>86.019999999999996</v>
      </c>
      <c r="I570" s="248"/>
      <c r="J570" s="243"/>
      <c r="K570" s="243"/>
      <c r="L570" s="249"/>
      <c r="M570" s="250"/>
      <c r="N570" s="251"/>
      <c r="O570" s="251"/>
      <c r="P570" s="251"/>
      <c r="Q570" s="251"/>
      <c r="R570" s="251"/>
      <c r="S570" s="251"/>
      <c r="T570" s="252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T570" s="253" t="s">
        <v>172</v>
      </c>
      <c r="AU570" s="253" t="s">
        <v>83</v>
      </c>
      <c r="AV570" s="13" t="s">
        <v>83</v>
      </c>
      <c r="AW570" s="13" t="s">
        <v>31</v>
      </c>
      <c r="AX570" s="13" t="s">
        <v>12</v>
      </c>
      <c r="AY570" s="253" t="s">
        <v>164</v>
      </c>
    </row>
    <row r="571" s="15" customFormat="1">
      <c r="A571" s="15"/>
      <c r="B571" s="264"/>
      <c r="C571" s="265"/>
      <c r="D571" s="244" t="s">
        <v>172</v>
      </c>
      <c r="E571" s="266" t="s">
        <v>1</v>
      </c>
      <c r="F571" s="267" t="s">
        <v>180</v>
      </c>
      <c r="G571" s="265"/>
      <c r="H571" s="268">
        <v>86.019999999999996</v>
      </c>
      <c r="I571" s="269"/>
      <c r="J571" s="265"/>
      <c r="K571" s="265"/>
      <c r="L571" s="270"/>
      <c r="M571" s="271"/>
      <c r="N571" s="272"/>
      <c r="O571" s="272"/>
      <c r="P571" s="272"/>
      <c r="Q571" s="272"/>
      <c r="R571" s="272"/>
      <c r="S571" s="272"/>
      <c r="T571" s="273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T571" s="274" t="s">
        <v>172</v>
      </c>
      <c r="AU571" s="274" t="s">
        <v>83</v>
      </c>
      <c r="AV571" s="15" t="s">
        <v>170</v>
      </c>
      <c r="AW571" s="15" t="s">
        <v>31</v>
      </c>
      <c r="AX571" s="15" t="s">
        <v>81</v>
      </c>
      <c r="AY571" s="274" t="s">
        <v>164</v>
      </c>
    </row>
    <row r="572" s="2" customFormat="1" ht="24.15" customHeight="1">
      <c r="A572" s="39"/>
      <c r="B572" s="40"/>
      <c r="C572" s="228" t="s">
        <v>659</v>
      </c>
      <c r="D572" s="228" t="s">
        <v>166</v>
      </c>
      <c r="E572" s="229" t="s">
        <v>929</v>
      </c>
      <c r="F572" s="230" t="s">
        <v>930</v>
      </c>
      <c r="G572" s="231" t="s">
        <v>169</v>
      </c>
      <c r="H572" s="232">
        <v>44.390000000000001</v>
      </c>
      <c r="I572" s="233"/>
      <c r="J572" s="234">
        <f>ROUND(I572*H572,2)</f>
        <v>0</v>
      </c>
      <c r="K572" s="235"/>
      <c r="L572" s="45"/>
      <c r="M572" s="236" t="s">
        <v>1</v>
      </c>
      <c r="N572" s="237" t="s">
        <v>39</v>
      </c>
      <c r="O572" s="92"/>
      <c r="P572" s="238">
        <f>O572*H572</f>
        <v>0</v>
      </c>
      <c r="Q572" s="238">
        <v>0</v>
      </c>
      <c r="R572" s="238">
        <f>Q572*H572</f>
        <v>0</v>
      </c>
      <c r="S572" s="238">
        <v>0</v>
      </c>
      <c r="T572" s="239">
        <f>S572*H572</f>
        <v>0</v>
      </c>
      <c r="U572" s="39"/>
      <c r="V572" s="39"/>
      <c r="W572" s="39"/>
      <c r="X572" s="39"/>
      <c r="Y572" s="39"/>
      <c r="Z572" s="39"/>
      <c r="AA572" s="39"/>
      <c r="AB572" s="39"/>
      <c r="AC572" s="39"/>
      <c r="AD572" s="39"/>
      <c r="AE572" s="39"/>
      <c r="AR572" s="240" t="s">
        <v>170</v>
      </c>
      <c r="AT572" s="240" t="s">
        <v>166</v>
      </c>
      <c r="AU572" s="240" t="s">
        <v>83</v>
      </c>
      <c r="AY572" s="18" t="s">
        <v>164</v>
      </c>
      <c r="BE572" s="241">
        <f>IF(N572="základní",J572,0)</f>
        <v>0</v>
      </c>
      <c r="BF572" s="241">
        <f>IF(N572="snížená",J572,0)</f>
        <v>0</v>
      </c>
      <c r="BG572" s="241">
        <f>IF(N572="zákl. přenesená",J572,0)</f>
        <v>0</v>
      </c>
      <c r="BH572" s="241">
        <f>IF(N572="sníž. přenesená",J572,0)</f>
        <v>0</v>
      </c>
      <c r="BI572" s="241">
        <f>IF(N572="nulová",J572,0)</f>
        <v>0</v>
      </c>
      <c r="BJ572" s="18" t="s">
        <v>81</v>
      </c>
      <c r="BK572" s="241">
        <f>ROUND(I572*H572,2)</f>
        <v>0</v>
      </c>
      <c r="BL572" s="18" t="s">
        <v>170</v>
      </c>
      <c r="BM572" s="240" t="s">
        <v>1729</v>
      </c>
    </row>
    <row r="573" s="14" customFormat="1">
      <c r="A573" s="14"/>
      <c r="B573" s="254"/>
      <c r="C573" s="255"/>
      <c r="D573" s="244" t="s">
        <v>172</v>
      </c>
      <c r="E573" s="256" t="s">
        <v>1</v>
      </c>
      <c r="F573" s="257" t="s">
        <v>185</v>
      </c>
      <c r="G573" s="255"/>
      <c r="H573" s="256" t="s">
        <v>1</v>
      </c>
      <c r="I573" s="258"/>
      <c r="J573" s="255"/>
      <c r="K573" s="255"/>
      <c r="L573" s="259"/>
      <c r="M573" s="260"/>
      <c r="N573" s="261"/>
      <c r="O573" s="261"/>
      <c r="P573" s="261"/>
      <c r="Q573" s="261"/>
      <c r="R573" s="261"/>
      <c r="S573" s="261"/>
      <c r="T573" s="262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T573" s="263" t="s">
        <v>172</v>
      </c>
      <c r="AU573" s="263" t="s">
        <v>83</v>
      </c>
      <c r="AV573" s="14" t="s">
        <v>81</v>
      </c>
      <c r="AW573" s="14" t="s">
        <v>31</v>
      </c>
      <c r="AX573" s="14" t="s">
        <v>12</v>
      </c>
      <c r="AY573" s="263" t="s">
        <v>164</v>
      </c>
    </row>
    <row r="574" s="14" customFormat="1">
      <c r="A574" s="14"/>
      <c r="B574" s="254"/>
      <c r="C574" s="255"/>
      <c r="D574" s="244" t="s">
        <v>172</v>
      </c>
      <c r="E574" s="256" t="s">
        <v>1</v>
      </c>
      <c r="F574" s="257" t="s">
        <v>1548</v>
      </c>
      <c r="G574" s="255"/>
      <c r="H574" s="256" t="s">
        <v>1</v>
      </c>
      <c r="I574" s="258"/>
      <c r="J574" s="255"/>
      <c r="K574" s="255"/>
      <c r="L574" s="259"/>
      <c r="M574" s="260"/>
      <c r="N574" s="261"/>
      <c r="O574" s="261"/>
      <c r="P574" s="261"/>
      <c r="Q574" s="261"/>
      <c r="R574" s="261"/>
      <c r="S574" s="261"/>
      <c r="T574" s="262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T574" s="263" t="s">
        <v>172</v>
      </c>
      <c r="AU574" s="263" t="s">
        <v>83</v>
      </c>
      <c r="AV574" s="14" t="s">
        <v>81</v>
      </c>
      <c r="AW574" s="14" t="s">
        <v>31</v>
      </c>
      <c r="AX574" s="14" t="s">
        <v>12</v>
      </c>
      <c r="AY574" s="263" t="s">
        <v>164</v>
      </c>
    </row>
    <row r="575" s="13" customFormat="1">
      <c r="A575" s="13"/>
      <c r="B575" s="242"/>
      <c r="C575" s="243"/>
      <c r="D575" s="244" t="s">
        <v>172</v>
      </c>
      <c r="E575" s="245" t="s">
        <v>1</v>
      </c>
      <c r="F575" s="246" t="s">
        <v>1549</v>
      </c>
      <c r="G575" s="243"/>
      <c r="H575" s="247">
        <v>44.390000000000001</v>
      </c>
      <c r="I575" s="248"/>
      <c r="J575" s="243"/>
      <c r="K575" s="243"/>
      <c r="L575" s="249"/>
      <c r="M575" s="250"/>
      <c r="N575" s="251"/>
      <c r="O575" s="251"/>
      <c r="P575" s="251"/>
      <c r="Q575" s="251"/>
      <c r="R575" s="251"/>
      <c r="S575" s="251"/>
      <c r="T575" s="252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T575" s="253" t="s">
        <v>172</v>
      </c>
      <c r="AU575" s="253" t="s">
        <v>83</v>
      </c>
      <c r="AV575" s="13" t="s">
        <v>83</v>
      </c>
      <c r="AW575" s="13" t="s">
        <v>31</v>
      </c>
      <c r="AX575" s="13" t="s">
        <v>12</v>
      </c>
      <c r="AY575" s="253" t="s">
        <v>164</v>
      </c>
    </row>
    <row r="576" s="15" customFormat="1">
      <c r="A576" s="15"/>
      <c r="B576" s="264"/>
      <c r="C576" s="265"/>
      <c r="D576" s="244" t="s">
        <v>172</v>
      </c>
      <c r="E576" s="266" t="s">
        <v>1</v>
      </c>
      <c r="F576" s="267" t="s">
        <v>180</v>
      </c>
      <c r="G576" s="265"/>
      <c r="H576" s="268">
        <v>44.390000000000001</v>
      </c>
      <c r="I576" s="269"/>
      <c r="J576" s="265"/>
      <c r="K576" s="265"/>
      <c r="L576" s="270"/>
      <c r="M576" s="271"/>
      <c r="N576" s="272"/>
      <c r="O576" s="272"/>
      <c r="P576" s="272"/>
      <c r="Q576" s="272"/>
      <c r="R576" s="272"/>
      <c r="S576" s="272"/>
      <c r="T576" s="273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T576" s="274" t="s">
        <v>172</v>
      </c>
      <c r="AU576" s="274" t="s">
        <v>83</v>
      </c>
      <c r="AV576" s="15" t="s">
        <v>170</v>
      </c>
      <c r="AW576" s="15" t="s">
        <v>31</v>
      </c>
      <c r="AX576" s="15" t="s">
        <v>81</v>
      </c>
      <c r="AY576" s="274" t="s">
        <v>164</v>
      </c>
    </row>
    <row r="577" s="2" customFormat="1" ht="24.15" customHeight="1">
      <c r="A577" s="39"/>
      <c r="B577" s="40"/>
      <c r="C577" s="228" t="s">
        <v>663</v>
      </c>
      <c r="D577" s="228" t="s">
        <v>166</v>
      </c>
      <c r="E577" s="229" t="s">
        <v>1730</v>
      </c>
      <c r="F577" s="230" t="s">
        <v>1731</v>
      </c>
      <c r="G577" s="231" t="s">
        <v>169</v>
      </c>
      <c r="H577" s="232">
        <v>10.119999999999999</v>
      </c>
      <c r="I577" s="233"/>
      <c r="J577" s="234">
        <f>ROUND(I577*H577,2)</f>
        <v>0</v>
      </c>
      <c r="K577" s="235"/>
      <c r="L577" s="45"/>
      <c r="M577" s="236" t="s">
        <v>1</v>
      </c>
      <c r="N577" s="237" t="s">
        <v>39</v>
      </c>
      <c r="O577" s="92"/>
      <c r="P577" s="238">
        <f>O577*H577</f>
        <v>0</v>
      </c>
      <c r="Q577" s="238">
        <v>0</v>
      </c>
      <c r="R577" s="238">
        <f>Q577*H577</f>
        <v>0</v>
      </c>
      <c r="S577" s="238">
        <v>0</v>
      </c>
      <c r="T577" s="239">
        <f>S577*H577</f>
        <v>0</v>
      </c>
      <c r="U577" s="39"/>
      <c r="V577" s="39"/>
      <c r="W577" s="39"/>
      <c r="X577" s="39"/>
      <c r="Y577" s="39"/>
      <c r="Z577" s="39"/>
      <c r="AA577" s="39"/>
      <c r="AB577" s="39"/>
      <c r="AC577" s="39"/>
      <c r="AD577" s="39"/>
      <c r="AE577" s="39"/>
      <c r="AR577" s="240" t="s">
        <v>170</v>
      </c>
      <c r="AT577" s="240" t="s">
        <v>166</v>
      </c>
      <c r="AU577" s="240" t="s">
        <v>83</v>
      </c>
      <c r="AY577" s="18" t="s">
        <v>164</v>
      </c>
      <c r="BE577" s="241">
        <f>IF(N577="základní",J577,0)</f>
        <v>0</v>
      </c>
      <c r="BF577" s="241">
        <f>IF(N577="snížená",J577,0)</f>
        <v>0</v>
      </c>
      <c r="BG577" s="241">
        <f>IF(N577="zákl. přenesená",J577,0)</f>
        <v>0</v>
      </c>
      <c r="BH577" s="241">
        <f>IF(N577="sníž. přenesená",J577,0)</f>
        <v>0</v>
      </c>
      <c r="BI577" s="241">
        <f>IF(N577="nulová",J577,0)</f>
        <v>0</v>
      </c>
      <c r="BJ577" s="18" t="s">
        <v>81</v>
      </c>
      <c r="BK577" s="241">
        <f>ROUND(I577*H577,2)</f>
        <v>0</v>
      </c>
      <c r="BL577" s="18" t="s">
        <v>170</v>
      </c>
      <c r="BM577" s="240" t="s">
        <v>1732</v>
      </c>
    </row>
    <row r="578" s="14" customFormat="1">
      <c r="A578" s="14"/>
      <c r="B578" s="254"/>
      <c r="C578" s="255"/>
      <c r="D578" s="244" t="s">
        <v>172</v>
      </c>
      <c r="E578" s="256" t="s">
        <v>1</v>
      </c>
      <c r="F578" s="257" t="s">
        <v>1553</v>
      </c>
      <c r="G578" s="255"/>
      <c r="H578" s="256" t="s">
        <v>1</v>
      </c>
      <c r="I578" s="258"/>
      <c r="J578" s="255"/>
      <c r="K578" s="255"/>
      <c r="L578" s="259"/>
      <c r="M578" s="260"/>
      <c r="N578" s="261"/>
      <c r="O578" s="261"/>
      <c r="P578" s="261"/>
      <c r="Q578" s="261"/>
      <c r="R578" s="261"/>
      <c r="S578" s="261"/>
      <c r="T578" s="262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T578" s="263" t="s">
        <v>172</v>
      </c>
      <c r="AU578" s="263" t="s">
        <v>83</v>
      </c>
      <c r="AV578" s="14" t="s">
        <v>81</v>
      </c>
      <c r="AW578" s="14" t="s">
        <v>31</v>
      </c>
      <c r="AX578" s="14" t="s">
        <v>12</v>
      </c>
      <c r="AY578" s="263" t="s">
        <v>164</v>
      </c>
    </row>
    <row r="579" s="14" customFormat="1">
      <c r="A579" s="14"/>
      <c r="B579" s="254"/>
      <c r="C579" s="255"/>
      <c r="D579" s="244" t="s">
        <v>172</v>
      </c>
      <c r="E579" s="256" t="s">
        <v>1</v>
      </c>
      <c r="F579" s="257" t="s">
        <v>1554</v>
      </c>
      <c r="G579" s="255"/>
      <c r="H579" s="256" t="s">
        <v>1</v>
      </c>
      <c r="I579" s="258"/>
      <c r="J579" s="255"/>
      <c r="K579" s="255"/>
      <c r="L579" s="259"/>
      <c r="M579" s="260"/>
      <c r="N579" s="261"/>
      <c r="O579" s="261"/>
      <c r="P579" s="261"/>
      <c r="Q579" s="261"/>
      <c r="R579" s="261"/>
      <c r="S579" s="261"/>
      <c r="T579" s="262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T579" s="263" t="s">
        <v>172</v>
      </c>
      <c r="AU579" s="263" t="s">
        <v>83</v>
      </c>
      <c r="AV579" s="14" t="s">
        <v>81</v>
      </c>
      <c r="AW579" s="14" t="s">
        <v>31</v>
      </c>
      <c r="AX579" s="14" t="s">
        <v>12</v>
      </c>
      <c r="AY579" s="263" t="s">
        <v>164</v>
      </c>
    </row>
    <row r="580" s="13" customFormat="1">
      <c r="A580" s="13"/>
      <c r="B580" s="242"/>
      <c r="C580" s="243"/>
      <c r="D580" s="244" t="s">
        <v>172</v>
      </c>
      <c r="E580" s="245" t="s">
        <v>1</v>
      </c>
      <c r="F580" s="246" t="s">
        <v>1555</v>
      </c>
      <c r="G580" s="243"/>
      <c r="H580" s="247">
        <v>10.119999999999999</v>
      </c>
      <c r="I580" s="248"/>
      <c r="J580" s="243"/>
      <c r="K580" s="243"/>
      <c r="L580" s="249"/>
      <c r="M580" s="250"/>
      <c r="N580" s="251"/>
      <c r="O580" s="251"/>
      <c r="P580" s="251"/>
      <c r="Q580" s="251"/>
      <c r="R580" s="251"/>
      <c r="S580" s="251"/>
      <c r="T580" s="252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T580" s="253" t="s">
        <v>172</v>
      </c>
      <c r="AU580" s="253" t="s">
        <v>83</v>
      </c>
      <c r="AV580" s="13" t="s">
        <v>83</v>
      </c>
      <c r="AW580" s="13" t="s">
        <v>31</v>
      </c>
      <c r="AX580" s="13" t="s">
        <v>12</v>
      </c>
      <c r="AY580" s="253" t="s">
        <v>164</v>
      </c>
    </row>
    <row r="581" s="15" customFormat="1">
      <c r="A581" s="15"/>
      <c r="B581" s="264"/>
      <c r="C581" s="265"/>
      <c r="D581" s="244" t="s">
        <v>172</v>
      </c>
      <c r="E581" s="266" t="s">
        <v>1</v>
      </c>
      <c r="F581" s="267" t="s">
        <v>180</v>
      </c>
      <c r="G581" s="265"/>
      <c r="H581" s="268">
        <v>10.119999999999999</v>
      </c>
      <c r="I581" s="269"/>
      <c r="J581" s="265"/>
      <c r="K581" s="265"/>
      <c r="L581" s="270"/>
      <c r="M581" s="271"/>
      <c r="N581" s="272"/>
      <c r="O581" s="272"/>
      <c r="P581" s="272"/>
      <c r="Q581" s="272"/>
      <c r="R581" s="272"/>
      <c r="S581" s="272"/>
      <c r="T581" s="273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T581" s="274" t="s">
        <v>172</v>
      </c>
      <c r="AU581" s="274" t="s">
        <v>83</v>
      </c>
      <c r="AV581" s="15" t="s">
        <v>170</v>
      </c>
      <c r="AW581" s="15" t="s">
        <v>31</v>
      </c>
      <c r="AX581" s="15" t="s">
        <v>81</v>
      </c>
      <c r="AY581" s="274" t="s">
        <v>164</v>
      </c>
    </row>
    <row r="582" s="2" customFormat="1" ht="24.15" customHeight="1">
      <c r="A582" s="39"/>
      <c r="B582" s="40"/>
      <c r="C582" s="228" t="s">
        <v>668</v>
      </c>
      <c r="D582" s="228" t="s">
        <v>166</v>
      </c>
      <c r="E582" s="229" t="s">
        <v>933</v>
      </c>
      <c r="F582" s="230" t="s">
        <v>934</v>
      </c>
      <c r="G582" s="231" t="s">
        <v>169</v>
      </c>
      <c r="H582" s="232">
        <v>13.5</v>
      </c>
      <c r="I582" s="233"/>
      <c r="J582" s="234">
        <f>ROUND(I582*H582,2)</f>
        <v>0</v>
      </c>
      <c r="K582" s="235"/>
      <c r="L582" s="45"/>
      <c r="M582" s="236" t="s">
        <v>1</v>
      </c>
      <c r="N582" s="237" t="s">
        <v>39</v>
      </c>
      <c r="O582" s="92"/>
      <c r="P582" s="238">
        <f>O582*H582</f>
        <v>0</v>
      </c>
      <c r="Q582" s="238">
        <v>0</v>
      </c>
      <c r="R582" s="238">
        <f>Q582*H582</f>
        <v>0</v>
      </c>
      <c r="S582" s="238">
        <v>0</v>
      </c>
      <c r="T582" s="239">
        <f>S582*H582</f>
        <v>0</v>
      </c>
      <c r="U582" s="39"/>
      <c r="V582" s="39"/>
      <c r="W582" s="39"/>
      <c r="X582" s="39"/>
      <c r="Y582" s="39"/>
      <c r="Z582" s="39"/>
      <c r="AA582" s="39"/>
      <c r="AB582" s="39"/>
      <c r="AC582" s="39"/>
      <c r="AD582" s="39"/>
      <c r="AE582" s="39"/>
      <c r="AR582" s="240" t="s">
        <v>170</v>
      </c>
      <c r="AT582" s="240" t="s">
        <v>166</v>
      </c>
      <c r="AU582" s="240" t="s">
        <v>83</v>
      </c>
      <c r="AY582" s="18" t="s">
        <v>164</v>
      </c>
      <c r="BE582" s="241">
        <f>IF(N582="základní",J582,0)</f>
        <v>0</v>
      </c>
      <c r="BF582" s="241">
        <f>IF(N582="snížená",J582,0)</f>
        <v>0</v>
      </c>
      <c r="BG582" s="241">
        <f>IF(N582="zákl. přenesená",J582,0)</f>
        <v>0</v>
      </c>
      <c r="BH582" s="241">
        <f>IF(N582="sníž. přenesená",J582,0)</f>
        <v>0</v>
      </c>
      <c r="BI582" s="241">
        <f>IF(N582="nulová",J582,0)</f>
        <v>0</v>
      </c>
      <c r="BJ582" s="18" t="s">
        <v>81</v>
      </c>
      <c r="BK582" s="241">
        <f>ROUND(I582*H582,2)</f>
        <v>0</v>
      </c>
      <c r="BL582" s="18" t="s">
        <v>170</v>
      </c>
      <c r="BM582" s="240" t="s">
        <v>1733</v>
      </c>
    </row>
    <row r="583" s="14" customFormat="1">
      <c r="A583" s="14"/>
      <c r="B583" s="254"/>
      <c r="C583" s="255"/>
      <c r="D583" s="244" t="s">
        <v>172</v>
      </c>
      <c r="E583" s="256" t="s">
        <v>1</v>
      </c>
      <c r="F583" s="257" t="s">
        <v>191</v>
      </c>
      <c r="G583" s="255"/>
      <c r="H583" s="256" t="s">
        <v>1</v>
      </c>
      <c r="I583" s="258"/>
      <c r="J583" s="255"/>
      <c r="K583" s="255"/>
      <c r="L583" s="259"/>
      <c r="M583" s="260"/>
      <c r="N583" s="261"/>
      <c r="O583" s="261"/>
      <c r="P583" s="261"/>
      <c r="Q583" s="261"/>
      <c r="R583" s="261"/>
      <c r="S583" s="261"/>
      <c r="T583" s="262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T583" s="263" t="s">
        <v>172</v>
      </c>
      <c r="AU583" s="263" t="s">
        <v>83</v>
      </c>
      <c r="AV583" s="14" t="s">
        <v>81</v>
      </c>
      <c r="AW583" s="14" t="s">
        <v>31</v>
      </c>
      <c r="AX583" s="14" t="s">
        <v>12</v>
      </c>
      <c r="AY583" s="263" t="s">
        <v>164</v>
      </c>
    </row>
    <row r="584" s="14" customFormat="1">
      <c r="A584" s="14"/>
      <c r="B584" s="254"/>
      <c r="C584" s="255"/>
      <c r="D584" s="244" t="s">
        <v>172</v>
      </c>
      <c r="E584" s="256" t="s">
        <v>1</v>
      </c>
      <c r="F584" s="257" t="s">
        <v>1557</v>
      </c>
      <c r="G584" s="255"/>
      <c r="H584" s="256" t="s">
        <v>1</v>
      </c>
      <c r="I584" s="258"/>
      <c r="J584" s="255"/>
      <c r="K584" s="255"/>
      <c r="L584" s="259"/>
      <c r="M584" s="260"/>
      <c r="N584" s="261"/>
      <c r="O584" s="261"/>
      <c r="P584" s="261"/>
      <c r="Q584" s="261"/>
      <c r="R584" s="261"/>
      <c r="S584" s="261"/>
      <c r="T584" s="262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T584" s="263" t="s">
        <v>172</v>
      </c>
      <c r="AU584" s="263" t="s">
        <v>83</v>
      </c>
      <c r="AV584" s="14" t="s">
        <v>81</v>
      </c>
      <c r="AW584" s="14" t="s">
        <v>31</v>
      </c>
      <c r="AX584" s="14" t="s">
        <v>12</v>
      </c>
      <c r="AY584" s="263" t="s">
        <v>164</v>
      </c>
    </row>
    <row r="585" s="13" customFormat="1">
      <c r="A585" s="13"/>
      <c r="B585" s="242"/>
      <c r="C585" s="243"/>
      <c r="D585" s="244" t="s">
        <v>172</v>
      </c>
      <c r="E585" s="245" t="s">
        <v>1</v>
      </c>
      <c r="F585" s="246" t="s">
        <v>1558</v>
      </c>
      <c r="G585" s="243"/>
      <c r="H585" s="247">
        <v>13.5</v>
      </c>
      <c r="I585" s="248"/>
      <c r="J585" s="243"/>
      <c r="K585" s="243"/>
      <c r="L585" s="249"/>
      <c r="M585" s="250"/>
      <c r="N585" s="251"/>
      <c r="O585" s="251"/>
      <c r="P585" s="251"/>
      <c r="Q585" s="251"/>
      <c r="R585" s="251"/>
      <c r="S585" s="251"/>
      <c r="T585" s="252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T585" s="253" t="s">
        <v>172</v>
      </c>
      <c r="AU585" s="253" t="s">
        <v>83</v>
      </c>
      <c r="AV585" s="13" t="s">
        <v>83</v>
      </c>
      <c r="AW585" s="13" t="s">
        <v>31</v>
      </c>
      <c r="AX585" s="13" t="s">
        <v>12</v>
      </c>
      <c r="AY585" s="253" t="s">
        <v>164</v>
      </c>
    </row>
    <row r="586" s="15" customFormat="1">
      <c r="A586" s="15"/>
      <c r="B586" s="264"/>
      <c r="C586" s="265"/>
      <c r="D586" s="244" t="s">
        <v>172</v>
      </c>
      <c r="E586" s="266" t="s">
        <v>1</v>
      </c>
      <c r="F586" s="267" t="s">
        <v>180</v>
      </c>
      <c r="G586" s="265"/>
      <c r="H586" s="268">
        <v>13.5</v>
      </c>
      <c r="I586" s="269"/>
      <c r="J586" s="265"/>
      <c r="K586" s="265"/>
      <c r="L586" s="270"/>
      <c r="M586" s="271"/>
      <c r="N586" s="272"/>
      <c r="O586" s="272"/>
      <c r="P586" s="272"/>
      <c r="Q586" s="272"/>
      <c r="R586" s="272"/>
      <c r="S586" s="272"/>
      <c r="T586" s="273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T586" s="274" t="s">
        <v>172</v>
      </c>
      <c r="AU586" s="274" t="s">
        <v>83</v>
      </c>
      <c r="AV586" s="15" t="s">
        <v>170</v>
      </c>
      <c r="AW586" s="15" t="s">
        <v>31</v>
      </c>
      <c r="AX586" s="15" t="s">
        <v>81</v>
      </c>
      <c r="AY586" s="274" t="s">
        <v>164</v>
      </c>
    </row>
    <row r="587" s="12" customFormat="1" ht="22.8" customHeight="1">
      <c r="A587" s="12"/>
      <c r="B587" s="212"/>
      <c r="C587" s="213"/>
      <c r="D587" s="214" t="s">
        <v>73</v>
      </c>
      <c r="E587" s="226" t="s">
        <v>940</v>
      </c>
      <c r="F587" s="226" t="s">
        <v>941</v>
      </c>
      <c r="G587" s="213"/>
      <c r="H587" s="213"/>
      <c r="I587" s="216"/>
      <c r="J587" s="227">
        <f>BK587</f>
        <v>0</v>
      </c>
      <c r="K587" s="213"/>
      <c r="L587" s="218"/>
      <c r="M587" s="219"/>
      <c r="N587" s="220"/>
      <c r="O587" s="220"/>
      <c r="P587" s="221">
        <f>SUM(P588:P600)</f>
        <v>0</v>
      </c>
      <c r="Q587" s="220"/>
      <c r="R587" s="221">
        <f>SUM(R588:R600)</f>
        <v>0</v>
      </c>
      <c r="S587" s="220"/>
      <c r="T587" s="222">
        <f>SUM(T588:T600)</f>
        <v>0</v>
      </c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R587" s="223" t="s">
        <v>81</v>
      </c>
      <c r="AT587" s="224" t="s">
        <v>73</v>
      </c>
      <c r="AU587" s="224" t="s">
        <v>81</v>
      </c>
      <c r="AY587" s="223" t="s">
        <v>164</v>
      </c>
      <c r="BK587" s="225">
        <f>SUM(BK588:BK600)</f>
        <v>0</v>
      </c>
    </row>
    <row r="588" s="2" customFormat="1" ht="24.15" customHeight="1">
      <c r="A588" s="39"/>
      <c r="B588" s="40"/>
      <c r="C588" s="228" t="s">
        <v>689</v>
      </c>
      <c r="D588" s="228" t="s">
        <v>166</v>
      </c>
      <c r="E588" s="229" t="s">
        <v>943</v>
      </c>
      <c r="F588" s="230" t="s">
        <v>944</v>
      </c>
      <c r="G588" s="231" t="s">
        <v>446</v>
      </c>
      <c r="H588" s="232">
        <v>274.80369999999999</v>
      </c>
      <c r="I588" s="233"/>
      <c r="J588" s="234">
        <f>ROUND(I588*H588,2)</f>
        <v>0</v>
      </c>
      <c r="K588" s="235"/>
      <c r="L588" s="45"/>
      <c r="M588" s="236" t="s">
        <v>1</v>
      </c>
      <c r="N588" s="237" t="s">
        <v>39</v>
      </c>
      <c r="O588" s="92"/>
      <c r="P588" s="238">
        <f>O588*H588</f>
        <v>0</v>
      </c>
      <c r="Q588" s="238">
        <v>0</v>
      </c>
      <c r="R588" s="238">
        <f>Q588*H588</f>
        <v>0</v>
      </c>
      <c r="S588" s="238">
        <v>0</v>
      </c>
      <c r="T588" s="239">
        <f>S588*H588</f>
        <v>0</v>
      </c>
      <c r="U588" s="39"/>
      <c r="V588" s="39"/>
      <c r="W588" s="39"/>
      <c r="X588" s="39"/>
      <c r="Y588" s="39"/>
      <c r="Z588" s="39"/>
      <c r="AA588" s="39"/>
      <c r="AB588" s="39"/>
      <c r="AC588" s="39"/>
      <c r="AD588" s="39"/>
      <c r="AE588" s="39"/>
      <c r="AR588" s="240" t="s">
        <v>170</v>
      </c>
      <c r="AT588" s="240" t="s">
        <v>166</v>
      </c>
      <c r="AU588" s="240" t="s">
        <v>83</v>
      </c>
      <c r="AY588" s="18" t="s">
        <v>164</v>
      </c>
      <c r="BE588" s="241">
        <f>IF(N588="základní",J588,0)</f>
        <v>0</v>
      </c>
      <c r="BF588" s="241">
        <f>IF(N588="snížená",J588,0)</f>
        <v>0</v>
      </c>
      <c r="BG588" s="241">
        <f>IF(N588="zákl. přenesená",J588,0)</f>
        <v>0</v>
      </c>
      <c r="BH588" s="241">
        <f>IF(N588="sníž. přenesená",J588,0)</f>
        <v>0</v>
      </c>
      <c r="BI588" s="241">
        <f>IF(N588="nulová",J588,0)</f>
        <v>0</v>
      </c>
      <c r="BJ588" s="18" t="s">
        <v>81</v>
      </c>
      <c r="BK588" s="241">
        <f>ROUND(I588*H588,2)</f>
        <v>0</v>
      </c>
      <c r="BL588" s="18" t="s">
        <v>170</v>
      </c>
      <c r="BM588" s="240" t="s">
        <v>1734</v>
      </c>
    </row>
    <row r="589" s="2" customFormat="1" ht="24.15" customHeight="1">
      <c r="A589" s="39"/>
      <c r="B589" s="40"/>
      <c r="C589" s="228" t="s">
        <v>694</v>
      </c>
      <c r="D589" s="228" t="s">
        <v>166</v>
      </c>
      <c r="E589" s="229" t="s">
        <v>947</v>
      </c>
      <c r="F589" s="230" t="s">
        <v>948</v>
      </c>
      <c r="G589" s="231" t="s">
        <v>446</v>
      </c>
      <c r="H589" s="232">
        <v>3572.4481000000001</v>
      </c>
      <c r="I589" s="233"/>
      <c r="J589" s="234">
        <f>ROUND(I589*H589,2)</f>
        <v>0</v>
      </c>
      <c r="K589" s="235"/>
      <c r="L589" s="45"/>
      <c r="M589" s="236" t="s">
        <v>1</v>
      </c>
      <c r="N589" s="237" t="s">
        <v>39</v>
      </c>
      <c r="O589" s="92"/>
      <c r="P589" s="238">
        <f>O589*H589</f>
        <v>0</v>
      </c>
      <c r="Q589" s="238">
        <v>0</v>
      </c>
      <c r="R589" s="238">
        <f>Q589*H589</f>
        <v>0</v>
      </c>
      <c r="S589" s="238">
        <v>0</v>
      </c>
      <c r="T589" s="239">
        <f>S589*H589</f>
        <v>0</v>
      </c>
      <c r="U589" s="39"/>
      <c r="V589" s="39"/>
      <c r="W589" s="39"/>
      <c r="X589" s="39"/>
      <c r="Y589" s="39"/>
      <c r="Z589" s="39"/>
      <c r="AA589" s="39"/>
      <c r="AB589" s="39"/>
      <c r="AC589" s="39"/>
      <c r="AD589" s="39"/>
      <c r="AE589" s="39"/>
      <c r="AR589" s="240" t="s">
        <v>170</v>
      </c>
      <c r="AT589" s="240" t="s">
        <v>166</v>
      </c>
      <c r="AU589" s="240" t="s">
        <v>83</v>
      </c>
      <c r="AY589" s="18" t="s">
        <v>164</v>
      </c>
      <c r="BE589" s="241">
        <f>IF(N589="základní",J589,0)</f>
        <v>0</v>
      </c>
      <c r="BF589" s="241">
        <f>IF(N589="snížená",J589,0)</f>
        <v>0</v>
      </c>
      <c r="BG589" s="241">
        <f>IF(N589="zákl. přenesená",J589,0)</f>
        <v>0</v>
      </c>
      <c r="BH589" s="241">
        <f>IF(N589="sníž. přenesená",J589,0)</f>
        <v>0</v>
      </c>
      <c r="BI589" s="241">
        <f>IF(N589="nulová",J589,0)</f>
        <v>0</v>
      </c>
      <c r="BJ589" s="18" t="s">
        <v>81</v>
      </c>
      <c r="BK589" s="241">
        <f>ROUND(I589*H589,2)</f>
        <v>0</v>
      </c>
      <c r="BL589" s="18" t="s">
        <v>170</v>
      </c>
      <c r="BM589" s="240" t="s">
        <v>1735</v>
      </c>
    </row>
    <row r="590" s="13" customFormat="1">
      <c r="A590" s="13"/>
      <c r="B590" s="242"/>
      <c r="C590" s="243"/>
      <c r="D590" s="244" t="s">
        <v>172</v>
      </c>
      <c r="E590" s="243"/>
      <c r="F590" s="246" t="s">
        <v>1736</v>
      </c>
      <c r="G590" s="243"/>
      <c r="H590" s="247">
        <v>3572.4481000000001</v>
      </c>
      <c r="I590" s="248"/>
      <c r="J590" s="243"/>
      <c r="K590" s="243"/>
      <c r="L590" s="249"/>
      <c r="M590" s="250"/>
      <c r="N590" s="251"/>
      <c r="O590" s="251"/>
      <c r="P590" s="251"/>
      <c r="Q590" s="251"/>
      <c r="R590" s="251"/>
      <c r="S590" s="251"/>
      <c r="T590" s="252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T590" s="253" t="s">
        <v>172</v>
      </c>
      <c r="AU590" s="253" t="s">
        <v>83</v>
      </c>
      <c r="AV590" s="13" t="s">
        <v>83</v>
      </c>
      <c r="AW590" s="13" t="s">
        <v>4</v>
      </c>
      <c r="AX590" s="13" t="s">
        <v>81</v>
      </c>
      <c r="AY590" s="253" t="s">
        <v>164</v>
      </c>
    </row>
    <row r="591" s="2" customFormat="1" ht="33" customHeight="1">
      <c r="A591" s="39"/>
      <c r="B591" s="40"/>
      <c r="C591" s="228" t="s">
        <v>698</v>
      </c>
      <c r="D591" s="228" t="s">
        <v>166</v>
      </c>
      <c r="E591" s="229" t="s">
        <v>952</v>
      </c>
      <c r="F591" s="230" t="s">
        <v>953</v>
      </c>
      <c r="G591" s="231" t="s">
        <v>446</v>
      </c>
      <c r="H591" s="232">
        <v>7.1879999999999997</v>
      </c>
      <c r="I591" s="233"/>
      <c r="J591" s="234">
        <f>ROUND(I591*H591,2)</f>
        <v>0</v>
      </c>
      <c r="K591" s="235"/>
      <c r="L591" s="45"/>
      <c r="M591" s="236" t="s">
        <v>1</v>
      </c>
      <c r="N591" s="237" t="s">
        <v>39</v>
      </c>
      <c r="O591" s="92"/>
      <c r="P591" s="238">
        <f>O591*H591</f>
        <v>0</v>
      </c>
      <c r="Q591" s="238">
        <v>0</v>
      </c>
      <c r="R591" s="238">
        <f>Q591*H591</f>
        <v>0</v>
      </c>
      <c r="S591" s="238">
        <v>0</v>
      </c>
      <c r="T591" s="239">
        <f>S591*H591</f>
        <v>0</v>
      </c>
      <c r="U591" s="39"/>
      <c r="V591" s="39"/>
      <c r="W591" s="39"/>
      <c r="X591" s="39"/>
      <c r="Y591" s="39"/>
      <c r="Z591" s="39"/>
      <c r="AA591" s="39"/>
      <c r="AB591" s="39"/>
      <c r="AC591" s="39"/>
      <c r="AD591" s="39"/>
      <c r="AE591" s="39"/>
      <c r="AR591" s="240" t="s">
        <v>170</v>
      </c>
      <c r="AT591" s="240" t="s">
        <v>166</v>
      </c>
      <c r="AU591" s="240" t="s">
        <v>83</v>
      </c>
      <c r="AY591" s="18" t="s">
        <v>164</v>
      </c>
      <c r="BE591" s="241">
        <f>IF(N591="základní",J591,0)</f>
        <v>0</v>
      </c>
      <c r="BF591" s="241">
        <f>IF(N591="snížená",J591,0)</f>
        <v>0</v>
      </c>
      <c r="BG591" s="241">
        <f>IF(N591="zákl. přenesená",J591,0)</f>
        <v>0</v>
      </c>
      <c r="BH591" s="241">
        <f>IF(N591="sníž. přenesená",J591,0)</f>
        <v>0</v>
      </c>
      <c r="BI591" s="241">
        <f>IF(N591="nulová",J591,0)</f>
        <v>0</v>
      </c>
      <c r="BJ591" s="18" t="s">
        <v>81</v>
      </c>
      <c r="BK591" s="241">
        <f>ROUND(I591*H591,2)</f>
        <v>0</v>
      </c>
      <c r="BL591" s="18" t="s">
        <v>170</v>
      </c>
      <c r="BM591" s="240" t="s">
        <v>1737</v>
      </c>
    </row>
    <row r="592" s="14" customFormat="1">
      <c r="A592" s="14"/>
      <c r="B592" s="254"/>
      <c r="C592" s="255"/>
      <c r="D592" s="244" t="s">
        <v>172</v>
      </c>
      <c r="E592" s="256" t="s">
        <v>1</v>
      </c>
      <c r="F592" s="257" t="s">
        <v>955</v>
      </c>
      <c r="G592" s="255"/>
      <c r="H592" s="256" t="s">
        <v>1</v>
      </c>
      <c r="I592" s="258"/>
      <c r="J592" s="255"/>
      <c r="K592" s="255"/>
      <c r="L592" s="259"/>
      <c r="M592" s="260"/>
      <c r="N592" s="261"/>
      <c r="O592" s="261"/>
      <c r="P592" s="261"/>
      <c r="Q592" s="261"/>
      <c r="R592" s="261"/>
      <c r="S592" s="261"/>
      <c r="T592" s="262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T592" s="263" t="s">
        <v>172</v>
      </c>
      <c r="AU592" s="263" t="s">
        <v>83</v>
      </c>
      <c r="AV592" s="14" t="s">
        <v>81</v>
      </c>
      <c r="AW592" s="14" t="s">
        <v>31</v>
      </c>
      <c r="AX592" s="14" t="s">
        <v>12</v>
      </c>
      <c r="AY592" s="263" t="s">
        <v>164</v>
      </c>
    </row>
    <row r="593" s="13" customFormat="1">
      <c r="A593" s="13"/>
      <c r="B593" s="242"/>
      <c r="C593" s="243"/>
      <c r="D593" s="244" t="s">
        <v>172</v>
      </c>
      <c r="E593" s="245" t="s">
        <v>1</v>
      </c>
      <c r="F593" s="246" t="s">
        <v>1738</v>
      </c>
      <c r="G593" s="243"/>
      <c r="H593" s="247">
        <v>7.1879999999999997</v>
      </c>
      <c r="I593" s="248"/>
      <c r="J593" s="243"/>
      <c r="K593" s="243"/>
      <c r="L593" s="249"/>
      <c r="M593" s="250"/>
      <c r="N593" s="251"/>
      <c r="O593" s="251"/>
      <c r="P593" s="251"/>
      <c r="Q593" s="251"/>
      <c r="R593" s="251"/>
      <c r="S593" s="251"/>
      <c r="T593" s="252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T593" s="253" t="s">
        <v>172</v>
      </c>
      <c r="AU593" s="253" t="s">
        <v>83</v>
      </c>
      <c r="AV593" s="13" t="s">
        <v>83</v>
      </c>
      <c r="AW593" s="13" t="s">
        <v>31</v>
      </c>
      <c r="AX593" s="13" t="s">
        <v>81</v>
      </c>
      <c r="AY593" s="253" t="s">
        <v>164</v>
      </c>
    </row>
    <row r="594" s="2" customFormat="1" ht="24.15" customHeight="1">
      <c r="A594" s="39"/>
      <c r="B594" s="40"/>
      <c r="C594" s="228" t="s">
        <v>702</v>
      </c>
      <c r="D594" s="228" t="s">
        <v>166</v>
      </c>
      <c r="E594" s="229" t="s">
        <v>958</v>
      </c>
      <c r="F594" s="230" t="s">
        <v>445</v>
      </c>
      <c r="G594" s="231" t="s">
        <v>446</v>
      </c>
      <c r="H594" s="232">
        <v>174.15799999999999</v>
      </c>
      <c r="I594" s="233"/>
      <c r="J594" s="234">
        <f>ROUND(I594*H594,2)</f>
        <v>0</v>
      </c>
      <c r="K594" s="235"/>
      <c r="L594" s="45"/>
      <c r="M594" s="236" t="s">
        <v>1</v>
      </c>
      <c r="N594" s="237" t="s">
        <v>39</v>
      </c>
      <c r="O594" s="92"/>
      <c r="P594" s="238">
        <f>O594*H594</f>
        <v>0</v>
      </c>
      <c r="Q594" s="238">
        <v>0</v>
      </c>
      <c r="R594" s="238">
        <f>Q594*H594</f>
        <v>0</v>
      </c>
      <c r="S594" s="238">
        <v>0</v>
      </c>
      <c r="T594" s="239">
        <f>S594*H594</f>
        <v>0</v>
      </c>
      <c r="U594" s="39"/>
      <c r="V594" s="39"/>
      <c r="W594" s="39"/>
      <c r="X594" s="39"/>
      <c r="Y594" s="39"/>
      <c r="Z594" s="39"/>
      <c r="AA594" s="39"/>
      <c r="AB594" s="39"/>
      <c r="AC594" s="39"/>
      <c r="AD594" s="39"/>
      <c r="AE594" s="39"/>
      <c r="AR594" s="240" t="s">
        <v>170</v>
      </c>
      <c r="AT594" s="240" t="s">
        <v>166</v>
      </c>
      <c r="AU594" s="240" t="s">
        <v>83</v>
      </c>
      <c r="AY594" s="18" t="s">
        <v>164</v>
      </c>
      <c r="BE594" s="241">
        <f>IF(N594="základní",J594,0)</f>
        <v>0</v>
      </c>
      <c r="BF594" s="241">
        <f>IF(N594="snížená",J594,0)</f>
        <v>0</v>
      </c>
      <c r="BG594" s="241">
        <f>IF(N594="zákl. přenesená",J594,0)</f>
        <v>0</v>
      </c>
      <c r="BH594" s="241">
        <f>IF(N594="sníž. přenesená",J594,0)</f>
        <v>0</v>
      </c>
      <c r="BI594" s="241">
        <f>IF(N594="nulová",J594,0)</f>
        <v>0</v>
      </c>
      <c r="BJ594" s="18" t="s">
        <v>81</v>
      </c>
      <c r="BK594" s="241">
        <f>ROUND(I594*H594,2)</f>
        <v>0</v>
      </c>
      <c r="BL594" s="18" t="s">
        <v>170</v>
      </c>
      <c r="BM594" s="240" t="s">
        <v>1739</v>
      </c>
    </row>
    <row r="595" s="14" customFormat="1">
      <c r="A595" s="14"/>
      <c r="B595" s="254"/>
      <c r="C595" s="255"/>
      <c r="D595" s="244" t="s">
        <v>172</v>
      </c>
      <c r="E595" s="256" t="s">
        <v>1</v>
      </c>
      <c r="F595" s="257" t="s">
        <v>960</v>
      </c>
      <c r="G595" s="255"/>
      <c r="H595" s="256" t="s">
        <v>1</v>
      </c>
      <c r="I595" s="258"/>
      <c r="J595" s="255"/>
      <c r="K595" s="255"/>
      <c r="L595" s="259"/>
      <c r="M595" s="260"/>
      <c r="N595" s="261"/>
      <c r="O595" s="261"/>
      <c r="P595" s="261"/>
      <c r="Q595" s="261"/>
      <c r="R595" s="261"/>
      <c r="S595" s="261"/>
      <c r="T595" s="262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T595" s="263" t="s">
        <v>172</v>
      </c>
      <c r="AU595" s="263" t="s">
        <v>83</v>
      </c>
      <c r="AV595" s="14" t="s">
        <v>81</v>
      </c>
      <c r="AW595" s="14" t="s">
        <v>31</v>
      </c>
      <c r="AX595" s="14" t="s">
        <v>12</v>
      </c>
      <c r="AY595" s="263" t="s">
        <v>164</v>
      </c>
    </row>
    <row r="596" s="13" customFormat="1">
      <c r="A596" s="13"/>
      <c r="B596" s="242"/>
      <c r="C596" s="243"/>
      <c r="D596" s="244" t="s">
        <v>172</v>
      </c>
      <c r="E596" s="245" t="s">
        <v>1</v>
      </c>
      <c r="F596" s="246" t="s">
        <v>1740</v>
      </c>
      <c r="G596" s="243"/>
      <c r="H596" s="247">
        <v>174.15799999999999</v>
      </c>
      <c r="I596" s="248"/>
      <c r="J596" s="243"/>
      <c r="K596" s="243"/>
      <c r="L596" s="249"/>
      <c r="M596" s="250"/>
      <c r="N596" s="251"/>
      <c r="O596" s="251"/>
      <c r="P596" s="251"/>
      <c r="Q596" s="251"/>
      <c r="R596" s="251"/>
      <c r="S596" s="251"/>
      <c r="T596" s="252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T596" s="253" t="s">
        <v>172</v>
      </c>
      <c r="AU596" s="253" t="s">
        <v>83</v>
      </c>
      <c r="AV596" s="13" t="s">
        <v>83</v>
      </c>
      <c r="AW596" s="13" t="s">
        <v>31</v>
      </c>
      <c r="AX596" s="13" t="s">
        <v>81</v>
      </c>
      <c r="AY596" s="253" t="s">
        <v>164</v>
      </c>
    </row>
    <row r="597" s="2" customFormat="1" ht="37.8" customHeight="1">
      <c r="A597" s="39"/>
      <c r="B597" s="40"/>
      <c r="C597" s="228" t="s">
        <v>707</v>
      </c>
      <c r="D597" s="228" t="s">
        <v>166</v>
      </c>
      <c r="E597" s="229" t="s">
        <v>963</v>
      </c>
      <c r="F597" s="230" t="s">
        <v>964</v>
      </c>
      <c r="G597" s="231" t="s">
        <v>446</v>
      </c>
      <c r="H597" s="232">
        <v>93.457999999999998</v>
      </c>
      <c r="I597" s="233"/>
      <c r="J597" s="234">
        <f>ROUND(I597*H597,2)</f>
        <v>0</v>
      </c>
      <c r="K597" s="235"/>
      <c r="L597" s="45"/>
      <c r="M597" s="236" t="s">
        <v>1</v>
      </c>
      <c r="N597" s="237" t="s">
        <v>39</v>
      </c>
      <c r="O597" s="92"/>
      <c r="P597" s="238">
        <f>O597*H597</f>
        <v>0</v>
      </c>
      <c r="Q597" s="238">
        <v>0</v>
      </c>
      <c r="R597" s="238">
        <f>Q597*H597</f>
        <v>0</v>
      </c>
      <c r="S597" s="238">
        <v>0</v>
      </c>
      <c r="T597" s="239">
        <f>S597*H597</f>
        <v>0</v>
      </c>
      <c r="U597" s="39"/>
      <c r="V597" s="39"/>
      <c r="W597" s="39"/>
      <c r="X597" s="39"/>
      <c r="Y597" s="39"/>
      <c r="Z597" s="39"/>
      <c r="AA597" s="39"/>
      <c r="AB597" s="39"/>
      <c r="AC597" s="39"/>
      <c r="AD597" s="39"/>
      <c r="AE597" s="39"/>
      <c r="AR597" s="240" t="s">
        <v>170</v>
      </c>
      <c r="AT597" s="240" t="s">
        <v>166</v>
      </c>
      <c r="AU597" s="240" t="s">
        <v>83</v>
      </c>
      <c r="AY597" s="18" t="s">
        <v>164</v>
      </c>
      <c r="BE597" s="241">
        <f>IF(N597="základní",J597,0)</f>
        <v>0</v>
      </c>
      <c r="BF597" s="241">
        <f>IF(N597="snížená",J597,0)</f>
        <v>0</v>
      </c>
      <c r="BG597" s="241">
        <f>IF(N597="zákl. přenesená",J597,0)</f>
        <v>0</v>
      </c>
      <c r="BH597" s="241">
        <f>IF(N597="sníž. přenesená",J597,0)</f>
        <v>0</v>
      </c>
      <c r="BI597" s="241">
        <f>IF(N597="nulová",J597,0)</f>
        <v>0</v>
      </c>
      <c r="BJ597" s="18" t="s">
        <v>81</v>
      </c>
      <c r="BK597" s="241">
        <f>ROUND(I597*H597,2)</f>
        <v>0</v>
      </c>
      <c r="BL597" s="18" t="s">
        <v>170</v>
      </c>
      <c r="BM597" s="240" t="s">
        <v>1741</v>
      </c>
    </row>
    <row r="598" s="14" customFormat="1">
      <c r="A598" s="14"/>
      <c r="B598" s="254"/>
      <c r="C598" s="255"/>
      <c r="D598" s="244" t="s">
        <v>172</v>
      </c>
      <c r="E598" s="256" t="s">
        <v>1</v>
      </c>
      <c r="F598" s="257" t="s">
        <v>208</v>
      </c>
      <c r="G598" s="255"/>
      <c r="H598" s="256" t="s">
        <v>1</v>
      </c>
      <c r="I598" s="258"/>
      <c r="J598" s="255"/>
      <c r="K598" s="255"/>
      <c r="L598" s="259"/>
      <c r="M598" s="260"/>
      <c r="N598" s="261"/>
      <c r="O598" s="261"/>
      <c r="P598" s="261"/>
      <c r="Q598" s="261"/>
      <c r="R598" s="261"/>
      <c r="S598" s="261"/>
      <c r="T598" s="262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T598" s="263" t="s">
        <v>172</v>
      </c>
      <c r="AU598" s="263" t="s">
        <v>83</v>
      </c>
      <c r="AV598" s="14" t="s">
        <v>81</v>
      </c>
      <c r="AW598" s="14" t="s">
        <v>31</v>
      </c>
      <c r="AX598" s="14" t="s">
        <v>12</v>
      </c>
      <c r="AY598" s="263" t="s">
        <v>164</v>
      </c>
    </row>
    <row r="599" s="13" customFormat="1">
      <c r="A599" s="13"/>
      <c r="B599" s="242"/>
      <c r="C599" s="243"/>
      <c r="D599" s="244" t="s">
        <v>172</v>
      </c>
      <c r="E599" s="245" t="s">
        <v>1</v>
      </c>
      <c r="F599" s="246" t="s">
        <v>1742</v>
      </c>
      <c r="G599" s="243"/>
      <c r="H599" s="247">
        <v>93.457999999999998</v>
      </c>
      <c r="I599" s="248"/>
      <c r="J599" s="243"/>
      <c r="K599" s="243"/>
      <c r="L599" s="249"/>
      <c r="M599" s="250"/>
      <c r="N599" s="251"/>
      <c r="O599" s="251"/>
      <c r="P599" s="251"/>
      <c r="Q599" s="251"/>
      <c r="R599" s="251"/>
      <c r="S599" s="251"/>
      <c r="T599" s="252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T599" s="253" t="s">
        <v>172</v>
      </c>
      <c r="AU599" s="253" t="s">
        <v>83</v>
      </c>
      <c r="AV599" s="13" t="s">
        <v>83</v>
      </c>
      <c r="AW599" s="13" t="s">
        <v>31</v>
      </c>
      <c r="AX599" s="13" t="s">
        <v>81</v>
      </c>
      <c r="AY599" s="253" t="s">
        <v>164</v>
      </c>
    </row>
    <row r="600" s="2" customFormat="1" ht="24.15" customHeight="1">
      <c r="A600" s="39"/>
      <c r="B600" s="40"/>
      <c r="C600" s="228" t="s">
        <v>711</v>
      </c>
      <c r="D600" s="228" t="s">
        <v>166</v>
      </c>
      <c r="E600" s="229" t="s">
        <v>968</v>
      </c>
      <c r="F600" s="230" t="s">
        <v>969</v>
      </c>
      <c r="G600" s="231" t="s">
        <v>446</v>
      </c>
      <c r="H600" s="232">
        <v>274.80369999999999</v>
      </c>
      <c r="I600" s="233"/>
      <c r="J600" s="234">
        <f>ROUND(I600*H600,2)</f>
        <v>0</v>
      </c>
      <c r="K600" s="235"/>
      <c r="L600" s="45"/>
      <c r="M600" s="236" t="s">
        <v>1</v>
      </c>
      <c r="N600" s="237" t="s">
        <v>39</v>
      </c>
      <c r="O600" s="92"/>
      <c r="P600" s="238">
        <f>O600*H600</f>
        <v>0</v>
      </c>
      <c r="Q600" s="238">
        <v>0</v>
      </c>
      <c r="R600" s="238">
        <f>Q600*H600</f>
        <v>0</v>
      </c>
      <c r="S600" s="238">
        <v>0</v>
      </c>
      <c r="T600" s="239">
        <f>S600*H600</f>
        <v>0</v>
      </c>
      <c r="U600" s="39"/>
      <c r="V600" s="39"/>
      <c r="W600" s="39"/>
      <c r="X600" s="39"/>
      <c r="Y600" s="39"/>
      <c r="Z600" s="39"/>
      <c r="AA600" s="39"/>
      <c r="AB600" s="39"/>
      <c r="AC600" s="39"/>
      <c r="AD600" s="39"/>
      <c r="AE600" s="39"/>
      <c r="AR600" s="240" t="s">
        <v>170</v>
      </c>
      <c r="AT600" s="240" t="s">
        <v>166</v>
      </c>
      <c r="AU600" s="240" t="s">
        <v>83</v>
      </c>
      <c r="AY600" s="18" t="s">
        <v>164</v>
      </c>
      <c r="BE600" s="241">
        <f>IF(N600="základní",J600,0)</f>
        <v>0</v>
      </c>
      <c r="BF600" s="241">
        <f>IF(N600="snížená",J600,0)</f>
        <v>0</v>
      </c>
      <c r="BG600" s="241">
        <f>IF(N600="zákl. přenesená",J600,0)</f>
        <v>0</v>
      </c>
      <c r="BH600" s="241">
        <f>IF(N600="sníž. přenesená",J600,0)</f>
        <v>0</v>
      </c>
      <c r="BI600" s="241">
        <f>IF(N600="nulová",J600,0)</f>
        <v>0</v>
      </c>
      <c r="BJ600" s="18" t="s">
        <v>81</v>
      </c>
      <c r="BK600" s="241">
        <f>ROUND(I600*H600,2)</f>
        <v>0</v>
      </c>
      <c r="BL600" s="18" t="s">
        <v>170</v>
      </c>
      <c r="BM600" s="240" t="s">
        <v>1743</v>
      </c>
    </row>
    <row r="601" s="12" customFormat="1" ht="22.8" customHeight="1">
      <c r="A601" s="12"/>
      <c r="B601" s="212"/>
      <c r="C601" s="213"/>
      <c r="D601" s="214" t="s">
        <v>73</v>
      </c>
      <c r="E601" s="226" t="s">
        <v>971</v>
      </c>
      <c r="F601" s="226" t="s">
        <v>972</v>
      </c>
      <c r="G601" s="213"/>
      <c r="H601" s="213"/>
      <c r="I601" s="216"/>
      <c r="J601" s="227">
        <f>BK601</f>
        <v>0</v>
      </c>
      <c r="K601" s="213"/>
      <c r="L601" s="218"/>
      <c r="M601" s="219"/>
      <c r="N601" s="220"/>
      <c r="O601" s="220"/>
      <c r="P601" s="221">
        <f>SUM(P602:P610)</f>
        <v>0</v>
      </c>
      <c r="Q601" s="220"/>
      <c r="R601" s="221">
        <f>SUM(R602:R610)</f>
        <v>0</v>
      </c>
      <c r="S601" s="220"/>
      <c r="T601" s="222">
        <f>SUM(T602:T610)</f>
        <v>0</v>
      </c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R601" s="223" t="s">
        <v>81</v>
      </c>
      <c r="AT601" s="224" t="s">
        <v>73</v>
      </c>
      <c r="AU601" s="224" t="s">
        <v>81</v>
      </c>
      <c r="AY601" s="223" t="s">
        <v>164</v>
      </c>
      <c r="BK601" s="225">
        <f>SUM(BK602:BK610)</f>
        <v>0</v>
      </c>
    </row>
    <row r="602" s="2" customFormat="1" ht="24.15" customHeight="1">
      <c r="A602" s="39"/>
      <c r="B602" s="40"/>
      <c r="C602" s="228" t="s">
        <v>726</v>
      </c>
      <c r="D602" s="228" t="s">
        <v>166</v>
      </c>
      <c r="E602" s="229" t="s">
        <v>974</v>
      </c>
      <c r="F602" s="230" t="s">
        <v>975</v>
      </c>
      <c r="G602" s="231" t="s">
        <v>446</v>
      </c>
      <c r="H602" s="232">
        <v>36.387999999999998</v>
      </c>
      <c r="I602" s="233"/>
      <c r="J602" s="234">
        <f>ROUND(I602*H602,2)</f>
        <v>0</v>
      </c>
      <c r="K602" s="235"/>
      <c r="L602" s="45"/>
      <c r="M602" s="236" t="s">
        <v>1</v>
      </c>
      <c r="N602" s="237" t="s">
        <v>39</v>
      </c>
      <c r="O602" s="92"/>
      <c r="P602" s="238">
        <f>O602*H602</f>
        <v>0</v>
      </c>
      <c r="Q602" s="238">
        <v>0</v>
      </c>
      <c r="R602" s="238">
        <f>Q602*H602</f>
        <v>0</v>
      </c>
      <c r="S602" s="238">
        <v>0</v>
      </c>
      <c r="T602" s="239">
        <f>S602*H602</f>
        <v>0</v>
      </c>
      <c r="U602" s="39"/>
      <c r="V602" s="39"/>
      <c r="W602" s="39"/>
      <c r="X602" s="39"/>
      <c r="Y602" s="39"/>
      <c r="Z602" s="39"/>
      <c r="AA602" s="39"/>
      <c r="AB602" s="39"/>
      <c r="AC602" s="39"/>
      <c r="AD602" s="39"/>
      <c r="AE602" s="39"/>
      <c r="AR602" s="240" t="s">
        <v>170</v>
      </c>
      <c r="AT602" s="240" t="s">
        <v>166</v>
      </c>
      <c r="AU602" s="240" t="s">
        <v>83</v>
      </c>
      <c r="AY602" s="18" t="s">
        <v>164</v>
      </c>
      <c r="BE602" s="241">
        <f>IF(N602="základní",J602,0)</f>
        <v>0</v>
      </c>
      <c r="BF602" s="241">
        <f>IF(N602="snížená",J602,0)</f>
        <v>0</v>
      </c>
      <c r="BG602" s="241">
        <f>IF(N602="zákl. přenesená",J602,0)</f>
        <v>0</v>
      </c>
      <c r="BH602" s="241">
        <f>IF(N602="sníž. přenesená",J602,0)</f>
        <v>0</v>
      </c>
      <c r="BI602" s="241">
        <f>IF(N602="nulová",J602,0)</f>
        <v>0</v>
      </c>
      <c r="BJ602" s="18" t="s">
        <v>81</v>
      </c>
      <c r="BK602" s="241">
        <f>ROUND(I602*H602,2)</f>
        <v>0</v>
      </c>
      <c r="BL602" s="18" t="s">
        <v>170</v>
      </c>
      <c r="BM602" s="240" t="s">
        <v>1744</v>
      </c>
    </row>
    <row r="603" s="14" customFormat="1">
      <c r="A603" s="14"/>
      <c r="B603" s="254"/>
      <c r="C603" s="255"/>
      <c r="D603" s="244" t="s">
        <v>172</v>
      </c>
      <c r="E603" s="256" t="s">
        <v>1</v>
      </c>
      <c r="F603" s="257" t="s">
        <v>242</v>
      </c>
      <c r="G603" s="255"/>
      <c r="H603" s="256" t="s">
        <v>1</v>
      </c>
      <c r="I603" s="258"/>
      <c r="J603" s="255"/>
      <c r="K603" s="255"/>
      <c r="L603" s="259"/>
      <c r="M603" s="260"/>
      <c r="N603" s="261"/>
      <c r="O603" s="261"/>
      <c r="P603" s="261"/>
      <c r="Q603" s="261"/>
      <c r="R603" s="261"/>
      <c r="S603" s="261"/>
      <c r="T603" s="262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T603" s="263" t="s">
        <v>172</v>
      </c>
      <c r="AU603" s="263" t="s">
        <v>83</v>
      </c>
      <c r="AV603" s="14" t="s">
        <v>81</v>
      </c>
      <c r="AW603" s="14" t="s">
        <v>31</v>
      </c>
      <c r="AX603" s="14" t="s">
        <v>12</v>
      </c>
      <c r="AY603" s="263" t="s">
        <v>164</v>
      </c>
    </row>
    <row r="604" s="13" customFormat="1">
      <c r="A604" s="13"/>
      <c r="B604" s="242"/>
      <c r="C604" s="243"/>
      <c r="D604" s="244" t="s">
        <v>172</v>
      </c>
      <c r="E604" s="245" t="s">
        <v>1</v>
      </c>
      <c r="F604" s="246" t="s">
        <v>1745</v>
      </c>
      <c r="G604" s="243"/>
      <c r="H604" s="247">
        <v>36.387999999999998</v>
      </c>
      <c r="I604" s="248"/>
      <c r="J604" s="243"/>
      <c r="K604" s="243"/>
      <c r="L604" s="249"/>
      <c r="M604" s="250"/>
      <c r="N604" s="251"/>
      <c r="O604" s="251"/>
      <c r="P604" s="251"/>
      <c r="Q604" s="251"/>
      <c r="R604" s="251"/>
      <c r="S604" s="251"/>
      <c r="T604" s="252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T604" s="253" t="s">
        <v>172</v>
      </c>
      <c r="AU604" s="253" t="s">
        <v>83</v>
      </c>
      <c r="AV604" s="13" t="s">
        <v>83</v>
      </c>
      <c r="AW604" s="13" t="s">
        <v>31</v>
      </c>
      <c r="AX604" s="13" t="s">
        <v>81</v>
      </c>
      <c r="AY604" s="253" t="s">
        <v>164</v>
      </c>
    </row>
    <row r="605" s="2" customFormat="1" ht="33" customHeight="1">
      <c r="A605" s="39"/>
      <c r="B605" s="40"/>
      <c r="C605" s="228" t="s">
        <v>717</v>
      </c>
      <c r="D605" s="228" t="s">
        <v>166</v>
      </c>
      <c r="E605" s="229" t="s">
        <v>979</v>
      </c>
      <c r="F605" s="230" t="s">
        <v>980</v>
      </c>
      <c r="G605" s="231" t="s">
        <v>446</v>
      </c>
      <c r="H605" s="232">
        <v>726.77099999999996</v>
      </c>
      <c r="I605" s="233"/>
      <c r="J605" s="234">
        <f>ROUND(I605*H605,2)</f>
        <v>0</v>
      </c>
      <c r="K605" s="235"/>
      <c r="L605" s="45"/>
      <c r="M605" s="236" t="s">
        <v>1</v>
      </c>
      <c r="N605" s="237" t="s">
        <v>39</v>
      </c>
      <c r="O605" s="92"/>
      <c r="P605" s="238">
        <f>O605*H605</f>
        <v>0</v>
      </c>
      <c r="Q605" s="238">
        <v>0</v>
      </c>
      <c r="R605" s="238">
        <f>Q605*H605</f>
        <v>0</v>
      </c>
      <c r="S605" s="238">
        <v>0</v>
      </c>
      <c r="T605" s="239">
        <f>S605*H605</f>
        <v>0</v>
      </c>
      <c r="U605" s="39"/>
      <c r="V605" s="39"/>
      <c r="W605" s="39"/>
      <c r="X605" s="39"/>
      <c r="Y605" s="39"/>
      <c r="Z605" s="39"/>
      <c r="AA605" s="39"/>
      <c r="AB605" s="39"/>
      <c r="AC605" s="39"/>
      <c r="AD605" s="39"/>
      <c r="AE605" s="39"/>
      <c r="AR605" s="240" t="s">
        <v>170</v>
      </c>
      <c r="AT605" s="240" t="s">
        <v>166</v>
      </c>
      <c r="AU605" s="240" t="s">
        <v>83</v>
      </c>
      <c r="AY605" s="18" t="s">
        <v>164</v>
      </c>
      <c r="BE605" s="241">
        <f>IF(N605="základní",J605,0)</f>
        <v>0</v>
      </c>
      <c r="BF605" s="241">
        <f>IF(N605="snížená",J605,0)</f>
        <v>0</v>
      </c>
      <c r="BG605" s="241">
        <f>IF(N605="zákl. přenesená",J605,0)</f>
        <v>0</v>
      </c>
      <c r="BH605" s="241">
        <f>IF(N605="sníž. přenesená",J605,0)</f>
        <v>0</v>
      </c>
      <c r="BI605" s="241">
        <f>IF(N605="nulová",J605,0)</f>
        <v>0</v>
      </c>
      <c r="BJ605" s="18" t="s">
        <v>81</v>
      </c>
      <c r="BK605" s="241">
        <f>ROUND(I605*H605,2)</f>
        <v>0</v>
      </c>
      <c r="BL605" s="18" t="s">
        <v>170</v>
      </c>
      <c r="BM605" s="240" t="s">
        <v>1746</v>
      </c>
    </row>
    <row r="606" s="14" customFormat="1">
      <c r="A606" s="14"/>
      <c r="B606" s="254"/>
      <c r="C606" s="255"/>
      <c r="D606" s="244" t="s">
        <v>172</v>
      </c>
      <c r="E606" s="256" t="s">
        <v>1</v>
      </c>
      <c r="F606" s="257" t="s">
        <v>982</v>
      </c>
      <c r="G606" s="255"/>
      <c r="H606" s="256" t="s">
        <v>1</v>
      </c>
      <c r="I606" s="258"/>
      <c r="J606" s="255"/>
      <c r="K606" s="255"/>
      <c r="L606" s="259"/>
      <c r="M606" s="260"/>
      <c r="N606" s="261"/>
      <c r="O606" s="261"/>
      <c r="P606" s="261"/>
      <c r="Q606" s="261"/>
      <c r="R606" s="261"/>
      <c r="S606" s="261"/>
      <c r="T606" s="262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T606" s="263" t="s">
        <v>172</v>
      </c>
      <c r="AU606" s="263" t="s">
        <v>83</v>
      </c>
      <c r="AV606" s="14" t="s">
        <v>81</v>
      </c>
      <c r="AW606" s="14" t="s">
        <v>31</v>
      </c>
      <c r="AX606" s="14" t="s">
        <v>12</v>
      </c>
      <c r="AY606" s="263" t="s">
        <v>164</v>
      </c>
    </row>
    <row r="607" s="13" customFormat="1">
      <c r="A607" s="13"/>
      <c r="B607" s="242"/>
      <c r="C607" s="243"/>
      <c r="D607" s="244" t="s">
        <v>172</v>
      </c>
      <c r="E607" s="245" t="s">
        <v>1</v>
      </c>
      <c r="F607" s="246" t="s">
        <v>1747</v>
      </c>
      <c r="G607" s="243"/>
      <c r="H607" s="247">
        <v>726.77099999999996</v>
      </c>
      <c r="I607" s="248"/>
      <c r="J607" s="243"/>
      <c r="K607" s="243"/>
      <c r="L607" s="249"/>
      <c r="M607" s="250"/>
      <c r="N607" s="251"/>
      <c r="O607" s="251"/>
      <c r="P607" s="251"/>
      <c r="Q607" s="251"/>
      <c r="R607" s="251"/>
      <c r="S607" s="251"/>
      <c r="T607" s="252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T607" s="253" t="s">
        <v>172</v>
      </c>
      <c r="AU607" s="253" t="s">
        <v>83</v>
      </c>
      <c r="AV607" s="13" t="s">
        <v>83</v>
      </c>
      <c r="AW607" s="13" t="s">
        <v>31</v>
      </c>
      <c r="AX607" s="13" t="s">
        <v>81</v>
      </c>
      <c r="AY607" s="253" t="s">
        <v>164</v>
      </c>
    </row>
    <row r="608" s="2" customFormat="1" ht="24.15" customHeight="1">
      <c r="A608" s="39"/>
      <c r="B608" s="40"/>
      <c r="C608" s="228" t="s">
        <v>721</v>
      </c>
      <c r="D608" s="228" t="s">
        <v>166</v>
      </c>
      <c r="E608" s="229" t="s">
        <v>985</v>
      </c>
      <c r="F608" s="230" t="s">
        <v>986</v>
      </c>
      <c r="G608" s="231" t="s">
        <v>446</v>
      </c>
      <c r="H608" s="232">
        <v>146.72200000000001</v>
      </c>
      <c r="I608" s="233"/>
      <c r="J608" s="234">
        <f>ROUND(I608*H608,2)</f>
        <v>0</v>
      </c>
      <c r="K608" s="235"/>
      <c r="L608" s="45"/>
      <c r="M608" s="236" t="s">
        <v>1</v>
      </c>
      <c r="N608" s="237" t="s">
        <v>39</v>
      </c>
      <c r="O608" s="92"/>
      <c r="P608" s="238">
        <f>O608*H608</f>
        <v>0</v>
      </c>
      <c r="Q608" s="238">
        <v>0</v>
      </c>
      <c r="R608" s="238">
        <f>Q608*H608</f>
        <v>0</v>
      </c>
      <c r="S608" s="238">
        <v>0</v>
      </c>
      <c r="T608" s="239">
        <f>S608*H608</f>
        <v>0</v>
      </c>
      <c r="U608" s="39"/>
      <c r="V608" s="39"/>
      <c r="W608" s="39"/>
      <c r="X608" s="39"/>
      <c r="Y608" s="39"/>
      <c r="Z608" s="39"/>
      <c r="AA608" s="39"/>
      <c r="AB608" s="39"/>
      <c r="AC608" s="39"/>
      <c r="AD608" s="39"/>
      <c r="AE608" s="39"/>
      <c r="AR608" s="240" t="s">
        <v>170</v>
      </c>
      <c r="AT608" s="240" t="s">
        <v>166</v>
      </c>
      <c r="AU608" s="240" t="s">
        <v>83</v>
      </c>
      <c r="AY608" s="18" t="s">
        <v>164</v>
      </c>
      <c r="BE608" s="241">
        <f>IF(N608="základní",J608,0)</f>
        <v>0</v>
      </c>
      <c r="BF608" s="241">
        <f>IF(N608="snížená",J608,0)</f>
        <v>0</v>
      </c>
      <c r="BG608" s="241">
        <f>IF(N608="zákl. přenesená",J608,0)</f>
        <v>0</v>
      </c>
      <c r="BH608" s="241">
        <f>IF(N608="sníž. přenesená",J608,0)</f>
        <v>0</v>
      </c>
      <c r="BI608" s="241">
        <f>IF(N608="nulová",J608,0)</f>
        <v>0</v>
      </c>
      <c r="BJ608" s="18" t="s">
        <v>81</v>
      </c>
      <c r="BK608" s="241">
        <f>ROUND(I608*H608,2)</f>
        <v>0</v>
      </c>
      <c r="BL608" s="18" t="s">
        <v>170</v>
      </c>
      <c r="BM608" s="240" t="s">
        <v>1748</v>
      </c>
    </row>
    <row r="609" s="14" customFormat="1">
      <c r="A609" s="14"/>
      <c r="B609" s="254"/>
      <c r="C609" s="255"/>
      <c r="D609" s="244" t="s">
        <v>172</v>
      </c>
      <c r="E609" s="256" t="s">
        <v>1</v>
      </c>
      <c r="F609" s="257" t="s">
        <v>988</v>
      </c>
      <c r="G609" s="255"/>
      <c r="H609" s="256" t="s">
        <v>1</v>
      </c>
      <c r="I609" s="258"/>
      <c r="J609" s="255"/>
      <c r="K609" s="255"/>
      <c r="L609" s="259"/>
      <c r="M609" s="260"/>
      <c r="N609" s="261"/>
      <c r="O609" s="261"/>
      <c r="P609" s="261"/>
      <c r="Q609" s="261"/>
      <c r="R609" s="261"/>
      <c r="S609" s="261"/>
      <c r="T609" s="262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T609" s="263" t="s">
        <v>172</v>
      </c>
      <c r="AU609" s="263" t="s">
        <v>83</v>
      </c>
      <c r="AV609" s="14" t="s">
        <v>81</v>
      </c>
      <c r="AW609" s="14" t="s">
        <v>31</v>
      </c>
      <c r="AX609" s="14" t="s">
        <v>12</v>
      </c>
      <c r="AY609" s="263" t="s">
        <v>164</v>
      </c>
    </row>
    <row r="610" s="13" customFormat="1">
      <c r="A610" s="13"/>
      <c r="B610" s="242"/>
      <c r="C610" s="243"/>
      <c r="D610" s="244" t="s">
        <v>172</v>
      </c>
      <c r="E610" s="245" t="s">
        <v>1</v>
      </c>
      <c r="F610" s="246" t="s">
        <v>1749</v>
      </c>
      <c r="G610" s="243"/>
      <c r="H610" s="247">
        <v>146.72200000000001</v>
      </c>
      <c r="I610" s="248"/>
      <c r="J610" s="243"/>
      <c r="K610" s="243"/>
      <c r="L610" s="249"/>
      <c r="M610" s="301"/>
      <c r="N610" s="302"/>
      <c r="O610" s="302"/>
      <c r="P610" s="302"/>
      <c r="Q610" s="302"/>
      <c r="R610" s="302"/>
      <c r="S610" s="302"/>
      <c r="T610" s="30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T610" s="253" t="s">
        <v>172</v>
      </c>
      <c r="AU610" s="253" t="s">
        <v>83</v>
      </c>
      <c r="AV610" s="13" t="s">
        <v>83</v>
      </c>
      <c r="AW610" s="13" t="s">
        <v>31</v>
      </c>
      <c r="AX610" s="13" t="s">
        <v>81</v>
      </c>
      <c r="AY610" s="253" t="s">
        <v>164</v>
      </c>
    </row>
    <row r="611" s="2" customFormat="1" ht="6.96" customHeight="1">
      <c r="A611" s="39"/>
      <c r="B611" s="67"/>
      <c r="C611" s="68"/>
      <c r="D611" s="68"/>
      <c r="E611" s="68"/>
      <c r="F611" s="68"/>
      <c r="G611" s="68"/>
      <c r="H611" s="68"/>
      <c r="I611" s="68"/>
      <c r="J611" s="68"/>
      <c r="K611" s="68"/>
      <c r="L611" s="45"/>
      <c r="M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/>
      <c r="AE611" s="39"/>
    </row>
  </sheetData>
  <sheetProtection sheet="1" autoFilter="0" formatColumns="0" formatRows="0" objects="1" scenarios="1" spinCount="100000" saltValue="9pBoTQwrbTAWOW0qrZOJLjGl29ZGO7WnWMyrFszSrhY8b77IL3c8ESLhpDBLt6+L+LeUdp7/umhM/0VqewUOLw==" hashValue="GjlBK/wLDTzBpGJGwF8flLa5pYxhCiFNnPPc7IT7ltD6e5IYtoigaxwXV/UWFlqZkpmrVpYttc3cqFWyAes3rQ==" algorithmName="SHA-512" password="EC3B"/>
  <autoFilter ref="C123:K610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92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1750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ROUND(J131,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ROUND((SUM(BE131:BE282)),  2)</f>
        <v>0</v>
      </c>
      <c r="G33" s="39"/>
      <c r="H33" s="39"/>
      <c r="I33" s="165">
        <v>0.20999999999999999</v>
      </c>
      <c r="J33" s="164">
        <f>ROUND(((SUM(BE131:BE282))*I33),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ROUND((SUM(BF131:BF282)),  2)</f>
        <v>0</v>
      </c>
      <c r="G34" s="39"/>
      <c r="H34" s="39"/>
      <c r="I34" s="165">
        <v>0.12</v>
      </c>
      <c r="J34" s="164">
        <f>ROUND(((SUM(BF131:BF282))*I34),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ROUND((SUM(BG131:BG282)),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ROUND((SUM(BH131:BH282)),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ROUND((SUM(BI131:BI282)),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D.4 SO 04 - Čerpací stanice KČS 01 Našiměřice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J131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J132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1751</v>
      </c>
      <c r="E98" s="197"/>
      <c r="F98" s="197"/>
      <c r="G98" s="197"/>
      <c r="H98" s="197"/>
      <c r="I98" s="197"/>
      <c r="J98" s="198">
        <f>J133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1752</v>
      </c>
      <c r="E99" s="197"/>
      <c r="F99" s="197"/>
      <c r="G99" s="197"/>
      <c r="H99" s="197"/>
      <c r="I99" s="197"/>
      <c r="J99" s="198">
        <f>J192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143</v>
      </c>
      <c r="E100" s="197"/>
      <c r="F100" s="197"/>
      <c r="G100" s="197"/>
      <c r="H100" s="197"/>
      <c r="I100" s="197"/>
      <c r="J100" s="198">
        <f>J201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1753</v>
      </c>
      <c r="E101" s="197"/>
      <c r="F101" s="197"/>
      <c r="G101" s="197"/>
      <c r="H101" s="197"/>
      <c r="I101" s="197"/>
      <c r="J101" s="198">
        <f>J217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1754</v>
      </c>
      <c r="E102" s="197"/>
      <c r="F102" s="197"/>
      <c r="G102" s="197"/>
      <c r="H102" s="197"/>
      <c r="I102" s="197"/>
      <c r="J102" s="198">
        <f>J220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1755</v>
      </c>
      <c r="E103" s="197"/>
      <c r="F103" s="197"/>
      <c r="G103" s="197"/>
      <c r="H103" s="197"/>
      <c r="I103" s="197"/>
      <c r="J103" s="198">
        <f>J223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1756</v>
      </c>
      <c r="E104" s="197"/>
      <c r="F104" s="197"/>
      <c r="G104" s="197"/>
      <c r="H104" s="197"/>
      <c r="I104" s="197"/>
      <c r="J104" s="198">
        <f>J238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1757</v>
      </c>
      <c r="E105" s="197"/>
      <c r="F105" s="197"/>
      <c r="G105" s="197"/>
      <c r="H105" s="197"/>
      <c r="I105" s="197"/>
      <c r="J105" s="198">
        <f>J249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5"/>
      <c r="C106" s="134"/>
      <c r="D106" s="196" t="s">
        <v>1758</v>
      </c>
      <c r="E106" s="197"/>
      <c r="F106" s="197"/>
      <c r="G106" s="197"/>
      <c r="H106" s="197"/>
      <c r="I106" s="197"/>
      <c r="J106" s="198">
        <f>J258</f>
        <v>0</v>
      </c>
      <c r="K106" s="134"/>
      <c r="L106" s="19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5"/>
      <c r="C107" s="134"/>
      <c r="D107" s="196" t="s">
        <v>1759</v>
      </c>
      <c r="E107" s="197"/>
      <c r="F107" s="197"/>
      <c r="G107" s="197"/>
      <c r="H107" s="197"/>
      <c r="I107" s="197"/>
      <c r="J107" s="198">
        <f>J260</f>
        <v>0</v>
      </c>
      <c r="K107" s="134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89"/>
      <c r="C108" s="190"/>
      <c r="D108" s="191" t="s">
        <v>1760</v>
      </c>
      <c r="E108" s="192"/>
      <c r="F108" s="192"/>
      <c r="G108" s="192"/>
      <c r="H108" s="192"/>
      <c r="I108" s="192"/>
      <c r="J108" s="193">
        <f>J263</f>
        <v>0</v>
      </c>
      <c r="K108" s="190"/>
      <c r="L108" s="194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195"/>
      <c r="C109" s="134"/>
      <c r="D109" s="196" t="s">
        <v>1761</v>
      </c>
      <c r="E109" s="197"/>
      <c r="F109" s="197"/>
      <c r="G109" s="197"/>
      <c r="H109" s="197"/>
      <c r="I109" s="197"/>
      <c r="J109" s="198">
        <f>J264</f>
        <v>0</v>
      </c>
      <c r="K109" s="134"/>
      <c r="L109" s="199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95"/>
      <c r="C110" s="134"/>
      <c r="D110" s="196" t="s">
        <v>1762</v>
      </c>
      <c r="E110" s="197"/>
      <c r="F110" s="197"/>
      <c r="G110" s="197"/>
      <c r="H110" s="197"/>
      <c r="I110" s="197"/>
      <c r="J110" s="198">
        <f>J275</f>
        <v>0</v>
      </c>
      <c r="K110" s="134"/>
      <c r="L110" s="199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95"/>
      <c r="C111" s="134"/>
      <c r="D111" s="196" t="s">
        <v>1763</v>
      </c>
      <c r="E111" s="197"/>
      <c r="F111" s="197"/>
      <c r="G111" s="197"/>
      <c r="H111" s="197"/>
      <c r="I111" s="197"/>
      <c r="J111" s="198">
        <f>J277</f>
        <v>0</v>
      </c>
      <c r="K111" s="134"/>
      <c r="L111" s="199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2" customFormat="1" ht="21.84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7" s="2" customFormat="1" ht="6.96" customHeight="1">
      <c r="A117" s="39"/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24.96" customHeight="1">
      <c r="A118" s="39"/>
      <c r="B118" s="40"/>
      <c r="C118" s="24" t="s">
        <v>149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16</v>
      </c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26.25" customHeight="1">
      <c r="A121" s="39"/>
      <c r="B121" s="40"/>
      <c r="C121" s="41"/>
      <c r="D121" s="41"/>
      <c r="E121" s="184" t="str">
        <f>E7</f>
        <v>Našiměřice - Splašková kanalizace - ÚRS I/2026-úprava po připomínkách uchazečů</v>
      </c>
      <c r="F121" s="33"/>
      <c r="G121" s="33"/>
      <c r="H121" s="33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2" customHeight="1">
      <c r="A122" s="39"/>
      <c r="B122" s="40"/>
      <c r="C122" s="33" t="s">
        <v>133</v>
      </c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6.5" customHeight="1">
      <c r="A123" s="39"/>
      <c r="B123" s="40"/>
      <c r="C123" s="41"/>
      <c r="D123" s="41"/>
      <c r="E123" s="77" t="str">
        <f>E9</f>
        <v>D.4 SO 04 - Čerpací stanice KČS 01 Našiměřice</v>
      </c>
      <c r="F123" s="41"/>
      <c r="G123" s="41"/>
      <c r="H123" s="41"/>
      <c r="I123" s="41"/>
      <c r="J123" s="41"/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2" customHeight="1">
      <c r="A125" s="39"/>
      <c r="B125" s="40"/>
      <c r="C125" s="33" t="s">
        <v>20</v>
      </c>
      <c r="D125" s="41"/>
      <c r="E125" s="41"/>
      <c r="F125" s="28" t="str">
        <f>F12</f>
        <v>Našiměřice</v>
      </c>
      <c r="G125" s="41"/>
      <c r="H125" s="41"/>
      <c r="I125" s="33" t="s">
        <v>22</v>
      </c>
      <c r="J125" s="80" t="str">
        <f>IF(J12="","",J12)</f>
        <v>19. 6. 2026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6.96" customHeight="1">
      <c r="A126" s="39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5.15" customHeight="1">
      <c r="A127" s="39"/>
      <c r="B127" s="40"/>
      <c r="C127" s="33" t="s">
        <v>24</v>
      </c>
      <c r="D127" s="41"/>
      <c r="E127" s="41"/>
      <c r="F127" s="28" t="str">
        <f>E15</f>
        <v xml:space="preserve"> </v>
      </c>
      <c r="G127" s="41"/>
      <c r="H127" s="41"/>
      <c r="I127" s="33" t="s">
        <v>30</v>
      </c>
      <c r="J127" s="37" t="str">
        <f>E21</f>
        <v xml:space="preserve"> </v>
      </c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2" customFormat="1" ht="15.15" customHeight="1">
      <c r="A128" s="39"/>
      <c r="B128" s="40"/>
      <c r="C128" s="33" t="s">
        <v>28</v>
      </c>
      <c r="D128" s="41"/>
      <c r="E128" s="41"/>
      <c r="F128" s="28" t="str">
        <f>IF(E18="","",E18)</f>
        <v>Vyplň údaj</v>
      </c>
      <c r="G128" s="41"/>
      <c r="H128" s="41"/>
      <c r="I128" s="33" t="s">
        <v>32</v>
      </c>
      <c r="J128" s="37" t="str">
        <f>E24</f>
        <v xml:space="preserve"> </v>
      </c>
      <c r="K128" s="41"/>
      <c r="L128" s="64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</row>
    <row r="129" s="2" customFormat="1" ht="10.32" customHeight="1">
      <c r="A129" s="39"/>
      <c r="B129" s="40"/>
      <c r="C129" s="41"/>
      <c r="D129" s="41"/>
      <c r="E129" s="41"/>
      <c r="F129" s="41"/>
      <c r="G129" s="41"/>
      <c r="H129" s="41"/>
      <c r="I129" s="41"/>
      <c r="J129" s="41"/>
      <c r="K129" s="41"/>
      <c r="L129" s="64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</row>
    <row r="130" s="11" customFormat="1" ht="29.28" customHeight="1">
      <c r="A130" s="200"/>
      <c r="B130" s="201"/>
      <c r="C130" s="202" t="s">
        <v>150</v>
      </c>
      <c r="D130" s="203" t="s">
        <v>59</v>
      </c>
      <c r="E130" s="203" t="s">
        <v>55</v>
      </c>
      <c r="F130" s="203" t="s">
        <v>56</v>
      </c>
      <c r="G130" s="203" t="s">
        <v>151</v>
      </c>
      <c r="H130" s="203" t="s">
        <v>152</v>
      </c>
      <c r="I130" s="203" t="s">
        <v>153</v>
      </c>
      <c r="J130" s="204" t="s">
        <v>137</v>
      </c>
      <c r="K130" s="205" t="s">
        <v>154</v>
      </c>
      <c r="L130" s="206"/>
      <c r="M130" s="101" t="s">
        <v>1</v>
      </c>
      <c r="N130" s="102" t="s">
        <v>38</v>
      </c>
      <c r="O130" s="102" t="s">
        <v>155</v>
      </c>
      <c r="P130" s="102" t="s">
        <v>156</v>
      </c>
      <c r="Q130" s="102" t="s">
        <v>157</v>
      </c>
      <c r="R130" s="102" t="s">
        <v>158</v>
      </c>
      <c r="S130" s="102" t="s">
        <v>159</v>
      </c>
      <c r="T130" s="103" t="s">
        <v>160</v>
      </c>
      <c r="U130" s="200"/>
      <c r="V130" s="200"/>
      <c r="W130" s="200"/>
      <c r="X130" s="200"/>
      <c r="Y130" s="200"/>
      <c r="Z130" s="200"/>
      <c r="AA130" s="200"/>
      <c r="AB130" s="200"/>
      <c r="AC130" s="200"/>
      <c r="AD130" s="200"/>
      <c r="AE130" s="200"/>
    </row>
    <row r="131" s="2" customFormat="1" ht="22.8" customHeight="1">
      <c r="A131" s="39"/>
      <c r="B131" s="40"/>
      <c r="C131" s="108" t="s">
        <v>161</v>
      </c>
      <c r="D131" s="41"/>
      <c r="E131" s="41"/>
      <c r="F131" s="41"/>
      <c r="G131" s="41"/>
      <c r="H131" s="41"/>
      <c r="I131" s="41"/>
      <c r="J131" s="207">
        <f>BK131</f>
        <v>0</v>
      </c>
      <c r="K131" s="41"/>
      <c r="L131" s="45"/>
      <c r="M131" s="104"/>
      <c r="N131" s="208"/>
      <c r="O131" s="105"/>
      <c r="P131" s="209">
        <f>P132+P263</f>
        <v>0</v>
      </c>
      <c r="Q131" s="105"/>
      <c r="R131" s="209">
        <f>R132+R263</f>
        <v>0</v>
      </c>
      <c r="S131" s="105"/>
      <c r="T131" s="210">
        <f>T132+T263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73</v>
      </c>
      <c r="AU131" s="18" t="s">
        <v>139</v>
      </c>
      <c r="BK131" s="211">
        <f>BK132+BK263</f>
        <v>0</v>
      </c>
    </row>
    <row r="132" s="12" customFormat="1" ht="25.92" customHeight="1">
      <c r="A132" s="12"/>
      <c r="B132" s="212"/>
      <c r="C132" s="213"/>
      <c r="D132" s="214" t="s">
        <v>73</v>
      </c>
      <c r="E132" s="215" t="s">
        <v>162</v>
      </c>
      <c r="F132" s="215" t="s">
        <v>163</v>
      </c>
      <c r="G132" s="213"/>
      <c r="H132" s="213"/>
      <c r="I132" s="216"/>
      <c r="J132" s="217">
        <f>BK132</f>
        <v>0</v>
      </c>
      <c r="K132" s="213"/>
      <c r="L132" s="218"/>
      <c r="M132" s="219"/>
      <c r="N132" s="220"/>
      <c r="O132" s="220"/>
      <c r="P132" s="221">
        <f>P133+P192+P201+P217+P220+P223+P238+P249+P258+P260</f>
        <v>0</v>
      </c>
      <c r="Q132" s="220"/>
      <c r="R132" s="221">
        <f>R133+R192+R201+R217+R220+R223+R238+R249+R258+R260</f>
        <v>0</v>
      </c>
      <c r="S132" s="220"/>
      <c r="T132" s="222">
        <f>T133+T192+T201+T217+T220+T223+T238+T249+T258+T260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81</v>
      </c>
      <c r="AT132" s="224" t="s">
        <v>73</v>
      </c>
      <c r="AU132" s="224" t="s">
        <v>12</v>
      </c>
      <c r="AY132" s="223" t="s">
        <v>164</v>
      </c>
      <c r="BK132" s="225">
        <f>BK133+BK192+BK201+BK217+BK220+BK223+BK238+BK249+BK258+BK260</f>
        <v>0</v>
      </c>
    </row>
    <row r="133" s="12" customFormat="1" ht="22.8" customHeight="1">
      <c r="A133" s="12"/>
      <c r="B133" s="212"/>
      <c r="C133" s="213"/>
      <c r="D133" s="214" t="s">
        <v>73</v>
      </c>
      <c r="E133" s="226" t="s">
        <v>81</v>
      </c>
      <c r="F133" s="226" t="s">
        <v>1764</v>
      </c>
      <c r="G133" s="213"/>
      <c r="H133" s="213"/>
      <c r="I133" s="216"/>
      <c r="J133" s="227">
        <f>BK133</f>
        <v>0</v>
      </c>
      <c r="K133" s="213"/>
      <c r="L133" s="218"/>
      <c r="M133" s="219"/>
      <c r="N133" s="220"/>
      <c r="O133" s="220"/>
      <c r="P133" s="221">
        <f>SUM(P134:P191)</f>
        <v>0</v>
      </c>
      <c r="Q133" s="220"/>
      <c r="R133" s="221">
        <f>SUM(R134:R191)</f>
        <v>0</v>
      </c>
      <c r="S133" s="220"/>
      <c r="T133" s="222">
        <f>SUM(T134:T191)</f>
        <v>0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3" t="s">
        <v>81</v>
      </c>
      <c r="AT133" s="224" t="s">
        <v>73</v>
      </c>
      <c r="AU133" s="224" t="s">
        <v>81</v>
      </c>
      <c r="AY133" s="223" t="s">
        <v>164</v>
      </c>
      <c r="BK133" s="225">
        <f>SUM(BK134:BK191)</f>
        <v>0</v>
      </c>
    </row>
    <row r="134" s="2" customFormat="1" ht="24.15" customHeight="1">
      <c r="A134" s="39"/>
      <c r="B134" s="40"/>
      <c r="C134" s="228" t="s">
        <v>81</v>
      </c>
      <c r="D134" s="228" t="s">
        <v>166</v>
      </c>
      <c r="E134" s="229" t="s">
        <v>1765</v>
      </c>
      <c r="F134" s="230" t="s">
        <v>1766</v>
      </c>
      <c r="G134" s="231" t="s">
        <v>1767</v>
      </c>
      <c r="H134" s="232">
        <v>720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170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170</v>
      </c>
      <c r="BM134" s="240" t="s">
        <v>83</v>
      </c>
    </row>
    <row r="135" s="2" customFormat="1">
      <c r="A135" s="39"/>
      <c r="B135" s="40"/>
      <c r="C135" s="41"/>
      <c r="D135" s="244" t="s">
        <v>563</v>
      </c>
      <c r="E135" s="41"/>
      <c r="F135" s="297" t="s">
        <v>1768</v>
      </c>
      <c r="G135" s="41"/>
      <c r="H135" s="41"/>
      <c r="I135" s="298"/>
      <c r="J135" s="41"/>
      <c r="K135" s="41"/>
      <c r="L135" s="45"/>
      <c r="M135" s="299"/>
      <c r="N135" s="300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563</v>
      </c>
      <c r="AU135" s="18" t="s">
        <v>83</v>
      </c>
    </row>
    <row r="136" s="2" customFormat="1" ht="37.8" customHeight="1">
      <c r="A136" s="39"/>
      <c r="B136" s="40"/>
      <c r="C136" s="228" t="s">
        <v>83</v>
      </c>
      <c r="D136" s="228" t="s">
        <v>166</v>
      </c>
      <c r="E136" s="229" t="s">
        <v>1769</v>
      </c>
      <c r="F136" s="230" t="s">
        <v>1770</v>
      </c>
      <c r="G136" s="231" t="s">
        <v>263</v>
      </c>
      <c r="H136" s="232">
        <v>30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170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170</v>
      </c>
      <c r="BM136" s="240" t="s">
        <v>170</v>
      </c>
    </row>
    <row r="137" s="2" customFormat="1">
      <c r="A137" s="39"/>
      <c r="B137" s="40"/>
      <c r="C137" s="41"/>
      <c r="D137" s="244" t="s">
        <v>563</v>
      </c>
      <c r="E137" s="41"/>
      <c r="F137" s="297" t="s">
        <v>1771</v>
      </c>
      <c r="G137" s="41"/>
      <c r="H137" s="41"/>
      <c r="I137" s="298"/>
      <c r="J137" s="41"/>
      <c r="K137" s="41"/>
      <c r="L137" s="45"/>
      <c r="M137" s="299"/>
      <c r="N137" s="300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563</v>
      </c>
      <c r="AU137" s="18" t="s">
        <v>83</v>
      </c>
    </row>
    <row r="138" s="2" customFormat="1" ht="24.15" customHeight="1">
      <c r="A138" s="39"/>
      <c r="B138" s="40"/>
      <c r="C138" s="228" t="s">
        <v>181</v>
      </c>
      <c r="D138" s="228" t="s">
        <v>166</v>
      </c>
      <c r="E138" s="229" t="s">
        <v>1772</v>
      </c>
      <c r="F138" s="230" t="s">
        <v>1773</v>
      </c>
      <c r="G138" s="231" t="s">
        <v>269</v>
      </c>
      <c r="H138" s="232">
        <v>78.174999999999997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170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170</v>
      </c>
      <c r="BM138" s="240" t="s">
        <v>201</v>
      </c>
    </row>
    <row r="139" s="2" customFormat="1">
      <c r="A139" s="39"/>
      <c r="B139" s="40"/>
      <c r="C139" s="41"/>
      <c r="D139" s="244" t="s">
        <v>563</v>
      </c>
      <c r="E139" s="41"/>
      <c r="F139" s="297" t="s">
        <v>1774</v>
      </c>
      <c r="G139" s="41"/>
      <c r="H139" s="41"/>
      <c r="I139" s="298"/>
      <c r="J139" s="41"/>
      <c r="K139" s="41"/>
      <c r="L139" s="45"/>
      <c r="M139" s="299"/>
      <c r="N139" s="300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563</v>
      </c>
      <c r="AU139" s="18" t="s">
        <v>83</v>
      </c>
    </row>
    <row r="140" s="14" customFormat="1">
      <c r="A140" s="14"/>
      <c r="B140" s="254"/>
      <c r="C140" s="255"/>
      <c r="D140" s="244" t="s">
        <v>172</v>
      </c>
      <c r="E140" s="256" t="s">
        <v>1</v>
      </c>
      <c r="F140" s="257" t="s">
        <v>1775</v>
      </c>
      <c r="G140" s="255"/>
      <c r="H140" s="256" t="s">
        <v>1</v>
      </c>
      <c r="I140" s="258"/>
      <c r="J140" s="255"/>
      <c r="K140" s="255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172</v>
      </c>
      <c r="AU140" s="263" t="s">
        <v>83</v>
      </c>
      <c r="AV140" s="14" t="s">
        <v>81</v>
      </c>
      <c r="AW140" s="14" t="s">
        <v>31</v>
      </c>
      <c r="AX140" s="14" t="s">
        <v>12</v>
      </c>
      <c r="AY140" s="263" t="s">
        <v>164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1776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1777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4" customFormat="1">
      <c r="A143" s="14"/>
      <c r="B143" s="254"/>
      <c r="C143" s="255"/>
      <c r="D143" s="244" t="s">
        <v>172</v>
      </c>
      <c r="E143" s="256" t="s">
        <v>1</v>
      </c>
      <c r="F143" s="257" t="s">
        <v>1778</v>
      </c>
      <c r="G143" s="255"/>
      <c r="H143" s="256" t="s">
        <v>1</v>
      </c>
      <c r="I143" s="258"/>
      <c r="J143" s="255"/>
      <c r="K143" s="255"/>
      <c r="L143" s="259"/>
      <c r="M143" s="260"/>
      <c r="N143" s="261"/>
      <c r="O143" s="261"/>
      <c r="P143" s="261"/>
      <c r="Q143" s="261"/>
      <c r="R143" s="261"/>
      <c r="S143" s="261"/>
      <c r="T143" s="26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63" t="s">
        <v>172</v>
      </c>
      <c r="AU143" s="263" t="s">
        <v>83</v>
      </c>
      <c r="AV143" s="14" t="s">
        <v>81</v>
      </c>
      <c r="AW143" s="14" t="s">
        <v>31</v>
      </c>
      <c r="AX143" s="14" t="s">
        <v>12</v>
      </c>
      <c r="AY143" s="263" t="s">
        <v>164</v>
      </c>
    </row>
    <row r="144" s="13" customFormat="1">
      <c r="A144" s="13"/>
      <c r="B144" s="242"/>
      <c r="C144" s="243"/>
      <c r="D144" s="244" t="s">
        <v>172</v>
      </c>
      <c r="E144" s="245" t="s">
        <v>1</v>
      </c>
      <c r="F144" s="246" t="s">
        <v>1779</v>
      </c>
      <c r="G144" s="243"/>
      <c r="H144" s="247">
        <v>78.174999999999997</v>
      </c>
      <c r="I144" s="248"/>
      <c r="J144" s="243"/>
      <c r="K144" s="243"/>
      <c r="L144" s="249"/>
      <c r="M144" s="250"/>
      <c r="N144" s="251"/>
      <c r="O144" s="251"/>
      <c r="P144" s="251"/>
      <c r="Q144" s="251"/>
      <c r="R144" s="251"/>
      <c r="S144" s="251"/>
      <c r="T144" s="252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53" t="s">
        <v>172</v>
      </c>
      <c r="AU144" s="253" t="s">
        <v>83</v>
      </c>
      <c r="AV144" s="13" t="s">
        <v>83</v>
      </c>
      <c r="AW144" s="13" t="s">
        <v>31</v>
      </c>
      <c r="AX144" s="13" t="s">
        <v>12</v>
      </c>
      <c r="AY144" s="253" t="s">
        <v>164</v>
      </c>
    </row>
    <row r="145" s="15" customFormat="1">
      <c r="A145" s="15"/>
      <c r="B145" s="264"/>
      <c r="C145" s="265"/>
      <c r="D145" s="244" t="s">
        <v>172</v>
      </c>
      <c r="E145" s="266" t="s">
        <v>1</v>
      </c>
      <c r="F145" s="267" t="s">
        <v>180</v>
      </c>
      <c r="G145" s="265"/>
      <c r="H145" s="268">
        <v>78.174999999999997</v>
      </c>
      <c r="I145" s="269"/>
      <c r="J145" s="265"/>
      <c r="K145" s="265"/>
      <c r="L145" s="270"/>
      <c r="M145" s="271"/>
      <c r="N145" s="272"/>
      <c r="O145" s="272"/>
      <c r="P145" s="272"/>
      <c r="Q145" s="272"/>
      <c r="R145" s="272"/>
      <c r="S145" s="272"/>
      <c r="T145" s="273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74" t="s">
        <v>172</v>
      </c>
      <c r="AU145" s="274" t="s">
        <v>83</v>
      </c>
      <c r="AV145" s="15" t="s">
        <v>170</v>
      </c>
      <c r="AW145" s="15" t="s">
        <v>31</v>
      </c>
      <c r="AX145" s="15" t="s">
        <v>81</v>
      </c>
      <c r="AY145" s="274" t="s">
        <v>164</v>
      </c>
    </row>
    <row r="146" s="2" customFormat="1" ht="24.15" customHeight="1">
      <c r="A146" s="39"/>
      <c r="B146" s="40"/>
      <c r="C146" s="228" t="s">
        <v>170</v>
      </c>
      <c r="D146" s="228" t="s">
        <v>166</v>
      </c>
      <c r="E146" s="229" t="s">
        <v>1780</v>
      </c>
      <c r="F146" s="230" t="s">
        <v>1781</v>
      </c>
      <c r="G146" s="231" t="s">
        <v>269</v>
      </c>
      <c r="H146" s="232">
        <v>78.174999999999997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170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170</v>
      </c>
      <c r="BM146" s="240" t="s">
        <v>222</v>
      </c>
    </row>
    <row r="147" s="2" customFormat="1">
      <c r="A147" s="39"/>
      <c r="B147" s="40"/>
      <c r="C147" s="41"/>
      <c r="D147" s="244" t="s">
        <v>563</v>
      </c>
      <c r="E147" s="41"/>
      <c r="F147" s="297" t="s">
        <v>1774</v>
      </c>
      <c r="G147" s="41"/>
      <c r="H147" s="41"/>
      <c r="I147" s="298"/>
      <c r="J147" s="41"/>
      <c r="K147" s="41"/>
      <c r="L147" s="45"/>
      <c r="M147" s="299"/>
      <c r="N147" s="300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563</v>
      </c>
      <c r="AU147" s="18" t="s">
        <v>83</v>
      </c>
    </row>
    <row r="148" s="14" customFormat="1">
      <c r="A148" s="14"/>
      <c r="B148" s="254"/>
      <c r="C148" s="255"/>
      <c r="D148" s="244" t="s">
        <v>172</v>
      </c>
      <c r="E148" s="256" t="s">
        <v>1</v>
      </c>
      <c r="F148" s="257" t="s">
        <v>1775</v>
      </c>
      <c r="G148" s="255"/>
      <c r="H148" s="256" t="s">
        <v>1</v>
      </c>
      <c r="I148" s="258"/>
      <c r="J148" s="255"/>
      <c r="K148" s="255"/>
      <c r="L148" s="259"/>
      <c r="M148" s="260"/>
      <c r="N148" s="261"/>
      <c r="O148" s="261"/>
      <c r="P148" s="261"/>
      <c r="Q148" s="261"/>
      <c r="R148" s="261"/>
      <c r="S148" s="261"/>
      <c r="T148" s="26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63" t="s">
        <v>172</v>
      </c>
      <c r="AU148" s="263" t="s">
        <v>83</v>
      </c>
      <c r="AV148" s="14" t="s">
        <v>81</v>
      </c>
      <c r="AW148" s="14" t="s">
        <v>31</v>
      </c>
      <c r="AX148" s="14" t="s">
        <v>12</v>
      </c>
      <c r="AY148" s="263" t="s">
        <v>164</v>
      </c>
    </row>
    <row r="149" s="14" customFormat="1">
      <c r="A149" s="14"/>
      <c r="B149" s="254"/>
      <c r="C149" s="255"/>
      <c r="D149" s="244" t="s">
        <v>172</v>
      </c>
      <c r="E149" s="256" t="s">
        <v>1</v>
      </c>
      <c r="F149" s="257" t="s">
        <v>1776</v>
      </c>
      <c r="G149" s="255"/>
      <c r="H149" s="256" t="s">
        <v>1</v>
      </c>
      <c r="I149" s="258"/>
      <c r="J149" s="255"/>
      <c r="K149" s="255"/>
      <c r="L149" s="259"/>
      <c r="M149" s="260"/>
      <c r="N149" s="261"/>
      <c r="O149" s="261"/>
      <c r="P149" s="261"/>
      <c r="Q149" s="261"/>
      <c r="R149" s="261"/>
      <c r="S149" s="261"/>
      <c r="T149" s="26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63" t="s">
        <v>172</v>
      </c>
      <c r="AU149" s="263" t="s">
        <v>83</v>
      </c>
      <c r="AV149" s="14" t="s">
        <v>81</v>
      </c>
      <c r="AW149" s="14" t="s">
        <v>31</v>
      </c>
      <c r="AX149" s="14" t="s">
        <v>12</v>
      </c>
      <c r="AY149" s="263" t="s">
        <v>164</v>
      </c>
    </row>
    <row r="150" s="14" customFormat="1">
      <c r="A150" s="14"/>
      <c r="B150" s="254"/>
      <c r="C150" s="255"/>
      <c r="D150" s="244" t="s">
        <v>172</v>
      </c>
      <c r="E150" s="256" t="s">
        <v>1</v>
      </c>
      <c r="F150" s="257" t="s">
        <v>1777</v>
      </c>
      <c r="G150" s="255"/>
      <c r="H150" s="256" t="s">
        <v>1</v>
      </c>
      <c r="I150" s="258"/>
      <c r="J150" s="255"/>
      <c r="K150" s="255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172</v>
      </c>
      <c r="AU150" s="263" t="s">
        <v>83</v>
      </c>
      <c r="AV150" s="14" t="s">
        <v>81</v>
      </c>
      <c r="AW150" s="14" t="s">
        <v>31</v>
      </c>
      <c r="AX150" s="14" t="s">
        <v>12</v>
      </c>
      <c r="AY150" s="263" t="s">
        <v>164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1778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3" customFormat="1">
      <c r="A152" s="13"/>
      <c r="B152" s="242"/>
      <c r="C152" s="243"/>
      <c r="D152" s="244" t="s">
        <v>172</v>
      </c>
      <c r="E152" s="245" t="s">
        <v>1</v>
      </c>
      <c r="F152" s="246" t="s">
        <v>1779</v>
      </c>
      <c r="G152" s="243"/>
      <c r="H152" s="247">
        <v>78.174999999999997</v>
      </c>
      <c r="I152" s="248"/>
      <c r="J152" s="243"/>
      <c r="K152" s="243"/>
      <c r="L152" s="249"/>
      <c r="M152" s="250"/>
      <c r="N152" s="251"/>
      <c r="O152" s="251"/>
      <c r="P152" s="251"/>
      <c r="Q152" s="251"/>
      <c r="R152" s="251"/>
      <c r="S152" s="251"/>
      <c r="T152" s="25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3" t="s">
        <v>172</v>
      </c>
      <c r="AU152" s="253" t="s">
        <v>83</v>
      </c>
      <c r="AV152" s="13" t="s">
        <v>83</v>
      </c>
      <c r="AW152" s="13" t="s">
        <v>31</v>
      </c>
      <c r="AX152" s="13" t="s">
        <v>12</v>
      </c>
      <c r="AY152" s="253" t="s">
        <v>164</v>
      </c>
    </row>
    <row r="153" s="15" customFormat="1">
      <c r="A153" s="15"/>
      <c r="B153" s="264"/>
      <c r="C153" s="265"/>
      <c r="D153" s="244" t="s">
        <v>172</v>
      </c>
      <c r="E153" s="266" t="s">
        <v>1</v>
      </c>
      <c r="F153" s="267" t="s">
        <v>180</v>
      </c>
      <c r="G153" s="265"/>
      <c r="H153" s="268">
        <v>78.174999999999997</v>
      </c>
      <c r="I153" s="269"/>
      <c r="J153" s="265"/>
      <c r="K153" s="265"/>
      <c r="L153" s="270"/>
      <c r="M153" s="271"/>
      <c r="N153" s="272"/>
      <c r="O153" s="272"/>
      <c r="P153" s="272"/>
      <c r="Q153" s="272"/>
      <c r="R153" s="272"/>
      <c r="S153" s="272"/>
      <c r="T153" s="273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T153" s="274" t="s">
        <v>172</v>
      </c>
      <c r="AU153" s="274" t="s">
        <v>83</v>
      </c>
      <c r="AV153" s="15" t="s">
        <v>170</v>
      </c>
      <c r="AW153" s="15" t="s">
        <v>31</v>
      </c>
      <c r="AX153" s="15" t="s">
        <v>81</v>
      </c>
      <c r="AY153" s="274" t="s">
        <v>164</v>
      </c>
    </row>
    <row r="154" s="2" customFormat="1" ht="24.15" customHeight="1">
      <c r="A154" s="39"/>
      <c r="B154" s="40"/>
      <c r="C154" s="228" t="s">
        <v>194</v>
      </c>
      <c r="D154" s="228" t="s">
        <v>166</v>
      </c>
      <c r="E154" s="229" t="s">
        <v>1782</v>
      </c>
      <c r="F154" s="230" t="s">
        <v>1783</v>
      </c>
      <c r="G154" s="231" t="s">
        <v>269</v>
      </c>
      <c r="H154" s="232">
        <v>5.04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170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170</v>
      </c>
      <c r="BM154" s="240" t="s">
        <v>237</v>
      </c>
    </row>
    <row r="155" s="2" customFormat="1">
      <c r="A155" s="39"/>
      <c r="B155" s="40"/>
      <c r="C155" s="41"/>
      <c r="D155" s="244" t="s">
        <v>563</v>
      </c>
      <c r="E155" s="41"/>
      <c r="F155" s="297" t="s">
        <v>1784</v>
      </c>
      <c r="G155" s="41"/>
      <c r="H155" s="41"/>
      <c r="I155" s="298"/>
      <c r="J155" s="41"/>
      <c r="K155" s="41"/>
      <c r="L155" s="45"/>
      <c r="M155" s="299"/>
      <c r="N155" s="300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563</v>
      </c>
      <c r="AU155" s="18" t="s">
        <v>83</v>
      </c>
    </row>
    <row r="156" s="14" customFormat="1">
      <c r="A156" s="14"/>
      <c r="B156" s="254"/>
      <c r="C156" s="255"/>
      <c r="D156" s="244" t="s">
        <v>172</v>
      </c>
      <c r="E156" s="256" t="s">
        <v>1</v>
      </c>
      <c r="F156" s="257" t="s">
        <v>1775</v>
      </c>
      <c r="G156" s="255"/>
      <c r="H156" s="256" t="s">
        <v>1</v>
      </c>
      <c r="I156" s="258"/>
      <c r="J156" s="255"/>
      <c r="K156" s="255"/>
      <c r="L156" s="259"/>
      <c r="M156" s="260"/>
      <c r="N156" s="261"/>
      <c r="O156" s="261"/>
      <c r="P156" s="261"/>
      <c r="Q156" s="261"/>
      <c r="R156" s="261"/>
      <c r="S156" s="261"/>
      <c r="T156" s="26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3" t="s">
        <v>172</v>
      </c>
      <c r="AU156" s="263" t="s">
        <v>83</v>
      </c>
      <c r="AV156" s="14" t="s">
        <v>81</v>
      </c>
      <c r="AW156" s="14" t="s">
        <v>31</v>
      </c>
      <c r="AX156" s="14" t="s">
        <v>12</v>
      </c>
      <c r="AY156" s="263" t="s">
        <v>164</v>
      </c>
    </row>
    <row r="157" s="14" customFormat="1">
      <c r="A157" s="14"/>
      <c r="B157" s="254"/>
      <c r="C157" s="255"/>
      <c r="D157" s="244" t="s">
        <v>172</v>
      </c>
      <c r="E157" s="256" t="s">
        <v>1</v>
      </c>
      <c r="F157" s="257" t="s">
        <v>1785</v>
      </c>
      <c r="G157" s="255"/>
      <c r="H157" s="256" t="s">
        <v>1</v>
      </c>
      <c r="I157" s="258"/>
      <c r="J157" s="255"/>
      <c r="K157" s="255"/>
      <c r="L157" s="259"/>
      <c r="M157" s="260"/>
      <c r="N157" s="261"/>
      <c r="O157" s="261"/>
      <c r="P157" s="261"/>
      <c r="Q157" s="261"/>
      <c r="R157" s="261"/>
      <c r="S157" s="261"/>
      <c r="T157" s="26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63" t="s">
        <v>172</v>
      </c>
      <c r="AU157" s="263" t="s">
        <v>83</v>
      </c>
      <c r="AV157" s="14" t="s">
        <v>81</v>
      </c>
      <c r="AW157" s="14" t="s">
        <v>31</v>
      </c>
      <c r="AX157" s="14" t="s">
        <v>12</v>
      </c>
      <c r="AY157" s="263" t="s">
        <v>164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1778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3" customFormat="1">
      <c r="A159" s="13"/>
      <c r="B159" s="242"/>
      <c r="C159" s="243"/>
      <c r="D159" s="244" t="s">
        <v>172</v>
      </c>
      <c r="E159" s="245" t="s">
        <v>1</v>
      </c>
      <c r="F159" s="246" t="s">
        <v>1786</v>
      </c>
      <c r="G159" s="243"/>
      <c r="H159" s="247">
        <v>5.04</v>
      </c>
      <c r="I159" s="248"/>
      <c r="J159" s="243"/>
      <c r="K159" s="243"/>
      <c r="L159" s="249"/>
      <c r="M159" s="250"/>
      <c r="N159" s="251"/>
      <c r="O159" s="251"/>
      <c r="P159" s="251"/>
      <c r="Q159" s="251"/>
      <c r="R159" s="251"/>
      <c r="S159" s="251"/>
      <c r="T159" s="25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3" t="s">
        <v>172</v>
      </c>
      <c r="AU159" s="253" t="s">
        <v>83</v>
      </c>
      <c r="AV159" s="13" t="s">
        <v>83</v>
      </c>
      <c r="AW159" s="13" t="s">
        <v>31</v>
      </c>
      <c r="AX159" s="13" t="s">
        <v>12</v>
      </c>
      <c r="AY159" s="253" t="s">
        <v>164</v>
      </c>
    </row>
    <row r="160" s="15" customFormat="1">
      <c r="A160" s="15"/>
      <c r="B160" s="264"/>
      <c r="C160" s="265"/>
      <c r="D160" s="244" t="s">
        <v>172</v>
      </c>
      <c r="E160" s="266" t="s">
        <v>1</v>
      </c>
      <c r="F160" s="267" t="s">
        <v>180</v>
      </c>
      <c r="G160" s="265"/>
      <c r="H160" s="268">
        <v>5.04</v>
      </c>
      <c r="I160" s="269"/>
      <c r="J160" s="265"/>
      <c r="K160" s="265"/>
      <c r="L160" s="270"/>
      <c r="M160" s="271"/>
      <c r="N160" s="272"/>
      <c r="O160" s="272"/>
      <c r="P160" s="272"/>
      <c r="Q160" s="272"/>
      <c r="R160" s="272"/>
      <c r="S160" s="272"/>
      <c r="T160" s="273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74" t="s">
        <v>172</v>
      </c>
      <c r="AU160" s="274" t="s">
        <v>83</v>
      </c>
      <c r="AV160" s="15" t="s">
        <v>170</v>
      </c>
      <c r="AW160" s="15" t="s">
        <v>31</v>
      </c>
      <c r="AX160" s="15" t="s">
        <v>81</v>
      </c>
      <c r="AY160" s="274" t="s">
        <v>164</v>
      </c>
    </row>
    <row r="161" s="2" customFormat="1" ht="24.15" customHeight="1">
      <c r="A161" s="39"/>
      <c r="B161" s="40"/>
      <c r="C161" s="228" t="s">
        <v>201</v>
      </c>
      <c r="D161" s="228" t="s">
        <v>166</v>
      </c>
      <c r="E161" s="229" t="s">
        <v>1787</v>
      </c>
      <c r="F161" s="230" t="s">
        <v>1788</v>
      </c>
      <c r="G161" s="231" t="s">
        <v>269</v>
      </c>
      <c r="H161" s="232">
        <v>5.04</v>
      </c>
      <c r="I161" s="233"/>
      <c r="J161" s="234">
        <f>ROUND(I161*H161,2)</f>
        <v>0</v>
      </c>
      <c r="K161" s="235"/>
      <c r="L161" s="45"/>
      <c r="M161" s="236" t="s">
        <v>1</v>
      </c>
      <c r="N161" s="237" t="s">
        <v>39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170</v>
      </c>
      <c r="AT161" s="240" t="s">
        <v>166</v>
      </c>
      <c r="AU161" s="240" t="s">
        <v>83</v>
      </c>
      <c r="AY161" s="18" t="s">
        <v>164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81</v>
      </c>
      <c r="BK161" s="241">
        <f>ROUND(I161*H161,2)</f>
        <v>0</v>
      </c>
      <c r="BL161" s="18" t="s">
        <v>170</v>
      </c>
      <c r="BM161" s="240" t="s">
        <v>8</v>
      </c>
    </row>
    <row r="162" s="2" customFormat="1">
      <c r="A162" s="39"/>
      <c r="B162" s="40"/>
      <c r="C162" s="41"/>
      <c r="D162" s="244" t="s">
        <v>563</v>
      </c>
      <c r="E162" s="41"/>
      <c r="F162" s="297" t="s">
        <v>1784</v>
      </c>
      <c r="G162" s="41"/>
      <c r="H162" s="41"/>
      <c r="I162" s="298"/>
      <c r="J162" s="41"/>
      <c r="K162" s="41"/>
      <c r="L162" s="45"/>
      <c r="M162" s="299"/>
      <c r="N162" s="300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563</v>
      </c>
      <c r="AU162" s="18" t="s">
        <v>83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1775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1785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4" customFormat="1">
      <c r="A165" s="14"/>
      <c r="B165" s="254"/>
      <c r="C165" s="255"/>
      <c r="D165" s="244" t="s">
        <v>172</v>
      </c>
      <c r="E165" s="256" t="s">
        <v>1</v>
      </c>
      <c r="F165" s="257" t="s">
        <v>1778</v>
      </c>
      <c r="G165" s="255"/>
      <c r="H165" s="256" t="s">
        <v>1</v>
      </c>
      <c r="I165" s="258"/>
      <c r="J165" s="255"/>
      <c r="K165" s="255"/>
      <c r="L165" s="259"/>
      <c r="M165" s="260"/>
      <c r="N165" s="261"/>
      <c r="O165" s="261"/>
      <c r="P165" s="261"/>
      <c r="Q165" s="261"/>
      <c r="R165" s="261"/>
      <c r="S165" s="261"/>
      <c r="T165" s="26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3" t="s">
        <v>172</v>
      </c>
      <c r="AU165" s="263" t="s">
        <v>83</v>
      </c>
      <c r="AV165" s="14" t="s">
        <v>81</v>
      </c>
      <c r="AW165" s="14" t="s">
        <v>31</v>
      </c>
      <c r="AX165" s="14" t="s">
        <v>12</v>
      </c>
      <c r="AY165" s="263" t="s">
        <v>164</v>
      </c>
    </row>
    <row r="166" s="13" customFormat="1">
      <c r="A166" s="13"/>
      <c r="B166" s="242"/>
      <c r="C166" s="243"/>
      <c r="D166" s="244" t="s">
        <v>172</v>
      </c>
      <c r="E166" s="245" t="s">
        <v>1</v>
      </c>
      <c r="F166" s="246" t="s">
        <v>1786</v>
      </c>
      <c r="G166" s="243"/>
      <c r="H166" s="247">
        <v>5.04</v>
      </c>
      <c r="I166" s="248"/>
      <c r="J166" s="243"/>
      <c r="K166" s="243"/>
      <c r="L166" s="249"/>
      <c r="M166" s="250"/>
      <c r="N166" s="251"/>
      <c r="O166" s="251"/>
      <c r="P166" s="251"/>
      <c r="Q166" s="251"/>
      <c r="R166" s="251"/>
      <c r="S166" s="251"/>
      <c r="T166" s="25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3" t="s">
        <v>172</v>
      </c>
      <c r="AU166" s="253" t="s">
        <v>83</v>
      </c>
      <c r="AV166" s="13" t="s">
        <v>83</v>
      </c>
      <c r="AW166" s="13" t="s">
        <v>31</v>
      </c>
      <c r="AX166" s="13" t="s">
        <v>12</v>
      </c>
      <c r="AY166" s="253" t="s">
        <v>164</v>
      </c>
    </row>
    <row r="167" s="15" customFormat="1">
      <c r="A167" s="15"/>
      <c r="B167" s="264"/>
      <c r="C167" s="265"/>
      <c r="D167" s="244" t="s">
        <v>172</v>
      </c>
      <c r="E167" s="266" t="s">
        <v>1</v>
      </c>
      <c r="F167" s="267" t="s">
        <v>180</v>
      </c>
      <c r="G167" s="265"/>
      <c r="H167" s="268">
        <v>5.04</v>
      </c>
      <c r="I167" s="269"/>
      <c r="J167" s="265"/>
      <c r="K167" s="265"/>
      <c r="L167" s="270"/>
      <c r="M167" s="271"/>
      <c r="N167" s="272"/>
      <c r="O167" s="272"/>
      <c r="P167" s="272"/>
      <c r="Q167" s="272"/>
      <c r="R167" s="272"/>
      <c r="S167" s="272"/>
      <c r="T167" s="273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74" t="s">
        <v>172</v>
      </c>
      <c r="AU167" s="274" t="s">
        <v>83</v>
      </c>
      <c r="AV167" s="15" t="s">
        <v>170</v>
      </c>
      <c r="AW167" s="15" t="s">
        <v>31</v>
      </c>
      <c r="AX167" s="15" t="s">
        <v>81</v>
      </c>
      <c r="AY167" s="274" t="s">
        <v>164</v>
      </c>
    </row>
    <row r="168" s="2" customFormat="1" ht="49.05" customHeight="1">
      <c r="A168" s="39"/>
      <c r="B168" s="40"/>
      <c r="C168" s="228" t="s">
        <v>216</v>
      </c>
      <c r="D168" s="228" t="s">
        <v>166</v>
      </c>
      <c r="E168" s="229" t="s">
        <v>1789</v>
      </c>
      <c r="F168" s="230" t="s">
        <v>1790</v>
      </c>
      <c r="G168" s="231" t="s">
        <v>269</v>
      </c>
      <c r="H168" s="232">
        <v>153.8914</v>
      </c>
      <c r="I168" s="233"/>
      <c r="J168" s="234">
        <f>ROUND(I168*H168,2)</f>
        <v>0</v>
      </c>
      <c r="K168" s="235"/>
      <c r="L168" s="45"/>
      <c r="M168" s="236" t="s">
        <v>1</v>
      </c>
      <c r="N168" s="237" t="s">
        <v>39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170</v>
      </c>
      <c r="AT168" s="240" t="s">
        <v>166</v>
      </c>
      <c r="AU168" s="240" t="s">
        <v>83</v>
      </c>
      <c r="AY168" s="18" t="s">
        <v>164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81</v>
      </c>
      <c r="BK168" s="241">
        <f>ROUND(I168*H168,2)</f>
        <v>0</v>
      </c>
      <c r="BL168" s="18" t="s">
        <v>170</v>
      </c>
      <c r="BM168" s="240" t="s">
        <v>266</v>
      </c>
    </row>
    <row r="169" s="2" customFormat="1">
      <c r="A169" s="39"/>
      <c r="B169" s="40"/>
      <c r="C169" s="41"/>
      <c r="D169" s="244" t="s">
        <v>563</v>
      </c>
      <c r="E169" s="41"/>
      <c r="F169" s="297" t="s">
        <v>1791</v>
      </c>
      <c r="G169" s="41"/>
      <c r="H169" s="41"/>
      <c r="I169" s="298"/>
      <c r="J169" s="41"/>
      <c r="K169" s="41"/>
      <c r="L169" s="45"/>
      <c r="M169" s="299"/>
      <c r="N169" s="300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563</v>
      </c>
      <c r="AU169" s="18" t="s">
        <v>83</v>
      </c>
    </row>
    <row r="170" s="2" customFormat="1" ht="24.15" customHeight="1">
      <c r="A170" s="39"/>
      <c r="B170" s="40"/>
      <c r="C170" s="228" t="s">
        <v>222</v>
      </c>
      <c r="D170" s="228" t="s">
        <v>166</v>
      </c>
      <c r="E170" s="229" t="s">
        <v>1792</v>
      </c>
      <c r="F170" s="230" t="s">
        <v>1793</v>
      </c>
      <c r="G170" s="231" t="s">
        <v>169</v>
      </c>
      <c r="H170" s="232">
        <v>40</v>
      </c>
      <c r="I170" s="233"/>
      <c r="J170" s="234">
        <f>ROUND(I170*H170,2)</f>
        <v>0</v>
      </c>
      <c r="K170" s="235"/>
      <c r="L170" s="45"/>
      <c r="M170" s="236" t="s">
        <v>1</v>
      </c>
      <c r="N170" s="237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170</v>
      </c>
      <c r="AT170" s="240" t="s">
        <v>166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170</v>
      </c>
      <c r="BM170" s="240" t="s">
        <v>342</v>
      </c>
    </row>
    <row r="171" s="2" customFormat="1">
      <c r="A171" s="39"/>
      <c r="B171" s="40"/>
      <c r="C171" s="41"/>
      <c r="D171" s="244" t="s">
        <v>563</v>
      </c>
      <c r="E171" s="41"/>
      <c r="F171" s="297" t="s">
        <v>1794</v>
      </c>
      <c r="G171" s="41"/>
      <c r="H171" s="41"/>
      <c r="I171" s="298"/>
      <c r="J171" s="41"/>
      <c r="K171" s="41"/>
      <c r="L171" s="45"/>
      <c r="M171" s="299"/>
      <c r="N171" s="300"/>
      <c r="O171" s="92"/>
      <c r="P171" s="92"/>
      <c r="Q171" s="92"/>
      <c r="R171" s="92"/>
      <c r="S171" s="92"/>
      <c r="T171" s="93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563</v>
      </c>
      <c r="AU171" s="18" t="s">
        <v>83</v>
      </c>
    </row>
    <row r="172" s="2" customFormat="1" ht="24.15" customHeight="1">
      <c r="A172" s="39"/>
      <c r="B172" s="40"/>
      <c r="C172" s="228" t="s">
        <v>230</v>
      </c>
      <c r="D172" s="228" t="s">
        <v>166</v>
      </c>
      <c r="E172" s="229" t="s">
        <v>1795</v>
      </c>
      <c r="F172" s="230" t="s">
        <v>1796</v>
      </c>
      <c r="G172" s="231" t="s">
        <v>169</v>
      </c>
      <c r="H172" s="232">
        <v>40</v>
      </c>
      <c r="I172" s="233"/>
      <c r="J172" s="234">
        <f>ROUND(I172*H172,2)</f>
        <v>0</v>
      </c>
      <c r="K172" s="235"/>
      <c r="L172" s="45"/>
      <c r="M172" s="236" t="s">
        <v>1</v>
      </c>
      <c r="N172" s="237" t="s">
        <v>39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</v>
      </c>
      <c r="T172" s="239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170</v>
      </c>
      <c r="AT172" s="240" t="s">
        <v>166</v>
      </c>
      <c r="AU172" s="240" t="s">
        <v>83</v>
      </c>
      <c r="AY172" s="18" t="s">
        <v>164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81</v>
      </c>
      <c r="BK172" s="241">
        <f>ROUND(I172*H172,2)</f>
        <v>0</v>
      </c>
      <c r="BL172" s="18" t="s">
        <v>170</v>
      </c>
      <c r="BM172" s="240" t="s">
        <v>354</v>
      </c>
    </row>
    <row r="173" s="2" customFormat="1">
      <c r="A173" s="39"/>
      <c r="B173" s="40"/>
      <c r="C173" s="41"/>
      <c r="D173" s="244" t="s">
        <v>563</v>
      </c>
      <c r="E173" s="41"/>
      <c r="F173" s="297" t="s">
        <v>1797</v>
      </c>
      <c r="G173" s="41"/>
      <c r="H173" s="41"/>
      <c r="I173" s="298"/>
      <c r="J173" s="41"/>
      <c r="K173" s="41"/>
      <c r="L173" s="45"/>
      <c r="M173" s="299"/>
      <c r="N173" s="300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563</v>
      </c>
      <c r="AU173" s="18" t="s">
        <v>83</v>
      </c>
    </row>
    <row r="174" s="2" customFormat="1" ht="24.15" customHeight="1">
      <c r="A174" s="39"/>
      <c r="B174" s="40"/>
      <c r="C174" s="228" t="s">
        <v>237</v>
      </c>
      <c r="D174" s="228" t="s">
        <v>166</v>
      </c>
      <c r="E174" s="229" t="s">
        <v>1798</v>
      </c>
      <c r="F174" s="230" t="s">
        <v>1799</v>
      </c>
      <c r="G174" s="231" t="s">
        <v>269</v>
      </c>
      <c r="H174" s="232">
        <v>105.59934</v>
      </c>
      <c r="I174" s="233"/>
      <c r="J174" s="234">
        <f>ROUND(I174*H174,2)</f>
        <v>0</v>
      </c>
      <c r="K174" s="235"/>
      <c r="L174" s="45"/>
      <c r="M174" s="236" t="s">
        <v>1</v>
      </c>
      <c r="N174" s="237" t="s">
        <v>39</v>
      </c>
      <c r="O174" s="92"/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9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40" t="s">
        <v>170</v>
      </c>
      <c r="AT174" s="240" t="s">
        <v>166</v>
      </c>
      <c r="AU174" s="240" t="s">
        <v>83</v>
      </c>
      <c r="AY174" s="18" t="s">
        <v>164</v>
      </c>
      <c r="BE174" s="241">
        <f>IF(N174="základní",J174,0)</f>
        <v>0</v>
      </c>
      <c r="BF174" s="241">
        <f>IF(N174="snížená",J174,0)</f>
        <v>0</v>
      </c>
      <c r="BG174" s="241">
        <f>IF(N174="zákl. přenesená",J174,0)</f>
        <v>0</v>
      </c>
      <c r="BH174" s="241">
        <f>IF(N174="sníž. přenesená",J174,0)</f>
        <v>0</v>
      </c>
      <c r="BI174" s="241">
        <f>IF(N174="nulová",J174,0)</f>
        <v>0</v>
      </c>
      <c r="BJ174" s="18" t="s">
        <v>81</v>
      </c>
      <c r="BK174" s="241">
        <f>ROUND(I174*H174,2)</f>
        <v>0</v>
      </c>
      <c r="BL174" s="18" t="s">
        <v>170</v>
      </c>
      <c r="BM174" s="240" t="s">
        <v>265</v>
      </c>
    </row>
    <row r="175" s="2" customFormat="1">
      <c r="A175" s="39"/>
      <c r="B175" s="40"/>
      <c r="C175" s="41"/>
      <c r="D175" s="244" t="s">
        <v>563</v>
      </c>
      <c r="E175" s="41"/>
      <c r="F175" s="297" t="s">
        <v>1800</v>
      </c>
      <c r="G175" s="41"/>
      <c r="H175" s="41"/>
      <c r="I175" s="298"/>
      <c r="J175" s="41"/>
      <c r="K175" s="41"/>
      <c r="L175" s="45"/>
      <c r="M175" s="299"/>
      <c r="N175" s="300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563</v>
      </c>
      <c r="AU175" s="18" t="s">
        <v>83</v>
      </c>
    </row>
    <row r="176" s="2" customFormat="1" ht="24.15" customHeight="1">
      <c r="A176" s="39"/>
      <c r="B176" s="40"/>
      <c r="C176" s="228" t="s">
        <v>247</v>
      </c>
      <c r="D176" s="228" t="s">
        <v>166</v>
      </c>
      <c r="E176" s="229" t="s">
        <v>1801</v>
      </c>
      <c r="F176" s="230" t="s">
        <v>1802</v>
      </c>
      <c r="G176" s="231" t="s">
        <v>269</v>
      </c>
      <c r="H176" s="232">
        <v>207.83355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</v>
      </c>
      <c r="T176" s="23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170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170</v>
      </c>
      <c r="BM176" s="240" t="s">
        <v>379</v>
      </c>
    </row>
    <row r="177" s="2" customFormat="1">
      <c r="A177" s="39"/>
      <c r="B177" s="40"/>
      <c r="C177" s="41"/>
      <c r="D177" s="244" t="s">
        <v>563</v>
      </c>
      <c r="E177" s="41"/>
      <c r="F177" s="297" t="s">
        <v>1803</v>
      </c>
      <c r="G177" s="41"/>
      <c r="H177" s="41"/>
      <c r="I177" s="298"/>
      <c r="J177" s="41"/>
      <c r="K177" s="41"/>
      <c r="L177" s="45"/>
      <c r="M177" s="299"/>
      <c r="N177" s="300"/>
      <c r="O177" s="92"/>
      <c r="P177" s="92"/>
      <c r="Q177" s="92"/>
      <c r="R177" s="92"/>
      <c r="S177" s="92"/>
      <c r="T177" s="93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563</v>
      </c>
      <c r="AU177" s="18" t="s">
        <v>83</v>
      </c>
    </row>
    <row r="178" s="2" customFormat="1" ht="37.8" customHeight="1">
      <c r="A178" s="39"/>
      <c r="B178" s="40"/>
      <c r="C178" s="228" t="s">
        <v>8</v>
      </c>
      <c r="D178" s="228" t="s">
        <v>166</v>
      </c>
      <c r="E178" s="229" t="s">
        <v>1804</v>
      </c>
      <c r="F178" s="230" t="s">
        <v>1805</v>
      </c>
      <c r="G178" s="231" t="s">
        <v>269</v>
      </c>
      <c r="H178" s="232">
        <v>831.32000000000005</v>
      </c>
      <c r="I178" s="233"/>
      <c r="J178" s="234">
        <f>ROUND(I178*H178,2)</f>
        <v>0</v>
      </c>
      <c r="K178" s="235"/>
      <c r="L178" s="45"/>
      <c r="M178" s="236" t="s">
        <v>1</v>
      </c>
      <c r="N178" s="237" t="s">
        <v>39</v>
      </c>
      <c r="O178" s="92"/>
      <c r="P178" s="238">
        <f>O178*H178</f>
        <v>0</v>
      </c>
      <c r="Q178" s="238">
        <v>0</v>
      </c>
      <c r="R178" s="238">
        <f>Q178*H178</f>
        <v>0</v>
      </c>
      <c r="S178" s="238">
        <v>0</v>
      </c>
      <c r="T178" s="23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170</v>
      </c>
      <c r="AT178" s="240" t="s">
        <v>166</v>
      </c>
      <c r="AU178" s="240" t="s">
        <v>83</v>
      </c>
      <c r="AY178" s="18" t="s">
        <v>164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81</v>
      </c>
      <c r="BK178" s="241">
        <f>ROUND(I178*H178,2)</f>
        <v>0</v>
      </c>
      <c r="BL178" s="18" t="s">
        <v>170</v>
      </c>
      <c r="BM178" s="240" t="s">
        <v>387</v>
      </c>
    </row>
    <row r="179" s="2" customFormat="1">
      <c r="A179" s="39"/>
      <c r="B179" s="40"/>
      <c r="C179" s="41"/>
      <c r="D179" s="244" t="s">
        <v>563</v>
      </c>
      <c r="E179" s="41"/>
      <c r="F179" s="297" t="s">
        <v>1803</v>
      </c>
      <c r="G179" s="41"/>
      <c r="H179" s="41"/>
      <c r="I179" s="298"/>
      <c r="J179" s="41"/>
      <c r="K179" s="41"/>
      <c r="L179" s="45"/>
      <c r="M179" s="299"/>
      <c r="N179" s="300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563</v>
      </c>
      <c r="AU179" s="18" t="s">
        <v>83</v>
      </c>
    </row>
    <row r="180" s="13" customFormat="1">
      <c r="A180" s="13"/>
      <c r="B180" s="242"/>
      <c r="C180" s="243"/>
      <c r="D180" s="244" t="s">
        <v>172</v>
      </c>
      <c r="E180" s="245" t="s">
        <v>1</v>
      </c>
      <c r="F180" s="246" t="s">
        <v>1806</v>
      </c>
      <c r="G180" s="243"/>
      <c r="H180" s="247">
        <v>831.32000000000005</v>
      </c>
      <c r="I180" s="248"/>
      <c r="J180" s="243"/>
      <c r="K180" s="243"/>
      <c r="L180" s="249"/>
      <c r="M180" s="250"/>
      <c r="N180" s="251"/>
      <c r="O180" s="251"/>
      <c r="P180" s="251"/>
      <c r="Q180" s="251"/>
      <c r="R180" s="251"/>
      <c r="S180" s="251"/>
      <c r="T180" s="252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53" t="s">
        <v>172</v>
      </c>
      <c r="AU180" s="253" t="s">
        <v>83</v>
      </c>
      <c r="AV180" s="13" t="s">
        <v>83</v>
      </c>
      <c r="AW180" s="13" t="s">
        <v>31</v>
      </c>
      <c r="AX180" s="13" t="s">
        <v>12</v>
      </c>
      <c r="AY180" s="253" t="s">
        <v>164</v>
      </c>
    </row>
    <row r="181" s="15" customFormat="1">
      <c r="A181" s="15"/>
      <c r="B181" s="264"/>
      <c r="C181" s="265"/>
      <c r="D181" s="244" t="s">
        <v>172</v>
      </c>
      <c r="E181" s="266" t="s">
        <v>1</v>
      </c>
      <c r="F181" s="267" t="s">
        <v>180</v>
      </c>
      <c r="G181" s="265"/>
      <c r="H181" s="268">
        <v>831.32000000000005</v>
      </c>
      <c r="I181" s="269"/>
      <c r="J181" s="265"/>
      <c r="K181" s="265"/>
      <c r="L181" s="270"/>
      <c r="M181" s="271"/>
      <c r="N181" s="272"/>
      <c r="O181" s="272"/>
      <c r="P181" s="272"/>
      <c r="Q181" s="272"/>
      <c r="R181" s="272"/>
      <c r="S181" s="272"/>
      <c r="T181" s="273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274" t="s">
        <v>172</v>
      </c>
      <c r="AU181" s="274" t="s">
        <v>83</v>
      </c>
      <c r="AV181" s="15" t="s">
        <v>170</v>
      </c>
      <c r="AW181" s="15" t="s">
        <v>31</v>
      </c>
      <c r="AX181" s="15" t="s">
        <v>81</v>
      </c>
      <c r="AY181" s="274" t="s">
        <v>164</v>
      </c>
    </row>
    <row r="182" s="2" customFormat="1" ht="33" customHeight="1">
      <c r="A182" s="39"/>
      <c r="B182" s="40"/>
      <c r="C182" s="228" t="s">
        <v>260</v>
      </c>
      <c r="D182" s="228" t="s">
        <v>166</v>
      </c>
      <c r="E182" s="229" t="s">
        <v>1807</v>
      </c>
      <c r="F182" s="230" t="s">
        <v>1808</v>
      </c>
      <c r="G182" s="231" t="s">
        <v>269</v>
      </c>
      <c r="H182" s="232">
        <v>207.83000000000001</v>
      </c>
      <c r="I182" s="233"/>
      <c r="J182" s="234">
        <f>ROUND(I182*H182,2)</f>
        <v>0</v>
      </c>
      <c r="K182" s="235"/>
      <c r="L182" s="45"/>
      <c r="M182" s="236" t="s">
        <v>1</v>
      </c>
      <c r="N182" s="237" t="s">
        <v>39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170</v>
      </c>
      <c r="AT182" s="240" t="s">
        <v>166</v>
      </c>
      <c r="AU182" s="240" t="s">
        <v>83</v>
      </c>
      <c r="AY182" s="18" t="s">
        <v>164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81</v>
      </c>
      <c r="BK182" s="241">
        <f>ROUND(I182*H182,2)</f>
        <v>0</v>
      </c>
      <c r="BL182" s="18" t="s">
        <v>170</v>
      </c>
      <c r="BM182" s="240" t="s">
        <v>399</v>
      </c>
    </row>
    <row r="183" s="13" customFormat="1">
      <c r="A183" s="13"/>
      <c r="B183" s="242"/>
      <c r="C183" s="243"/>
      <c r="D183" s="244" t="s">
        <v>172</v>
      </c>
      <c r="E183" s="245" t="s">
        <v>1</v>
      </c>
      <c r="F183" s="246" t="s">
        <v>1809</v>
      </c>
      <c r="G183" s="243"/>
      <c r="H183" s="247">
        <v>207.83000000000001</v>
      </c>
      <c r="I183" s="248"/>
      <c r="J183" s="243"/>
      <c r="K183" s="243"/>
      <c r="L183" s="249"/>
      <c r="M183" s="250"/>
      <c r="N183" s="251"/>
      <c r="O183" s="251"/>
      <c r="P183" s="251"/>
      <c r="Q183" s="251"/>
      <c r="R183" s="251"/>
      <c r="S183" s="251"/>
      <c r="T183" s="252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53" t="s">
        <v>172</v>
      </c>
      <c r="AU183" s="253" t="s">
        <v>83</v>
      </c>
      <c r="AV183" s="13" t="s">
        <v>83</v>
      </c>
      <c r="AW183" s="13" t="s">
        <v>31</v>
      </c>
      <c r="AX183" s="13" t="s">
        <v>12</v>
      </c>
      <c r="AY183" s="253" t="s">
        <v>164</v>
      </c>
    </row>
    <row r="184" s="15" customFormat="1">
      <c r="A184" s="15"/>
      <c r="B184" s="264"/>
      <c r="C184" s="265"/>
      <c r="D184" s="244" t="s">
        <v>172</v>
      </c>
      <c r="E184" s="266" t="s">
        <v>1</v>
      </c>
      <c r="F184" s="267" t="s">
        <v>180</v>
      </c>
      <c r="G184" s="265"/>
      <c r="H184" s="268">
        <v>207.83000000000001</v>
      </c>
      <c r="I184" s="269"/>
      <c r="J184" s="265"/>
      <c r="K184" s="265"/>
      <c r="L184" s="270"/>
      <c r="M184" s="271"/>
      <c r="N184" s="272"/>
      <c r="O184" s="272"/>
      <c r="P184" s="272"/>
      <c r="Q184" s="272"/>
      <c r="R184" s="272"/>
      <c r="S184" s="272"/>
      <c r="T184" s="273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74" t="s">
        <v>172</v>
      </c>
      <c r="AU184" s="274" t="s">
        <v>83</v>
      </c>
      <c r="AV184" s="15" t="s">
        <v>170</v>
      </c>
      <c r="AW184" s="15" t="s">
        <v>31</v>
      </c>
      <c r="AX184" s="15" t="s">
        <v>81</v>
      </c>
      <c r="AY184" s="274" t="s">
        <v>164</v>
      </c>
    </row>
    <row r="185" s="2" customFormat="1" ht="24.15" customHeight="1">
      <c r="A185" s="39"/>
      <c r="B185" s="40"/>
      <c r="C185" s="228" t="s">
        <v>266</v>
      </c>
      <c r="D185" s="228" t="s">
        <v>166</v>
      </c>
      <c r="E185" s="229" t="s">
        <v>1810</v>
      </c>
      <c r="F185" s="230" t="s">
        <v>1811</v>
      </c>
      <c r="G185" s="231" t="s">
        <v>269</v>
      </c>
      <c r="H185" s="232">
        <v>112.49</v>
      </c>
      <c r="I185" s="233"/>
      <c r="J185" s="234">
        <f>ROUND(I185*H185,2)</f>
        <v>0</v>
      </c>
      <c r="K185" s="235"/>
      <c r="L185" s="45"/>
      <c r="M185" s="236" t="s">
        <v>1</v>
      </c>
      <c r="N185" s="237" t="s">
        <v>39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170</v>
      </c>
      <c r="AT185" s="240" t="s">
        <v>166</v>
      </c>
      <c r="AU185" s="240" t="s">
        <v>83</v>
      </c>
      <c r="AY185" s="18" t="s">
        <v>164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81</v>
      </c>
      <c r="BK185" s="241">
        <f>ROUND(I185*H185,2)</f>
        <v>0</v>
      </c>
      <c r="BL185" s="18" t="s">
        <v>170</v>
      </c>
      <c r="BM185" s="240" t="s">
        <v>421</v>
      </c>
    </row>
    <row r="186" s="2" customFormat="1">
      <c r="A186" s="39"/>
      <c r="B186" s="40"/>
      <c r="C186" s="41"/>
      <c r="D186" s="244" t="s">
        <v>563</v>
      </c>
      <c r="E186" s="41"/>
      <c r="F186" s="297" t="s">
        <v>1812</v>
      </c>
      <c r="G186" s="41"/>
      <c r="H186" s="41"/>
      <c r="I186" s="298"/>
      <c r="J186" s="41"/>
      <c r="K186" s="41"/>
      <c r="L186" s="45"/>
      <c r="M186" s="299"/>
      <c r="N186" s="300"/>
      <c r="O186" s="92"/>
      <c r="P186" s="92"/>
      <c r="Q186" s="92"/>
      <c r="R186" s="92"/>
      <c r="S186" s="92"/>
      <c r="T186" s="93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563</v>
      </c>
      <c r="AU186" s="18" t="s">
        <v>83</v>
      </c>
    </row>
    <row r="187" s="2" customFormat="1" ht="24.15" customHeight="1">
      <c r="A187" s="39"/>
      <c r="B187" s="40"/>
      <c r="C187" s="228" t="s">
        <v>291</v>
      </c>
      <c r="D187" s="228" t="s">
        <v>166</v>
      </c>
      <c r="E187" s="229" t="s">
        <v>1813</v>
      </c>
      <c r="F187" s="230" t="s">
        <v>1814</v>
      </c>
      <c r="G187" s="231" t="s">
        <v>269</v>
      </c>
      <c r="H187" s="232">
        <v>5.7599999999999998</v>
      </c>
      <c r="I187" s="233"/>
      <c r="J187" s="234">
        <f>ROUND(I187*H187,2)</f>
        <v>0</v>
      </c>
      <c r="K187" s="235"/>
      <c r="L187" s="45"/>
      <c r="M187" s="236" t="s">
        <v>1</v>
      </c>
      <c r="N187" s="237" t="s">
        <v>39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170</v>
      </c>
      <c r="AT187" s="240" t="s">
        <v>166</v>
      </c>
      <c r="AU187" s="240" t="s">
        <v>83</v>
      </c>
      <c r="AY187" s="18" t="s">
        <v>164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81</v>
      </c>
      <c r="BK187" s="241">
        <f>ROUND(I187*H187,2)</f>
        <v>0</v>
      </c>
      <c r="BL187" s="18" t="s">
        <v>170</v>
      </c>
      <c r="BM187" s="240" t="s">
        <v>431</v>
      </c>
    </row>
    <row r="188" s="2" customFormat="1">
      <c r="A188" s="39"/>
      <c r="B188" s="40"/>
      <c r="C188" s="41"/>
      <c r="D188" s="244" t="s">
        <v>563</v>
      </c>
      <c r="E188" s="41"/>
      <c r="F188" s="297" t="s">
        <v>1815</v>
      </c>
      <c r="G188" s="41"/>
      <c r="H188" s="41"/>
      <c r="I188" s="298"/>
      <c r="J188" s="41"/>
      <c r="K188" s="41"/>
      <c r="L188" s="45"/>
      <c r="M188" s="299"/>
      <c r="N188" s="300"/>
      <c r="O188" s="92"/>
      <c r="P188" s="92"/>
      <c r="Q188" s="92"/>
      <c r="R188" s="92"/>
      <c r="S188" s="92"/>
      <c r="T188" s="93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T188" s="18" t="s">
        <v>563</v>
      </c>
      <c r="AU188" s="18" t="s">
        <v>83</v>
      </c>
    </row>
    <row r="189" s="2" customFormat="1" ht="24.15" customHeight="1">
      <c r="A189" s="39"/>
      <c r="B189" s="40"/>
      <c r="C189" s="228" t="s">
        <v>342</v>
      </c>
      <c r="D189" s="228" t="s">
        <v>166</v>
      </c>
      <c r="E189" s="229" t="s">
        <v>1816</v>
      </c>
      <c r="F189" s="230" t="s">
        <v>1817</v>
      </c>
      <c r="G189" s="231" t="s">
        <v>269</v>
      </c>
      <c r="H189" s="232">
        <v>207.83000000000001</v>
      </c>
      <c r="I189" s="233"/>
      <c r="J189" s="234">
        <f>ROUND(I189*H189,2)</f>
        <v>0</v>
      </c>
      <c r="K189" s="235"/>
      <c r="L189" s="45"/>
      <c r="M189" s="236" t="s">
        <v>1</v>
      </c>
      <c r="N189" s="237" t="s">
        <v>39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170</v>
      </c>
      <c r="AT189" s="240" t="s">
        <v>166</v>
      </c>
      <c r="AU189" s="240" t="s">
        <v>83</v>
      </c>
      <c r="AY189" s="18" t="s">
        <v>164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81</v>
      </c>
      <c r="BK189" s="241">
        <f>ROUND(I189*H189,2)</f>
        <v>0</v>
      </c>
      <c r="BL189" s="18" t="s">
        <v>170</v>
      </c>
      <c r="BM189" s="240" t="s">
        <v>439</v>
      </c>
    </row>
    <row r="190" s="2" customFormat="1" ht="37.8" customHeight="1">
      <c r="A190" s="39"/>
      <c r="B190" s="40"/>
      <c r="C190" s="228" t="s">
        <v>348</v>
      </c>
      <c r="D190" s="228" t="s">
        <v>166</v>
      </c>
      <c r="E190" s="229" t="s">
        <v>1818</v>
      </c>
      <c r="F190" s="230" t="s">
        <v>1819</v>
      </c>
      <c r="G190" s="231" t="s">
        <v>169</v>
      </c>
      <c r="H190" s="232">
        <v>40</v>
      </c>
      <c r="I190" s="233"/>
      <c r="J190" s="234">
        <f>ROUND(I190*H190,2)</f>
        <v>0</v>
      </c>
      <c r="K190" s="235"/>
      <c r="L190" s="45"/>
      <c r="M190" s="236" t="s">
        <v>1</v>
      </c>
      <c r="N190" s="237" t="s">
        <v>39</v>
      </c>
      <c r="O190" s="92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170</v>
      </c>
      <c r="AT190" s="240" t="s">
        <v>166</v>
      </c>
      <c r="AU190" s="240" t="s">
        <v>83</v>
      </c>
      <c r="AY190" s="18" t="s">
        <v>164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81</v>
      </c>
      <c r="BK190" s="241">
        <f>ROUND(I190*H190,2)</f>
        <v>0</v>
      </c>
      <c r="BL190" s="18" t="s">
        <v>170</v>
      </c>
      <c r="BM190" s="240" t="s">
        <v>449</v>
      </c>
    </row>
    <row r="191" s="2" customFormat="1">
      <c r="A191" s="39"/>
      <c r="B191" s="40"/>
      <c r="C191" s="41"/>
      <c r="D191" s="244" t="s">
        <v>563</v>
      </c>
      <c r="E191" s="41"/>
      <c r="F191" s="297" t="s">
        <v>1820</v>
      </c>
      <c r="G191" s="41"/>
      <c r="H191" s="41"/>
      <c r="I191" s="298"/>
      <c r="J191" s="41"/>
      <c r="K191" s="41"/>
      <c r="L191" s="45"/>
      <c r="M191" s="299"/>
      <c r="N191" s="300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563</v>
      </c>
      <c r="AU191" s="18" t="s">
        <v>83</v>
      </c>
    </row>
    <row r="192" s="12" customFormat="1" ht="22.8" customHeight="1">
      <c r="A192" s="12"/>
      <c r="B192" s="212"/>
      <c r="C192" s="213"/>
      <c r="D192" s="214" t="s">
        <v>73</v>
      </c>
      <c r="E192" s="226" t="s">
        <v>83</v>
      </c>
      <c r="F192" s="226" t="s">
        <v>1821</v>
      </c>
      <c r="G192" s="213"/>
      <c r="H192" s="213"/>
      <c r="I192" s="216"/>
      <c r="J192" s="227">
        <f>BK192</f>
        <v>0</v>
      </c>
      <c r="K192" s="213"/>
      <c r="L192" s="218"/>
      <c r="M192" s="219"/>
      <c r="N192" s="220"/>
      <c r="O192" s="220"/>
      <c r="P192" s="221">
        <f>SUM(P193:P200)</f>
        <v>0</v>
      </c>
      <c r="Q192" s="220"/>
      <c r="R192" s="221">
        <f>SUM(R193:R200)</f>
        <v>0</v>
      </c>
      <c r="S192" s="220"/>
      <c r="T192" s="222">
        <f>SUM(T193:T200)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23" t="s">
        <v>81</v>
      </c>
      <c r="AT192" s="224" t="s">
        <v>73</v>
      </c>
      <c r="AU192" s="224" t="s">
        <v>81</v>
      </c>
      <c r="AY192" s="223" t="s">
        <v>164</v>
      </c>
      <c r="BK192" s="225">
        <f>SUM(BK193:BK200)</f>
        <v>0</v>
      </c>
    </row>
    <row r="193" s="2" customFormat="1" ht="24.15" customHeight="1">
      <c r="A193" s="39"/>
      <c r="B193" s="40"/>
      <c r="C193" s="228" t="s">
        <v>354</v>
      </c>
      <c r="D193" s="228" t="s">
        <v>166</v>
      </c>
      <c r="E193" s="229" t="s">
        <v>1822</v>
      </c>
      <c r="F193" s="230" t="s">
        <v>1823</v>
      </c>
      <c r="G193" s="231" t="s">
        <v>169</v>
      </c>
      <c r="H193" s="232">
        <v>239.58199999999999</v>
      </c>
      <c r="I193" s="233"/>
      <c r="J193" s="234">
        <f>ROUND(I193*H193,2)</f>
        <v>0</v>
      </c>
      <c r="K193" s="235"/>
      <c r="L193" s="45"/>
      <c r="M193" s="236" t="s">
        <v>1</v>
      </c>
      <c r="N193" s="237" t="s">
        <v>39</v>
      </c>
      <c r="O193" s="92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40" t="s">
        <v>170</v>
      </c>
      <c r="AT193" s="240" t="s">
        <v>166</v>
      </c>
      <c r="AU193" s="240" t="s">
        <v>83</v>
      </c>
      <c r="AY193" s="18" t="s">
        <v>164</v>
      </c>
      <c r="BE193" s="241">
        <f>IF(N193="základní",J193,0)</f>
        <v>0</v>
      </c>
      <c r="BF193" s="241">
        <f>IF(N193="snížená",J193,0)</f>
        <v>0</v>
      </c>
      <c r="BG193" s="241">
        <f>IF(N193="zákl. přenesená",J193,0)</f>
        <v>0</v>
      </c>
      <c r="BH193" s="241">
        <f>IF(N193="sníž. přenesená",J193,0)</f>
        <v>0</v>
      </c>
      <c r="BI193" s="241">
        <f>IF(N193="nulová",J193,0)</f>
        <v>0</v>
      </c>
      <c r="BJ193" s="18" t="s">
        <v>81</v>
      </c>
      <c r="BK193" s="241">
        <f>ROUND(I193*H193,2)</f>
        <v>0</v>
      </c>
      <c r="BL193" s="18" t="s">
        <v>170</v>
      </c>
      <c r="BM193" s="240" t="s">
        <v>487</v>
      </c>
    </row>
    <row r="194" s="2" customFormat="1">
      <c r="A194" s="39"/>
      <c r="B194" s="40"/>
      <c r="C194" s="41"/>
      <c r="D194" s="244" t="s">
        <v>563</v>
      </c>
      <c r="E194" s="41"/>
      <c r="F194" s="297" t="s">
        <v>1824</v>
      </c>
      <c r="G194" s="41"/>
      <c r="H194" s="41"/>
      <c r="I194" s="298"/>
      <c r="J194" s="41"/>
      <c r="K194" s="41"/>
      <c r="L194" s="45"/>
      <c r="M194" s="299"/>
      <c r="N194" s="300"/>
      <c r="O194" s="92"/>
      <c r="P194" s="92"/>
      <c r="Q194" s="92"/>
      <c r="R194" s="92"/>
      <c r="S194" s="92"/>
      <c r="T194" s="93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563</v>
      </c>
      <c r="AU194" s="18" t="s">
        <v>83</v>
      </c>
    </row>
    <row r="195" s="2" customFormat="1" ht="16.5" customHeight="1">
      <c r="A195" s="39"/>
      <c r="B195" s="40"/>
      <c r="C195" s="228" t="s">
        <v>360</v>
      </c>
      <c r="D195" s="228" t="s">
        <v>166</v>
      </c>
      <c r="E195" s="229" t="s">
        <v>1825</v>
      </c>
      <c r="F195" s="230" t="s">
        <v>1826</v>
      </c>
      <c r="G195" s="231" t="s">
        <v>446</v>
      </c>
      <c r="H195" s="232">
        <v>6.0640400000000003</v>
      </c>
      <c r="I195" s="233"/>
      <c r="J195" s="234">
        <f>ROUND(I195*H195,2)</f>
        <v>0</v>
      </c>
      <c r="K195" s="235"/>
      <c r="L195" s="45"/>
      <c r="M195" s="236" t="s">
        <v>1</v>
      </c>
      <c r="N195" s="237" t="s">
        <v>39</v>
      </c>
      <c r="O195" s="92"/>
      <c r="P195" s="238">
        <f>O195*H195</f>
        <v>0</v>
      </c>
      <c r="Q195" s="238">
        <v>0</v>
      </c>
      <c r="R195" s="238">
        <f>Q195*H195</f>
        <v>0</v>
      </c>
      <c r="S195" s="238">
        <v>0</v>
      </c>
      <c r="T195" s="23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40" t="s">
        <v>170</v>
      </c>
      <c r="AT195" s="240" t="s">
        <v>166</v>
      </c>
      <c r="AU195" s="240" t="s">
        <v>83</v>
      </c>
      <c r="AY195" s="18" t="s">
        <v>164</v>
      </c>
      <c r="BE195" s="241">
        <f>IF(N195="základní",J195,0)</f>
        <v>0</v>
      </c>
      <c r="BF195" s="241">
        <f>IF(N195="snížená",J195,0)</f>
        <v>0</v>
      </c>
      <c r="BG195" s="241">
        <f>IF(N195="zákl. přenesená",J195,0)</f>
        <v>0</v>
      </c>
      <c r="BH195" s="241">
        <f>IF(N195="sníž. přenesená",J195,0)</f>
        <v>0</v>
      </c>
      <c r="BI195" s="241">
        <f>IF(N195="nulová",J195,0)</f>
        <v>0</v>
      </c>
      <c r="BJ195" s="18" t="s">
        <v>81</v>
      </c>
      <c r="BK195" s="241">
        <f>ROUND(I195*H195,2)</f>
        <v>0</v>
      </c>
      <c r="BL195" s="18" t="s">
        <v>170</v>
      </c>
      <c r="BM195" s="240" t="s">
        <v>507</v>
      </c>
    </row>
    <row r="196" s="2" customFormat="1">
      <c r="A196" s="39"/>
      <c r="B196" s="40"/>
      <c r="C196" s="41"/>
      <c r="D196" s="244" t="s">
        <v>563</v>
      </c>
      <c r="E196" s="41"/>
      <c r="F196" s="297" t="s">
        <v>1827</v>
      </c>
      <c r="G196" s="41"/>
      <c r="H196" s="41"/>
      <c r="I196" s="298"/>
      <c r="J196" s="41"/>
      <c r="K196" s="41"/>
      <c r="L196" s="45"/>
      <c r="M196" s="299"/>
      <c r="N196" s="300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563</v>
      </c>
      <c r="AU196" s="18" t="s">
        <v>83</v>
      </c>
    </row>
    <row r="197" s="2" customFormat="1" ht="33" customHeight="1">
      <c r="A197" s="39"/>
      <c r="B197" s="40"/>
      <c r="C197" s="228" t="s">
        <v>265</v>
      </c>
      <c r="D197" s="228" t="s">
        <v>166</v>
      </c>
      <c r="E197" s="229" t="s">
        <v>1828</v>
      </c>
      <c r="F197" s="230" t="s">
        <v>1829</v>
      </c>
      <c r="G197" s="231" t="s">
        <v>1830</v>
      </c>
      <c r="H197" s="232">
        <v>1</v>
      </c>
      <c r="I197" s="233"/>
      <c r="J197" s="234">
        <f>ROUND(I197*H197,2)</f>
        <v>0</v>
      </c>
      <c r="K197" s="235"/>
      <c r="L197" s="45"/>
      <c r="M197" s="236" t="s">
        <v>1</v>
      </c>
      <c r="N197" s="237" t="s">
        <v>39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170</v>
      </c>
      <c r="AT197" s="240" t="s">
        <v>166</v>
      </c>
      <c r="AU197" s="240" t="s">
        <v>83</v>
      </c>
      <c r="AY197" s="18" t="s">
        <v>164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81</v>
      </c>
      <c r="BK197" s="241">
        <f>ROUND(I197*H197,2)</f>
        <v>0</v>
      </c>
      <c r="BL197" s="18" t="s">
        <v>170</v>
      </c>
      <c r="BM197" s="240" t="s">
        <v>527</v>
      </c>
    </row>
    <row r="198" s="2" customFormat="1" ht="33" customHeight="1">
      <c r="A198" s="39"/>
      <c r="B198" s="40"/>
      <c r="C198" s="228" t="s">
        <v>7</v>
      </c>
      <c r="D198" s="228" t="s">
        <v>166</v>
      </c>
      <c r="E198" s="229" t="s">
        <v>1831</v>
      </c>
      <c r="F198" s="230" t="s">
        <v>1832</v>
      </c>
      <c r="G198" s="231" t="s">
        <v>269</v>
      </c>
      <c r="H198" s="232">
        <v>82.8018</v>
      </c>
      <c r="I198" s="233"/>
      <c r="J198" s="234">
        <f>ROUND(I198*H198,2)</f>
        <v>0</v>
      </c>
      <c r="K198" s="235"/>
      <c r="L198" s="45"/>
      <c r="M198" s="236" t="s">
        <v>1</v>
      </c>
      <c r="N198" s="237" t="s">
        <v>39</v>
      </c>
      <c r="O198" s="92"/>
      <c r="P198" s="238">
        <f>O198*H198</f>
        <v>0</v>
      </c>
      <c r="Q198" s="238">
        <v>0</v>
      </c>
      <c r="R198" s="238">
        <f>Q198*H198</f>
        <v>0</v>
      </c>
      <c r="S198" s="238">
        <v>0</v>
      </c>
      <c r="T198" s="239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40" t="s">
        <v>170</v>
      </c>
      <c r="AT198" s="240" t="s">
        <v>166</v>
      </c>
      <c r="AU198" s="240" t="s">
        <v>83</v>
      </c>
      <c r="AY198" s="18" t="s">
        <v>164</v>
      </c>
      <c r="BE198" s="241">
        <f>IF(N198="základní",J198,0)</f>
        <v>0</v>
      </c>
      <c r="BF198" s="241">
        <f>IF(N198="snížená",J198,0)</f>
        <v>0</v>
      </c>
      <c r="BG198" s="241">
        <f>IF(N198="zákl. přenesená",J198,0)</f>
        <v>0</v>
      </c>
      <c r="BH198" s="241">
        <f>IF(N198="sníž. přenesená",J198,0)</f>
        <v>0</v>
      </c>
      <c r="BI198" s="241">
        <f>IF(N198="nulová",J198,0)</f>
        <v>0</v>
      </c>
      <c r="BJ198" s="18" t="s">
        <v>81</v>
      </c>
      <c r="BK198" s="241">
        <f>ROUND(I198*H198,2)</f>
        <v>0</v>
      </c>
      <c r="BL198" s="18" t="s">
        <v>170</v>
      </c>
      <c r="BM198" s="240" t="s">
        <v>553</v>
      </c>
    </row>
    <row r="199" s="2" customFormat="1" ht="16.5" customHeight="1">
      <c r="A199" s="39"/>
      <c r="B199" s="40"/>
      <c r="C199" s="228" t="s">
        <v>379</v>
      </c>
      <c r="D199" s="228" t="s">
        <v>166</v>
      </c>
      <c r="E199" s="229" t="s">
        <v>1833</v>
      </c>
      <c r="F199" s="230" t="s">
        <v>1834</v>
      </c>
      <c r="G199" s="231" t="s">
        <v>446</v>
      </c>
      <c r="H199" s="232">
        <v>0.50904000000000005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0</v>
      </c>
      <c r="R199" s="238">
        <f>Q199*H199</f>
        <v>0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170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170</v>
      </c>
      <c r="BM199" s="240" t="s">
        <v>565</v>
      </c>
    </row>
    <row r="200" s="2" customFormat="1">
      <c r="A200" s="39"/>
      <c r="B200" s="40"/>
      <c r="C200" s="41"/>
      <c r="D200" s="244" t="s">
        <v>563</v>
      </c>
      <c r="E200" s="41"/>
      <c r="F200" s="297" t="s">
        <v>1835</v>
      </c>
      <c r="G200" s="41"/>
      <c r="H200" s="41"/>
      <c r="I200" s="298"/>
      <c r="J200" s="41"/>
      <c r="K200" s="41"/>
      <c r="L200" s="45"/>
      <c r="M200" s="299"/>
      <c r="N200" s="300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563</v>
      </c>
      <c r="AU200" s="18" t="s">
        <v>83</v>
      </c>
    </row>
    <row r="201" s="12" customFormat="1" ht="22.8" customHeight="1">
      <c r="A201" s="12"/>
      <c r="B201" s="212"/>
      <c r="C201" s="213"/>
      <c r="D201" s="214" t="s">
        <v>73</v>
      </c>
      <c r="E201" s="226" t="s">
        <v>170</v>
      </c>
      <c r="F201" s="226" t="s">
        <v>532</v>
      </c>
      <c r="G201" s="213"/>
      <c r="H201" s="213"/>
      <c r="I201" s="216"/>
      <c r="J201" s="227">
        <f>BK201</f>
        <v>0</v>
      </c>
      <c r="K201" s="213"/>
      <c r="L201" s="218"/>
      <c r="M201" s="219"/>
      <c r="N201" s="220"/>
      <c r="O201" s="220"/>
      <c r="P201" s="221">
        <f>SUM(P202:P216)</f>
        <v>0</v>
      </c>
      <c r="Q201" s="220"/>
      <c r="R201" s="221">
        <f>SUM(R202:R216)</f>
        <v>0</v>
      </c>
      <c r="S201" s="220"/>
      <c r="T201" s="222">
        <f>SUM(T202:T216)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23" t="s">
        <v>81</v>
      </c>
      <c r="AT201" s="224" t="s">
        <v>73</v>
      </c>
      <c r="AU201" s="224" t="s">
        <v>81</v>
      </c>
      <c r="AY201" s="223" t="s">
        <v>164</v>
      </c>
      <c r="BK201" s="225">
        <f>SUM(BK202:BK216)</f>
        <v>0</v>
      </c>
    </row>
    <row r="202" s="2" customFormat="1" ht="24.15" customHeight="1">
      <c r="A202" s="39"/>
      <c r="B202" s="40"/>
      <c r="C202" s="228" t="s">
        <v>383</v>
      </c>
      <c r="D202" s="228" t="s">
        <v>166</v>
      </c>
      <c r="E202" s="229" t="s">
        <v>1836</v>
      </c>
      <c r="F202" s="230" t="s">
        <v>1837</v>
      </c>
      <c r="G202" s="231" t="s">
        <v>269</v>
      </c>
      <c r="H202" s="232">
        <v>2.5447500000000001</v>
      </c>
      <c r="I202" s="233"/>
      <c r="J202" s="234">
        <f>ROUND(I202*H202,2)</f>
        <v>0</v>
      </c>
      <c r="K202" s="235"/>
      <c r="L202" s="45"/>
      <c r="M202" s="236" t="s">
        <v>1</v>
      </c>
      <c r="N202" s="237" t="s">
        <v>39</v>
      </c>
      <c r="O202" s="92"/>
      <c r="P202" s="238">
        <f>O202*H202</f>
        <v>0</v>
      </c>
      <c r="Q202" s="238">
        <v>0</v>
      </c>
      <c r="R202" s="238">
        <f>Q202*H202</f>
        <v>0</v>
      </c>
      <c r="S202" s="238">
        <v>0</v>
      </c>
      <c r="T202" s="23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40" t="s">
        <v>170</v>
      </c>
      <c r="AT202" s="240" t="s">
        <v>166</v>
      </c>
      <c r="AU202" s="240" t="s">
        <v>83</v>
      </c>
      <c r="AY202" s="18" t="s">
        <v>164</v>
      </c>
      <c r="BE202" s="241">
        <f>IF(N202="základní",J202,0)</f>
        <v>0</v>
      </c>
      <c r="BF202" s="241">
        <f>IF(N202="snížená",J202,0)</f>
        <v>0</v>
      </c>
      <c r="BG202" s="241">
        <f>IF(N202="zákl. přenesená",J202,0)</f>
        <v>0</v>
      </c>
      <c r="BH202" s="241">
        <f>IF(N202="sníž. přenesená",J202,0)</f>
        <v>0</v>
      </c>
      <c r="BI202" s="241">
        <f>IF(N202="nulová",J202,0)</f>
        <v>0</v>
      </c>
      <c r="BJ202" s="18" t="s">
        <v>81</v>
      </c>
      <c r="BK202" s="241">
        <f>ROUND(I202*H202,2)</f>
        <v>0</v>
      </c>
      <c r="BL202" s="18" t="s">
        <v>170</v>
      </c>
      <c r="BM202" s="240" t="s">
        <v>574</v>
      </c>
    </row>
    <row r="203" s="2" customFormat="1">
      <c r="A203" s="39"/>
      <c r="B203" s="40"/>
      <c r="C203" s="41"/>
      <c r="D203" s="244" t="s">
        <v>563</v>
      </c>
      <c r="E203" s="41"/>
      <c r="F203" s="297" t="s">
        <v>1838</v>
      </c>
      <c r="G203" s="41"/>
      <c r="H203" s="41"/>
      <c r="I203" s="298"/>
      <c r="J203" s="41"/>
      <c r="K203" s="41"/>
      <c r="L203" s="45"/>
      <c r="M203" s="299"/>
      <c r="N203" s="300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563</v>
      </c>
      <c r="AU203" s="18" t="s">
        <v>83</v>
      </c>
    </row>
    <row r="204" s="2" customFormat="1" ht="24.15" customHeight="1">
      <c r="A204" s="39"/>
      <c r="B204" s="40"/>
      <c r="C204" s="228" t="s">
        <v>387</v>
      </c>
      <c r="D204" s="228" t="s">
        <v>166</v>
      </c>
      <c r="E204" s="229" t="s">
        <v>1839</v>
      </c>
      <c r="F204" s="230" t="s">
        <v>1840</v>
      </c>
      <c r="G204" s="231" t="s">
        <v>269</v>
      </c>
      <c r="H204" s="232">
        <v>1.44</v>
      </c>
      <c r="I204" s="233"/>
      <c r="J204" s="234">
        <f>ROUND(I204*H204,2)</f>
        <v>0</v>
      </c>
      <c r="K204" s="235"/>
      <c r="L204" s="45"/>
      <c r="M204" s="236" t="s">
        <v>1</v>
      </c>
      <c r="N204" s="237" t="s">
        <v>39</v>
      </c>
      <c r="O204" s="92"/>
      <c r="P204" s="238">
        <f>O204*H204</f>
        <v>0</v>
      </c>
      <c r="Q204" s="238">
        <v>0</v>
      </c>
      <c r="R204" s="238">
        <f>Q204*H204</f>
        <v>0</v>
      </c>
      <c r="S204" s="238">
        <v>0</v>
      </c>
      <c r="T204" s="239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40" t="s">
        <v>170</v>
      </c>
      <c r="AT204" s="240" t="s">
        <v>166</v>
      </c>
      <c r="AU204" s="240" t="s">
        <v>83</v>
      </c>
      <c r="AY204" s="18" t="s">
        <v>164</v>
      </c>
      <c r="BE204" s="241">
        <f>IF(N204="základní",J204,0)</f>
        <v>0</v>
      </c>
      <c r="BF204" s="241">
        <f>IF(N204="snížená",J204,0)</f>
        <v>0</v>
      </c>
      <c r="BG204" s="241">
        <f>IF(N204="zákl. přenesená",J204,0)</f>
        <v>0</v>
      </c>
      <c r="BH204" s="241">
        <f>IF(N204="sníž. přenesená",J204,0)</f>
        <v>0</v>
      </c>
      <c r="BI204" s="241">
        <f>IF(N204="nulová",J204,0)</f>
        <v>0</v>
      </c>
      <c r="BJ204" s="18" t="s">
        <v>81</v>
      </c>
      <c r="BK204" s="241">
        <f>ROUND(I204*H204,2)</f>
        <v>0</v>
      </c>
      <c r="BL204" s="18" t="s">
        <v>170</v>
      </c>
      <c r="BM204" s="240" t="s">
        <v>583</v>
      </c>
    </row>
    <row r="205" s="2" customFormat="1">
      <c r="A205" s="39"/>
      <c r="B205" s="40"/>
      <c r="C205" s="41"/>
      <c r="D205" s="244" t="s">
        <v>563</v>
      </c>
      <c r="E205" s="41"/>
      <c r="F205" s="297" t="s">
        <v>1838</v>
      </c>
      <c r="G205" s="41"/>
      <c r="H205" s="41"/>
      <c r="I205" s="298"/>
      <c r="J205" s="41"/>
      <c r="K205" s="41"/>
      <c r="L205" s="45"/>
      <c r="M205" s="299"/>
      <c r="N205" s="300"/>
      <c r="O205" s="92"/>
      <c r="P205" s="92"/>
      <c r="Q205" s="92"/>
      <c r="R205" s="92"/>
      <c r="S205" s="92"/>
      <c r="T205" s="93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563</v>
      </c>
      <c r="AU205" s="18" t="s">
        <v>83</v>
      </c>
    </row>
    <row r="206" s="2" customFormat="1" ht="37.8" customHeight="1">
      <c r="A206" s="39"/>
      <c r="B206" s="40"/>
      <c r="C206" s="228" t="s">
        <v>391</v>
      </c>
      <c r="D206" s="228" t="s">
        <v>166</v>
      </c>
      <c r="E206" s="229" t="s">
        <v>1841</v>
      </c>
      <c r="F206" s="230" t="s">
        <v>1842</v>
      </c>
      <c r="G206" s="231" t="s">
        <v>269</v>
      </c>
      <c r="H206" s="232">
        <v>2.0459999999999998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170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170</v>
      </c>
      <c r="BM206" s="240" t="s">
        <v>598</v>
      </c>
    </row>
    <row r="207" s="2" customFormat="1">
      <c r="A207" s="39"/>
      <c r="B207" s="40"/>
      <c r="C207" s="41"/>
      <c r="D207" s="244" t="s">
        <v>563</v>
      </c>
      <c r="E207" s="41"/>
      <c r="F207" s="297" t="s">
        <v>1843</v>
      </c>
      <c r="G207" s="41"/>
      <c r="H207" s="41"/>
      <c r="I207" s="298"/>
      <c r="J207" s="41"/>
      <c r="K207" s="41"/>
      <c r="L207" s="45"/>
      <c r="M207" s="299"/>
      <c r="N207" s="300"/>
      <c r="O207" s="92"/>
      <c r="P207" s="92"/>
      <c r="Q207" s="92"/>
      <c r="R207" s="92"/>
      <c r="S207" s="92"/>
      <c r="T207" s="93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563</v>
      </c>
      <c r="AU207" s="18" t="s">
        <v>83</v>
      </c>
    </row>
    <row r="208" s="2" customFormat="1" ht="33" customHeight="1">
      <c r="A208" s="39"/>
      <c r="B208" s="40"/>
      <c r="C208" s="228" t="s">
        <v>399</v>
      </c>
      <c r="D208" s="228" t="s">
        <v>166</v>
      </c>
      <c r="E208" s="229" t="s">
        <v>1844</v>
      </c>
      <c r="F208" s="230" t="s">
        <v>1845</v>
      </c>
      <c r="G208" s="231" t="s">
        <v>269</v>
      </c>
      <c r="H208" s="232">
        <v>0.51100000000000001</v>
      </c>
      <c r="I208" s="233"/>
      <c r="J208" s="234">
        <f>ROUND(I208*H208,2)</f>
        <v>0</v>
      </c>
      <c r="K208" s="235"/>
      <c r="L208" s="45"/>
      <c r="M208" s="236" t="s">
        <v>1</v>
      </c>
      <c r="N208" s="237" t="s">
        <v>39</v>
      </c>
      <c r="O208" s="92"/>
      <c r="P208" s="238">
        <f>O208*H208</f>
        <v>0</v>
      </c>
      <c r="Q208" s="238">
        <v>0</v>
      </c>
      <c r="R208" s="238">
        <f>Q208*H208</f>
        <v>0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170</v>
      </c>
      <c r="AT208" s="240" t="s">
        <v>166</v>
      </c>
      <c r="AU208" s="240" t="s">
        <v>83</v>
      </c>
      <c r="AY208" s="18" t="s">
        <v>164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81</v>
      </c>
      <c r="BK208" s="241">
        <f>ROUND(I208*H208,2)</f>
        <v>0</v>
      </c>
      <c r="BL208" s="18" t="s">
        <v>170</v>
      </c>
      <c r="BM208" s="240" t="s">
        <v>610</v>
      </c>
    </row>
    <row r="209" s="2" customFormat="1">
      <c r="A209" s="39"/>
      <c r="B209" s="40"/>
      <c r="C209" s="41"/>
      <c r="D209" s="244" t="s">
        <v>563</v>
      </c>
      <c r="E209" s="41"/>
      <c r="F209" s="297" t="s">
        <v>1843</v>
      </c>
      <c r="G209" s="41"/>
      <c r="H209" s="41"/>
      <c r="I209" s="298"/>
      <c r="J209" s="41"/>
      <c r="K209" s="41"/>
      <c r="L209" s="45"/>
      <c r="M209" s="299"/>
      <c r="N209" s="300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563</v>
      </c>
      <c r="AU209" s="18" t="s">
        <v>83</v>
      </c>
    </row>
    <row r="210" s="2" customFormat="1" ht="33" customHeight="1">
      <c r="A210" s="39"/>
      <c r="B210" s="40"/>
      <c r="C210" s="228" t="s">
        <v>404</v>
      </c>
      <c r="D210" s="228" t="s">
        <v>166</v>
      </c>
      <c r="E210" s="229" t="s">
        <v>1846</v>
      </c>
      <c r="F210" s="230" t="s">
        <v>1847</v>
      </c>
      <c r="G210" s="231" t="s">
        <v>169</v>
      </c>
      <c r="H210" s="232">
        <v>1.3700000000000001</v>
      </c>
      <c r="I210" s="233"/>
      <c r="J210" s="234">
        <f>ROUND(I210*H210,2)</f>
        <v>0</v>
      </c>
      <c r="K210" s="235"/>
      <c r="L210" s="45"/>
      <c r="M210" s="236" t="s">
        <v>1</v>
      </c>
      <c r="N210" s="237" t="s">
        <v>39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170</v>
      </c>
      <c r="AT210" s="240" t="s">
        <v>166</v>
      </c>
      <c r="AU210" s="240" t="s">
        <v>83</v>
      </c>
      <c r="AY210" s="18" t="s">
        <v>164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81</v>
      </c>
      <c r="BK210" s="241">
        <f>ROUND(I210*H210,2)</f>
        <v>0</v>
      </c>
      <c r="BL210" s="18" t="s">
        <v>170</v>
      </c>
      <c r="BM210" s="240" t="s">
        <v>618</v>
      </c>
    </row>
    <row r="211" s="2" customFormat="1">
      <c r="A211" s="39"/>
      <c r="B211" s="40"/>
      <c r="C211" s="41"/>
      <c r="D211" s="244" t="s">
        <v>563</v>
      </c>
      <c r="E211" s="41"/>
      <c r="F211" s="297" t="s">
        <v>1838</v>
      </c>
      <c r="G211" s="41"/>
      <c r="H211" s="41"/>
      <c r="I211" s="298"/>
      <c r="J211" s="41"/>
      <c r="K211" s="41"/>
      <c r="L211" s="45"/>
      <c r="M211" s="299"/>
      <c r="N211" s="300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563</v>
      </c>
      <c r="AU211" s="18" t="s">
        <v>83</v>
      </c>
    </row>
    <row r="212" s="2" customFormat="1" ht="24.15" customHeight="1">
      <c r="A212" s="39"/>
      <c r="B212" s="40"/>
      <c r="C212" s="228" t="s">
        <v>421</v>
      </c>
      <c r="D212" s="228" t="s">
        <v>166</v>
      </c>
      <c r="E212" s="229" t="s">
        <v>1848</v>
      </c>
      <c r="F212" s="230" t="s">
        <v>1849</v>
      </c>
      <c r="G212" s="231" t="s">
        <v>169</v>
      </c>
      <c r="H212" s="232">
        <v>6.7199999999999998</v>
      </c>
      <c r="I212" s="233"/>
      <c r="J212" s="234">
        <f>ROUND(I212*H212,2)</f>
        <v>0</v>
      </c>
      <c r="K212" s="235"/>
      <c r="L212" s="45"/>
      <c r="M212" s="236" t="s">
        <v>1</v>
      </c>
      <c r="N212" s="237" t="s">
        <v>39</v>
      </c>
      <c r="O212" s="92"/>
      <c r="P212" s="238">
        <f>O212*H212</f>
        <v>0</v>
      </c>
      <c r="Q212" s="238">
        <v>0</v>
      </c>
      <c r="R212" s="238">
        <f>Q212*H212</f>
        <v>0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170</v>
      </c>
      <c r="AT212" s="240" t="s">
        <v>166</v>
      </c>
      <c r="AU212" s="240" t="s">
        <v>83</v>
      </c>
      <c r="AY212" s="18" t="s">
        <v>164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81</v>
      </c>
      <c r="BK212" s="241">
        <f>ROUND(I212*H212,2)</f>
        <v>0</v>
      </c>
      <c r="BL212" s="18" t="s">
        <v>170</v>
      </c>
      <c r="BM212" s="240" t="s">
        <v>626</v>
      </c>
    </row>
    <row r="213" s="2" customFormat="1">
      <c r="A213" s="39"/>
      <c r="B213" s="40"/>
      <c r="C213" s="41"/>
      <c r="D213" s="244" t="s">
        <v>563</v>
      </c>
      <c r="E213" s="41"/>
      <c r="F213" s="297" t="s">
        <v>1838</v>
      </c>
      <c r="G213" s="41"/>
      <c r="H213" s="41"/>
      <c r="I213" s="298"/>
      <c r="J213" s="41"/>
      <c r="K213" s="41"/>
      <c r="L213" s="45"/>
      <c r="M213" s="299"/>
      <c r="N213" s="300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563</v>
      </c>
      <c r="AU213" s="18" t="s">
        <v>83</v>
      </c>
    </row>
    <row r="214" s="2" customFormat="1" ht="16.5" customHeight="1">
      <c r="A214" s="39"/>
      <c r="B214" s="40"/>
      <c r="C214" s="228" t="s">
        <v>427</v>
      </c>
      <c r="D214" s="228" t="s">
        <v>166</v>
      </c>
      <c r="E214" s="229" t="s">
        <v>1850</v>
      </c>
      <c r="F214" s="230" t="s">
        <v>1851</v>
      </c>
      <c r="G214" s="231" t="s">
        <v>446</v>
      </c>
      <c r="H214" s="232">
        <v>0.16880000000000001</v>
      </c>
      <c r="I214" s="233"/>
      <c r="J214" s="234">
        <f>ROUND(I214*H214,2)</f>
        <v>0</v>
      </c>
      <c r="K214" s="235"/>
      <c r="L214" s="45"/>
      <c r="M214" s="236" t="s">
        <v>1</v>
      </c>
      <c r="N214" s="237" t="s">
        <v>39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170</v>
      </c>
      <c r="AT214" s="240" t="s">
        <v>166</v>
      </c>
      <c r="AU214" s="240" t="s">
        <v>83</v>
      </c>
      <c r="AY214" s="18" t="s">
        <v>164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81</v>
      </c>
      <c r="BK214" s="241">
        <f>ROUND(I214*H214,2)</f>
        <v>0</v>
      </c>
      <c r="BL214" s="18" t="s">
        <v>170</v>
      </c>
      <c r="BM214" s="240" t="s">
        <v>636</v>
      </c>
    </row>
    <row r="215" s="2" customFormat="1" ht="24.15" customHeight="1">
      <c r="A215" s="39"/>
      <c r="B215" s="40"/>
      <c r="C215" s="228" t="s">
        <v>431</v>
      </c>
      <c r="D215" s="228" t="s">
        <v>166</v>
      </c>
      <c r="E215" s="229" t="s">
        <v>1852</v>
      </c>
      <c r="F215" s="230" t="s">
        <v>1853</v>
      </c>
      <c r="G215" s="231" t="s">
        <v>556</v>
      </c>
      <c r="H215" s="232">
        <v>1</v>
      </c>
      <c r="I215" s="233"/>
      <c r="J215" s="234">
        <f>ROUND(I215*H215,2)</f>
        <v>0</v>
      </c>
      <c r="K215" s="235"/>
      <c r="L215" s="45"/>
      <c r="M215" s="236" t="s">
        <v>1</v>
      </c>
      <c r="N215" s="237" t="s">
        <v>39</v>
      </c>
      <c r="O215" s="92"/>
      <c r="P215" s="238">
        <f>O215*H215</f>
        <v>0</v>
      </c>
      <c r="Q215" s="238">
        <v>0</v>
      </c>
      <c r="R215" s="238">
        <f>Q215*H215</f>
        <v>0</v>
      </c>
      <c r="S215" s="238">
        <v>0</v>
      </c>
      <c r="T215" s="23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40" t="s">
        <v>170</v>
      </c>
      <c r="AT215" s="240" t="s">
        <v>166</v>
      </c>
      <c r="AU215" s="240" t="s">
        <v>83</v>
      </c>
      <c r="AY215" s="18" t="s">
        <v>164</v>
      </c>
      <c r="BE215" s="241">
        <f>IF(N215="základní",J215,0)</f>
        <v>0</v>
      </c>
      <c r="BF215" s="241">
        <f>IF(N215="snížená",J215,0)</f>
        <v>0</v>
      </c>
      <c r="BG215" s="241">
        <f>IF(N215="zákl. přenesená",J215,0)</f>
        <v>0</v>
      </c>
      <c r="BH215" s="241">
        <f>IF(N215="sníž. přenesená",J215,0)</f>
        <v>0</v>
      </c>
      <c r="BI215" s="241">
        <f>IF(N215="nulová",J215,0)</f>
        <v>0</v>
      </c>
      <c r="BJ215" s="18" t="s">
        <v>81</v>
      </c>
      <c r="BK215" s="241">
        <f>ROUND(I215*H215,2)</f>
        <v>0</v>
      </c>
      <c r="BL215" s="18" t="s">
        <v>170</v>
      </c>
      <c r="BM215" s="240" t="s">
        <v>644</v>
      </c>
    </row>
    <row r="216" s="2" customFormat="1" ht="33" customHeight="1">
      <c r="A216" s="39"/>
      <c r="B216" s="40"/>
      <c r="C216" s="228" t="s">
        <v>435</v>
      </c>
      <c r="D216" s="228" t="s">
        <v>166</v>
      </c>
      <c r="E216" s="229" t="s">
        <v>1854</v>
      </c>
      <c r="F216" s="230" t="s">
        <v>1855</v>
      </c>
      <c r="G216" s="231" t="s">
        <v>1830</v>
      </c>
      <c r="H216" s="232">
        <v>1</v>
      </c>
      <c r="I216" s="233"/>
      <c r="J216" s="234">
        <f>ROUND(I216*H216,2)</f>
        <v>0</v>
      </c>
      <c r="K216" s="235"/>
      <c r="L216" s="45"/>
      <c r="M216" s="236" t="s">
        <v>1</v>
      </c>
      <c r="N216" s="237" t="s">
        <v>39</v>
      </c>
      <c r="O216" s="92"/>
      <c r="P216" s="238">
        <f>O216*H216</f>
        <v>0</v>
      </c>
      <c r="Q216" s="238">
        <v>0</v>
      </c>
      <c r="R216" s="238">
        <f>Q216*H216</f>
        <v>0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170</v>
      </c>
      <c r="AT216" s="240" t="s">
        <v>166</v>
      </c>
      <c r="AU216" s="240" t="s">
        <v>83</v>
      </c>
      <c r="AY216" s="18" t="s">
        <v>164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81</v>
      </c>
      <c r="BK216" s="241">
        <f>ROUND(I216*H216,2)</f>
        <v>0</v>
      </c>
      <c r="BL216" s="18" t="s">
        <v>170</v>
      </c>
      <c r="BM216" s="240" t="s">
        <v>655</v>
      </c>
    </row>
    <row r="217" s="12" customFormat="1" ht="22.8" customHeight="1">
      <c r="A217" s="12"/>
      <c r="B217" s="212"/>
      <c r="C217" s="213"/>
      <c r="D217" s="214" t="s">
        <v>73</v>
      </c>
      <c r="E217" s="226" t="s">
        <v>194</v>
      </c>
      <c r="F217" s="226" t="s">
        <v>982</v>
      </c>
      <c r="G217" s="213"/>
      <c r="H217" s="213"/>
      <c r="I217" s="216"/>
      <c r="J217" s="227">
        <f>BK217</f>
        <v>0</v>
      </c>
      <c r="K217" s="213"/>
      <c r="L217" s="218"/>
      <c r="M217" s="219"/>
      <c r="N217" s="220"/>
      <c r="O217" s="220"/>
      <c r="P217" s="221">
        <f>SUM(P218:P219)</f>
        <v>0</v>
      </c>
      <c r="Q217" s="220"/>
      <c r="R217" s="221">
        <f>SUM(R218:R219)</f>
        <v>0</v>
      </c>
      <c r="S217" s="220"/>
      <c r="T217" s="222">
        <f>SUM(T218:T219)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23" t="s">
        <v>81</v>
      </c>
      <c r="AT217" s="224" t="s">
        <v>73</v>
      </c>
      <c r="AU217" s="224" t="s">
        <v>81</v>
      </c>
      <c r="AY217" s="223" t="s">
        <v>164</v>
      </c>
      <c r="BK217" s="225">
        <f>SUM(BK218:BK219)</f>
        <v>0</v>
      </c>
    </row>
    <row r="218" s="2" customFormat="1" ht="24.15" customHeight="1">
      <c r="A218" s="39"/>
      <c r="B218" s="40"/>
      <c r="C218" s="228" t="s">
        <v>439</v>
      </c>
      <c r="D218" s="228" t="s">
        <v>166</v>
      </c>
      <c r="E218" s="229" t="s">
        <v>1856</v>
      </c>
      <c r="F218" s="230" t="s">
        <v>1857</v>
      </c>
      <c r="G218" s="231" t="s">
        <v>169</v>
      </c>
      <c r="H218" s="232">
        <v>18.6615</v>
      </c>
      <c r="I218" s="233"/>
      <c r="J218" s="234">
        <f>ROUND(I218*H218,2)</f>
        <v>0</v>
      </c>
      <c r="K218" s="235"/>
      <c r="L218" s="45"/>
      <c r="M218" s="236" t="s">
        <v>1</v>
      </c>
      <c r="N218" s="237" t="s">
        <v>39</v>
      </c>
      <c r="O218" s="92"/>
      <c r="P218" s="238">
        <f>O218*H218</f>
        <v>0</v>
      </c>
      <c r="Q218" s="238">
        <v>0</v>
      </c>
      <c r="R218" s="238">
        <f>Q218*H218</f>
        <v>0</v>
      </c>
      <c r="S218" s="238">
        <v>0</v>
      </c>
      <c r="T218" s="23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40" t="s">
        <v>170</v>
      </c>
      <c r="AT218" s="240" t="s">
        <v>166</v>
      </c>
      <c r="AU218" s="240" t="s">
        <v>83</v>
      </c>
      <c r="AY218" s="18" t="s">
        <v>164</v>
      </c>
      <c r="BE218" s="241">
        <f>IF(N218="základní",J218,0)</f>
        <v>0</v>
      </c>
      <c r="BF218" s="241">
        <f>IF(N218="snížená",J218,0)</f>
        <v>0</v>
      </c>
      <c r="BG218" s="241">
        <f>IF(N218="zákl. přenesená",J218,0)</f>
        <v>0</v>
      </c>
      <c r="BH218" s="241">
        <f>IF(N218="sníž. přenesená",J218,0)</f>
        <v>0</v>
      </c>
      <c r="BI218" s="241">
        <f>IF(N218="nulová",J218,0)</f>
        <v>0</v>
      </c>
      <c r="BJ218" s="18" t="s">
        <v>81</v>
      </c>
      <c r="BK218" s="241">
        <f>ROUND(I218*H218,2)</f>
        <v>0</v>
      </c>
      <c r="BL218" s="18" t="s">
        <v>170</v>
      </c>
      <c r="BM218" s="240" t="s">
        <v>663</v>
      </c>
    </row>
    <row r="219" s="2" customFormat="1" ht="49.05" customHeight="1">
      <c r="A219" s="39"/>
      <c r="B219" s="40"/>
      <c r="C219" s="228" t="s">
        <v>443</v>
      </c>
      <c r="D219" s="228" t="s">
        <v>166</v>
      </c>
      <c r="E219" s="229" t="s">
        <v>1858</v>
      </c>
      <c r="F219" s="230" t="s">
        <v>1859</v>
      </c>
      <c r="G219" s="231" t="s">
        <v>169</v>
      </c>
      <c r="H219" s="232">
        <v>18.6615</v>
      </c>
      <c r="I219" s="233"/>
      <c r="J219" s="234">
        <f>ROUND(I219*H219,2)</f>
        <v>0</v>
      </c>
      <c r="K219" s="235"/>
      <c r="L219" s="45"/>
      <c r="M219" s="236" t="s">
        <v>1</v>
      </c>
      <c r="N219" s="237" t="s">
        <v>39</v>
      </c>
      <c r="O219" s="92"/>
      <c r="P219" s="238">
        <f>O219*H219</f>
        <v>0</v>
      </c>
      <c r="Q219" s="238">
        <v>0</v>
      </c>
      <c r="R219" s="238">
        <f>Q219*H219</f>
        <v>0</v>
      </c>
      <c r="S219" s="238">
        <v>0</v>
      </c>
      <c r="T219" s="23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40" t="s">
        <v>170</v>
      </c>
      <c r="AT219" s="240" t="s">
        <v>166</v>
      </c>
      <c r="AU219" s="240" t="s">
        <v>83</v>
      </c>
      <c r="AY219" s="18" t="s">
        <v>164</v>
      </c>
      <c r="BE219" s="241">
        <f>IF(N219="základní",J219,0)</f>
        <v>0</v>
      </c>
      <c r="BF219" s="241">
        <f>IF(N219="snížená",J219,0)</f>
        <v>0</v>
      </c>
      <c r="BG219" s="241">
        <f>IF(N219="zákl. přenesená",J219,0)</f>
        <v>0</v>
      </c>
      <c r="BH219" s="241">
        <f>IF(N219="sníž. přenesená",J219,0)</f>
        <v>0</v>
      </c>
      <c r="BI219" s="241">
        <f>IF(N219="nulová",J219,0)</f>
        <v>0</v>
      </c>
      <c r="BJ219" s="18" t="s">
        <v>81</v>
      </c>
      <c r="BK219" s="241">
        <f>ROUND(I219*H219,2)</f>
        <v>0</v>
      </c>
      <c r="BL219" s="18" t="s">
        <v>170</v>
      </c>
      <c r="BM219" s="240" t="s">
        <v>689</v>
      </c>
    </row>
    <row r="220" s="12" customFormat="1" ht="22.8" customHeight="1">
      <c r="A220" s="12"/>
      <c r="B220" s="212"/>
      <c r="C220" s="213"/>
      <c r="D220" s="214" t="s">
        <v>73</v>
      </c>
      <c r="E220" s="226" t="s">
        <v>651</v>
      </c>
      <c r="F220" s="226" t="s">
        <v>1860</v>
      </c>
      <c r="G220" s="213"/>
      <c r="H220" s="213"/>
      <c r="I220" s="216"/>
      <c r="J220" s="227">
        <f>BK220</f>
        <v>0</v>
      </c>
      <c r="K220" s="213"/>
      <c r="L220" s="218"/>
      <c r="M220" s="219"/>
      <c r="N220" s="220"/>
      <c r="O220" s="220"/>
      <c r="P220" s="221">
        <f>SUM(P221:P222)</f>
        <v>0</v>
      </c>
      <c r="Q220" s="220"/>
      <c r="R220" s="221">
        <f>SUM(R221:R222)</f>
        <v>0</v>
      </c>
      <c r="S220" s="220"/>
      <c r="T220" s="222">
        <f>SUM(T221:T222)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23" t="s">
        <v>81</v>
      </c>
      <c r="AT220" s="224" t="s">
        <v>73</v>
      </c>
      <c r="AU220" s="224" t="s">
        <v>81</v>
      </c>
      <c r="AY220" s="223" t="s">
        <v>164</v>
      </c>
      <c r="BK220" s="225">
        <f>SUM(BK221:BK222)</f>
        <v>0</v>
      </c>
    </row>
    <row r="221" s="2" customFormat="1" ht="16.5" customHeight="1">
      <c r="A221" s="39"/>
      <c r="B221" s="40"/>
      <c r="C221" s="228" t="s">
        <v>449</v>
      </c>
      <c r="D221" s="228" t="s">
        <v>166</v>
      </c>
      <c r="E221" s="229" t="s">
        <v>1861</v>
      </c>
      <c r="F221" s="230" t="s">
        <v>1862</v>
      </c>
      <c r="G221" s="231" t="s">
        <v>269</v>
      </c>
      <c r="H221" s="232">
        <v>7.4543600000000003</v>
      </c>
      <c r="I221" s="233"/>
      <c r="J221" s="234">
        <f>ROUND(I221*H221,2)</f>
        <v>0</v>
      </c>
      <c r="K221" s="235"/>
      <c r="L221" s="45"/>
      <c r="M221" s="236" t="s">
        <v>1</v>
      </c>
      <c r="N221" s="237" t="s">
        <v>39</v>
      </c>
      <c r="O221" s="92"/>
      <c r="P221" s="238">
        <f>O221*H221</f>
        <v>0</v>
      </c>
      <c r="Q221" s="238">
        <v>0</v>
      </c>
      <c r="R221" s="238">
        <f>Q221*H221</f>
        <v>0</v>
      </c>
      <c r="S221" s="238">
        <v>0</v>
      </c>
      <c r="T221" s="23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40" t="s">
        <v>170</v>
      </c>
      <c r="AT221" s="240" t="s">
        <v>166</v>
      </c>
      <c r="AU221" s="240" t="s">
        <v>83</v>
      </c>
      <c r="AY221" s="18" t="s">
        <v>164</v>
      </c>
      <c r="BE221" s="241">
        <f>IF(N221="základní",J221,0)</f>
        <v>0</v>
      </c>
      <c r="BF221" s="241">
        <f>IF(N221="snížená",J221,0)</f>
        <v>0</v>
      </c>
      <c r="BG221" s="241">
        <f>IF(N221="zákl. přenesená",J221,0)</f>
        <v>0</v>
      </c>
      <c r="BH221" s="241">
        <f>IF(N221="sníž. přenesená",J221,0)</f>
        <v>0</v>
      </c>
      <c r="BI221" s="241">
        <f>IF(N221="nulová",J221,0)</f>
        <v>0</v>
      </c>
      <c r="BJ221" s="18" t="s">
        <v>81</v>
      </c>
      <c r="BK221" s="241">
        <f>ROUND(I221*H221,2)</f>
        <v>0</v>
      </c>
      <c r="BL221" s="18" t="s">
        <v>170</v>
      </c>
      <c r="BM221" s="240" t="s">
        <v>698</v>
      </c>
    </row>
    <row r="222" s="2" customFormat="1" ht="37.8" customHeight="1">
      <c r="A222" s="39"/>
      <c r="B222" s="40"/>
      <c r="C222" s="228" t="s">
        <v>453</v>
      </c>
      <c r="D222" s="228" t="s">
        <v>166</v>
      </c>
      <c r="E222" s="229" t="s">
        <v>1863</v>
      </c>
      <c r="F222" s="230" t="s">
        <v>1864</v>
      </c>
      <c r="G222" s="231" t="s">
        <v>269</v>
      </c>
      <c r="H222" s="232">
        <v>1.00725</v>
      </c>
      <c r="I222" s="233"/>
      <c r="J222" s="234">
        <f>ROUND(I222*H222,2)</f>
        <v>0</v>
      </c>
      <c r="K222" s="235"/>
      <c r="L222" s="45"/>
      <c r="M222" s="236" t="s">
        <v>1</v>
      </c>
      <c r="N222" s="237" t="s">
        <v>39</v>
      </c>
      <c r="O222" s="92"/>
      <c r="P222" s="238">
        <f>O222*H222</f>
        <v>0</v>
      </c>
      <c r="Q222" s="238">
        <v>0</v>
      </c>
      <c r="R222" s="238">
        <f>Q222*H222</f>
        <v>0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170</v>
      </c>
      <c r="AT222" s="240" t="s">
        <v>166</v>
      </c>
      <c r="AU222" s="240" t="s">
        <v>83</v>
      </c>
      <c r="AY222" s="18" t="s">
        <v>164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81</v>
      </c>
      <c r="BK222" s="241">
        <f>ROUND(I222*H222,2)</f>
        <v>0</v>
      </c>
      <c r="BL222" s="18" t="s">
        <v>170</v>
      </c>
      <c r="BM222" s="240" t="s">
        <v>707</v>
      </c>
    </row>
    <row r="223" s="12" customFormat="1" ht="22.8" customHeight="1">
      <c r="A223" s="12"/>
      <c r="B223" s="212"/>
      <c r="C223" s="213"/>
      <c r="D223" s="214" t="s">
        <v>73</v>
      </c>
      <c r="E223" s="226" t="s">
        <v>222</v>
      </c>
      <c r="F223" s="226" t="s">
        <v>1865</v>
      </c>
      <c r="G223" s="213"/>
      <c r="H223" s="213"/>
      <c r="I223" s="216"/>
      <c r="J223" s="227">
        <f>BK223</f>
        <v>0</v>
      </c>
      <c r="K223" s="213"/>
      <c r="L223" s="218"/>
      <c r="M223" s="219"/>
      <c r="N223" s="220"/>
      <c r="O223" s="220"/>
      <c r="P223" s="221">
        <f>SUM(P224:P237)</f>
        <v>0</v>
      </c>
      <c r="Q223" s="220"/>
      <c r="R223" s="221">
        <f>SUM(R224:R237)</f>
        <v>0</v>
      </c>
      <c r="S223" s="220"/>
      <c r="T223" s="222">
        <f>SUM(T224:T237)</f>
        <v>0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223" t="s">
        <v>81</v>
      </c>
      <c r="AT223" s="224" t="s">
        <v>73</v>
      </c>
      <c r="AU223" s="224" t="s">
        <v>81</v>
      </c>
      <c r="AY223" s="223" t="s">
        <v>164</v>
      </c>
      <c r="BK223" s="225">
        <f>SUM(BK224:BK237)</f>
        <v>0</v>
      </c>
    </row>
    <row r="224" s="2" customFormat="1" ht="24.15" customHeight="1">
      <c r="A224" s="39"/>
      <c r="B224" s="40"/>
      <c r="C224" s="228" t="s">
        <v>487</v>
      </c>
      <c r="D224" s="228" t="s">
        <v>166</v>
      </c>
      <c r="E224" s="229" t="s">
        <v>1866</v>
      </c>
      <c r="F224" s="230" t="s">
        <v>1867</v>
      </c>
      <c r="G224" s="231" t="s">
        <v>240</v>
      </c>
      <c r="H224" s="232">
        <v>18</v>
      </c>
      <c r="I224" s="233"/>
      <c r="J224" s="234">
        <f>ROUND(I224*H224,2)</f>
        <v>0</v>
      </c>
      <c r="K224" s="235"/>
      <c r="L224" s="45"/>
      <c r="M224" s="236" t="s">
        <v>1</v>
      </c>
      <c r="N224" s="237" t="s">
        <v>39</v>
      </c>
      <c r="O224" s="92"/>
      <c r="P224" s="238">
        <f>O224*H224</f>
        <v>0</v>
      </c>
      <c r="Q224" s="238">
        <v>0</v>
      </c>
      <c r="R224" s="238">
        <f>Q224*H224</f>
        <v>0</v>
      </c>
      <c r="S224" s="238">
        <v>0</v>
      </c>
      <c r="T224" s="23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40" t="s">
        <v>170</v>
      </c>
      <c r="AT224" s="240" t="s">
        <v>166</v>
      </c>
      <c r="AU224" s="240" t="s">
        <v>83</v>
      </c>
      <c r="AY224" s="18" t="s">
        <v>164</v>
      </c>
      <c r="BE224" s="241">
        <f>IF(N224="základní",J224,0)</f>
        <v>0</v>
      </c>
      <c r="BF224" s="241">
        <f>IF(N224="snížená",J224,0)</f>
        <v>0</v>
      </c>
      <c r="BG224" s="241">
        <f>IF(N224="zákl. přenesená",J224,0)</f>
        <v>0</v>
      </c>
      <c r="BH224" s="241">
        <f>IF(N224="sníž. přenesená",J224,0)</f>
        <v>0</v>
      </c>
      <c r="BI224" s="241">
        <f>IF(N224="nulová",J224,0)</f>
        <v>0</v>
      </c>
      <c r="BJ224" s="18" t="s">
        <v>81</v>
      </c>
      <c r="BK224" s="241">
        <f>ROUND(I224*H224,2)</f>
        <v>0</v>
      </c>
      <c r="BL224" s="18" t="s">
        <v>170</v>
      </c>
      <c r="BM224" s="240" t="s">
        <v>717</v>
      </c>
    </row>
    <row r="225" s="2" customFormat="1">
      <c r="A225" s="39"/>
      <c r="B225" s="40"/>
      <c r="C225" s="41"/>
      <c r="D225" s="244" t="s">
        <v>563</v>
      </c>
      <c r="E225" s="41"/>
      <c r="F225" s="297" t="s">
        <v>1868</v>
      </c>
      <c r="G225" s="41"/>
      <c r="H225" s="41"/>
      <c r="I225" s="298"/>
      <c r="J225" s="41"/>
      <c r="K225" s="41"/>
      <c r="L225" s="45"/>
      <c r="M225" s="299"/>
      <c r="N225" s="300"/>
      <c r="O225" s="92"/>
      <c r="P225" s="92"/>
      <c r="Q225" s="92"/>
      <c r="R225" s="92"/>
      <c r="S225" s="92"/>
      <c r="T225" s="93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563</v>
      </c>
      <c r="AU225" s="18" t="s">
        <v>83</v>
      </c>
    </row>
    <row r="226" s="2" customFormat="1" ht="37.8" customHeight="1">
      <c r="A226" s="39"/>
      <c r="B226" s="40"/>
      <c r="C226" s="228" t="s">
        <v>494</v>
      </c>
      <c r="D226" s="228" t="s">
        <v>166</v>
      </c>
      <c r="E226" s="229" t="s">
        <v>1869</v>
      </c>
      <c r="F226" s="230" t="s">
        <v>1870</v>
      </c>
      <c r="G226" s="231" t="s">
        <v>556</v>
      </c>
      <c r="H226" s="232">
        <v>1</v>
      </c>
      <c r="I226" s="233"/>
      <c r="J226" s="234">
        <f>ROUND(I226*H226,2)</f>
        <v>0</v>
      </c>
      <c r="K226" s="235"/>
      <c r="L226" s="45"/>
      <c r="M226" s="236" t="s">
        <v>1</v>
      </c>
      <c r="N226" s="237" t="s">
        <v>39</v>
      </c>
      <c r="O226" s="92"/>
      <c r="P226" s="238">
        <f>O226*H226</f>
        <v>0</v>
      </c>
      <c r="Q226" s="238">
        <v>0</v>
      </c>
      <c r="R226" s="238">
        <f>Q226*H226</f>
        <v>0</v>
      </c>
      <c r="S226" s="238">
        <v>0</v>
      </c>
      <c r="T226" s="239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40" t="s">
        <v>170</v>
      </c>
      <c r="AT226" s="240" t="s">
        <v>166</v>
      </c>
      <c r="AU226" s="240" t="s">
        <v>83</v>
      </c>
      <c r="AY226" s="18" t="s">
        <v>164</v>
      </c>
      <c r="BE226" s="241">
        <f>IF(N226="základní",J226,0)</f>
        <v>0</v>
      </c>
      <c r="BF226" s="241">
        <f>IF(N226="snížená",J226,0)</f>
        <v>0</v>
      </c>
      <c r="BG226" s="241">
        <f>IF(N226="zákl. přenesená",J226,0)</f>
        <v>0</v>
      </c>
      <c r="BH226" s="241">
        <f>IF(N226="sníž. přenesená",J226,0)</f>
        <v>0</v>
      </c>
      <c r="BI226" s="241">
        <f>IF(N226="nulová",J226,0)</f>
        <v>0</v>
      </c>
      <c r="BJ226" s="18" t="s">
        <v>81</v>
      </c>
      <c r="BK226" s="241">
        <f>ROUND(I226*H226,2)</f>
        <v>0</v>
      </c>
      <c r="BL226" s="18" t="s">
        <v>170</v>
      </c>
      <c r="BM226" s="240" t="s">
        <v>726</v>
      </c>
    </row>
    <row r="227" s="2" customFormat="1">
      <c r="A227" s="39"/>
      <c r="B227" s="40"/>
      <c r="C227" s="41"/>
      <c r="D227" s="244" t="s">
        <v>563</v>
      </c>
      <c r="E227" s="41"/>
      <c r="F227" s="297" t="s">
        <v>1838</v>
      </c>
      <c r="G227" s="41"/>
      <c r="H227" s="41"/>
      <c r="I227" s="298"/>
      <c r="J227" s="41"/>
      <c r="K227" s="41"/>
      <c r="L227" s="45"/>
      <c r="M227" s="299"/>
      <c r="N227" s="300"/>
      <c r="O227" s="92"/>
      <c r="P227" s="92"/>
      <c r="Q227" s="92"/>
      <c r="R227" s="92"/>
      <c r="S227" s="92"/>
      <c r="T227" s="93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T227" s="18" t="s">
        <v>563</v>
      </c>
      <c r="AU227" s="18" t="s">
        <v>83</v>
      </c>
    </row>
    <row r="228" s="2" customFormat="1" ht="33" customHeight="1">
      <c r="A228" s="39"/>
      <c r="B228" s="40"/>
      <c r="C228" s="228" t="s">
        <v>507</v>
      </c>
      <c r="D228" s="228" t="s">
        <v>166</v>
      </c>
      <c r="E228" s="229" t="s">
        <v>1871</v>
      </c>
      <c r="F228" s="230" t="s">
        <v>1872</v>
      </c>
      <c r="G228" s="231" t="s">
        <v>556</v>
      </c>
      <c r="H228" s="232">
        <v>7</v>
      </c>
      <c r="I228" s="233"/>
      <c r="J228" s="234">
        <f>ROUND(I228*H228,2)</f>
        <v>0</v>
      </c>
      <c r="K228" s="235"/>
      <c r="L228" s="45"/>
      <c r="M228" s="236" t="s">
        <v>1</v>
      </c>
      <c r="N228" s="237" t="s">
        <v>39</v>
      </c>
      <c r="O228" s="92"/>
      <c r="P228" s="238">
        <f>O228*H228</f>
        <v>0</v>
      </c>
      <c r="Q228" s="238">
        <v>0</v>
      </c>
      <c r="R228" s="238">
        <f>Q228*H228</f>
        <v>0</v>
      </c>
      <c r="S228" s="238">
        <v>0</v>
      </c>
      <c r="T228" s="239">
        <f>S228*H228</f>
        <v>0</v>
      </c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R228" s="240" t="s">
        <v>170</v>
      </c>
      <c r="AT228" s="240" t="s">
        <v>166</v>
      </c>
      <c r="AU228" s="240" t="s">
        <v>83</v>
      </c>
      <c r="AY228" s="18" t="s">
        <v>164</v>
      </c>
      <c r="BE228" s="241">
        <f>IF(N228="základní",J228,0)</f>
        <v>0</v>
      </c>
      <c r="BF228" s="241">
        <f>IF(N228="snížená",J228,0)</f>
        <v>0</v>
      </c>
      <c r="BG228" s="241">
        <f>IF(N228="zákl. přenesená",J228,0)</f>
        <v>0</v>
      </c>
      <c r="BH228" s="241">
        <f>IF(N228="sníž. přenesená",J228,0)</f>
        <v>0</v>
      </c>
      <c r="BI228" s="241">
        <f>IF(N228="nulová",J228,0)</f>
        <v>0</v>
      </c>
      <c r="BJ228" s="18" t="s">
        <v>81</v>
      </c>
      <c r="BK228" s="241">
        <f>ROUND(I228*H228,2)</f>
        <v>0</v>
      </c>
      <c r="BL228" s="18" t="s">
        <v>170</v>
      </c>
      <c r="BM228" s="240" t="s">
        <v>736</v>
      </c>
    </row>
    <row r="229" s="2" customFormat="1">
      <c r="A229" s="39"/>
      <c r="B229" s="40"/>
      <c r="C229" s="41"/>
      <c r="D229" s="244" t="s">
        <v>563</v>
      </c>
      <c r="E229" s="41"/>
      <c r="F229" s="297" t="s">
        <v>1838</v>
      </c>
      <c r="G229" s="41"/>
      <c r="H229" s="41"/>
      <c r="I229" s="298"/>
      <c r="J229" s="41"/>
      <c r="K229" s="41"/>
      <c r="L229" s="45"/>
      <c r="M229" s="299"/>
      <c r="N229" s="300"/>
      <c r="O229" s="92"/>
      <c r="P229" s="92"/>
      <c r="Q229" s="92"/>
      <c r="R229" s="92"/>
      <c r="S229" s="92"/>
      <c r="T229" s="93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T229" s="18" t="s">
        <v>563</v>
      </c>
      <c r="AU229" s="18" t="s">
        <v>83</v>
      </c>
    </row>
    <row r="230" s="2" customFormat="1" ht="24.15" customHeight="1">
      <c r="A230" s="39"/>
      <c r="B230" s="40"/>
      <c r="C230" s="228" t="s">
        <v>517</v>
      </c>
      <c r="D230" s="228" t="s">
        <v>166</v>
      </c>
      <c r="E230" s="229" t="s">
        <v>1873</v>
      </c>
      <c r="F230" s="230" t="s">
        <v>1874</v>
      </c>
      <c r="G230" s="231" t="s">
        <v>1830</v>
      </c>
      <c r="H230" s="232">
        <v>1</v>
      </c>
      <c r="I230" s="233"/>
      <c r="J230" s="234">
        <f>ROUND(I230*H230,2)</f>
        <v>0</v>
      </c>
      <c r="K230" s="235"/>
      <c r="L230" s="45"/>
      <c r="M230" s="236" t="s">
        <v>1</v>
      </c>
      <c r="N230" s="237" t="s">
        <v>39</v>
      </c>
      <c r="O230" s="92"/>
      <c r="P230" s="238">
        <f>O230*H230</f>
        <v>0</v>
      </c>
      <c r="Q230" s="238">
        <v>0</v>
      </c>
      <c r="R230" s="238">
        <f>Q230*H230</f>
        <v>0</v>
      </c>
      <c r="S230" s="238">
        <v>0</v>
      </c>
      <c r="T230" s="239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40" t="s">
        <v>170</v>
      </c>
      <c r="AT230" s="240" t="s">
        <v>166</v>
      </c>
      <c r="AU230" s="240" t="s">
        <v>83</v>
      </c>
      <c r="AY230" s="18" t="s">
        <v>164</v>
      </c>
      <c r="BE230" s="241">
        <f>IF(N230="základní",J230,0)</f>
        <v>0</v>
      </c>
      <c r="BF230" s="241">
        <f>IF(N230="snížená",J230,0)</f>
        <v>0</v>
      </c>
      <c r="BG230" s="241">
        <f>IF(N230="zákl. přenesená",J230,0)</f>
        <v>0</v>
      </c>
      <c r="BH230" s="241">
        <f>IF(N230="sníž. přenesená",J230,0)</f>
        <v>0</v>
      </c>
      <c r="BI230" s="241">
        <f>IF(N230="nulová",J230,0)</f>
        <v>0</v>
      </c>
      <c r="BJ230" s="18" t="s">
        <v>81</v>
      </c>
      <c r="BK230" s="241">
        <f>ROUND(I230*H230,2)</f>
        <v>0</v>
      </c>
      <c r="BL230" s="18" t="s">
        <v>170</v>
      </c>
      <c r="BM230" s="240" t="s">
        <v>745</v>
      </c>
    </row>
    <row r="231" s="2" customFormat="1" ht="24.15" customHeight="1">
      <c r="A231" s="39"/>
      <c r="B231" s="40"/>
      <c r="C231" s="228" t="s">
        <v>527</v>
      </c>
      <c r="D231" s="228" t="s">
        <v>166</v>
      </c>
      <c r="E231" s="229" t="s">
        <v>1875</v>
      </c>
      <c r="F231" s="230" t="s">
        <v>1876</v>
      </c>
      <c r="G231" s="231" t="s">
        <v>556</v>
      </c>
      <c r="H231" s="232">
        <v>1</v>
      </c>
      <c r="I231" s="233"/>
      <c r="J231" s="234">
        <f>ROUND(I231*H231,2)</f>
        <v>0</v>
      </c>
      <c r="K231" s="235"/>
      <c r="L231" s="45"/>
      <c r="M231" s="236" t="s">
        <v>1</v>
      </c>
      <c r="N231" s="237" t="s">
        <v>39</v>
      </c>
      <c r="O231" s="92"/>
      <c r="P231" s="238">
        <f>O231*H231</f>
        <v>0</v>
      </c>
      <c r="Q231" s="238">
        <v>0</v>
      </c>
      <c r="R231" s="238">
        <f>Q231*H231</f>
        <v>0</v>
      </c>
      <c r="S231" s="238">
        <v>0</v>
      </c>
      <c r="T231" s="239">
        <f>S231*H231</f>
        <v>0</v>
      </c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R231" s="240" t="s">
        <v>170</v>
      </c>
      <c r="AT231" s="240" t="s">
        <v>166</v>
      </c>
      <c r="AU231" s="240" t="s">
        <v>83</v>
      </c>
      <c r="AY231" s="18" t="s">
        <v>164</v>
      </c>
      <c r="BE231" s="241">
        <f>IF(N231="základní",J231,0)</f>
        <v>0</v>
      </c>
      <c r="BF231" s="241">
        <f>IF(N231="snížená",J231,0)</f>
        <v>0</v>
      </c>
      <c r="BG231" s="241">
        <f>IF(N231="zákl. přenesená",J231,0)</f>
        <v>0</v>
      </c>
      <c r="BH231" s="241">
        <f>IF(N231="sníž. přenesená",J231,0)</f>
        <v>0</v>
      </c>
      <c r="BI231" s="241">
        <f>IF(N231="nulová",J231,0)</f>
        <v>0</v>
      </c>
      <c r="BJ231" s="18" t="s">
        <v>81</v>
      </c>
      <c r="BK231" s="241">
        <f>ROUND(I231*H231,2)</f>
        <v>0</v>
      </c>
      <c r="BL231" s="18" t="s">
        <v>170</v>
      </c>
      <c r="BM231" s="240" t="s">
        <v>753</v>
      </c>
    </row>
    <row r="232" s="2" customFormat="1" ht="16.5" customHeight="1">
      <c r="A232" s="39"/>
      <c r="B232" s="40"/>
      <c r="C232" s="228" t="s">
        <v>533</v>
      </c>
      <c r="D232" s="228" t="s">
        <v>166</v>
      </c>
      <c r="E232" s="229" t="s">
        <v>1877</v>
      </c>
      <c r="F232" s="230" t="s">
        <v>1878</v>
      </c>
      <c r="G232" s="231" t="s">
        <v>556</v>
      </c>
      <c r="H232" s="232">
        <v>1</v>
      </c>
      <c r="I232" s="233"/>
      <c r="J232" s="234">
        <f>ROUND(I232*H232,2)</f>
        <v>0</v>
      </c>
      <c r="K232" s="235"/>
      <c r="L232" s="45"/>
      <c r="M232" s="236" t="s">
        <v>1</v>
      </c>
      <c r="N232" s="237" t="s">
        <v>39</v>
      </c>
      <c r="O232" s="92"/>
      <c r="P232" s="238">
        <f>O232*H232</f>
        <v>0</v>
      </c>
      <c r="Q232" s="238">
        <v>0</v>
      </c>
      <c r="R232" s="238">
        <f>Q232*H232</f>
        <v>0</v>
      </c>
      <c r="S232" s="238">
        <v>0</v>
      </c>
      <c r="T232" s="239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40" t="s">
        <v>170</v>
      </c>
      <c r="AT232" s="240" t="s">
        <v>166</v>
      </c>
      <c r="AU232" s="240" t="s">
        <v>83</v>
      </c>
      <c r="AY232" s="18" t="s">
        <v>164</v>
      </c>
      <c r="BE232" s="241">
        <f>IF(N232="základní",J232,0)</f>
        <v>0</v>
      </c>
      <c r="BF232" s="241">
        <f>IF(N232="snížená",J232,0)</f>
        <v>0</v>
      </c>
      <c r="BG232" s="241">
        <f>IF(N232="zákl. přenesená",J232,0)</f>
        <v>0</v>
      </c>
      <c r="BH232" s="241">
        <f>IF(N232="sníž. přenesená",J232,0)</f>
        <v>0</v>
      </c>
      <c r="BI232" s="241">
        <f>IF(N232="nulová",J232,0)</f>
        <v>0</v>
      </c>
      <c r="BJ232" s="18" t="s">
        <v>81</v>
      </c>
      <c r="BK232" s="241">
        <f>ROUND(I232*H232,2)</f>
        <v>0</v>
      </c>
      <c r="BL232" s="18" t="s">
        <v>170</v>
      </c>
      <c r="BM232" s="240" t="s">
        <v>762</v>
      </c>
    </row>
    <row r="233" s="2" customFormat="1" ht="37.8" customHeight="1">
      <c r="A233" s="39"/>
      <c r="B233" s="40"/>
      <c r="C233" s="228" t="s">
        <v>553</v>
      </c>
      <c r="D233" s="228" t="s">
        <v>166</v>
      </c>
      <c r="E233" s="229" t="s">
        <v>1879</v>
      </c>
      <c r="F233" s="230" t="s">
        <v>1880</v>
      </c>
      <c r="G233" s="231" t="s">
        <v>240</v>
      </c>
      <c r="H233" s="232">
        <v>18.27</v>
      </c>
      <c r="I233" s="233"/>
      <c r="J233" s="234">
        <f>ROUND(I233*H233,2)</f>
        <v>0</v>
      </c>
      <c r="K233" s="235"/>
      <c r="L233" s="45"/>
      <c r="M233" s="236" t="s">
        <v>1</v>
      </c>
      <c r="N233" s="237" t="s">
        <v>39</v>
      </c>
      <c r="O233" s="92"/>
      <c r="P233" s="238">
        <f>O233*H233</f>
        <v>0</v>
      </c>
      <c r="Q233" s="238">
        <v>0</v>
      </c>
      <c r="R233" s="238">
        <f>Q233*H233</f>
        <v>0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170</v>
      </c>
      <c r="AT233" s="240" t="s">
        <v>166</v>
      </c>
      <c r="AU233" s="240" t="s">
        <v>83</v>
      </c>
      <c r="AY233" s="18" t="s">
        <v>164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81</v>
      </c>
      <c r="BK233" s="241">
        <f>ROUND(I233*H233,2)</f>
        <v>0</v>
      </c>
      <c r="BL233" s="18" t="s">
        <v>170</v>
      </c>
      <c r="BM233" s="240" t="s">
        <v>771</v>
      </c>
    </row>
    <row r="234" s="13" customFormat="1">
      <c r="A234" s="13"/>
      <c r="B234" s="242"/>
      <c r="C234" s="243"/>
      <c r="D234" s="244" t="s">
        <v>172</v>
      </c>
      <c r="E234" s="245" t="s">
        <v>1</v>
      </c>
      <c r="F234" s="246" t="s">
        <v>1881</v>
      </c>
      <c r="G234" s="243"/>
      <c r="H234" s="247">
        <v>18.27</v>
      </c>
      <c r="I234" s="248"/>
      <c r="J234" s="243"/>
      <c r="K234" s="243"/>
      <c r="L234" s="249"/>
      <c r="M234" s="250"/>
      <c r="N234" s="251"/>
      <c r="O234" s="251"/>
      <c r="P234" s="251"/>
      <c r="Q234" s="251"/>
      <c r="R234" s="251"/>
      <c r="S234" s="251"/>
      <c r="T234" s="252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53" t="s">
        <v>172</v>
      </c>
      <c r="AU234" s="253" t="s">
        <v>83</v>
      </c>
      <c r="AV234" s="13" t="s">
        <v>83</v>
      </c>
      <c r="AW234" s="13" t="s">
        <v>31</v>
      </c>
      <c r="AX234" s="13" t="s">
        <v>12</v>
      </c>
      <c r="AY234" s="253" t="s">
        <v>164</v>
      </c>
    </row>
    <row r="235" s="15" customFormat="1">
      <c r="A235" s="15"/>
      <c r="B235" s="264"/>
      <c r="C235" s="265"/>
      <c r="D235" s="244" t="s">
        <v>172</v>
      </c>
      <c r="E235" s="266" t="s">
        <v>1</v>
      </c>
      <c r="F235" s="267" t="s">
        <v>180</v>
      </c>
      <c r="G235" s="265"/>
      <c r="H235" s="268">
        <v>18.27</v>
      </c>
      <c r="I235" s="269"/>
      <c r="J235" s="265"/>
      <c r="K235" s="265"/>
      <c r="L235" s="270"/>
      <c r="M235" s="271"/>
      <c r="N235" s="272"/>
      <c r="O235" s="272"/>
      <c r="P235" s="272"/>
      <c r="Q235" s="272"/>
      <c r="R235" s="272"/>
      <c r="S235" s="272"/>
      <c r="T235" s="273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74" t="s">
        <v>172</v>
      </c>
      <c r="AU235" s="274" t="s">
        <v>83</v>
      </c>
      <c r="AV235" s="15" t="s">
        <v>170</v>
      </c>
      <c r="AW235" s="15" t="s">
        <v>31</v>
      </c>
      <c r="AX235" s="15" t="s">
        <v>81</v>
      </c>
      <c r="AY235" s="274" t="s">
        <v>164</v>
      </c>
    </row>
    <row r="236" s="2" customFormat="1" ht="49.05" customHeight="1">
      <c r="A236" s="39"/>
      <c r="B236" s="40"/>
      <c r="C236" s="228" t="s">
        <v>559</v>
      </c>
      <c r="D236" s="228" t="s">
        <v>166</v>
      </c>
      <c r="E236" s="229" t="s">
        <v>1882</v>
      </c>
      <c r="F236" s="230" t="s">
        <v>1883</v>
      </c>
      <c r="G236" s="231" t="s">
        <v>556</v>
      </c>
      <c r="H236" s="232">
        <v>7</v>
      </c>
      <c r="I236" s="233"/>
      <c r="J236" s="234">
        <f>ROUND(I236*H236,2)</f>
        <v>0</v>
      </c>
      <c r="K236" s="235"/>
      <c r="L236" s="45"/>
      <c r="M236" s="236" t="s">
        <v>1</v>
      </c>
      <c r="N236" s="237" t="s">
        <v>39</v>
      </c>
      <c r="O236" s="92"/>
      <c r="P236" s="238">
        <f>O236*H236</f>
        <v>0</v>
      </c>
      <c r="Q236" s="238">
        <v>0</v>
      </c>
      <c r="R236" s="238">
        <f>Q236*H236</f>
        <v>0</v>
      </c>
      <c r="S236" s="238">
        <v>0</v>
      </c>
      <c r="T236" s="239">
        <f>S236*H236</f>
        <v>0</v>
      </c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R236" s="240" t="s">
        <v>170</v>
      </c>
      <c r="AT236" s="240" t="s">
        <v>166</v>
      </c>
      <c r="AU236" s="240" t="s">
        <v>83</v>
      </c>
      <c r="AY236" s="18" t="s">
        <v>164</v>
      </c>
      <c r="BE236" s="241">
        <f>IF(N236="základní",J236,0)</f>
        <v>0</v>
      </c>
      <c r="BF236" s="241">
        <f>IF(N236="snížená",J236,0)</f>
        <v>0</v>
      </c>
      <c r="BG236" s="241">
        <f>IF(N236="zákl. přenesená",J236,0)</f>
        <v>0</v>
      </c>
      <c r="BH236" s="241">
        <f>IF(N236="sníž. přenesená",J236,0)</f>
        <v>0</v>
      </c>
      <c r="BI236" s="241">
        <f>IF(N236="nulová",J236,0)</f>
        <v>0</v>
      </c>
      <c r="BJ236" s="18" t="s">
        <v>81</v>
      </c>
      <c r="BK236" s="241">
        <f>ROUND(I236*H236,2)</f>
        <v>0</v>
      </c>
      <c r="BL236" s="18" t="s">
        <v>170</v>
      </c>
      <c r="BM236" s="240" t="s">
        <v>780</v>
      </c>
    </row>
    <row r="237" s="2" customFormat="1" ht="49.05" customHeight="1">
      <c r="A237" s="39"/>
      <c r="B237" s="40"/>
      <c r="C237" s="228" t="s">
        <v>565</v>
      </c>
      <c r="D237" s="228" t="s">
        <v>166</v>
      </c>
      <c r="E237" s="229" t="s">
        <v>1884</v>
      </c>
      <c r="F237" s="230" t="s">
        <v>1885</v>
      </c>
      <c r="G237" s="231" t="s">
        <v>556</v>
      </c>
      <c r="H237" s="232">
        <v>1</v>
      </c>
      <c r="I237" s="233"/>
      <c r="J237" s="234">
        <f>ROUND(I237*H237,2)</f>
        <v>0</v>
      </c>
      <c r="K237" s="235"/>
      <c r="L237" s="45"/>
      <c r="M237" s="236" t="s">
        <v>1</v>
      </c>
      <c r="N237" s="237" t="s">
        <v>39</v>
      </c>
      <c r="O237" s="92"/>
      <c r="P237" s="238">
        <f>O237*H237</f>
        <v>0</v>
      </c>
      <c r="Q237" s="238">
        <v>0</v>
      </c>
      <c r="R237" s="238">
        <f>Q237*H237</f>
        <v>0</v>
      </c>
      <c r="S237" s="238">
        <v>0</v>
      </c>
      <c r="T237" s="239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40" t="s">
        <v>170</v>
      </c>
      <c r="AT237" s="240" t="s">
        <v>166</v>
      </c>
      <c r="AU237" s="240" t="s">
        <v>83</v>
      </c>
      <c r="AY237" s="18" t="s">
        <v>164</v>
      </c>
      <c r="BE237" s="241">
        <f>IF(N237="základní",J237,0)</f>
        <v>0</v>
      </c>
      <c r="BF237" s="241">
        <f>IF(N237="snížená",J237,0)</f>
        <v>0</v>
      </c>
      <c r="BG237" s="241">
        <f>IF(N237="zákl. přenesená",J237,0)</f>
        <v>0</v>
      </c>
      <c r="BH237" s="241">
        <f>IF(N237="sníž. přenesená",J237,0)</f>
        <v>0</v>
      </c>
      <c r="BI237" s="241">
        <f>IF(N237="nulová",J237,0)</f>
        <v>0</v>
      </c>
      <c r="BJ237" s="18" t="s">
        <v>81</v>
      </c>
      <c r="BK237" s="241">
        <f>ROUND(I237*H237,2)</f>
        <v>0</v>
      </c>
      <c r="BL237" s="18" t="s">
        <v>170</v>
      </c>
      <c r="BM237" s="240" t="s">
        <v>789</v>
      </c>
    </row>
    <row r="238" s="12" customFormat="1" ht="22.8" customHeight="1">
      <c r="A238" s="12"/>
      <c r="B238" s="212"/>
      <c r="C238" s="213"/>
      <c r="D238" s="214" t="s">
        <v>73</v>
      </c>
      <c r="E238" s="226" t="s">
        <v>811</v>
      </c>
      <c r="F238" s="226" t="s">
        <v>1886</v>
      </c>
      <c r="G238" s="213"/>
      <c r="H238" s="213"/>
      <c r="I238" s="216"/>
      <c r="J238" s="227">
        <f>BK238</f>
        <v>0</v>
      </c>
      <c r="K238" s="213"/>
      <c r="L238" s="218"/>
      <c r="M238" s="219"/>
      <c r="N238" s="220"/>
      <c r="O238" s="220"/>
      <c r="P238" s="221">
        <f>SUM(P239:P248)</f>
        <v>0</v>
      </c>
      <c r="Q238" s="220"/>
      <c r="R238" s="221">
        <f>SUM(R239:R248)</f>
        <v>0</v>
      </c>
      <c r="S238" s="220"/>
      <c r="T238" s="222">
        <f>SUM(T239:T248)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223" t="s">
        <v>81</v>
      </c>
      <c r="AT238" s="224" t="s">
        <v>73</v>
      </c>
      <c r="AU238" s="224" t="s">
        <v>81</v>
      </c>
      <c r="AY238" s="223" t="s">
        <v>164</v>
      </c>
      <c r="BK238" s="225">
        <f>SUM(BK239:BK248)</f>
        <v>0</v>
      </c>
    </row>
    <row r="239" s="2" customFormat="1" ht="37.8" customHeight="1">
      <c r="A239" s="39"/>
      <c r="B239" s="40"/>
      <c r="C239" s="228" t="s">
        <v>193</v>
      </c>
      <c r="D239" s="228" t="s">
        <v>166</v>
      </c>
      <c r="E239" s="229" t="s">
        <v>1887</v>
      </c>
      <c r="F239" s="230" t="s">
        <v>1888</v>
      </c>
      <c r="G239" s="231" t="s">
        <v>269</v>
      </c>
      <c r="H239" s="232">
        <v>106.536</v>
      </c>
      <c r="I239" s="233"/>
      <c r="J239" s="234">
        <f>ROUND(I239*H239,2)</f>
        <v>0</v>
      </c>
      <c r="K239" s="235"/>
      <c r="L239" s="45"/>
      <c r="M239" s="236" t="s">
        <v>1</v>
      </c>
      <c r="N239" s="237" t="s">
        <v>39</v>
      </c>
      <c r="O239" s="92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170</v>
      </c>
      <c r="AT239" s="240" t="s">
        <v>166</v>
      </c>
      <c r="AU239" s="240" t="s">
        <v>83</v>
      </c>
      <c r="AY239" s="18" t="s">
        <v>164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81</v>
      </c>
      <c r="BK239" s="241">
        <f>ROUND(I239*H239,2)</f>
        <v>0</v>
      </c>
      <c r="BL239" s="18" t="s">
        <v>170</v>
      </c>
      <c r="BM239" s="240" t="s">
        <v>798</v>
      </c>
    </row>
    <row r="240" s="2" customFormat="1">
      <c r="A240" s="39"/>
      <c r="B240" s="40"/>
      <c r="C240" s="41"/>
      <c r="D240" s="244" t="s">
        <v>563</v>
      </c>
      <c r="E240" s="41"/>
      <c r="F240" s="297" t="s">
        <v>1889</v>
      </c>
      <c r="G240" s="41"/>
      <c r="H240" s="41"/>
      <c r="I240" s="298"/>
      <c r="J240" s="41"/>
      <c r="K240" s="41"/>
      <c r="L240" s="45"/>
      <c r="M240" s="299"/>
      <c r="N240" s="300"/>
      <c r="O240" s="92"/>
      <c r="P240" s="92"/>
      <c r="Q240" s="92"/>
      <c r="R240" s="92"/>
      <c r="S240" s="92"/>
      <c r="T240" s="93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T240" s="18" t="s">
        <v>563</v>
      </c>
      <c r="AU240" s="18" t="s">
        <v>83</v>
      </c>
    </row>
    <row r="241" s="2" customFormat="1" ht="37.8" customHeight="1">
      <c r="A241" s="39"/>
      <c r="B241" s="40"/>
      <c r="C241" s="228" t="s">
        <v>574</v>
      </c>
      <c r="D241" s="228" t="s">
        <v>166</v>
      </c>
      <c r="E241" s="229" t="s">
        <v>1890</v>
      </c>
      <c r="F241" s="230" t="s">
        <v>1891</v>
      </c>
      <c r="G241" s="231" t="s">
        <v>269</v>
      </c>
      <c r="H241" s="232">
        <v>106.536</v>
      </c>
      <c r="I241" s="233"/>
      <c r="J241" s="234">
        <f>ROUND(I241*H241,2)</f>
        <v>0</v>
      </c>
      <c r="K241" s="235"/>
      <c r="L241" s="45"/>
      <c r="M241" s="236" t="s">
        <v>1</v>
      </c>
      <c r="N241" s="237" t="s">
        <v>39</v>
      </c>
      <c r="O241" s="92"/>
      <c r="P241" s="238">
        <f>O241*H241</f>
        <v>0</v>
      </c>
      <c r="Q241" s="238">
        <v>0</v>
      </c>
      <c r="R241" s="238">
        <f>Q241*H241</f>
        <v>0</v>
      </c>
      <c r="S241" s="238">
        <v>0</v>
      </c>
      <c r="T241" s="239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40" t="s">
        <v>170</v>
      </c>
      <c r="AT241" s="240" t="s">
        <v>166</v>
      </c>
      <c r="AU241" s="240" t="s">
        <v>83</v>
      </c>
      <c r="AY241" s="18" t="s">
        <v>164</v>
      </c>
      <c r="BE241" s="241">
        <f>IF(N241="základní",J241,0)</f>
        <v>0</v>
      </c>
      <c r="BF241" s="241">
        <f>IF(N241="snížená",J241,0)</f>
        <v>0</v>
      </c>
      <c r="BG241" s="241">
        <f>IF(N241="zákl. přenesená",J241,0)</f>
        <v>0</v>
      </c>
      <c r="BH241" s="241">
        <f>IF(N241="sníž. přenesená",J241,0)</f>
        <v>0</v>
      </c>
      <c r="BI241" s="241">
        <f>IF(N241="nulová",J241,0)</f>
        <v>0</v>
      </c>
      <c r="BJ241" s="18" t="s">
        <v>81</v>
      </c>
      <c r="BK241" s="241">
        <f>ROUND(I241*H241,2)</f>
        <v>0</v>
      </c>
      <c r="BL241" s="18" t="s">
        <v>170</v>
      </c>
      <c r="BM241" s="240" t="s">
        <v>807</v>
      </c>
    </row>
    <row r="242" s="2" customFormat="1">
      <c r="A242" s="39"/>
      <c r="B242" s="40"/>
      <c r="C242" s="41"/>
      <c r="D242" s="244" t="s">
        <v>563</v>
      </c>
      <c r="E242" s="41"/>
      <c r="F242" s="297" t="s">
        <v>1889</v>
      </c>
      <c r="G242" s="41"/>
      <c r="H242" s="41"/>
      <c r="I242" s="298"/>
      <c r="J242" s="41"/>
      <c r="K242" s="41"/>
      <c r="L242" s="45"/>
      <c r="M242" s="299"/>
      <c r="N242" s="300"/>
      <c r="O242" s="92"/>
      <c r="P242" s="92"/>
      <c r="Q242" s="92"/>
      <c r="R242" s="92"/>
      <c r="S242" s="92"/>
      <c r="T242" s="93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T242" s="18" t="s">
        <v>563</v>
      </c>
      <c r="AU242" s="18" t="s">
        <v>83</v>
      </c>
    </row>
    <row r="243" s="2" customFormat="1" ht="16.5" customHeight="1">
      <c r="A243" s="39"/>
      <c r="B243" s="40"/>
      <c r="C243" s="228" t="s">
        <v>579</v>
      </c>
      <c r="D243" s="228" t="s">
        <v>166</v>
      </c>
      <c r="E243" s="229" t="s">
        <v>1892</v>
      </c>
      <c r="F243" s="230" t="s">
        <v>1893</v>
      </c>
      <c r="G243" s="231" t="s">
        <v>1830</v>
      </c>
      <c r="H243" s="232">
        <v>1</v>
      </c>
      <c r="I243" s="233"/>
      <c r="J243" s="234">
        <f>ROUND(I243*H243,2)</f>
        <v>0</v>
      </c>
      <c r="K243" s="235"/>
      <c r="L243" s="45"/>
      <c r="M243" s="236" t="s">
        <v>1</v>
      </c>
      <c r="N243" s="237" t="s">
        <v>39</v>
      </c>
      <c r="O243" s="92"/>
      <c r="P243" s="238">
        <f>O243*H243</f>
        <v>0</v>
      </c>
      <c r="Q243" s="238">
        <v>0</v>
      </c>
      <c r="R243" s="238">
        <f>Q243*H243</f>
        <v>0</v>
      </c>
      <c r="S243" s="238">
        <v>0</v>
      </c>
      <c r="T243" s="239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40" t="s">
        <v>170</v>
      </c>
      <c r="AT243" s="240" t="s">
        <v>166</v>
      </c>
      <c r="AU243" s="240" t="s">
        <v>83</v>
      </c>
      <c r="AY243" s="18" t="s">
        <v>164</v>
      </c>
      <c r="BE243" s="241">
        <f>IF(N243="základní",J243,0)</f>
        <v>0</v>
      </c>
      <c r="BF243" s="241">
        <f>IF(N243="snížená",J243,0)</f>
        <v>0</v>
      </c>
      <c r="BG243" s="241">
        <f>IF(N243="zákl. přenesená",J243,0)</f>
        <v>0</v>
      </c>
      <c r="BH243" s="241">
        <f>IF(N243="sníž. přenesená",J243,0)</f>
        <v>0</v>
      </c>
      <c r="BI243" s="241">
        <f>IF(N243="nulová",J243,0)</f>
        <v>0</v>
      </c>
      <c r="BJ243" s="18" t="s">
        <v>81</v>
      </c>
      <c r="BK243" s="241">
        <f>ROUND(I243*H243,2)</f>
        <v>0</v>
      </c>
      <c r="BL243" s="18" t="s">
        <v>170</v>
      </c>
      <c r="BM243" s="240" t="s">
        <v>816</v>
      </c>
    </row>
    <row r="244" s="2" customFormat="1" ht="37.8" customHeight="1">
      <c r="A244" s="39"/>
      <c r="B244" s="40"/>
      <c r="C244" s="228" t="s">
        <v>583</v>
      </c>
      <c r="D244" s="228" t="s">
        <v>166</v>
      </c>
      <c r="E244" s="229" t="s">
        <v>1894</v>
      </c>
      <c r="F244" s="230" t="s">
        <v>1895</v>
      </c>
      <c r="G244" s="231" t="s">
        <v>1896</v>
      </c>
      <c r="H244" s="232">
        <v>4</v>
      </c>
      <c r="I244" s="233"/>
      <c r="J244" s="234">
        <f>ROUND(I244*H244,2)</f>
        <v>0</v>
      </c>
      <c r="K244" s="235"/>
      <c r="L244" s="45"/>
      <c r="M244" s="236" t="s">
        <v>1</v>
      </c>
      <c r="N244" s="237" t="s">
        <v>39</v>
      </c>
      <c r="O244" s="92"/>
      <c r="P244" s="238">
        <f>O244*H244</f>
        <v>0</v>
      </c>
      <c r="Q244" s="238">
        <v>0</v>
      </c>
      <c r="R244" s="238">
        <f>Q244*H244</f>
        <v>0</v>
      </c>
      <c r="S244" s="238">
        <v>0</v>
      </c>
      <c r="T244" s="239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40" t="s">
        <v>170</v>
      </c>
      <c r="AT244" s="240" t="s">
        <v>166</v>
      </c>
      <c r="AU244" s="240" t="s">
        <v>83</v>
      </c>
      <c r="AY244" s="18" t="s">
        <v>164</v>
      </c>
      <c r="BE244" s="241">
        <f>IF(N244="základní",J244,0)</f>
        <v>0</v>
      </c>
      <c r="BF244" s="241">
        <f>IF(N244="snížená",J244,0)</f>
        <v>0</v>
      </c>
      <c r="BG244" s="241">
        <f>IF(N244="zákl. přenesená",J244,0)</f>
        <v>0</v>
      </c>
      <c r="BH244" s="241">
        <f>IF(N244="sníž. přenesená",J244,0)</f>
        <v>0</v>
      </c>
      <c r="BI244" s="241">
        <f>IF(N244="nulová",J244,0)</f>
        <v>0</v>
      </c>
      <c r="BJ244" s="18" t="s">
        <v>81</v>
      </c>
      <c r="BK244" s="241">
        <f>ROUND(I244*H244,2)</f>
        <v>0</v>
      </c>
      <c r="BL244" s="18" t="s">
        <v>170</v>
      </c>
      <c r="BM244" s="240" t="s">
        <v>825</v>
      </c>
    </row>
    <row r="245" s="2" customFormat="1" ht="33" customHeight="1">
      <c r="A245" s="39"/>
      <c r="B245" s="40"/>
      <c r="C245" s="228" t="s">
        <v>588</v>
      </c>
      <c r="D245" s="228" t="s">
        <v>166</v>
      </c>
      <c r="E245" s="229" t="s">
        <v>1897</v>
      </c>
      <c r="F245" s="230" t="s">
        <v>1898</v>
      </c>
      <c r="G245" s="231" t="s">
        <v>1896</v>
      </c>
      <c r="H245" s="232">
        <v>3</v>
      </c>
      <c r="I245" s="233"/>
      <c r="J245" s="234">
        <f>ROUND(I245*H245,2)</f>
        <v>0</v>
      </c>
      <c r="K245" s="235"/>
      <c r="L245" s="45"/>
      <c r="M245" s="236" t="s">
        <v>1</v>
      </c>
      <c r="N245" s="237" t="s">
        <v>39</v>
      </c>
      <c r="O245" s="92"/>
      <c r="P245" s="238">
        <f>O245*H245</f>
        <v>0</v>
      </c>
      <c r="Q245" s="238">
        <v>0</v>
      </c>
      <c r="R245" s="238">
        <f>Q245*H245</f>
        <v>0</v>
      </c>
      <c r="S245" s="238">
        <v>0</v>
      </c>
      <c r="T245" s="23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40" t="s">
        <v>170</v>
      </c>
      <c r="AT245" s="240" t="s">
        <v>166</v>
      </c>
      <c r="AU245" s="240" t="s">
        <v>83</v>
      </c>
      <c r="AY245" s="18" t="s">
        <v>164</v>
      </c>
      <c r="BE245" s="241">
        <f>IF(N245="základní",J245,0)</f>
        <v>0</v>
      </c>
      <c r="BF245" s="241">
        <f>IF(N245="snížená",J245,0)</f>
        <v>0</v>
      </c>
      <c r="BG245" s="241">
        <f>IF(N245="zákl. přenesená",J245,0)</f>
        <v>0</v>
      </c>
      <c r="BH245" s="241">
        <f>IF(N245="sníž. přenesená",J245,0)</f>
        <v>0</v>
      </c>
      <c r="BI245" s="241">
        <f>IF(N245="nulová",J245,0)</f>
        <v>0</v>
      </c>
      <c r="BJ245" s="18" t="s">
        <v>81</v>
      </c>
      <c r="BK245" s="241">
        <f>ROUND(I245*H245,2)</f>
        <v>0</v>
      </c>
      <c r="BL245" s="18" t="s">
        <v>170</v>
      </c>
      <c r="BM245" s="240" t="s">
        <v>834</v>
      </c>
    </row>
    <row r="246" s="2" customFormat="1" ht="33" customHeight="1">
      <c r="A246" s="39"/>
      <c r="B246" s="40"/>
      <c r="C246" s="228" t="s">
        <v>598</v>
      </c>
      <c r="D246" s="228" t="s">
        <v>166</v>
      </c>
      <c r="E246" s="229" t="s">
        <v>1899</v>
      </c>
      <c r="F246" s="230" t="s">
        <v>1900</v>
      </c>
      <c r="G246" s="231" t="s">
        <v>1896</v>
      </c>
      <c r="H246" s="232">
        <v>7</v>
      </c>
      <c r="I246" s="233"/>
      <c r="J246" s="234">
        <f>ROUND(I246*H246,2)</f>
        <v>0</v>
      </c>
      <c r="K246" s="235"/>
      <c r="L246" s="45"/>
      <c r="M246" s="236" t="s">
        <v>1</v>
      </c>
      <c r="N246" s="237" t="s">
        <v>39</v>
      </c>
      <c r="O246" s="92"/>
      <c r="P246" s="238">
        <f>O246*H246</f>
        <v>0</v>
      </c>
      <c r="Q246" s="238">
        <v>0</v>
      </c>
      <c r="R246" s="238">
        <f>Q246*H246</f>
        <v>0</v>
      </c>
      <c r="S246" s="238">
        <v>0</v>
      </c>
      <c r="T246" s="23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40" t="s">
        <v>170</v>
      </c>
      <c r="AT246" s="240" t="s">
        <v>166</v>
      </c>
      <c r="AU246" s="240" t="s">
        <v>83</v>
      </c>
      <c r="AY246" s="18" t="s">
        <v>164</v>
      </c>
      <c r="BE246" s="241">
        <f>IF(N246="základní",J246,0)</f>
        <v>0</v>
      </c>
      <c r="BF246" s="241">
        <f>IF(N246="snížená",J246,0)</f>
        <v>0</v>
      </c>
      <c r="BG246" s="241">
        <f>IF(N246="zákl. přenesená",J246,0)</f>
        <v>0</v>
      </c>
      <c r="BH246" s="241">
        <f>IF(N246="sníž. přenesená",J246,0)</f>
        <v>0</v>
      </c>
      <c r="BI246" s="241">
        <f>IF(N246="nulová",J246,0)</f>
        <v>0</v>
      </c>
      <c r="BJ246" s="18" t="s">
        <v>81</v>
      </c>
      <c r="BK246" s="241">
        <f>ROUND(I246*H246,2)</f>
        <v>0</v>
      </c>
      <c r="BL246" s="18" t="s">
        <v>170</v>
      </c>
      <c r="BM246" s="240" t="s">
        <v>842</v>
      </c>
    </row>
    <row r="247" s="2" customFormat="1" ht="33" customHeight="1">
      <c r="A247" s="39"/>
      <c r="B247" s="40"/>
      <c r="C247" s="228" t="s">
        <v>605</v>
      </c>
      <c r="D247" s="228" t="s">
        <v>166</v>
      </c>
      <c r="E247" s="229" t="s">
        <v>1901</v>
      </c>
      <c r="F247" s="230" t="s">
        <v>1902</v>
      </c>
      <c r="G247" s="231" t="s">
        <v>1896</v>
      </c>
      <c r="H247" s="232">
        <v>1</v>
      </c>
      <c r="I247" s="233"/>
      <c r="J247" s="234">
        <f>ROUND(I247*H247,2)</f>
        <v>0</v>
      </c>
      <c r="K247" s="235"/>
      <c r="L247" s="45"/>
      <c r="M247" s="236" t="s">
        <v>1</v>
      </c>
      <c r="N247" s="237" t="s">
        <v>39</v>
      </c>
      <c r="O247" s="92"/>
      <c r="P247" s="238">
        <f>O247*H247</f>
        <v>0</v>
      </c>
      <c r="Q247" s="238">
        <v>0</v>
      </c>
      <c r="R247" s="238">
        <f>Q247*H247</f>
        <v>0</v>
      </c>
      <c r="S247" s="238">
        <v>0</v>
      </c>
      <c r="T247" s="239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40" t="s">
        <v>170</v>
      </c>
      <c r="AT247" s="240" t="s">
        <v>166</v>
      </c>
      <c r="AU247" s="240" t="s">
        <v>83</v>
      </c>
      <c r="AY247" s="18" t="s">
        <v>164</v>
      </c>
      <c r="BE247" s="241">
        <f>IF(N247="základní",J247,0)</f>
        <v>0</v>
      </c>
      <c r="BF247" s="241">
        <f>IF(N247="snížená",J247,0)</f>
        <v>0</v>
      </c>
      <c r="BG247" s="241">
        <f>IF(N247="zákl. přenesená",J247,0)</f>
        <v>0</v>
      </c>
      <c r="BH247" s="241">
        <f>IF(N247="sníž. přenesená",J247,0)</f>
        <v>0</v>
      </c>
      <c r="BI247" s="241">
        <f>IF(N247="nulová",J247,0)</f>
        <v>0</v>
      </c>
      <c r="BJ247" s="18" t="s">
        <v>81</v>
      </c>
      <c r="BK247" s="241">
        <f>ROUND(I247*H247,2)</f>
        <v>0</v>
      </c>
      <c r="BL247" s="18" t="s">
        <v>170</v>
      </c>
      <c r="BM247" s="240" t="s">
        <v>850</v>
      </c>
    </row>
    <row r="248" s="2" customFormat="1" ht="16.5" customHeight="1">
      <c r="A248" s="39"/>
      <c r="B248" s="40"/>
      <c r="C248" s="228" t="s">
        <v>610</v>
      </c>
      <c r="D248" s="228" t="s">
        <v>166</v>
      </c>
      <c r="E248" s="229" t="s">
        <v>1903</v>
      </c>
      <c r="F248" s="230" t="s">
        <v>1904</v>
      </c>
      <c r="G248" s="231" t="s">
        <v>269</v>
      </c>
      <c r="H248" s="232">
        <v>106.536</v>
      </c>
      <c r="I248" s="233"/>
      <c r="J248" s="234">
        <f>ROUND(I248*H248,2)</f>
        <v>0</v>
      </c>
      <c r="K248" s="235"/>
      <c r="L248" s="45"/>
      <c r="M248" s="236" t="s">
        <v>1</v>
      </c>
      <c r="N248" s="237" t="s">
        <v>39</v>
      </c>
      <c r="O248" s="92"/>
      <c r="P248" s="238">
        <f>O248*H248</f>
        <v>0</v>
      </c>
      <c r="Q248" s="238">
        <v>0</v>
      </c>
      <c r="R248" s="238">
        <f>Q248*H248</f>
        <v>0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170</v>
      </c>
      <c r="AT248" s="240" t="s">
        <v>166</v>
      </c>
      <c r="AU248" s="240" t="s">
        <v>83</v>
      </c>
      <c r="AY248" s="18" t="s">
        <v>164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81</v>
      </c>
      <c r="BK248" s="241">
        <f>ROUND(I248*H248,2)</f>
        <v>0</v>
      </c>
      <c r="BL248" s="18" t="s">
        <v>170</v>
      </c>
      <c r="BM248" s="240" t="s">
        <v>860</v>
      </c>
    </row>
    <row r="249" s="12" customFormat="1" ht="22.8" customHeight="1">
      <c r="A249" s="12"/>
      <c r="B249" s="212"/>
      <c r="C249" s="213"/>
      <c r="D249" s="214" t="s">
        <v>73</v>
      </c>
      <c r="E249" s="226" t="s">
        <v>820</v>
      </c>
      <c r="F249" s="226" t="s">
        <v>1905</v>
      </c>
      <c r="G249" s="213"/>
      <c r="H249" s="213"/>
      <c r="I249" s="216"/>
      <c r="J249" s="227">
        <f>BK249</f>
        <v>0</v>
      </c>
      <c r="K249" s="213"/>
      <c r="L249" s="218"/>
      <c r="M249" s="219"/>
      <c r="N249" s="220"/>
      <c r="O249" s="220"/>
      <c r="P249" s="221">
        <f>SUM(P250:P257)</f>
        <v>0</v>
      </c>
      <c r="Q249" s="220"/>
      <c r="R249" s="221">
        <f>SUM(R250:R257)</f>
        <v>0</v>
      </c>
      <c r="S249" s="220"/>
      <c r="T249" s="222">
        <f>SUM(T250:T257)</f>
        <v>0</v>
      </c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R249" s="223" t="s">
        <v>81</v>
      </c>
      <c r="AT249" s="224" t="s">
        <v>73</v>
      </c>
      <c r="AU249" s="224" t="s">
        <v>81</v>
      </c>
      <c r="AY249" s="223" t="s">
        <v>164</v>
      </c>
      <c r="BK249" s="225">
        <f>SUM(BK250:BK257)</f>
        <v>0</v>
      </c>
    </row>
    <row r="250" s="2" customFormat="1" ht="33" customHeight="1">
      <c r="A250" s="39"/>
      <c r="B250" s="40"/>
      <c r="C250" s="228" t="s">
        <v>614</v>
      </c>
      <c r="D250" s="228" t="s">
        <v>166</v>
      </c>
      <c r="E250" s="229" t="s">
        <v>1906</v>
      </c>
      <c r="F250" s="230" t="s">
        <v>1907</v>
      </c>
      <c r="G250" s="231" t="s">
        <v>169</v>
      </c>
      <c r="H250" s="232">
        <v>28.8764</v>
      </c>
      <c r="I250" s="233"/>
      <c r="J250" s="234">
        <f>ROUND(I250*H250,2)</f>
        <v>0</v>
      </c>
      <c r="K250" s="235"/>
      <c r="L250" s="45"/>
      <c r="M250" s="236" t="s">
        <v>1</v>
      </c>
      <c r="N250" s="237" t="s">
        <v>39</v>
      </c>
      <c r="O250" s="92"/>
      <c r="P250" s="238">
        <f>O250*H250</f>
        <v>0</v>
      </c>
      <c r="Q250" s="238">
        <v>0</v>
      </c>
      <c r="R250" s="238">
        <f>Q250*H250</f>
        <v>0</v>
      </c>
      <c r="S250" s="238">
        <v>0</v>
      </c>
      <c r="T250" s="239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40" t="s">
        <v>170</v>
      </c>
      <c r="AT250" s="240" t="s">
        <v>166</v>
      </c>
      <c r="AU250" s="240" t="s">
        <v>83</v>
      </c>
      <c r="AY250" s="18" t="s">
        <v>164</v>
      </c>
      <c r="BE250" s="241">
        <f>IF(N250="základní",J250,0)</f>
        <v>0</v>
      </c>
      <c r="BF250" s="241">
        <f>IF(N250="snížená",J250,0)</f>
        <v>0</v>
      </c>
      <c r="BG250" s="241">
        <f>IF(N250="zákl. přenesená",J250,0)</f>
        <v>0</v>
      </c>
      <c r="BH250" s="241">
        <f>IF(N250="sníž. přenesená",J250,0)</f>
        <v>0</v>
      </c>
      <c r="BI250" s="241">
        <f>IF(N250="nulová",J250,0)</f>
        <v>0</v>
      </c>
      <c r="BJ250" s="18" t="s">
        <v>81</v>
      </c>
      <c r="BK250" s="241">
        <f>ROUND(I250*H250,2)</f>
        <v>0</v>
      </c>
      <c r="BL250" s="18" t="s">
        <v>170</v>
      </c>
      <c r="BM250" s="240" t="s">
        <v>870</v>
      </c>
    </row>
    <row r="251" s="2" customFormat="1">
      <c r="A251" s="39"/>
      <c r="B251" s="40"/>
      <c r="C251" s="41"/>
      <c r="D251" s="244" t="s">
        <v>563</v>
      </c>
      <c r="E251" s="41"/>
      <c r="F251" s="297" t="s">
        <v>1908</v>
      </c>
      <c r="G251" s="41"/>
      <c r="H251" s="41"/>
      <c r="I251" s="298"/>
      <c r="J251" s="41"/>
      <c r="K251" s="41"/>
      <c r="L251" s="45"/>
      <c r="M251" s="299"/>
      <c r="N251" s="300"/>
      <c r="O251" s="92"/>
      <c r="P251" s="92"/>
      <c r="Q251" s="92"/>
      <c r="R251" s="92"/>
      <c r="S251" s="92"/>
      <c r="T251" s="93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T251" s="18" t="s">
        <v>563</v>
      </c>
      <c r="AU251" s="18" t="s">
        <v>83</v>
      </c>
    </row>
    <row r="252" s="2" customFormat="1" ht="24.15" customHeight="1">
      <c r="A252" s="39"/>
      <c r="B252" s="40"/>
      <c r="C252" s="228" t="s">
        <v>618</v>
      </c>
      <c r="D252" s="228" t="s">
        <v>166</v>
      </c>
      <c r="E252" s="229" t="s">
        <v>1909</v>
      </c>
      <c r="F252" s="230" t="s">
        <v>1910</v>
      </c>
      <c r="G252" s="231" t="s">
        <v>169</v>
      </c>
      <c r="H252" s="232">
        <v>28.8764</v>
      </c>
      <c r="I252" s="233"/>
      <c r="J252" s="234">
        <f>ROUND(I252*H252,2)</f>
        <v>0</v>
      </c>
      <c r="K252" s="235"/>
      <c r="L252" s="45"/>
      <c r="M252" s="236" t="s">
        <v>1</v>
      </c>
      <c r="N252" s="237" t="s">
        <v>39</v>
      </c>
      <c r="O252" s="92"/>
      <c r="P252" s="238">
        <f>O252*H252</f>
        <v>0</v>
      </c>
      <c r="Q252" s="238">
        <v>0</v>
      </c>
      <c r="R252" s="238">
        <f>Q252*H252</f>
        <v>0</v>
      </c>
      <c r="S252" s="238">
        <v>0</v>
      </c>
      <c r="T252" s="239">
        <f>S252*H252</f>
        <v>0</v>
      </c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R252" s="240" t="s">
        <v>170</v>
      </c>
      <c r="AT252" s="240" t="s">
        <v>166</v>
      </c>
      <c r="AU252" s="240" t="s">
        <v>83</v>
      </c>
      <c r="AY252" s="18" t="s">
        <v>164</v>
      </c>
      <c r="BE252" s="241">
        <f>IF(N252="základní",J252,0)</f>
        <v>0</v>
      </c>
      <c r="BF252" s="241">
        <f>IF(N252="snížená",J252,0)</f>
        <v>0</v>
      </c>
      <c r="BG252" s="241">
        <f>IF(N252="zákl. přenesená",J252,0)</f>
        <v>0</v>
      </c>
      <c r="BH252" s="241">
        <f>IF(N252="sníž. přenesená",J252,0)</f>
        <v>0</v>
      </c>
      <c r="BI252" s="241">
        <f>IF(N252="nulová",J252,0)</f>
        <v>0</v>
      </c>
      <c r="BJ252" s="18" t="s">
        <v>81</v>
      </c>
      <c r="BK252" s="241">
        <f>ROUND(I252*H252,2)</f>
        <v>0</v>
      </c>
      <c r="BL252" s="18" t="s">
        <v>170</v>
      </c>
      <c r="BM252" s="240" t="s">
        <v>881</v>
      </c>
    </row>
    <row r="253" s="2" customFormat="1">
      <c r="A253" s="39"/>
      <c r="B253" s="40"/>
      <c r="C253" s="41"/>
      <c r="D253" s="244" t="s">
        <v>563</v>
      </c>
      <c r="E253" s="41"/>
      <c r="F253" s="297" t="s">
        <v>1908</v>
      </c>
      <c r="G253" s="41"/>
      <c r="H253" s="41"/>
      <c r="I253" s="298"/>
      <c r="J253" s="41"/>
      <c r="K253" s="41"/>
      <c r="L253" s="45"/>
      <c r="M253" s="299"/>
      <c r="N253" s="300"/>
      <c r="O253" s="92"/>
      <c r="P253" s="92"/>
      <c r="Q253" s="92"/>
      <c r="R253" s="92"/>
      <c r="S253" s="92"/>
      <c r="T253" s="93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T253" s="18" t="s">
        <v>563</v>
      </c>
      <c r="AU253" s="18" t="s">
        <v>83</v>
      </c>
    </row>
    <row r="254" s="2" customFormat="1" ht="33" customHeight="1">
      <c r="A254" s="39"/>
      <c r="B254" s="40"/>
      <c r="C254" s="228" t="s">
        <v>622</v>
      </c>
      <c r="D254" s="228" t="s">
        <v>166</v>
      </c>
      <c r="E254" s="229" t="s">
        <v>1911</v>
      </c>
      <c r="F254" s="230" t="s">
        <v>1912</v>
      </c>
      <c r="G254" s="231" t="s">
        <v>556</v>
      </c>
      <c r="H254" s="232">
        <v>5</v>
      </c>
      <c r="I254" s="233"/>
      <c r="J254" s="234">
        <f>ROUND(I254*H254,2)</f>
        <v>0</v>
      </c>
      <c r="K254" s="235"/>
      <c r="L254" s="45"/>
      <c r="M254" s="236" t="s">
        <v>1</v>
      </c>
      <c r="N254" s="237" t="s">
        <v>39</v>
      </c>
      <c r="O254" s="92"/>
      <c r="P254" s="238">
        <f>O254*H254</f>
        <v>0</v>
      </c>
      <c r="Q254" s="238">
        <v>0</v>
      </c>
      <c r="R254" s="238">
        <f>Q254*H254</f>
        <v>0</v>
      </c>
      <c r="S254" s="238">
        <v>0</v>
      </c>
      <c r="T254" s="239">
        <f>S254*H254</f>
        <v>0</v>
      </c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R254" s="240" t="s">
        <v>170</v>
      </c>
      <c r="AT254" s="240" t="s">
        <v>166</v>
      </c>
      <c r="AU254" s="240" t="s">
        <v>83</v>
      </c>
      <c r="AY254" s="18" t="s">
        <v>164</v>
      </c>
      <c r="BE254" s="241">
        <f>IF(N254="základní",J254,0)</f>
        <v>0</v>
      </c>
      <c r="BF254" s="241">
        <f>IF(N254="snížená",J254,0)</f>
        <v>0</v>
      </c>
      <c r="BG254" s="241">
        <f>IF(N254="zákl. přenesená",J254,0)</f>
        <v>0</v>
      </c>
      <c r="BH254" s="241">
        <f>IF(N254="sníž. přenesená",J254,0)</f>
        <v>0</v>
      </c>
      <c r="BI254" s="241">
        <f>IF(N254="nulová",J254,0)</f>
        <v>0</v>
      </c>
      <c r="BJ254" s="18" t="s">
        <v>81</v>
      </c>
      <c r="BK254" s="241">
        <f>ROUND(I254*H254,2)</f>
        <v>0</v>
      </c>
      <c r="BL254" s="18" t="s">
        <v>170</v>
      </c>
      <c r="BM254" s="240" t="s">
        <v>891</v>
      </c>
    </row>
    <row r="255" s="2" customFormat="1" ht="24.15" customHeight="1">
      <c r="A255" s="39"/>
      <c r="B255" s="40"/>
      <c r="C255" s="228" t="s">
        <v>626</v>
      </c>
      <c r="D255" s="228" t="s">
        <v>166</v>
      </c>
      <c r="E255" s="229" t="s">
        <v>1913</v>
      </c>
      <c r="F255" s="230" t="s">
        <v>1914</v>
      </c>
      <c r="G255" s="231" t="s">
        <v>556</v>
      </c>
      <c r="H255" s="232">
        <v>3</v>
      </c>
      <c r="I255" s="233"/>
      <c r="J255" s="234">
        <f>ROUND(I255*H255,2)</f>
        <v>0</v>
      </c>
      <c r="K255" s="235"/>
      <c r="L255" s="45"/>
      <c r="M255" s="236" t="s">
        <v>1</v>
      </c>
      <c r="N255" s="237" t="s">
        <v>39</v>
      </c>
      <c r="O255" s="92"/>
      <c r="P255" s="238">
        <f>O255*H255</f>
        <v>0</v>
      </c>
      <c r="Q255" s="238">
        <v>0</v>
      </c>
      <c r="R255" s="238">
        <f>Q255*H255</f>
        <v>0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170</v>
      </c>
      <c r="AT255" s="240" t="s">
        <v>166</v>
      </c>
      <c r="AU255" s="240" t="s">
        <v>83</v>
      </c>
      <c r="AY255" s="18" t="s">
        <v>164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81</v>
      </c>
      <c r="BK255" s="241">
        <f>ROUND(I255*H255,2)</f>
        <v>0</v>
      </c>
      <c r="BL255" s="18" t="s">
        <v>170</v>
      </c>
      <c r="BM255" s="240" t="s">
        <v>899</v>
      </c>
    </row>
    <row r="256" s="2" customFormat="1" ht="24.15" customHeight="1">
      <c r="A256" s="39"/>
      <c r="B256" s="40"/>
      <c r="C256" s="228" t="s">
        <v>630</v>
      </c>
      <c r="D256" s="228" t="s">
        <v>166</v>
      </c>
      <c r="E256" s="229" t="s">
        <v>1915</v>
      </c>
      <c r="F256" s="230" t="s">
        <v>1916</v>
      </c>
      <c r="G256" s="231" t="s">
        <v>556</v>
      </c>
      <c r="H256" s="232">
        <v>1</v>
      </c>
      <c r="I256" s="233"/>
      <c r="J256" s="234">
        <f>ROUND(I256*H256,2)</f>
        <v>0</v>
      </c>
      <c r="K256" s="235"/>
      <c r="L256" s="45"/>
      <c r="M256" s="236" t="s">
        <v>1</v>
      </c>
      <c r="N256" s="237" t="s">
        <v>39</v>
      </c>
      <c r="O256" s="92"/>
      <c r="P256" s="238">
        <f>O256*H256</f>
        <v>0</v>
      </c>
      <c r="Q256" s="238">
        <v>0</v>
      </c>
      <c r="R256" s="238">
        <f>Q256*H256</f>
        <v>0</v>
      </c>
      <c r="S256" s="238">
        <v>0</v>
      </c>
      <c r="T256" s="239">
        <f>S256*H256</f>
        <v>0</v>
      </c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R256" s="240" t="s">
        <v>170</v>
      </c>
      <c r="AT256" s="240" t="s">
        <v>166</v>
      </c>
      <c r="AU256" s="240" t="s">
        <v>83</v>
      </c>
      <c r="AY256" s="18" t="s">
        <v>164</v>
      </c>
      <c r="BE256" s="241">
        <f>IF(N256="základní",J256,0)</f>
        <v>0</v>
      </c>
      <c r="BF256" s="241">
        <f>IF(N256="snížená",J256,0)</f>
        <v>0</v>
      </c>
      <c r="BG256" s="241">
        <f>IF(N256="zákl. přenesená",J256,0)</f>
        <v>0</v>
      </c>
      <c r="BH256" s="241">
        <f>IF(N256="sníž. přenesená",J256,0)</f>
        <v>0</v>
      </c>
      <c r="BI256" s="241">
        <f>IF(N256="nulová",J256,0)</f>
        <v>0</v>
      </c>
      <c r="BJ256" s="18" t="s">
        <v>81</v>
      </c>
      <c r="BK256" s="241">
        <f>ROUND(I256*H256,2)</f>
        <v>0</v>
      </c>
      <c r="BL256" s="18" t="s">
        <v>170</v>
      </c>
      <c r="BM256" s="240" t="s">
        <v>912</v>
      </c>
    </row>
    <row r="257" s="2" customFormat="1" ht="24.15" customHeight="1">
      <c r="A257" s="39"/>
      <c r="B257" s="40"/>
      <c r="C257" s="228" t="s">
        <v>636</v>
      </c>
      <c r="D257" s="228" t="s">
        <v>166</v>
      </c>
      <c r="E257" s="229" t="s">
        <v>1917</v>
      </c>
      <c r="F257" s="230" t="s">
        <v>1918</v>
      </c>
      <c r="G257" s="231" t="s">
        <v>556</v>
      </c>
      <c r="H257" s="232">
        <v>1</v>
      </c>
      <c r="I257" s="233"/>
      <c r="J257" s="234">
        <f>ROUND(I257*H257,2)</f>
        <v>0</v>
      </c>
      <c r="K257" s="235"/>
      <c r="L257" s="45"/>
      <c r="M257" s="236" t="s">
        <v>1</v>
      </c>
      <c r="N257" s="237" t="s">
        <v>39</v>
      </c>
      <c r="O257" s="92"/>
      <c r="P257" s="238">
        <f>O257*H257</f>
        <v>0</v>
      </c>
      <c r="Q257" s="238">
        <v>0</v>
      </c>
      <c r="R257" s="238">
        <f>Q257*H257</f>
        <v>0</v>
      </c>
      <c r="S257" s="238">
        <v>0</v>
      </c>
      <c r="T257" s="239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40" t="s">
        <v>170</v>
      </c>
      <c r="AT257" s="240" t="s">
        <v>166</v>
      </c>
      <c r="AU257" s="240" t="s">
        <v>83</v>
      </c>
      <c r="AY257" s="18" t="s">
        <v>164</v>
      </c>
      <c r="BE257" s="241">
        <f>IF(N257="základní",J257,0)</f>
        <v>0</v>
      </c>
      <c r="BF257" s="241">
        <f>IF(N257="snížená",J257,0)</f>
        <v>0</v>
      </c>
      <c r="BG257" s="241">
        <f>IF(N257="zákl. přenesená",J257,0)</f>
        <v>0</v>
      </c>
      <c r="BH257" s="241">
        <f>IF(N257="sníž. přenesená",J257,0)</f>
        <v>0</v>
      </c>
      <c r="BI257" s="241">
        <f>IF(N257="nulová",J257,0)</f>
        <v>0</v>
      </c>
      <c r="BJ257" s="18" t="s">
        <v>81</v>
      </c>
      <c r="BK257" s="241">
        <f>ROUND(I257*H257,2)</f>
        <v>0</v>
      </c>
      <c r="BL257" s="18" t="s">
        <v>170</v>
      </c>
      <c r="BM257" s="240" t="s">
        <v>920</v>
      </c>
    </row>
    <row r="258" s="12" customFormat="1" ht="22.8" customHeight="1">
      <c r="A258" s="12"/>
      <c r="B258" s="212"/>
      <c r="C258" s="213"/>
      <c r="D258" s="214" t="s">
        <v>73</v>
      </c>
      <c r="E258" s="226" t="s">
        <v>825</v>
      </c>
      <c r="F258" s="226" t="s">
        <v>1919</v>
      </c>
      <c r="G258" s="213"/>
      <c r="H258" s="213"/>
      <c r="I258" s="216"/>
      <c r="J258" s="227">
        <f>BK258</f>
        <v>0</v>
      </c>
      <c r="K258" s="213"/>
      <c r="L258" s="218"/>
      <c r="M258" s="219"/>
      <c r="N258" s="220"/>
      <c r="O258" s="220"/>
      <c r="P258" s="221">
        <f>P259</f>
        <v>0</v>
      </c>
      <c r="Q258" s="220"/>
      <c r="R258" s="221">
        <f>R259</f>
        <v>0</v>
      </c>
      <c r="S258" s="220"/>
      <c r="T258" s="222">
        <f>T259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223" t="s">
        <v>81</v>
      </c>
      <c r="AT258" s="224" t="s">
        <v>73</v>
      </c>
      <c r="AU258" s="224" t="s">
        <v>81</v>
      </c>
      <c r="AY258" s="223" t="s">
        <v>164</v>
      </c>
      <c r="BK258" s="225">
        <f>BK259</f>
        <v>0</v>
      </c>
    </row>
    <row r="259" s="2" customFormat="1" ht="24.15" customHeight="1">
      <c r="A259" s="39"/>
      <c r="B259" s="40"/>
      <c r="C259" s="228" t="s">
        <v>640</v>
      </c>
      <c r="D259" s="228" t="s">
        <v>166</v>
      </c>
      <c r="E259" s="229" t="s">
        <v>1920</v>
      </c>
      <c r="F259" s="230" t="s">
        <v>1921</v>
      </c>
      <c r="G259" s="231" t="s">
        <v>240</v>
      </c>
      <c r="H259" s="232">
        <v>4.9500000000000002</v>
      </c>
      <c r="I259" s="233"/>
      <c r="J259" s="234">
        <f>ROUND(I259*H259,2)</f>
        <v>0</v>
      </c>
      <c r="K259" s="235"/>
      <c r="L259" s="45"/>
      <c r="M259" s="236" t="s">
        <v>1</v>
      </c>
      <c r="N259" s="237" t="s">
        <v>39</v>
      </c>
      <c r="O259" s="92"/>
      <c r="P259" s="238">
        <f>O259*H259</f>
        <v>0</v>
      </c>
      <c r="Q259" s="238">
        <v>0</v>
      </c>
      <c r="R259" s="238">
        <f>Q259*H259</f>
        <v>0</v>
      </c>
      <c r="S259" s="238">
        <v>0</v>
      </c>
      <c r="T259" s="23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40" t="s">
        <v>170</v>
      </c>
      <c r="AT259" s="240" t="s">
        <v>166</v>
      </c>
      <c r="AU259" s="240" t="s">
        <v>83</v>
      </c>
      <c r="AY259" s="18" t="s">
        <v>164</v>
      </c>
      <c r="BE259" s="241">
        <f>IF(N259="základní",J259,0)</f>
        <v>0</v>
      </c>
      <c r="BF259" s="241">
        <f>IF(N259="snížená",J259,0)</f>
        <v>0</v>
      </c>
      <c r="BG259" s="241">
        <f>IF(N259="zákl. přenesená",J259,0)</f>
        <v>0</v>
      </c>
      <c r="BH259" s="241">
        <f>IF(N259="sníž. přenesená",J259,0)</f>
        <v>0</v>
      </c>
      <c r="BI259" s="241">
        <f>IF(N259="nulová",J259,0)</f>
        <v>0</v>
      </c>
      <c r="BJ259" s="18" t="s">
        <v>81</v>
      </c>
      <c r="BK259" s="241">
        <f>ROUND(I259*H259,2)</f>
        <v>0</v>
      </c>
      <c r="BL259" s="18" t="s">
        <v>170</v>
      </c>
      <c r="BM259" s="240" t="s">
        <v>928</v>
      </c>
    </row>
    <row r="260" s="12" customFormat="1" ht="22.8" customHeight="1">
      <c r="A260" s="12"/>
      <c r="B260" s="212"/>
      <c r="C260" s="213"/>
      <c r="D260" s="214" t="s">
        <v>73</v>
      </c>
      <c r="E260" s="226" t="s">
        <v>838</v>
      </c>
      <c r="F260" s="226" t="s">
        <v>1922</v>
      </c>
      <c r="G260" s="213"/>
      <c r="H260" s="213"/>
      <c r="I260" s="216"/>
      <c r="J260" s="227">
        <f>BK260</f>
        <v>0</v>
      </c>
      <c r="K260" s="213"/>
      <c r="L260" s="218"/>
      <c r="M260" s="219"/>
      <c r="N260" s="220"/>
      <c r="O260" s="220"/>
      <c r="P260" s="221">
        <f>SUM(P261:P262)</f>
        <v>0</v>
      </c>
      <c r="Q260" s="220"/>
      <c r="R260" s="221">
        <f>SUM(R261:R262)</f>
        <v>0</v>
      </c>
      <c r="S260" s="220"/>
      <c r="T260" s="222">
        <f>SUM(T261:T262)</f>
        <v>0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R260" s="223" t="s">
        <v>81</v>
      </c>
      <c r="AT260" s="224" t="s">
        <v>73</v>
      </c>
      <c r="AU260" s="224" t="s">
        <v>81</v>
      </c>
      <c r="AY260" s="223" t="s">
        <v>164</v>
      </c>
      <c r="BK260" s="225">
        <f>SUM(BK261:BK262)</f>
        <v>0</v>
      </c>
    </row>
    <row r="261" s="2" customFormat="1" ht="33" customHeight="1">
      <c r="A261" s="39"/>
      <c r="B261" s="40"/>
      <c r="C261" s="228" t="s">
        <v>644</v>
      </c>
      <c r="D261" s="228" t="s">
        <v>166</v>
      </c>
      <c r="E261" s="229" t="s">
        <v>1923</v>
      </c>
      <c r="F261" s="230" t="s">
        <v>1924</v>
      </c>
      <c r="G261" s="231" t="s">
        <v>446</v>
      </c>
      <c r="H261" s="232">
        <v>333.47111999999998</v>
      </c>
      <c r="I261" s="233"/>
      <c r="J261" s="234">
        <f>ROUND(I261*H261,2)</f>
        <v>0</v>
      </c>
      <c r="K261" s="235"/>
      <c r="L261" s="45"/>
      <c r="M261" s="236" t="s">
        <v>1</v>
      </c>
      <c r="N261" s="237" t="s">
        <v>39</v>
      </c>
      <c r="O261" s="92"/>
      <c r="P261" s="238">
        <f>O261*H261</f>
        <v>0</v>
      </c>
      <c r="Q261" s="238">
        <v>0</v>
      </c>
      <c r="R261" s="238">
        <f>Q261*H261</f>
        <v>0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170</v>
      </c>
      <c r="AT261" s="240" t="s">
        <v>166</v>
      </c>
      <c r="AU261" s="240" t="s">
        <v>83</v>
      </c>
      <c r="AY261" s="18" t="s">
        <v>164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81</v>
      </c>
      <c r="BK261" s="241">
        <f>ROUND(I261*H261,2)</f>
        <v>0</v>
      </c>
      <c r="BL261" s="18" t="s">
        <v>170</v>
      </c>
      <c r="BM261" s="240" t="s">
        <v>936</v>
      </c>
    </row>
    <row r="262" s="2" customFormat="1">
      <c r="A262" s="39"/>
      <c r="B262" s="40"/>
      <c r="C262" s="41"/>
      <c r="D262" s="244" t="s">
        <v>563</v>
      </c>
      <c r="E262" s="41"/>
      <c r="F262" s="297" t="s">
        <v>1925</v>
      </c>
      <c r="G262" s="41"/>
      <c r="H262" s="41"/>
      <c r="I262" s="298"/>
      <c r="J262" s="41"/>
      <c r="K262" s="41"/>
      <c r="L262" s="45"/>
      <c r="M262" s="299"/>
      <c r="N262" s="300"/>
      <c r="O262" s="92"/>
      <c r="P262" s="92"/>
      <c r="Q262" s="92"/>
      <c r="R262" s="92"/>
      <c r="S262" s="92"/>
      <c r="T262" s="93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T262" s="18" t="s">
        <v>563</v>
      </c>
      <c r="AU262" s="18" t="s">
        <v>83</v>
      </c>
    </row>
    <row r="263" s="12" customFormat="1" ht="25.92" customHeight="1">
      <c r="A263" s="12"/>
      <c r="B263" s="212"/>
      <c r="C263" s="213"/>
      <c r="D263" s="214" t="s">
        <v>73</v>
      </c>
      <c r="E263" s="215" t="s">
        <v>1926</v>
      </c>
      <c r="F263" s="215" t="s">
        <v>1927</v>
      </c>
      <c r="G263" s="213"/>
      <c r="H263" s="213"/>
      <c r="I263" s="216"/>
      <c r="J263" s="217">
        <f>BK263</f>
        <v>0</v>
      </c>
      <c r="K263" s="213"/>
      <c r="L263" s="218"/>
      <c r="M263" s="219"/>
      <c r="N263" s="220"/>
      <c r="O263" s="220"/>
      <c r="P263" s="221">
        <f>P264+P275+P277</f>
        <v>0</v>
      </c>
      <c r="Q263" s="220"/>
      <c r="R263" s="221">
        <f>R264+R275+R277</f>
        <v>0</v>
      </c>
      <c r="S263" s="220"/>
      <c r="T263" s="222">
        <f>T264+T275+T277</f>
        <v>0</v>
      </c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R263" s="223" t="s">
        <v>83</v>
      </c>
      <c r="AT263" s="224" t="s">
        <v>73</v>
      </c>
      <c r="AU263" s="224" t="s">
        <v>12</v>
      </c>
      <c r="AY263" s="223" t="s">
        <v>164</v>
      </c>
      <c r="BK263" s="225">
        <f>BK264+BK275+BK277</f>
        <v>0</v>
      </c>
    </row>
    <row r="264" s="12" customFormat="1" ht="22.8" customHeight="1">
      <c r="A264" s="12"/>
      <c r="B264" s="212"/>
      <c r="C264" s="213"/>
      <c r="D264" s="214" t="s">
        <v>73</v>
      </c>
      <c r="E264" s="226" t="s">
        <v>1928</v>
      </c>
      <c r="F264" s="226" t="s">
        <v>1929</v>
      </c>
      <c r="G264" s="213"/>
      <c r="H264" s="213"/>
      <c r="I264" s="216"/>
      <c r="J264" s="227">
        <f>BK264</f>
        <v>0</v>
      </c>
      <c r="K264" s="213"/>
      <c r="L264" s="218"/>
      <c r="M264" s="219"/>
      <c r="N264" s="220"/>
      <c r="O264" s="220"/>
      <c r="P264" s="221">
        <f>SUM(P265:P274)</f>
        <v>0</v>
      </c>
      <c r="Q264" s="220"/>
      <c r="R264" s="221">
        <f>SUM(R265:R274)</f>
        <v>0</v>
      </c>
      <c r="S264" s="220"/>
      <c r="T264" s="222">
        <f>SUM(T265:T274)</f>
        <v>0</v>
      </c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R264" s="223" t="s">
        <v>83</v>
      </c>
      <c r="AT264" s="224" t="s">
        <v>73</v>
      </c>
      <c r="AU264" s="224" t="s">
        <v>81</v>
      </c>
      <c r="AY264" s="223" t="s">
        <v>164</v>
      </c>
      <c r="BK264" s="225">
        <f>SUM(BK265:BK274)</f>
        <v>0</v>
      </c>
    </row>
    <row r="265" s="2" customFormat="1" ht="24.15" customHeight="1">
      <c r="A265" s="39"/>
      <c r="B265" s="40"/>
      <c r="C265" s="228" t="s">
        <v>651</v>
      </c>
      <c r="D265" s="228" t="s">
        <v>166</v>
      </c>
      <c r="E265" s="229" t="s">
        <v>1930</v>
      </c>
      <c r="F265" s="230" t="s">
        <v>1931</v>
      </c>
      <c r="G265" s="231" t="s">
        <v>169</v>
      </c>
      <c r="H265" s="232">
        <v>19.75</v>
      </c>
      <c r="I265" s="233"/>
      <c r="J265" s="234">
        <f>ROUND(I265*H265,2)</f>
        <v>0</v>
      </c>
      <c r="K265" s="235"/>
      <c r="L265" s="45"/>
      <c r="M265" s="236" t="s">
        <v>1</v>
      </c>
      <c r="N265" s="237" t="s">
        <v>39</v>
      </c>
      <c r="O265" s="92"/>
      <c r="P265" s="238">
        <f>O265*H265</f>
        <v>0</v>
      </c>
      <c r="Q265" s="238">
        <v>0</v>
      </c>
      <c r="R265" s="238">
        <f>Q265*H265</f>
        <v>0</v>
      </c>
      <c r="S265" s="238">
        <v>0</v>
      </c>
      <c r="T265" s="239">
        <f>S265*H265</f>
        <v>0</v>
      </c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R265" s="240" t="s">
        <v>342</v>
      </c>
      <c r="AT265" s="240" t="s">
        <v>166</v>
      </c>
      <c r="AU265" s="240" t="s">
        <v>83</v>
      </c>
      <c r="AY265" s="18" t="s">
        <v>164</v>
      </c>
      <c r="BE265" s="241">
        <f>IF(N265="základní",J265,0)</f>
        <v>0</v>
      </c>
      <c r="BF265" s="241">
        <f>IF(N265="snížená",J265,0)</f>
        <v>0</v>
      </c>
      <c r="BG265" s="241">
        <f>IF(N265="zákl. přenesená",J265,0)</f>
        <v>0</v>
      </c>
      <c r="BH265" s="241">
        <f>IF(N265="sníž. přenesená",J265,0)</f>
        <v>0</v>
      </c>
      <c r="BI265" s="241">
        <f>IF(N265="nulová",J265,0)</f>
        <v>0</v>
      </c>
      <c r="BJ265" s="18" t="s">
        <v>81</v>
      </c>
      <c r="BK265" s="241">
        <f>ROUND(I265*H265,2)</f>
        <v>0</v>
      </c>
      <c r="BL265" s="18" t="s">
        <v>342</v>
      </c>
      <c r="BM265" s="240" t="s">
        <v>946</v>
      </c>
    </row>
    <row r="266" s="2" customFormat="1">
      <c r="A266" s="39"/>
      <c r="B266" s="40"/>
      <c r="C266" s="41"/>
      <c r="D266" s="244" t="s">
        <v>563</v>
      </c>
      <c r="E266" s="41"/>
      <c r="F266" s="297" t="s">
        <v>1932</v>
      </c>
      <c r="G266" s="41"/>
      <c r="H266" s="41"/>
      <c r="I266" s="298"/>
      <c r="J266" s="41"/>
      <c r="K266" s="41"/>
      <c r="L266" s="45"/>
      <c r="M266" s="299"/>
      <c r="N266" s="300"/>
      <c r="O266" s="92"/>
      <c r="P266" s="92"/>
      <c r="Q266" s="92"/>
      <c r="R266" s="92"/>
      <c r="S266" s="92"/>
      <c r="T266" s="93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T266" s="18" t="s">
        <v>563</v>
      </c>
      <c r="AU266" s="18" t="s">
        <v>83</v>
      </c>
    </row>
    <row r="267" s="2" customFormat="1" ht="44.25" customHeight="1">
      <c r="A267" s="39"/>
      <c r="B267" s="40"/>
      <c r="C267" s="228" t="s">
        <v>655</v>
      </c>
      <c r="D267" s="228" t="s">
        <v>166</v>
      </c>
      <c r="E267" s="229" t="s">
        <v>1933</v>
      </c>
      <c r="F267" s="230" t="s">
        <v>1934</v>
      </c>
      <c r="G267" s="231" t="s">
        <v>169</v>
      </c>
      <c r="H267" s="232">
        <v>20.737500000000001</v>
      </c>
      <c r="I267" s="233"/>
      <c r="J267" s="234">
        <f>ROUND(I267*H267,2)</f>
        <v>0</v>
      </c>
      <c r="K267" s="235"/>
      <c r="L267" s="45"/>
      <c r="M267" s="236" t="s">
        <v>1</v>
      </c>
      <c r="N267" s="237" t="s">
        <v>39</v>
      </c>
      <c r="O267" s="92"/>
      <c r="P267" s="238">
        <f>O267*H267</f>
        <v>0</v>
      </c>
      <c r="Q267" s="238">
        <v>0</v>
      </c>
      <c r="R267" s="238">
        <f>Q267*H267</f>
        <v>0</v>
      </c>
      <c r="S267" s="238">
        <v>0</v>
      </c>
      <c r="T267" s="23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40" t="s">
        <v>342</v>
      </c>
      <c r="AT267" s="240" t="s">
        <v>166</v>
      </c>
      <c r="AU267" s="240" t="s">
        <v>83</v>
      </c>
      <c r="AY267" s="18" t="s">
        <v>164</v>
      </c>
      <c r="BE267" s="241">
        <f>IF(N267="základní",J267,0)</f>
        <v>0</v>
      </c>
      <c r="BF267" s="241">
        <f>IF(N267="snížená",J267,0)</f>
        <v>0</v>
      </c>
      <c r="BG267" s="241">
        <f>IF(N267="zákl. přenesená",J267,0)</f>
        <v>0</v>
      </c>
      <c r="BH267" s="241">
        <f>IF(N267="sníž. přenesená",J267,0)</f>
        <v>0</v>
      </c>
      <c r="BI267" s="241">
        <f>IF(N267="nulová",J267,0)</f>
        <v>0</v>
      </c>
      <c r="BJ267" s="18" t="s">
        <v>81</v>
      </c>
      <c r="BK267" s="241">
        <f>ROUND(I267*H267,2)</f>
        <v>0</v>
      </c>
      <c r="BL267" s="18" t="s">
        <v>342</v>
      </c>
      <c r="BM267" s="240" t="s">
        <v>957</v>
      </c>
    </row>
    <row r="268" s="14" customFormat="1">
      <c r="A268" s="14"/>
      <c r="B268" s="254"/>
      <c r="C268" s="255"/>
      <c r="D268" s="244" t="s">
        <v>172</v>
      </c>
      <c r="E268" s="256" t="s">
        <v>1</v>
      </c>
      <c r="F268" s="257" t="s">
        <v>1775</v>
      </c>
      <c r="G268" s="255"/>
      <c r="H268" s="256" t="s">
        <v>1</v>
      </c>
      <c r="I268" s="258"/>
      <c r="J268" s="255"/>
      <c r="K268" s="255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172</v>
      </c>
      <c r="AU268" s="263" t="s">
        <v>83</v>
      </c>
      <c r="AV268" s="14" t="s">
        <v>81</v>
      </c>
      <c r="AW268" s="14" t="s">
        <v>31</v>
      </c>
      <c r="AX268" s="14" t="s">
        <v>12</v>
      </c>
      <c r="AY268" s="263" t="s">
        <v>164</v>
      </c>
    </row>
    <row r="269" s="14" customFormat="1">
      <c r="A269" s="14"/>
      <c r="B269" s="254"/>
      <c r="C269" s="255"/>
      <c r="D269" s="244" t="s">
        <v>172</v>
      </c>
      <c r="E269" s="256" t="s">
        <v>1</v>
      </c>
      <c r="F269" s="257" t="s">
        <v>1935</v>
      </c>
      <c r="G269" s="255"/>
      <c r="H269" s="256" t="s">
        <v>1</v>
      </c>
      <c r="I269" s="258"/>
      <c r="J269" s="255"/>
      <c r="K269" s="255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172</v>
      </c>
      <c r="AU269" s="263" t="s">
        <v>83</v>
      </c>
      <c r="AV269" s="14" t="s">
        <v>81</v>
      </c>
      <c r="AW269" s="14" t="s">
        <v>31</v>
      </c>
      <c r="AX269" s="14" t="s">
        <v>12</v>
      </c>
      <c r="AY269" s="263" t="s">
        <v>164</v>
      </c>
    </row>
    <row r="270" s="14" customFormat="1">
      <c r="A270" s="14"/>
      <c r="B270" s="254"/>
      <c r="C270" s="255"/>
      <c r="D270" s="244" t="s">
        <v>172</v>
      </c>
      <c r="E270" s="256" t="s">
        <v>1</v>
      </c>
      <c r="F270" s="257" t="s">
        <v>1936</v>
      </c>
      <c r="G270" s="255"/>
      <c r="H270" s="256" t="s">
        <v>1</v>
      </c>
      <c r="I270" s="258"/>
      <c r="J270" s="255"/>
      <c r="K270" s="255"/>
      <c r="L270" s="259"/>
      <c r="M270" s="260"/>
      <c r="N270" s="261"/>
      <c r="O270" s="261"/>
      <c r="P270" s="261"/>
      <c r="Q270" s="261"/>
      <c r="R270" s="261"/>
      <c r="S270" s="261"/>
      <c r="T270" s="26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63" t="s">
        <v>172</v>
      </c>
      <c r="AU270" s="263" t="s">
        <v>83</v>
      </c>
      <c r="AV270" s="14" t="s">
        <v>81</v>
      </c>
      <c r="AW270" s="14" t="s">
        <v>31</v>
      </c>
      <c r="AX270" s="14" t="s">
        <v>12</v>
      </c>
      <c r="AY270" s="263" t="s">
        <v>164</v>
      </c>
    </row>
    <row r="271" s="14" customFormat="1">
      <c r="A271" s="14"/>
      <c r="B271" s="254"/>
      <c r="C271" s="255"/>
      <c r="D271" s="244" t="s">
        <v>172</v>
      </c>
      <c r="E271" s="256" t="s">
        <v>1</v>
      </c>
      <c r="F271" s="257" t="s">
        <v>1937</v>
      </c>
      <c r="G271" s="255"/>
      <c r="H271" s="256" t="s">
        <v>1</v>
      </c>
      <c r="I271" s="258"/>
      <c r="J271" s="255"/>
      <c r="K271" s="255"/>
      <c r="L271" s="259"/>
      <c r="M271" s="260"/>
      <c r="N271" s="261"/>
      <c r="O271" s="261"/>
      <c r="P271" s="261"/>
      <c r="Q271" s="261"/>
      <c r="R271" s="261"/>
      <c r="S271" s="261"/>
      <c r="T271" s="26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3" t="s">
        <v>172</v>
      </c>
      <c r="AU271" s="263" t="s">
        <v>83</v>
      </c>
      <c r="AV271" s="14" t="s">
        <v>81</v>
      </c>
      <c r="AW271" s="14" t="s">
        <v>31</v>
      </c>
      <c r="AX271" s="14" t="s">
        <v>12</v>
      </c>
      <c r="AY271" s="263" t="s">
        <v>164</v>
      </c>
    </row>
    <row r="272" s="14" customFormat="1">
      <c r="A272" s="14"/>
      <c r="B272" s="254"/>
      <c r="C272" s="255"/>
      <c r="D272" s="244" t="s">
        <v>172</v>
      </c>
      <c r="E272" s="256" t="s">
        <v>1</v>
      </c>
      <c r="F272" s="257" t="s">
        <v>1778</v>
      </c>
      <c r="G272" s="255"/>
      <c r="H272" s="256" t="s">
        <v>1</v>
      </c>
      <c r="I272" s="258"/>
      <c r="J272" s="255"/>
      <c r="K272" s="255"/>
      <c r="L272" s="259"/>
      <c r="M272" s="260"/>
      <c r="N272" s="261"/>
      <c r="O272" s="261"/>
      <c r="P272" s="261"/>
      <c r="Q272" s="261"/>
      <c r="R272" s="261"/>
      <c r="S272" s="261"/>
      <c r="T272" s="26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63" t="s">
        <v>172</v>
      </c>
      <c r="AU272" s="263" t="s">
        <v>83</v>
      </c>
      <c r="AV272" s="14" t="s">
        <v>81</v>
      </c>
      <c r="AW272" s="14" t="s">
        <v>31</v>
      </c>
      <c r="AX272" s="14" t="s">
        <v>12</v>
      </c>
      <c r="AY272" s="263" t="s">
        <v>164</v>
      </c>
    </row>
    <row r="273" s="13" customFormat="1">
      <c r="A273" s="13"/>
      <c r="B273" s="242"/>
      <c r="C273" s="243"/>
      <c r="D273" s="244" t="s">
        <v>172</v>
      </c>
      <c r="E273" s="245" t="s">
        <v>1</v>
      </c>
      <c r="F273" s="246" t="s">
        <v>1938</v>
      </c>
      <c r="G273" s="243"/>
      <c r="H273" s="247">
        <v>20.737500000000001</v>
      </c>
      <c r="I273" s="248"/>
      <c r="J273" s="243"/>
      <c r="K273" s="243"/>
      <c r="L273" s="249"/>
      <c r="M273" s="250"/>
      <c r="N273" s="251"/>
      <c r="O273" s="251"/>
      <c r="P273" s="251"/>
      <c r="Q273" s="251"/>
      <c r="R273" s="251"/>
      <c r="S273" s="251"/>
      <c r="T273" s="25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3" t="s">
        <v>172</v>
      </c>
      <c r="AU273" s="253" t="s">
        <v>83</v>
      </c>
      <c r="AV273" s="13" t="s">
        <v>83</v>
      </c>
      <c r="AW273" s="13" t="s">
        <v>31</v>
      </c>
      <c r="AX273" s="13" t="s">
        <v>12</v>
      </c>
      <c r="AY273" s="253" t="s">
        <v>164</v>
      </c>
    </row>
    <row r="274" s="15" customFormat="1">
      <c r="A274" s="15"/>
      <c r="B274" s="264"/>
      <c r="C274" s="265"/>
      <c r="D274" s="244" t="s">
        <v>172</v>
      </c>
      <c r="E274" s="266" t="s">
        <v>1</v>
      </c>
      <c r="F274" s="267" t="s">
        <v>180</v>
      </c>
      <c r="G274" s="265"/>
      <c r="H274" s="268">
        <v>20.737500000000001</v>
      </c>
      <c r="I274" s="269"/>
      <c r="J274" s="265"/>
      <c r="K274" s="265"/>
      <c r="L274" s="270"/>
      <c r="M274" s="271"/>
      <c r="N274" s="272"/>
      <c r="O274" s="272"/>
      <c r="P274" s="272"/>
      <c r="Q274" s="272"/>
      <c r="R274" s="272"/>
      <c r="S274" s="272"/>
      <c r="T274" s="273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74" t="s">
        <v>172</v>
      </c>
      <c r="AU274" s="274" t="s">
        <v>83</v>
      </c>
      <c r="AV274" s="15" t="s">
        <v>170</v>
      </c>
      <c r="AW274" s="15" t="s">
        <v>31</v>
      </c>
      <c r="AX274" s="15" t="s">
        <v>81</v>
      </c>
      <c r="AY274" s="274" t="s">
        <v>164</v>
      </c>
    </row>
    <row r="275" s="12" customFormat="1" ht="22.8" customHeight="1">
      <c r="A275" s="12"/>
      <c r="B275" s="212"/>
      <c r="C275" s="213"/>
      <c r="D275" s="214" t="s">
        <v>73</v>
      </c>
      <c r="E275" s="226" t="s">
        <v>1939</v>
      </c>
      <c r="F275" s="226" t="s">
        <v>1940</v>
      </c>
      <c r="G275" s="213"/>
      <c r="H275" s="213"/>
      <c r="I275" s="216"/>
      <c r="J275" s="227">
        <f>BK275</f>
        <v>0</v>
      </c>
      <c r="K275" s="213"/>
      <c r="L275" s="218"/>
      <c r="M275" s="219"/>
      <c r="N275" s="220"/>
      <c r="O275" s="220"/>
      <c r="P275" s="221">
        <f>P276</f>
        <v>0</v>
      </c>
      <c r="Q275" s="220"/>
      <c r="R275" s="221">
        <f>R276</f>
        <v>0</v>
      </c>
      <c r="S275" s="220"/>
      <c r="T275" s="222">
        <f>T276</f>
        <v>0</v>
      </c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R275" s="223" t="s">
        <v>83</v>
      </c>
      <c r="AT275" s="224" t="s">
        <v>73</v>
      </c>
      <c r="AU275" s="224" t="s">
        <v>81</v>
      </c>
      <c r="AY275" s="223" t="s">
        <v>164</v>
      </c>
      <c r="BK275" s="225">
        <f>BK276</f>
        <v>0</v>
      </c>
    </row>
    <row r="276" s="2" customFormat="1" ht="16.5" customHeight="1">
      <c r="A276" s="39"/>
      <c r="B276" s="40"/>
      <c r="C276" s="228" t="s">
        <v>659</v>
      </c>
      <c r="D276" s="228" t="s">
        <v>166</v>
      </c>
      <c r="E276" s="229" t="s">
        <v>1941</v>
      </c>
      <c r="F276" s="230" t="s">
        <v>1942</v>
      </c>
      <c r="G276" s="231" t="s">
        <v>556</v>
      </c>
      <c r="H276" s="232">
        <v>2</v>
      </c>
      <c r="I276" s="233"/>
      <c r="J276" s="234">
        <f>ROUND(I276*H276,2)</f>
        <v>0</v>
      </c>
      <c r="K276" s="235"/>
      <c r="L276" s="45"/>
      <c r="M276" s="236" t="s">
        <v>1</v>
      </c>
      <c r="N276" s="237" t="s">
        <v>39</v>
      </c>
      <c r="O276" s="92"/>
      <c r="P276" s="238">
        <f>O276*H276</f>
        <v>0</v>
      </c>
      <c r="Q276" s="238">
        <v>0</v>
      </c>
      <c r="R276" s="238">
        <f>Q276*H276</f>
        <v>0</v>
      </c>
      <c r="S276" s="238">
        <v>0</v>
      </c>
      <c r="T276" s="23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40" t="s">
        <v>342</v>
      </c>
      <c r="AT276" s="240" t="s">
        <v>166</v>
      </c>
      <c r="AU276" s="240" t="s">
        <v>83</v>
      </c>
      <c r="AY276" s="18" t="s">
        <v>164</v>
      </c>
      <c r="BE276" s="241">
        <f>IF(N276="základní",J276,0)</f>
        <v>0</v>
      </c>
      <c r="BF276" s="241">
        <f>IF(N276="snížená",J276,0)</f>
        <v>0</v>
      </c>
      <c r="BG276" s="241">
        <f>IF(N276="zákl. přenesená",J276,0)</f>
        <v>0</v>
      </c>
      <c r="BH276" s="241">
        <f>IF(N276="sníž. přenesená",J276,0)</f>
        <v>0</v>
      </c>
      <c r="BI276" s="241">
        <f>IF(N276="nulová",J276,0)</f>
        <v>0</v>
      </c>
      <c r="BJ276" s="18" t="s">
        <v>81</v>
      </c>
      <c r="BK276" s="241">
        <f>ROUND(I276*H276,2)</f>
        <v>0</v>
      </c>
      <c r="BL276" s="18" t="s">
        <v>342</v>
      </c>
      <c r="BM276" s="240" t="s">
        <v>967</v>
      </c>
    </row>
    <row r="277" s="12" customFormat="1" ht="22.8" customHeight="1">
      <c r="A277" s="12"/>
      <c r="B277" s="212"/>
      <c r="C277" s="213"/>
      <c r="D277" s="214" t="s">
        <v>73</v>
      </c>
      <c r="E277" s="226" t="s">
        <v>1943</v>
      </c>
      <c r="F277" s="226" t="s">
        <v>1944</v>
      </c>
      <c r="G277" s="213"/>
      <c r="H277" s="213"/>
      <c r="I277" s="216"/>
      <c r="J277" s="227">
        <f>BK277</f>
        <v>0</v>
      </c>
      <c r="K277" s="213"/>
      <c r="L277" s="218"/>
      <c r="M277" s="219"/>
      <c r="N277" s="220"/>
      <c r="O277" s="220"/>
      <c r="P277" s="221">
        <f>SUM(P278:P282)</f>
        <v>0</v>
      </c>
      <c r="Q277" s="220"/>
      <c r="R277" s="221">
        <f>SUM(R278:R282)</f>
        <v>0</v>
      </c>
      <c r="S277" s="220"/>
      <c r="T277" s="222">
        <f>SUM(T278:T282)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223" t="s">
        <v>83</v>
      </c>
      <c r="AT277" s="224" t="s">
        <v>73</v>
      </c>
      <c r="AU277" s="224" t="s">
        <v>81</v>
      </c>
      <c r="AY277" s="223" t="s">
        <v>164</v>
      </c>
      <c r="BK277" s="225">
        <f>SUM(BK278:BK282)</f>
        <v>0</v>
      </c>
    </row>
    <row r="278" s="2" customFormat="1" ht="37.8" customHeight="1">
      <c r="A278" s="39"/>
      <c r="B278" s="40"/>
      <c r="C278" s="228" t="s">
        <v>663</v>
      </c>
      <c r="D278" s="228" t="s">
        <v>166</v>
      </c>
      <c r="E278" s="229" t="s">
        <v>1945</v>
      </c>
      <c r="F278" s="230" t="s">
        <v>1946</v>
      </c>
      <c r="G278" s="231" t="s">
        <v>1947</v>
      </c>
      <c r="H278" s="232">
        <v>1</v>
      </c>
      <c r="I278" s="233"/>
      <c r="J278" s="234">
        <f>ROUND(I278*H278,2)</f>
        <v>0</v>
      </c>
      <c r="K278" s="235"/>
      <c r="L278" s="45"/>
      <c r="M278" s="236" t="s">
        <v>1</v>
      </c>
      <c r="N278" s="237" t="s">
        <v>39</v>
      </c>
      <c r="O278" s="92"/>
      <c r="P278" s="238">
        <f>O278*H278</f>
        <v>0</v>
      </c>
      <c r="Q278" s="238">
        <v>0</v>
      </c>
      <c r="R278" s="238">
        <f>Q278*H278</f>
        <v>0</v>
      </c>
      <c r="S278" s="238">
        <v>0</v>
      </c>
      <c r="T278" s="23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40" t="s">
        <v>342</v>
      </c>
      <c r="AT278" s="240" t="s">
        <v>166</v>
      </c>
      <c r="AU278" s="240" t="s">
        <v>83</v>
      </c>
      <c r="AY278" s="18" t="s">
        <v>164</v>
      </c>
      <c r="BE278" s="241">
        <f>IF(N278="základní",J278,0)</f>
        <v>0</v>
      </c>
      <c r="BF278" s="241">
        <f>IF(N278="snížená",J278,0)</f>
        <v>0</v>
      </c>
      <c r="BG278" s="241">
        <f>IF(N278="zákl. přenesená",J278,0)</f>
        <v>0</v>
      </c>
      <c r="BH278" s="241">
        <f>IF(N278="sníž. přenesená",J278,0)</f>
        <v>0</v>
      </c>
      <c r="BI278" s="241">
        <f>IF(N278="nulová",J278,0)</f>
        <v>0</v>
      </c>
      <c r="BJ278" s="18" t="s">
        <v>81</v>
      </c>
      <c r="BK278" s="241">
        <f>ROUND(I278*H278,2)</f>
        <v>0</v>
      </c>
      <c r="BL278" s="18" t="s">
        <v>342</v>
      </c>
      <c r="BM278" s="240" t="s">
        <v>978</v>
      </c>
    </row>
    <row r="279" s="2" customFormat="1" ht="24.15" customHeight="1">
      <c r="A279" s="39"/>
      <c r="B279" s="40"/>
      <c r="C279" s="228" t="s">
        <v>668</v>
      </c>
      <c r="D279" s="228" t="s">
        <v>166</v>
      </c>
      <c r="E279" s="229" t="s">
        <v>1948</v>
      </c>
      <c r="F279" s="230" t="s">
        <v>1949</v>
      </c>
      <c r="G279" s="231" t="s">
        <v>1830</v>
      </c>
      <c r="H279" s="232">
        <v>1</v>
      </c>
      <c r="I279" s="233"/>
      <c r="J279" s="234">
        <f>ROUND(I279*H279,2)</f>
        <v>0</v>
      </c>
      <c r="K279" s="235"/>
      <c r="L279" s="45"/>
      <c r="M279" s="236" t="s">
        <v>1</v>
      </c>
      <c r="N279" s="237" t="s">
        <v>39</v>
      </c>
      <c r="O279" s="92"/>
      <c r="P279" s="238">
        <f>O279*H279</f>
        <v>0</v>
      </c>
      <c r="Q279" s="238">
        <v>0</v>
      </c>
      <c r="R279" s="238">
        <f>Q279*H279</f>
        <v>0</v>
      </c>
      <c r="S279" s="238">
        <v>0</v>
      </c>
      <c r="T279" s="239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40" t="s">
        <v>342</v>
      </c>
      <c r="AT279" s="240" t="s">
        <v>166</v>
      </c>
      <c r="AU279" s="240" t="s">
        <v>83</v>
      </c>
      <c r="AY279" s="18" t="s">
        <v>164</v>
      </c>
      <c r="BE279" s="241">
        <f>IF(N279="základní",J279,0)</f>
        <v>0</v>
      </c>
      <c r="BF279" s="241">
        <f>IF(N279="snížená",J279,0)</f>
        <v>0</v>
      </c>
      <c r="BG279" s="241">
        <f>IF(N279="zákl. přenesená",J279,0)</f>
        <v>0</v>
      </c>
      <c r="BH279" s="241">
        <f>IF(N279="sníž. přenesená",J279,0)</f>
        <v>0</v>
      </c>
      <c r="BI279" s="241">
        <f>IF(N279="nulová",J279,0)</f>
        <v>0</v>
      </c>
      <c r="BJ279" s="18" t="s">
        <v>81</v>
      </c>
      <c r="BK279" s="241">
        <f>ROUND(I279*H279,2)</f>
        <v>0</v>
      </c>
      <c r="BL279" s="18" t="s">
        <v>342</v>
      </c>
      <c r="BM279" s="240" t="s">
        <v>1408</v>
      </c>
    </row>
    <row r="280" s="2" customFormat="1" ht="24.15" customHeight="1">
      <c r="A280" s="39"/>
      <c r="B280" s="40"/>
      <c r="C280" s="228" t="s">
        <v>689</v>
      </c>
      <c r="D280" s="228" t="s">
        <v>166</v>
      </c>
      <c r="E280" s="229" t="s">
        <v>1950</v>
      </c>
      <c r="F280" s="230" t="s">
        <v>1951</v>
      </c>
      <c r="G280" s="231" t="s">
        <v>1947</v>
      </c>
      <c r="H280" s="232">
        <v>1</v>
      </c>
      <c r="I280" s="233"/>
      <c r="J280" s="234">
        <f>ROUND(I280*H280,2)</f>
        <v>0</v>
      </c>
      <c r="K280" s="235"/>
      <c r="L280" s="45"/>
      <c r="M280" s="236" t="s">
        <v>1</v>
      </c>
      <c r="N280" s="237" t="s">
        <v>39</v>
      </c>
      <c r="O280" s="92"/>
      <c r="P280" s="238">
        <f>O280*H280</f>
        <v>0</v>
      </c>
      <c r="Q280" s="238">
        <v>0</v>
      </c>
      <c r="R280" s="238">
        <f>Q280*H280</f>
        <v>0</v>
      </c>
      <c r="S280" s="238">
        <v>0</v>
      </c>
      <c r="T280" s="23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40" t="s">
        <v>342</v>
      </c>
      <c r="AT280" s="240" t="s">
        <v>166</v>
      </c>
      <c r="AU280" s="240" t="s">
        <v>83</v>
      </c>
      <c r="AY280" s="18" t="s">
        <v>164</v>
      </c>
      <c r="BE280" s="241">
        <f>IF(N280="základní",J280,0)</f>
        <v>0</v>
      </c>
      <c r="BF280" s="241">
        <f>IF(N280="snížená",J280,0)</f>
        <v>0</v>
      </c>
      <c r="BG280" s="241">
        <f>IF(N280="zákl. přenesená",J280,0)</f>
        <v>0</v>
      </c>
      <c r="BH280" s="241">
        <f>IF(N280="sníž. přenesená",J280,0)</f>
        <v>0</v>
      </c>
      <c r="BI280" s="241">
        <f>IF(N280="nulová",J280,0)</f>
        <v>0</v>
      </c>
      <c r="BJ280" s="18" t="s">
        <v>81</v>
      </c>
      <c r="BK280" s="241">
        <f>ROUND(I280*H280,2)</f>
        <v>0</v>
      </c>
      <c r="BL280" s="18" t="s">
        <v>342</v>
      </c>
      <c r="BM280" s="240" t="s">
        <v>1412</v>
      </c>
    </row>
    <row r="281" s="2" customFormat="1" ht="24.15" customHeight="1">
      <c r="A281" s="39"/>
      <c r="B281" s="40"/>
      <c r="C281" s="228" t="s">
        <v>694</v>
      </c>
      <c r="D281" s="228" t="s">
        <v>166</v>
      </c>
      <c r="E281" s="229" t="s">
        <v>1952</v>
      </c>
      <c r="F281" s="230" t="s">
        <v>1953</v>
      </c>
      <c r="G281" s="231" t="s">
        <v>1830</v>
      </c>
      <c r="H281" s="232">
        <v>1</v>
      </c>
      <c r="I281" s="233"/>
      <c r="J281" s="234">
        <f>ROUND(I281*H281,2)</f>
        <v>0</v>
      </c>
      <c r="K281" s="235"/>
      <c r="L281" s="45"/>
      <c r="M281" s="236" t="s">
        <v>1</v>
      </c>
      <c r="N281" s="237" t="s">
        <v>39</v>
      </c>
      <c r="O281" s="92"/>
      <c r="P281" s="238">
        <f>O281*H281</f>
        <v>0</v>
      </c>
      <c r="Q281" s="238">
        <v>0</v>
      </c>
      <c r="R281" s="238">
        <f>Q281*H281</f>
        <v>0</v>
      </c>
      <c r="S281" s="238">
        <v>0</v>
      </c>
      <c r="T281" s="239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40" t="s">
        <v>342</v>
      </c>
      <c r="AT281" s="240" t="s">
        <v>166</v>
      </c>
      <c r="AU281" s="240" t="s">
        <v>83</v>
      </c>
      <c r="AY281" s="18" t="s">
        <v>164</v>
      </c>
      <c r="BE281" s="241">
        <f>IF(N281="základní",J281,0)</f>
        <v>0</v>
      </c>
      <c r="BF281" s="241">
        <f>IF(N281="snížená",J281,0)</f>
        <v>0</v>
      </c>
      <c r="BG281" s="241">
        <f>IF(N281="zákl. přenesená",J281,0)</f>
        <v>0</v>
      </c>
      <c r="BH281" s="241">
        <f>IF(N281="sníž. přenesená",J281,0)</f>
        <v>0</v>
      </c>
      <c r="BI281" s="241">
        <f>IF(N281="nulová",J281,0)</f>
        <v>0</v>
      </c>
      <c r="BJ281" s="18" t="s">
        <v>81</v>
      </c>
      <c r="BK281" s="241">
        <f>ROUND(I281*H281,2)</f>
        <v>0</v>
      </c>
      <c r="BL281" s="18" t="s">
        <v>342</v>
      </c>
      <c r="BM281" s="240" t="s">
        <v>1416</v>
      </c>
    </row>
    <row r="282" s="2" customFormat="1" ht="21.75" customHeight="1">
      <c r="A282" s="39"/>
      <c r="B282" s="40"/>
      <c r="C282" s="228" t="s">
        <v>698</v>
      </c>
      <c r="D282" s="228" t="s">
        <v>166</v>
      </c>
      <c r="E282" s="229" t="s">
        <v>1954</v>
      </c>
      <c r="F282" s="230" t="s">
        <v>1955</v>
      </c>
      <c r="G282" s="231" t="s">
        <v>1830</v>
      </c>
      <c r="H282" s="232">
        <v>1</v>
      </c>
      <c r="I282" s="233"/>
      <c r="J282" s="234">
        <f>ROUND(I282*H282,2)</f>
        <v>0</v>
      </c>
      <c r="K282" s="235"/>
      <c r="L282" s="45"/>
      <c r="M282" s="304" t="s">
        <v>1</v>
      </c>
      <c r="N282" s="305" t="s">
        <v>39</v>
      </c>
      <c r="O282" s="306"/>
      <c r="P282" s="307">
        <f>O282*H282</f>
        <v>0</v>
      </c>
      <c r="Q282" s="307">
        <v>0</v>
      </c>
      <c r="R282" s="307">
        <f>Q282*H282</f>
        <v>0</v>
      </c>
      <c r="S282" s="307">
        <v>0</v>
      </c>
      <c r="T282" s="308">
        <f>S282*H282</f>
        <v>0</v>
      </c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R282" s="240" t="s">
        <v>342</v>
      </c>
      <c r="AT282" s="240" t="s">
        <v>166</v>
      </c>
      <c r="AU282" s="240" t="s">
        <v>83</v>
      </c>
      <c r="AY282" s="18" t="s">
        <v>164</v>
      </c>
      <c r="BE282" s="241">
        <f>IF(N282="základní",J282,0)</f>
        <v>0</v>
      </c>
      <c r="BF282" s="241">
        <f>IF(N282="snížená",J282,0)</f>
        <v>0</v>
      </c>
      <c r="BG282" s="241">
        <f>IF(N282="zákl. přenesená",J282,0)</f>
        <v>0</v>
      </c>
      <c r="BH282" s="241">
        <f>IF(N282="sníž. přenesená",J282,0)</f>
        <v>0</v>
      </c>
      <c r="BI282" s="241">
        <f>IF(N282="nulová",J282,0)</f>
        <v>0</v>
      </c>
      <c r="BJ282" s="18" t="s">
        <v>81</v>
      </c>
      <c r="BK282" s="241">
        <f>ROUND(I282*H282,2)</f>
        <v>0</v>
      </c>
      <c r="BL282" s="18" t="s">
        <v>342</v>
      </c>
      <c r="BM282" s="240" t="s">
        <v>1420</v>
      </c>
    </row>
    <row r="283" s="2" customFormat="1" ht="6.96" customHeight="1">
      <c r="A283" s="39"/>
      <c r="B283" s="67"/>
      <c r="C283" s="68"/>
      <c r="D283" s="68"/>
      <c r="E283" s="68"/>
      <c r="F283" s="68"/>
      <c r="G283" s="68"/>
      <c r="H283" s="68"/>
      <c r="I283" s="68"/>
      <c r="J283" s="68"/>
      <c r="K283" s="68"/>
      <c r="L283" s="45"/>
      <c r="M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</row>
  </sheetData>
  <sheetProtection sheet="1" autoFilter="0" formatColumns="0" formatRows="0" objects="1" scenarios="1" spinCount="100000" saltValue="atcOabFZw20jLtqWl5wdTt5SvW7224VJqswqMPGcLmCFL5HJP2BxefzxzaVAa+i33s3n35Dy8ISw31dkm+spLw==" hashValue="O9TT+EPwPDJZA0dtFd1OtmiqE1PBDWmOsCGx5QPmQhJTuXIYfuR7yRuOOsv+CA430YhFqhc3wMv/cWNoXUlR4g==" algorithmName="SHA-512" password="EC3B"/>
  <autoFilter ref="C130:K282"/>
  <mergeCells count="9">
    <mergeCell ref="E7:H7"/>
    <mergeCell ref="E9:H9"/>
    <mergeCell ref="E18:H18"/>
    <mergeCell ref="E27:H27"/>
    <mergeCell ref="E85:H85"/>
    <mergeCell ref="E87:H87"/>
    <mergeCell ref="E121:H121"/>
    <mergeCell ref="E123:H12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95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1956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ROUND(J127,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ROUND((SUM(BE127:BE355)),  2)</f>
        <v>0</v>
      </c>
      <c r="G33" s="39"/>
      <c r="H33" s="39"/>
      <c r="I33" s="165">
        <v>0.20999999999999999</v>
      </c>
      <c r="J33" s="164">
        <f>ROUND(((SUM(BE127:BE355))*I33),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ROUND((SUM(BF127:BF355)),  2)</f>
        <v>0</v>
      </c>
      <c r="G34" s="39"/>
      <c r="H34" s="39"/>
      <c r="I34" s="165">
        <v>0.12</v>
      </c>
      <c r="J34" s="164">
        <f>ROUND(((SUM(BF127:BF355))*I34),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ROUND((SUM(BG127:BG355)),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ROUND((SUM(BH127:BH355)),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ROUND((SUM(BI127:BI355)),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D.5 SO 05 - Přípojka vody ke KČS 01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J127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J128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J129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142</v>
      </c>
      <c r="E99" s="197"/>
      <c r="F99" s="197"/>
      <c r="G99" s="197"/>
      <c r="H99" s="197"/>
      <c r="I99" s="197"/>
      <c r="J99" s="198">
        <f>J254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143</v>
      </c>
      <c r="E100" s="197"/>
      <c r="F100" s="197"/>
      <c r="G100" s="197"/>
      <c r="H100" s="197"/>
      <c r="I100" s="197"/>
      <c r="J100" s="198">
        <f>J268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144</v>
      </c>
      <c r="E101" s="197"/>
      <c r="F101" s="197"/>
      <c r="G101" s="197"/>
      <c r="H101" s="197"/>
      <c r="I101" s="197"/>
      <c r="J101" s="198">
        <f>J272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145</v>
      </c>
      <c r="E102" s="197"/>
      <c r="F102" s="197"/>
      <c r="G102" s="197"/>
      <c r="H102" s="197"/>
      <c r="I102" s="197"/>
      <c r="J102" s="198">
        <f>J288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146</v>
      </c>
      <c r="E103" s="197"/>
      <c r="F103" s="197"/>
      <c r="G103" s="197"/>
      <c r="H103" s="197"/>
      <c r="I103" s="197"/>
      <c r="J103" s="198">
        <f>J322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147</v>
      </c>
      <c r="E104" s="197"/>
      <c r="F104" s="197"/>
      <c r="G104" s="197"/>
      <c r="H104" s="197"/>
      <c r="I104" s="197"/>
      <c r="J104" s="198">
        <f>J327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148</v>
      </c>
      <c r="E105" s="197"/>
      <c r="F105" s="197"/>
      <c r="G105" s="197"/>
      <c r="H105" s="197"/>
      <c r="I105" s="197"/>
      <c r="J105" s="198">
        <f>J338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89"/>
      <c r="C106" s="190"/>
      <c r="D106" s="191" t="s">
        <v>1760</v>
      </c>
      <c r="E106" s="192"/>
      <c r="F106" s="192"/>
      <c r="G106" s="192"/>
      <c r="H106" s="192"/>
      <c r="I106" s="192"/>
      <c r="J106" s="193">
        <f>J345</f>
        <v>0</v>
      </c>
      <c r="K106" s="190"/>
      <c r="L106" s="194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95"/>
      <c r="C107" s="134"/>
      <c r="D107" s="196" t="s">
        <v>1957</v>
      </c>
      <c r="E107" s="197"/>
      <c r="F107" s="197"/>
      <c r="G107" s="197"/>
      <c r="H107" s="197"/>
      <c r="I107" s="197"/>
      <c r="J107" s="198">
        <f>J346</f>
        <v>0</v>
      </c>
      <c r="K107" s="134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149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6.25" customHeight="1">
      <c r="A117" s="39"/>
      <c r="B117" s="40"/>
      <c r="C117" s="41"/>
      <c r="D117" s="41"/>
      <c r="E117" s="184" t="str">
        <f>E7</f>
        <v>Našiměřice - Splašková kanalizace - ÚRS I/2026-úprava po připomínkách uchazečů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133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E9</f>
        <v>D.5 SO 05 - Přípojka vody ke KČS 01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F12</f>
        <v>Našiměřice</v>
      </c>
      <c r="G121" s="41"/>
      <c r="H121" s="41"/>
      <c r="I121" s="33" t="s">
        <v>22</v>
      </c>
      <c r="J121" s="80" t="str">
        <f>IF(J12="","",J12)</f>
        <v>19. 6. 2026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E15</f>
        <v xml:space="preserve"> </v>
      </c>
      <c r="G123" s="41"/>
      <c r="H123" s="41"/>
      <c r="I123" s="33" t="s">
        <v>30</v>
      </c>
      <c r="J123" s="37" t="str">
        <f>E21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IF(E18="","",E18)</f>
        <v>Vyplň údaj</v>
      </c>
      <c r="G124" s="41"/>
      <c r="H124" s="41"/>
      <c r="I124" s="33" t="s">
        <v>32</v>
      </c>
      <c r="J124" s="37" t="str">
        <f>E24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150</v>
      </c>
      <c r="D126" s="203" t="s">
        <v>59</v>
      </c>
      <c r="E126" s="203" t="s">
        <v>55</v>
      </c>
      <c r="F126" s="203" t="s">
        <v>56</v>
      </c>
      <c r="G126" s="203" t="s">
        <v>151</v>
      </c>
      <c r="H126" s="203" t="s">
        <v>152</v>
      </c>
      <c r="I126" s="203" t="s">
        <v>153</v>
      </c>
      <c r="J126" s="204" t="s">
        <v>137</v>
      </c>
      <c r="K126" s="205" t="s">
        <v>154</v>
      </c>
      <c r="L126" s="206"/>
      <c r="M126" s="101" t="s">
        <v>1</v>
      </c>
      <c r="N126" s="102" t="s">
        <v>38</v>
      </c>
      <c r="O126" s="102" t="s">
        <v>155</v>
      </c>
      <c r="P126" s="102" t="s">
        <v>156</v>
      </c>
      <c r="Q126" s="102" t="s">
        <v>157</v>
      </c>
      <c r="R126" s="102" t="s">
        <v>158</v>
      </c>
      <c r="S126" s="102" t="s">
        <v>159</v>
      </c>
      <c r="T126" s="103" t="s">
        <v>160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161</v>
      </c>
      <c r="D127" s="41"/>
      <c r="E127" s="41"/>
      <c r="F127" s="41"/>
      <c r="G127" s="41"/>
      <c r="H127" s="41"/>
      <c r="I127" s="41"/>
      <c r="J127" s="207">
        <f>BK127</f>
        <v>0</v>
      </c>
      <c r="K127" s="41"/>
      <c r="L127" s="45"/>
      <c r="M127" s="104"/>
      <c r="N127" s="208"/>
      <c r="O127" s="105"/>
      <c r="P127" s="209">
        <f>P128+P345</f>
        <v>0</v>
      </c>
      <c r="Q127" s="105"/>
      <c r="R127" s="209">
        <f>R128+R345</f>
        <v>48.662800759999996</v>
      </c>
      <c r="S127" s="105"/>
      <c r="T127" s="210">
        <f>T128+T345</f>
        <v>5.8192000000000004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73</v>
      </c>
      <c r="AU127" s="18" t="s">
        <v>139</v>
      </c>
      <c r="BK127" s="211">
        <f>BK128+BK345</f>
        <v>0</v>
      </c>
    </row>
    <row r="128" s="12" customFormat="1" ht="25.92" customHeight="1">
      <c r="A128" s="12"/>
      <c r="B128" s="212"/>
      <c r="C128" s="213"/>
      <c r="D128" s="214" t="s">
        <v>73</v>
      </c>
      <c r="E128" s="215" t="s">
        <v>162</v>
      </c>
      <c r="F128" s="215" t="s">
        <v>163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P129+P254+P268+P272+P288+P322+P327+P338</f>
        <v>0</v>
      </c>
      <c r="Q128" s="220"/>
      <c r="R128" s="221">
        <f>R129+R254+R268+R272+R288+R322+R327+R338</f>
        <v>48.659414759999997</v>
      </c>
      <c r="S128" s="220"/>
      <c r="T128" s="222">
        <f>T129+T254+T268+T272+T288+T322+T327+T338</f>
        <v>5.8192000000000004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81</v>
      </c>
      <c r="AT128" s="224" t="s">
        <v>73</v>
      </c>
      <c r="AU128" s="224" t="s">
        <v>12</v>
      </c>
      <c r="AY128" s="223" t="s">
        <v>164</v>
      </c>
      <c r="BK128" s="225">
        <f>BK129+BK254+BK268+BK272+BK288+BK322+BK327+BK338</f>
        <v>0</v>
      </c>
    </row>
    <row r="129" s="12" customFormat="1" ht="22.8" customHeight="1">
      <c r="A129" s="12"/>
      <c r="B129" s="212"/>
      <c r="C129" s="213"/>
      <c r="D129" s="214" t="s">
        <v>73</v>
      </c>
      <c r="E129" s="226" t="s">
        <v>81</v>
      </c>
      <c r="F129" s="226" t="s">
        <v>165</v>
      </c>
      <c r="G129" s="213"/>
      <c r="H129" s="213"/>
      <c r="I129" s="216"/>
      <c r="J129" s="227">
        <f>BK129</f>
        <v>0</v>
      </c>
      <c r="K129" s="213"/>
      <c r="L129" s="218"/>
      <c r="M129" s="219"/>
      <c r="N129" s="220"/>
      <c r="O129" s="220"/>
      <c r="P129" s="221">
        <f>SUM(P130:P253)</f>
        <v>0</v>
      </c>
      <c r="Q129" s="220"/>
      <c r="R129" s="221">
        <f>SUM(R130:R253)</f>
        <v>27.0607896</v>
      </c>
      <c r="S129" s="220"/>
      <c r="T129" s="222">
        <f>SUM(T130:T253)</f>
        <v>5.8192000000000004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81</v>
      </c>
      <c r="AT129" s="224" t="s">
        <v>73</v>
      </c>
      <c r="AU129" s="224" t="s">
        <v>81</v>
      </c>
      <c r="AY129" s="223" t="s">
        <v>164</v>
      </c>
      <c r="BK129" s="225">
        <f>SUM(BK130:BK253)</f>
        <v>0</v>
      </c>
    </row>
    <row r="130" s="2" customFormat="1" ht="24.15" customHeight="1">
      <c r="A130" s="39"/>
      <c r="B130" s="40"/>
      <c r="C130" s="228" t="s">
        <v>81</v>
      </c>
      <c r="D130" s="228" t="s">
        <v>166</v>
      </c>
      <c r="E130" s="229" t="s">
        <v>1562</v>
      </c>
      <c r="F130" s="230" t="s">
        <v>1563</v>
      </c>
      <c r="G130" s="231" t="s">
        <v>169</v>
      </c>
      <c r="H130" s="232">
        <v>3.52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0.17000000000000001</v>
      </c>
      <c r="T130" s="239">
        <f>S130*H130</f>
        <v>0.59840000000000004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1958</v>
      </c>
    </row>
    <row r="131" s="14" customFormat="1">
      <c r="A131" s="14"/>
      <c r="B131" s="254"/>
      <c r="C131" s="255"/>
      <c r="D131" s="244" t="s">
        <v>172</v>
      </c>
      <c r="E131" s="256" t="s">
        <v>1</v>
      </c>
      <c r="F131" s="257" t="s">
        <v>198</v>
      </c>
      <c r="G131" s="255"/>
      <c r="H131" s="256" t="s">
        <v>1</v>
      </c>
      <c r="I131" s="258"/>
      <c r="J131" s="255"/>
      <c r="K131" s="255"/>
      <c r="L131" s="259"/>
      <c r="M131" s="260"/>
      <c r="N131" s="261"/>
      <c r="O131" s="261"/>
      <c r="P131" s="261"/>
      <c r="Q131" s="261"/>
      <c r="R131" s="261"/>
      <c r="S131" s="261"/>
      <c r="T131" s="26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3" t="s">
        <v>172</v>
      </c>
      <c r="AU131" s="263" t="s">
        <v>83</v>
      </c>
      <c r="AV131" s="14" t="s">
        <v>81</v>
      </c>
      <c r="AW131" s="14" t="s">
        <v>31</v>
      </c>
      <c r="AX131" s="14" t="s">
        <v>12</v>
      </c>
      <c r="AY131" s="263" t="s">
        <v>164</v>
      </c>
    </row>
    <row r="132" s="14" customFormat="1">
      <c r="A132" s="14"/>
      <c r="B132" s="254"/>
      <c r="C132" s="255"/>
      <c r="D132" s="244" t="s">
        <v>172</v>
      </c>
      <c r="E132" s="256" t="s">
        <v>1</v>
      </c>
      <c r="F132" s="257" t="s">
        <v>1959</v>
      </c>
      <c r="G132" s="255"/>
      <c r="H132" s="256" t="s">
        <v>1</v>
      </c>
      <c r="I132" s="258"/>
      <c r="J132" s="255"/>
      <c r="K132" s="255"/>
      <c r="L132" s="259"/>
      <c r="M132" s="260"/>
      <c r="N132" s="261"/>
      <c r="O132" s="261"/>
      <c r="P132" s="261"/>
      <c r="Q132" s="261"/>
      <c r="R132" s="261"/>
      <c r="S132" s="261"/>
      <c r="T132" s="26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3" t="s">
        <v>172</v>
      </c>
      <c r="AU132" s="263" t="s">
        <v>83</v>
      </c>
      <c r="AV132" s="14" t="s">
        <v>81</v>
      </c>
      <c r="AW132" s="14" t="s">
        <v>31</v>
      </c>
      <c r="AX132" s="14" t="s">
        <v>12</v>
      </c>
      <c r="AY132" s="263" t="s">
        <v>164</v>
      </c>
    </row>
    <row r="133" s="13" customFormat="1">
      <c r="A133" s="13"/>
      <c r="B133" s="242"/>
      <c r="C133" s="243"/>
      <c r="D133" s="244" t="s">
        <v>172</v>
      </c>
      <c r="E133" s="245" t="s">
        <v>1</v>
      </c>
      <c r="F133" s="246" t="s">
        <v>1960</v>
      </c>
      <c r="G133" s="243"/>
      <c r="H133" s="247">
        <v>3.52</v>
      </c>
      <c r="I133" s="248"/>
      <c r="J133" s="243"/>
      <c r="K133" s="243"/>
      <c r="L133" s="249"/>
      <c r="M133" s="250"/>
      <c r="N133" s="251"/>
      <c r="O133" s="251"/>
      <c r="P133" s="251"/>
      <c r="Q133" s="251"/>
      <c r="R133" s="251"/>
      <c r="S133" s="251"/>
      <c r="T133" s="25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3" t="s">
        <v>172</v>
      </c>
      <c r="AU133" s="253" t="s">
        <v>83</v>
      </c>
      <c r="AV133" s="13" t="s">
        <v>83</v>
      </c>
      <c r="AW133" s="13" t="s">
        <v>31</v>
      </c>
      <c r="AX133" s="13" t="s">
        <v>12</v>
      </c>
      <c r="AY133" s="253" t="s">
        <v>164</v>
      </c>
    </row>
    <row r="134" s="15" customFormat="1">
      <c r="A134" s="15"/>
      <c r="B134" s="264"/>
      <c r="C134" s="265"/>
      <c r="D134" s="244" t="s">
        <v>172</v>
      </c>
      <c r="E134" s="266" t="s">
        <v>1</v>
      </c>
      <c r="F134" s="267" t="s">
        <v>180</v>
      </c>
      <c r="G134" s="265"/>
      <c r="H134" s="268">
        <v>3.52</v>
      </c>
      <c r="I134" s="269"/>
      <c r="J134" s="265"/>
      <c r="K134" s="265"/>
      <c r="L134" s="270"/>
      <c r="M134" s="271"/>
      <c r="N134" s="272"/>
      <c r="O134" s="272"/>
      <c r="P134" s="272"/>
      <c r="Q134" s="272"/>
      <c r="R134" s="272"/>
      <c r="S134" s="272"/>
      <c r="T134" s="27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4" t="s">
        <v>172</v>
      </c>
      <c r="AU134" s="274" t="s">
        <v>83</v>
      </c>
      <c r="AV134" s="15" t="s">
        <v>170</v>
      </c>
      <c r="AW134" s="15" t="s">
        <v>31</v>
      </c>
      <c r="AX134" s="15" t="s">
        <v>81</v>
      </c>
      <c r="AY134" s="274" t="s">
        <v>164</v>
      </c>
    </row>
    <row r="135" s="2" customFormat="1" ht="24.15" customHeight="1">
      <c r="A135" s="39"/>
      <c r="B135" s="40"/>
      <c r="C135" s="228" t="s">
        <v>83</v>
      </c>
      <c r="D135" s="228" t="s">
        <v>166</v>
      </c>
      <c r="E135" s="229" t="s">
        <v>1567</v>
      </c>
      <c r="F135" s="230" t="s">
        <v>1568</v>
      </c>
      <c r="G135" s="231" t="s">
        <v>169</v>
      </c>
      <c r="H135" s="232">
        <v>3.52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0.28999999999999998</v>
      </c>
      <c r="T135" s="239">
        <f>S135*H135</f>
        <v>1.0207999999999999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1961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198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1959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1960</v>
      </c>
      <c r="G138" s="243"/>
      <c r="H138" s="247">
        <v>3.52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3.52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181</v>
      </c>
      <c r="D140" s="228" t="s">
        <v>166</v>
      </c>
      <c r="E140" s="229" t="s">
        <v>1580</v>
      </c>
      <c r="F140" s="230" t="s">
        <v>1581</v>
      </c>
      <c r="G140" s="231" t="s">
        <v>169</v>
      </c>
      <c r="H140" s="232">
        <v>6.7199999999999998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0.625</v>
      </c>
      <c r="T140" s="239">
        <f>S140*H140</f>
        <v>4.2000000000000002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1962</v>
      </c>
    </row>
    <row r="141" s="14" customFormat="1">
      <c r="A141" s="14"/>
      <c r="B141" s="254"/>
      <c r="C141" s="255"/>
      <c r="D141" s="244" t="s">
        <v>172</v>
      </c>
      <c r="E141" s="256" t="s">
        <v>1</v>
      </c>
      <c r="F141" s="257" t="s">
        <v>198</v>
      </c>
      <c r="G141" s="255"/>
      <c r="H141" s="256" t="s">
        <v>1</v>
      </c>
      <c r="I141" s="258"/>
      <c r="J141" s="255"/>
      <c r="K141" s="255"/>
      <c r="L141" s="259"/>
      <c r="M141" s="260"/>
      <c r="N141" s="261"/>
      <c r="O141" s="261"/>
      <c r="P141" s="261"/>
      <c r="Q141" s="261"/>
      <c r="R141" s="261"/>
      <c r="S141" s="261"/>
      <c r="T141" s="26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63" t="s">
        <v>172</v>
      </c>
      <c r="AU141" s="263" t="s">
        <v>83</v>
      </c>
      <c r="AV141" s="14" t="s">
        <v>81</v>
      </c>
      <c r="AW141" s="14" t="s">
        <v>31</v>
      </c>
      <c r="AX141" s="14" t="s">
        <v>12</v>
      </c>
      <c r="AY141" s="263" t="s">
        <v>164</v>
      </c>
    </row>
    <row r="142" s="14" customFormat="1">
      <c r="A142" s="14"/>
      <c r="B142" s="254"/>
      <c r="C142" s="255"/>
      <c r="D142" s="244" t="s">
        <v>172</v>
      </c>
      <c r="E142" s="256" t="s">
        <v>1</v>
      </c>
      <c r="F142" s="257" t="s">
        <v>1963</v>
      </c>
      <c r="G142" s="255"/>
      <c r="H142" s="256" t="s">
        <v>1</v>
      </c>
      <c r="I142" s="258"/>
      <c r="J142" s="255"/>
      <c r="K142" s="255"/>
      <c r="L142" s="259"/>
      <c r="M142" s="260"/>
      <c r="N142" s="261"/>
      <c r="O142" s="261"/>
      <c r="P142" s="261"/>
      <c r="Q142" s="261"/>
      <c r="R142" s="261"/>
      <c r="S142" s="261"/>
      <c r="T142" s="26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63" t="s">
        <v>172</v>
      </c>
      <c r="AU142" s="263" t="s">
        <v>83</v>
      </c>
      <c r="AV142" s="14" t="s">
        <v>81</v>
      </c>
      <c r="AW142" s="14" t="s">
        <v>31</v>
      </c>
      <c r="AX142" s="14" t="s">
        <v>12</v>
      </c>
      <c r="AY142" s="263" t="s">
        <v>164</v>
      </c>
    </row>
    <row r="143" s="13" customFormat="1">
      <c r="A143" s="13"/>
      <c r="B143" s="242"/>
      <c r="C143" s="243"/>
      <c r="D143" s="244" t="s">
        <v>172</v>
      </c>
      <c r="E143" s="245" t="s">
        <v>1</v>
      </c>
      <c r="F143" s="246" t="s">
        <v>1964</v>
      </c>
      <c r="G143" s="243"/>
      <c r="H143" s="247">
        <v>6.7199999999999998</v>
      </c>
      <c r="I143" s="248"/>
      <c r="J143" s="243"/>
      <c r="K143" s="243"/>
      <c r="L143" s="249"/>
      <c r="M143" s="250"/>
      <c r="N143" s="251"/>
      <c r="O143" s="251"/>
      <c r="P143" s="251"/>
      <c r="Q143" s="251"/>
      <c r="R143" s="251"/>
      <c r="S143" s="251"/>
      <c r="T143" s="25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3" t="s">
        <v>172</v>
      </c>
      <c r="AU143" s="253" t="s">
        <v>83</v>
      </c>
      <c r="AV143" s="13" t="s">
        <v>83</v>
      </c>
      <c r="AW143" s="13" t="s">
        <v>31</v>
      </c>
      <c r="AX143" s="13" t="s">
        <v>12</v>
      </c>
      <c r="AY143" s="253" t="s">
        <v>164</v>
      </c>
    </row>
    <row r="144" s="15" customFormat="1">
      <c r="A144" s="15"/>
      <c r="B144" s="264"/>
      <c r="C144" s="265"/>
      <c r="D144" s="244" t="s">
        <v>172</v>
      </c>
      <c r="E144" s="266" t="s">
        <v>1</v>
      </c>
      <c r="F144" s="267" t="s">
        <v>180</v>
      </c>
      <c r="G144" s="265"/>
      <c r="H144" s="268">
        <v>6.7199999999999998</v>
      </c>
      <c r="I144" s="269"/>
      <c r="J144" s="265"/>
      <c r="K144" s="265"/>
      <c r="L144" s="270"/>
      <c r="M144" s="271"/>
      <c r="N144" s="272"/>
      <c r="O144" s="272"/>
      <c r="P144" s="272"/>
      <c r="Q144" s="272"/>
      <c r="R144" s="272"/>
      <c r="S144" s="272"/>
      <c r="T144" s="273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4" t="s">
        <v>172</v>
      </c>
      <c r="AU144" s="274" t="s">
        <v>83</v>
      </c>
      <c r="AV144" s="15" t="s">
        <v>170</v>
      </c>
      <c r="AW144" s="15" t="s">
        <v>31</v>
      </c>
      <c r="AX144" s="15" t="s">
        <v>81</v>
      </c>
      <c r="AY144" s="274" t="s">
        <v>164</v>
      </c>
    </row>
    <row r="145" s="2" customFormat="1" ht="24.15" customHeight="1">
      <c r="A145" s="39"/>
      <c r="B145" s="40"/>
      <c r="C145" s="228" t="s">
        <v>170</v>
      </c>
      <c r="D145" s="228" t="s">
        <v>166</v>
      </c>
      <c r="E145" s="229" t="s">
        <v>255</v>
      </c>
      <c r="F145" s="230" t="s">
        <v>256</v>
      </c>
      <c r="G145" s="231" t="s">
        <v>257</v>
      </c>
      <c r="H145" s="232">
        <v>40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3.0000000000000001E-05</v>
      </c>
      <c r="R145" s="238">
        <f>Q145*H145</f>
        <v>0.0012000000000000001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170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170</v>
      </c>
      <c r="BM145" s="240" t="s">
        <v>1965</v>
      </c>
    </row>
    <row r="146" s="13" customFormat="1">
      <c r="A146" s="13"/>
      <c r="B146" s="242"/>
      <c r="C146" s="243"/>
      <c r="D146" s="244" t="s">
        <v>172</v>
      </c>
      <c r="E146" s="245" t="s">
        <v>1</v>
      </c>
      <c r="F146" s="246" t="s">
        <v>1598</v>
      </c>
      <c r="G146" s="243"/>
      <c r="H146" s="247">
        <v>40</v>
      </c>
      <c r="I146" s="248"/>
      <c r="J146" s="243"/>
      <c r="K146" s="243"/>
      <c r="L146" s="249"/>
      <c r="M146" s="250"/>
      <c r="N146" s="251"/>
      <c r="O146" s="251"/>
      <c r="P146" s="251"/>
      <c r="Q146" s="251"/>
      <c r="R146" s="251"/>
      <c r="S146" s="251"/>
      <c r="T146" s="25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3" t="s">
        <v>172</v>
      </c>
      <c r="AU146" s="253" t="s">
        <v>83</v>
      </c>
      <c r="AV146" s="13" t="s">
        <v>83</v>
      </c>
      <c r="AW146" s="13" t="s">
        <v>31</v>
      </c>
      <c r="AX146" s="13" t="s">
        <v>81</v>
      </c>
      <c r="AY146" s="253" t="s">
        <v>164</v>
      </c>
    </row>
    <row r="147" s="2" customFormat="1" ht="24.15" customHeight="1">
      <c r="A147" s="39"/>
      <c r="B147" s="40"/>
      <c r="C147" s="228" t="s">
        <v>194</v>
      </c>
      <c r="D147" s="228" t="s">
        <v>166</v>
      </c>
      <c r="E147" s="229" t="s">
        <v>261</v>
      </c>
      <c r="F147" s="230" t="s">
        <v>262</v>
      </c>
      <c r="G147" s="231" t="s">
        <v>263</v>
      </c>
      <c r="H147" s="232">
        <v>5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170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170</v>
      </c>
      <c r="BM147" s="240" t="s">
        <v>1966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194</v>
      </c>
      <c r="G148" s="243"/>
      <c r="H148" s="247">
        <v>5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81</v>
      </c>
      <c r="AY148" s="253" t="s">
        <v>164</v>
      </c>
    </row>
    <row r="149" s="2" customFormat="1" ht="33" customHeight="1">
      <c r="A149" s="39"/>
      <c r="B149" s="40"/>
      <c r="C149" s="228" t="s">
        <v>201</v>
      </c>
      <c r="D149" s="228" t="s">
        <v>166</v>
      </c>
      <c r="E149" s="229" t="s">
        <v>1967</v>
      </c>
      <c r="F149" s="230" t="s">
        <v>1968</v>
      </c>
      <c r="G149" s="231" t="s">
        <v>269</v>
      </c>
      <c r="H149" s="232">
        <v>7.9341600000000003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170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170</v>
      </c>
      <c r="BM149" s="240" t="s">
        <v>1969</v>
      </c>
    </row>
    <row r="150" s="14" customFormat="1">
      <c r="A150" s="14"/>
      <c r="B150" s="254"/>
      <c r="C150" s="255"/>
      <c r="D150" s="244" t="s">
        <v>172</v>
      </c>
      <c r="E150" s="256" t="s">
        <v>1</v>
      </c>
      <c r="F150" s="257" t="s">
        <v>295</v>
      </c>
      <c r="G150" s="255"/>
      <c r="H150" s="256" t="s">
        <v>1</v>
      </c>
      <c r="I150" s="258"/>
      <c r="J150" s="255"/>
      <c r="K150" s="255"/>
      <c r="L150" s="259"/>
      <c r="M150" s="260"/>
      <c r="N150" s="261"/>
      <c r="O150" s="261"/>
      <c r="P150" s="261"/>
      <c r="Q150" s="261"/>
      <c r="R150" s="261"/>
      <c r="S150" s="261"/>
      <c r="T150" s="26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63" t="s">
        <v>172</v>
      </c>
      <c r="AU150" s="263" t="s">
        <v>83</v>
      </c>
      <c r="AV150" s="14" t="s">
        <v>81</v>
      </c>
      <c r="AW150" s="14" t="s">
        <v>31</v>
      </c>
      <c r="AX150" s="14" t="s">
        <v>12</v>
      </c>
      <c r="AY150" s="263" t="s">
        <v>164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1970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3" customFormat="1">
      <c r="A152" s="13"/>
      <c r="B152" s="242"/>
      <c r="C152" s="243"/>
      <c r="D152" s="244" t="s">
        <v>172</v>
      </c>
      <c r="E152" s="245" t="s">
        <v>1</v>
      </c>
      <c r="F152" s="246" t="s">
        <v>1971</v>
      </c>
      <c r="G152" s="243"/>
      <c r="H152" s="247">
        <v>80.819999999999993</v>
      </c>
      <c r="I152" s="248"/>
      <c r="J152" s="243"/>
      <c r="K152" s="243"/>
      <c r="L152" s="249"/>
      <c r="M152" s="250"/>
      <c r="N152" s="251"/>
      <c r="O152" s="251"/>
      <c r="P152" s="251"/>
      <c r="Q152" s="251"/>
      <c r="R152" s="251"/>
      <c r="S152" s="251"/>
      <c r="T152" s="252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53" t="s">
        <v>172</v>
      </c>
      <c r="AU152" s="253" t="s">
        <v>83</v>
      </c>
      <c r="AV152" s="13" t="s">
        <v>83</v>
      </c>
      <c r="AW152" s="13" t="s">
        <v>31</v>
      </c>
      <c r="AX152" s="13" t="s">
        <v>12</v>
      </c>
      <c r="AY152" s="25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1972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3" customFormat="1">
      <c r="A154" s="13"/>
      <c r="B154" s="242"/>
      <c r="C154" s="243"/>
      <c r="D154" s="244" t="s">
        <v>172</v>
      </c>
      <c r="E154" s="245" t="s">
        <v>1</v>
      </c>
      <c r="F154" s="246" t="s">
        <v>1973</v>
      </c>
      <c r="G154" s="243"/>
      <c r="H154" s="247">
        <v>-1.4783999999999999</v>
      </c>
      <c r="I154" s="248"/>
      <c r="J154" s="243"/>
      <c r="K154" s="243"/>
      <c r="L154" s="249"/>
      <c r="M154" s="250"/>
      <c r="N154" s="251"/>
      <c r="O154" s="251"/>
      <c r="P154" s="251"/>
      <c r="Q154" s="251"/>
      <c r="R154" s="251"/>
      <c r="S154" s="251"/>
      <c r="T154" s="252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53" t="s">
        <v>172</v>
      </c>
      <c r="AU154" s="253" t="s">
        <v>83</v>
      </c>
      <c r="AV154" s="13" t="s">
        <v>83</v>
      </c>
      <c r="AW154" s="13" t="s">
        <v>31</v>
      </c>
      <c r="AX154" s="13" t="s">
        <v>12</v>
      </c>
      <c r="AY154" s="253" t="s">
        <v>164</v>
      </c>
    </row>
    <row r="155" s="15" customFormat="1">
      <c r="A155" s="15"/>
      <c r="B155" s="264"/>
      <c r="C155" s="265"/>
      <c r="D155" s="244" t="s">
        <v>172</v>
      </c>
      <c r="E155" s="266" t="s">
        <v>1</v>
      </c>
      <c r="F155" s="267" t="s">
        <v>180</v>
      </c>
      <c r="G155" s="265"/>
      <c r="H155" s="268">
        <v>79.3416</v>
      </c>
      <c r="I155" s="269"/>
      <c r="J155" s="265"/>
      <c r="K155" s="265"/>
      <c r="L155" s="270"/>
      <c r="M155" s="271"/>
      <c r="N155" s="272"/>
      <c r="O155" s="272"/>
      <c r="P155" s="272"/>
      <c r="Q155" s="272"/>
      <c r="R155" s="272"/>
      <c r="S155" s="272"/>
      <c r="T155" s="273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74" t="s">
        <v>172</v>
      </c>
      <c r="AU155" s="274" t="s">
        <v>83</v>
      </c>
      <c r="AV155" s="15" t="s">
        <v>170</v>
      </c>
      <c r="AW155" s="15" t="s">
        <v>31</v>
      </c>
      <c r="AX155" s="15" t="s">
        <v>81</v>
      </c>
      <c r="AY155" s="274" t="s">
        <v>164</v>
      </c>
    </row>
    <row r="156" s="13" customFormat="1">
      <c r="A156" s="13"/>
      <c r="B156" s="242"/>
      <c r="C156" s="243"/>
      <c r="D156" s="244" t="s">
        <v>172</v>
      </c>
      <c r="E156" s="243"/>
      <c r="F156" s="246" t="s">
        <v>1974</v>
      </c>
      <c r="G156" s="243"/>
      <c r="H156" s="247">
        <v>7.9341600000000003</v>
      </c>
      <c r="I156" s="248"/>
      <c r="J156" s="243"/>
      <c r="K156" s="243"/>
      <c r="L156" s="249"/>
      <c r="M156" s="250"/>
      <c r="N156" s="251"/>
      <c r="O156" s="251"/>
      <c r="P156" s="251"/>
      <c r="Q156" s="251"/>
      <c r="R156" s="251"/>
      <c r="S156" s="251"/>
      <c r="T156" s="252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53" t="s">
        <v>172</v>
      </c>
      <c r="AU156" s="253" t="s">
        <v>83</v>
      </c>
      <c r="AV156" s="13" t="s">
        <v>83</v>
      </c>
      <c r="AW156" s="13" t="s">
        <v>4</v>
      </c>
      <c r="AX156" s="13" t="s">
        <v>81</v>
      </c>
      <c r="AY156" s="253" t="s">
        <v>164</v>
      </c>
    </row>
    <row r="157" s="2" customFormat="1" ht="33" customHeight="1">
      <c r="A157" s="39"/>
      <c r="B157" s="40"/>
      <c r="C157" s="228" t="s">
        <v>216</v>
      </c>
      <c r="D157" s="228" t="s">
        <v>166</v>
      </c>
      <c r="E157" s="229" t="s">
        <v>1975</v>
      </c>
      <c r="F157" s="230" t="s">
        <v>1976</v>
      </c>
      <c r="G157" s="231" t="s">
        <v>269</v>
      </c>
      <c r="H157" s="232">
        <v>31.736640000000001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170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170</v>
      </c>
      <c r="BM157" s="240" t="s">
        <v>1977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346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4" customFormat="1">
      <c r="A159" s="14"/>
      <c r="B159" s="254"/>
      <c r="C159" s="255"/>
      <c r="D159" s="244" t="s">
        <v>172</v>
      </c>
      <c r="E159" s="256" t="s">
        <v>1</v>
      </c>
      <c r="F159" s="257" t="s">
        <v>1970</v>
      </c>
      <c r="G159" s="255"/>
      <c r="H159" s="256" t="s">
        <v>1</v>
      </c>
      <c r="I159" s="258"/>
      <c r="J159" s="255"/>
      <c r="K159" s="255"/>
      <c r="L159" s="259"/>
      <c r="M159" s="260"/>
      <c r="N159" s="261"/>
      <c r="O159" s="261"/>
      <c r="P159" s="261"/>
      <c r="Q159" s="261"/>
      <c r="R159" s="261"/>
      <c r="S159" s="261"/>
      <c r="T159" s="26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63" t="s">
        <v>172</v>
      </c>
      <c r="AU159" s="263" t="s">
        <v>83</v>
      </c>
      <c r="AV159" s="14" t="s">
        <v>81</v>
      </c>
      <c r="AW159" s="14" t="s">
        <v>31</v>
      </c>
      <c r="AX159" s="14" t="s">
        <v>12</v>
      </c>
      <c r="AY159" s="263" t="s">
        <v>164</v>
      </c>
    </row>
    <row r="160" s="13" customFormat="1">
      <c r="A160" s="13"/>
      <c r="B160" s="242"/>
      <c r="C160" s="243"/>
      <c r="D160" s="244" t="s">
        <v>172</v>
      </c>
      <c r="E160" s="245" t="s">
        <v>1</v>
      </c>
      <c r="F160" s="246" t="s">
        <v>1971</v>
      </c>
      <c r="G160" s="243"/>
      <c r="H160" s="247">
        <v>80.819999999999993</v>
      </c>
      <c r="I160" s="248"/>
      <c r="J160" s="243"/>
      <c r="K160" s="243"/>
      <c r="L160" s="249"/>
      <c r="M160" s="250"/>
      <c r="N160" s="251"/>
      <c r="O160" s="251"/>
      <c r="P160" s="251"/>
      <c r="Q160" s="251"/>
      <c r="R160" s="251"/>
      <c r="S160" s="251"/>
      <c r="T160" s="25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3" t="s">
        <v>172</v>
      </c>
      <c r="AU160" s="253" t="s">
        <v>83</v>
      </c>
      <c r="AV160" s="13" t="s">
        <v>83</v>
      </c>
      <c r="AW160" s="13" t="s">
        <v>31</v>
      </c>
      <c r="AX160" s="13" t="s">
        <v>12</v>
      </c>
      <c r="AY160" s="253" t="s">
        <v>164</v>
      </c>
    </row>
    <row r="161" s="14" customFormat="1">
      <c r="A161" s="14"/>
      <c r="B161" s="254"/>
      <c r="C161" s="255"/>
      <c r="D161" s="244" t="s">
        <v>172</v>
      </c>
      <c r="E161" s="256" t="s">
        <v>1</v>
      </c>
      <c r="F161" s="257" t="s">
        <v>1972</v>
      </c>
      <c r="G161" s="255"/>
      <c r="H161" s="256" t="s">
        <v>1</v>
      </c>
      <c r="I161" s="258"/>
      <c r="J161" s="255"/>
      <c r="K161" s="255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172</v>
      </c>
      <c r="AU161" s="263" t="s">
        <v>83</v>
      </c>
      <c r="AV161" s="14" t="s">
        <v>81</v>
      </c>
      <c r="AW161" s="14" t="s">
        <v>31</v>
      </c>
      <c r="AX161" s="14" t="s">
        <v>12</v>
      </c>
      <c r="AY161" s="263" t="s">
        <v>164</v>
      </c>
    </row>
    <row r="162" s="13" customFormat="1">
      <c r="A162" s="13"/>
      <c r="B162" s="242"/>
      <c r="C162" s="243"/>
      <c r="D162" s="244" t="s">
        <v>172</v>
      </c>
      <c r="E162" s="245" t="s">
        <v>1</v>
      </c>
      <c r="F162" s="246" t="s">
        <v>1973</v>
      </c>
      <c r="G162" s="243"/>
      <c r="H162" s="247">
        <v>-1.4783999999999999</v>
      </c>
      <c r="I162" s="248"/>
      <c r="J162" s="243"/>
      <c r="K162" s="243"/>
      <c r="L162" s="249"/>
      <c r="M162" s="250"/>
      <c r="N162" s="251"/>
      <c r="O162" s="251"/>
      <c r="P162" s="251"/>
      <c r="Q162" s="251"/>
      <c r="R162" s="251"/>
      <c r="S162" s="251"/>
      <c r="T162" s="25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3" t="s">
        <v>172</v>
      </c>
      <c r="AU162" s="253" t="s">
        <v>83</v>
      </c>
      <c r="AV162" s="13" t="s">
        <v>83</v>
      </c>
      <c r="AW162" s="13" t="s">
        <v>31</v>
      </c>
      <c r="AX162" s="13" t="s">
        <v>12</v>
      </c>
      <c r="AY162" s="253" t="s">
        <v>164</v>
      </c>
    </row>
    <row r="163" s="15" customFormat="1">
      <c r="A163" s="15"/>
      <c r="B163" s="264"/>
      <c r="C163" s="265"/>
      <c r="D163" s="244" t="s">
        <v>172</v>
      </c>
      <c r="E163" s="266" t="s">
        <v>1</v>
      </c>
      <c r="F163" s="267" t="s">
        <v>180</v>
      </c>
      <c r="G163" s="265"/>
      <c r="H163" s="268">
        <v>79.3416</v>
      </c>
      <c r="I163" s="269"/>
      <c r="J163" s="265"/>
      <c r="K163" s="265"/>
      <c r="L163" s="270"/>
      <c r="M163" s="271"/>
      <c r="N163" s="272"/>
      <c r="O163" s="272"/>
      <c r="P163" s="272"/>
      <c r="Q163" s="272"/>
      <c r="R163" s="272"/>
      <c r="S163" s="272"/>
      <c r="T163" s="273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T163" s="274" t="s">
        <v>172</v>
      </c>
      <c r="AU163" s="274" t="s">
        <v>83</v>
      </c>
      <c r="AV163" s="15" t="s">
        <v>170</v>
      </c>
      <c r="AW163" s="15" t="s">
        <v>31</v>
      </c>
      <c r="AX163" s="15" t="s">
        <v>81</v>
      </c>
      <c r="AY163" s="274" t="s">
        <v>164</v>
      </c>
    </row>
    <row r="164" s="13" customFormat="1">
      <c r="A164" s="13"/>
      <c r="B164" s="242"/>
      <c r="C164" s="243"/>
      <c r="D164" s="244" t="s">
        <v>172</v>
      </c>
      <c r="E164" s="243"/>
      <c r="F164" s="246" t="s">
        <v>1978</v>
      </c>
      <c r="G164" s="243"/>
      <c r="H164" s="247">
        <v>31.736640000000001</v>
      </c>
      <c r="I164" s="248"/>
      <c r="J164" s="243"/>
      <c r="K164" s="243"/>
      <c r="L164" s="249"/>
      <c r="M164" s="250"/>
      <c r="N164" s="251"/>
      <c r="O164" s="251"/>
      <c r="P164" s="251"/>
      <c r="Q164" s="251"/>
      <c r="R164" s="251"/>
      <c r="S164" s="251"/>
      <c r="T164" s="252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53" t="s">
        <v>172</v>
      </c>
      <c r="AU164" s="253" t="s">
        <v>83</v>
      </c>
      <c r="AV164" s="13" t="s">
        <v>83</v>
      </c>
      <c r="AW164" s="13" t="s">
        <v>4</v>
      </c>
      <c r="AX164" s="13" t="s">
        <v>81</v>
      </c>
      <c r="AY164" s="253" t="s">
        <v>164</v>
      </c>
    </row>
    <row r="165" s="2" customFormat="1" ht="33" customHeight="1">
      <c r="A165" s="39"/>
      <c r="B165" s="40"/>
      <c r="C165" s="228" t="s">
        <v>222</v>
      </c>
      <c r="D165" s="228" t="s">
        <v>166</v>
      </c>
      <c r="E165" s="229" t="s">
        <v>1979</v>
      </c>
      <c r="F165" s="230" t="s">
        <v>1980</v>
      </c>
      <c r="G165" s="231" t="s">
        <v>269</v>
      </c>
      <c r="H165" s="232">
        <v>39.6708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170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170</v>
      </c>
      <c r="BM165" s="240" t="s">
        <v>1981</v>
      </c>
    </row>
    <row r="166" s="14" customFormat="1">
      <c r="A166" s="14"/>
      <c r="B166" s="254"/>
      <c r="C166" s="255"/>
      <c r="D166" s="244" t="s">
        <v>172</v>
      </c>
      <c r="E166" s="256" t="s">
        <v>1</v>
      </c>
      <c r="F166" s="257" t="s">
        <v>352</v>
      </c>
      <c r="G166" s="255"/>
      <c r="H166" s="256" t="s">
        <v>1</v>
      </c>
      <c r="I166" s="258"/>
      <c r="J166" s="255"/>
      <c r="K166" s="255"/>
      <c r="L166" s="259"/>
      <c r="M166" s="260"/>
      <c r="N166" s="261"/>
      <c r="O166" s="261"/>
      <c r="P166" s="261"/>
      <c r="Q166" s="261"/>
      <c r="R166" s="261"/>
      <c r="S166" s="261"/>
      <c r="T166" s="26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63" t="s">
        <v>172</v>
      </c>
      <c r="AU166" s="263" t="s">
        <v>83</v>
      </c>
      <c r="AV166" s="14" t="s">
        <v>81</v>
      </c>
      <c r="AW166" s="14" t="s">
        <v>31</v>
      </c>
      <c r="AX166" s="14" t="s">
        <v>12</v>
      </c>
      <c r="AY166" s="263" t="s">
        <v>164</v>
      </c>
    </row>
    <row r="167" s="14" customFormat="1">
      <c r="A167" s="14"/>
      <c r="B167" s="254"/>
      <c r="C167" s="255"/>
      <c r="D167" s="244" t="s">
        <v>172</v>
      </c>
      <c r="E167" s="256" t="s">
        <v>1</v>
      </c>
      <c r="F167" s="257" t="s">
        <v>1970</v>
      </c>
      <c r="G167" s="255"/>
      <c r="H167" s="256" t="s">
        <v>1</v>
      </c>
      <c r="I167" s="258"/>
      <c r="J167" s="255"/>
      <c r="K167" s="255"/>
      <c r="L167" s="259"/>
      <c r="M167" s="260"/>
      <c r="N167" s="261"/>
      <c r="O167" s="261"/>
      <c r="P167" s="261"/>
      <c r="Q167" s="261"/>
      <c r="R167" s="261"/>
      <c r="S167" s="261"/>
      <c r="T167" s="26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63" t="s">
        <v>172</v>
      </c>
      <c r="AU167" s="263" t="s">
        <v>83</v>
      </c>
      <c r="AV167" s="14" t="s">
        <v>81</v>
      </c>
      <c r="AW167" s="14" t="s">
        <v>31</v>
      </c>
      <c r="AX167" s="14" t="s">
        <v>12</v>
      </c>
      <c r="AY167" s="263" t="s">
        <v>164</v>
      </c>
    </row>
    <row r="168" s="13" customFormat="1">
      <c r="A168" s="13"/>
      <c r="B168" s="242"/>
      <c r="C168" s="243"/>
      <c r="D168" s="244" t="s">
        <v>172</v>
      </c>
      <c r="E168" s="245" t="s">
        <v>1</v>
      </c>
      <c r="F168" s="246" t="s">
        <v>1971</v>
      </c>
      <c r="G168" s="243"/>
      <c r="H168" s="247">
        <v>80.819999999999993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31</v>
      </c>
      <c r="AX168" s="13" t="s">
        <v>12</v>
      </c>
      <c r="AY168" s="253" t="s">
        <v>164</v>
      </c>
    </row>
    <row r="169" s="14" customFormat="1">
      <c r="A169" s="14"/>
      <c r="B169" s="254"/>
      <c r="C169" s="255"/>
      <c r="D169" s="244" t="s">
        <v>172</v>
      </c>
      <c r="E169" s="256" t="s">
        <v>1</v>
      </c>
      <c r="F169" s="257" t="s">
        <v>1972</v>
      </c>
      <c r="G169" s="255"/>
      <c r="H169" s="256" t="s">
        <v>1</v>
      </c>
      <c r="I169" s="258"/>
      <c r="J169" s="255"/>
      <c r="K169" s="255"/>
      <c r="L169" s="259"/>
      <c r="M169" s="260"/>
      <c r="N169" s="261"/>
      <c r="O169" s="261"/>
      <c r="P169" s="261"/>
      <c r="Q169" s="261"/>
      <c r="R169" s="261"/>
      <c r="S169" s="261"/>
      <c r="T169" s="26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63" t="s">
        <v>172</v>
      </c>
      <c r="AU169" s="263" t="s">
        <v>83</v>
      </c>
      <c r="AV169" s="14" t="s">
        <v>81</v>
      </c>
      <c r="AW169" s="14" t="s">
        <v>31</v>
      </c>
      <c r="AX169" s="14" t="s">
        <v>12</v>
      </c>
      <c r="AY169" s="263" t="s">
        <v>164</v>
      </c>
    </row>
    <row r="170" s="13" customFormat="1">
      <c r="A170" s="13"/>
      <c r="B170" s="242"/>
      <c r="C170" s="243"/>
      <c r="D170" s="244" t="s">
        <v>172</v>
      </c>
      <c r="E170" s="245" t="s">
        <v>1</v>
      </c>
      <c r="F170" s="246" t="s">
        <v>1973</v>
      </c>
      <c r="G170" s="243"/>
      <c r="H170" s="247">
        <v>-1.4783999999999999</v>
      </c>
      <c r="I170" s="248"/>
      <c r="J170" s="243"/>
      <c r="K170" s="243"/>
      <c r="L170" s="249"/>
      <c r="M170" s="250"/>
      <c r="N170" s="251"/>
      <c r="O170" s="251"/>
      <c r="P170" s="251"/>
      <c r="Q170" s="251"/>
      <c r="R170" s="251"/>
      <c r="S170" s="251"/>
      <c r="T170" s="252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53" t="s">
        <v>172</v>
      </c>
      <c r="AU170" s="253" t="s">
        <v>83</v>
      </c>
      <c r="AV170" s="13" t="s">
        <v>83</v>
      </c>
      <c r="AW170" s="13" t="s">
        <v>31</v>
      </c>
      <c r="AX170" s="13" t="s">
        <v>12</v>
      </c>
      <c r="AY170" s="253" t="s">
        <v>164</v>
      </c>
    </row>
    <row r="171" s="15" customFormat="1">
      <c r="A171" s="15"/>
      <c r="B171" s="264"/>
      <c r="C171" s="265"/>
      <c r="D171" s="244" t="s">
        <v>172</v>
      </c>
      <c r="E171" s="266" t="s">
        <v>1</v>
      </c>
      <c r="F171" s="267" t="s">
        <v>180</v>
      </c>
      <c r="G171" s="265"/>
      <c r="H171" s="268">
        <v>79.3416</v>
      </c>
      <c r="I171" s="269"/>
      <c r="J171" s="265"/>
      <c r="K171" s="265"/>
      <c r="L171" s="270"/>
      <c r="M171" s="271"/>
      <c r="N171" s="272"/>
      <c r="O171" s="272"/>
      <c r="P171" s="272"/>
      <c r="Q171" s="272"/>
      <c r="R171" s="272"/>
      <c r="S171" s="272"/>
      <c r="T171" s="273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74" t="s">
        <v>172</v>
      </c>
      <c r="AU171" s="274" t="s">
        <v>83</v>
      </c>
      <c r="AV171" s="15" t="s">
        <v>170</v>
      </c>
      <c r="AW171" s="15" t="s">
        <v>31</v>
      </c>
      <c r="AX171" s="15" t="s">
        <v>81</v>
      </c>
      <c r="AY171" s="274" t="s">
        <v>164</v>
      </c>
    </row>
    <row r="172" s="13" customFormat="1">
      <c r="A172" s="13"/>
      <c r="B172" s="242"/>
      <c r="C172" s="243"/>
      <c r="D172" s="244" t="s">
        <v>172</v>
      </c>
      <c r="E172" s="243"/>
      <c r="F172" s="246" t="s">
        <v>1982</v>
      </c>
      <c r="G172" s="243"/>
      <c r="H172" s="247">
        <v>39.6708</v>
      </c>
      <c r="I172" s="248"/>
      <c r="J172" s="243"/>
      <c r="K172" s="243"/>
      <c r="L172" s="249"/>
      <c r="M172" s="250"/>
      <c r="N172" s="251"/>
      <c r="O172" s="251"/>
      <c r="P172" s="251"/>
      <c r="Q172" s="251"/>
      <c r="R172" s="251"/>
      <c r="S172" s="251"/>
      <c r="T172" s="25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3" t="s">
        <v>172</v>
      </c>
      <c r="AU172" s="253" t="s">
        <v>83</v>
      </c>
      <c r="AV172" s="13" t="s">
        <v>83</v>
      </c>
      <c r="AW172" s="13" t="s">
        <v>4</v>
      </c>
      <c r="AX172" s="13" t="s">
        <v>81</v>
      </c>
      <c r="AY172" s="253" t="s">
        <v>164</v>
      </c>
    </row>
    <row r="173" s="2" customFormat="1" ht="21.75" customHeight="1">
      <c r="A173" s="39"/>
      <c r="B173" s="40"/>
      <c r="C173" s="228" t="s">
        <v>230</v>
      </c>
      <c r="D173" s="228" t="s">
        <v>166</v>
      </c>
      <c r="E173" s="229" t="s">
        <v>361</v>
      </c>
      <c r="F173" s="230" t="s">
        <v>362</v>
      </c>
      <c r="G173" s="231" t="s">
        <v>169</v>
      </c>
      <c r="H173" s="232">
        <v>146.94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0.00084000000000000003</v>
      </c>
      <c r="R173" s="238">
        <f>Q173*H173</f>
        <v>0.1234296</v>
      </c>
      <c r="S173" s="238">
        <v>0</v>
      </c>
      <c r="T173" s="23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170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170</v>
      </c>
      <c r="BM173" s="240" t="s">
        <v>1983</v>
      </c>
    </row>
    <row r="174" s="14" customFormat="1">
      <c r="A174" s="14"/>
      <c r="B174" s="254"/>
      <c r="C174" s="255"/>
      <c r="D174" s="244" t="s">
        <v>172</v>
      </c>
      <c r="E174" s="256" t="s">
        <v>1</v>
      </c>
      <c r="F174" s="257" t="s">
        <v>1984</v>
      </c>
      <c r="G174" s="255"/>
      <c r="H174" s="256" t="s">
        <v>1</v>
      </c>
      <c r="I174" s="258"/>
      <c r="J174" s="255"/>
      <c r="K174" s="255"/>
      <c r="L174" s="259"/>
      <c r="M174" s="260"/>
      <c r="N174" s="261"/>
      <c r="O174" s="261"/>
      <c r="P174" s="261"/>
      <c r="Q174" s="261"/>
      <c r="R174" s="261"/>
      <c r="S174" s="261"/>
      <c r="T174" s="26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63" t="s">
        <v>172</v>
      </c>
      <c r="AU174" s="263" t="s">
        <v>83</v>
      </c>
      <c r="AV174" s="14" t="s">
        <v>81</v>
      </c>
      <c r="AW174" s="14" t="s">
        <v>31</v>
      </c>
      <c r="AX174" s="14" t="s">
        <v>12</v>
      </c>
      <c r="AY174" s="263" t="s">
        <v>164</v>
      </c>
    </row>
    <row r="175" s="13" customFormat="1">
      <c r="A175" s="13"/>
      <c r="B175" s="242"/>
      <c r="C175" s="243"/>
      <c r="D175" s="244" t="s">
        <v>172</v>
      </c>
      <c r="E175" s="245" t="s">
        <v>1</v>
      </c>
      <c r="F175" s="246" t="s">
        <v>1985</v>
      </c>
      <c r="G175" s="243"/>
      <c r="H175" s="247">
        <v>146.94</v>
      </c>
      <c r="I175" s="248"/>
      <c r="J175" s="243"/>
      <c r="K175" s="243"/>
      <c r="L175" s="249"/>
      <c r="M175" s="250"/>
      <c r="N175" s="251"/>
      <c r="O175" s="251"/>
      <c r="P175" s="251"/>
      <c r="Q175" s="251"/>
      <c r="R175" s="251"/>
      <c r="S175" s="251"/>
      <c r="T175" s="252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53" t="s">
        <v>172</v>
      </c>
      <c r="AU175" s="253" t="s">
        <v>83</v>
      </c>
      <c r="AV175" s="13" t="s">
        <v>83</v>
      </c>
      <c r="AW175" s="13" t="s">
        <v>31</v>
      </c>
      <c r="AX175" s="13" t="s">
        <v>81</v>
      </c>
      <c r="AY175" s="253" t="s">
        <v>164</v>
      </c>
    </row>
    <row r="176" s="2" customFormat="1" ht="24.15" customHeight="1">
      <c r="A176" s="39"/>
      <c r="B176" s="40"/>
      <c r="C176" s="228" t="s">
        <v>237</v>
      </c>
      <c r="D176" s="228" t="s">
        <v>166</v>
      </c>
      <c r="E176" s="229" t="s">
        <v>380</v>
      </c>
      <c r="F176" s="230" t="s">
        <v>381</v>
      </c>
      <c r="G176" s="231" t="s">
        <v>169</v>
      </c>
      <c r="H176" s="232">
        <v>146.94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</v>
      </c>
      <c r="T176" s="23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170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170</v>
      </c>
      <c r="BM176" s="240" t="s">
        <v>1986</v>
      </c>
    </row>
    <row r="177" s="14" customFormat="1">
      <c r="A177" s="14"/>
      <c r="B177" s="254"/>
      <c r="C177" s="255"/>
      <c r="D177" s="244" t="s">
        <v>172</v>
      </c>
      <c r="E177" s="256" t="s">
        <v>1</v>
      </c>
      <c r="F177" s="257" t="s">
        <v>1984</v>
      </c>
      <c r="G177" s="255"/>
      <c r="H177" s="256" t="s">
        <v>1</v>
      </c>
      <c r="I177" s="258"/>
      <c r="J177" s="255"/>
      <c r="K177" s="255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172</v>
      </c>
      <c r="AU177" s="263" t="s">
        <v>83</v>
      </c>
      <c r="AV177" s="14" t="s">
        <v>81</v>
      </c>
      <c r="AW177" s="14" t="s">
        <v>31</v>
      </c>
      <c r="AX177" s="14" t="s">
        <v>12</v>
      </c>
      <c r="AY177" s="263" t="s">
        <v>164</v>
      </c>
    </row>
    <row r="178" s="13" customFormat="1">
      <c r="A178" s="13"/>
      <c r="B178" s="242"/>
      <c r="C178" s="243"/>
      <c r="D178" s="244" t="s">
        <v>172</v>
      </c>
      <c r="E178" s="245" t="s">
        <v>1</v>
      </c>
      <c r="F178" s="246" t="s">
        <v>1985</v>
      </c>
      <c r="G178" s="243"/>
      <c r="H178" s="247">
        <v>146.94</v>
      </c>
      <c r="I178" s="248"/>
      <c r="J178" s="243"/>
      <c r="K178" s="243"/>
      <c r="L178" s="249"/>
      <c r="M178" s="250"/>
      <c r="N178" s="251"/>
      <c r="O178" s="251"/>
      <c r="P178" s="251"/>
      <c r="Q178" s="251"/>
      <c r="R178" s="251"/>
      <c r="S178" s="251"/>
      <c r="T178" s="252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3" t="s">
        <v>172</v>
      </c>
      <c r="AU178" s="253" t="s">
        <v>83</v>
      </c>
      <c r="AV178" s="13" t="s">
        <v>83</v>
      </c>
      <c r="AW178" s="13" t="s">
        <v>31</v>
      </c>
      <c r="AX178" s="13" t="s">
        <v>81</v>
      </c>
      <c r="AY178" s="253" t="s">
        <v>164</v>
      </c>
    </row>
    <row r="179" s="2" customFormat="1" ht="37.8" customHeight="1">
      <c r="A179" s="39"/>
      <c r="B179" s="40"/>
      <c r="C179" s="228" t="s">
        <v>247</v>
      </c>
      <c r="D179" s="228" t="s">
        <v>166</v>
      </c>
      <c r="E179" s="229" t="s">
        <v>392</v>
      </c>
      <c r="F179" s="230" t="s">
        <v>393</v>
      </c>
      <c r="G179" s="231" t="s">
        <v>269</v>
      </c>
      <c r="H179" s="232">
        <v>24.900749999999999</v>
      </c>
      <c r="I179" s="233"/>
      <c r="J179" s="234">
        <f>ROUND(I179*H179,2)</f>
        <v>0</v>
      </c>
      <c r="K179" s="235"/>
      <c r="L179" s="45"/>
      <c r="M179" s="236" t="s">
        <v>1</v>
      </c>
      <c r="N179" s="237" t="s">
        <v>39</v>
      </c>
      <c r="O179" s="92"/>
      <c r="P179" s="238">
        <f>O179*H179</f>
        <v>0</v>
      </c>
      <c r="Q179" s="238">
        <v>0</v>
      </c>
      <c r="R179" s="238">
        <f>Q179*H179</f>
        <v>0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170</v>
      </c>
      <c r="AT179" s="240" t="s">
        <v>166</v>
      </c>
      <c r="AU179" s="240" t="s">
        <v>83</v>
      </c>
      <c r="AY179" s="18" t="s">
        <v>164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81</v>
      </c>
      <c r="BK179" s="241">
        <f>ROUND(I179*H179,2)</f>
        <v>0</v>
      </c>
      <c r="BL179" s="18" t="s">
        <v>170</v>
      </c>
      <c r="BM179" s="240" t="s">
        <v>1987</v>
      </c>
    </row>
    <row r="180" s="14" customFormat="1">
      <c r="A180" s="14"/>
      <c r="B180" s="254"/>
      <c r="C180" s="255"/>
      <c r="D180" s="244" t="s">
        <v>172</v>
      </c>
      <c r="E180" s="256" t="s">
        <v>1</v>
      </c>
      <c r="F180" s="257" t="s">
        <v>395</v>
      </c>
      <c r="G180" s="255"/>
      <c r="H180" s="256" t="s">
        <v>1</v>
      </c>
      <c r="I180" s="258"/>
      <c r="J180" s="255"/>
      <c r="K180" s="255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172</v>
      </c>
      <c r="AU180" s="263" t="s">
        <v>83</v>
      </c>
      <c r="AV180" s="14" t="s">
        <v>81</v>
      </c>
      <c r="AW180" s="14" t="s">
        <v>31</v>
      </c>
      <c r="AX180" s="14" t="s">
        <v>12</v>
      </c>
      <c r="AY180" s="263" t="s">
        <v>164</v>
      </c>
    </row>
    <row r="181" s="14" customFormat="1">
      <c r="A181" s="14"/>
      <c r="B181" s="254"/>
      <c r="C181" s="255"/>
      <c r="D181" s="244" t="s">
        <v>172</v>
      </c>
      <c r="E181" s="256" t="s">
        <v>1</v>
      </c>
      <c r="F181" s="257" t="s">
        <v>396</v>
      </c>
      <c r="G181" s="255"/>
      <c r="H181" s="256" t="s">
        <v>1</v>
      </c>
      <c r="I181" s="258"/>
      <c r="J181" s="255"/>
      <c r="K181" s="255"/>
      <c r="L181" s="259"/>
      <c r="M181" s="260"/>
      <c r="N181" s="261"/>
      <c r="O181" s="261"/>
      <c r="P181" s="261"/>
      <c r="Q181" s="261"/>
      <c r="R181" s="261"/>
      <c r="S181" s="261"/>
      <c r="T181" s="262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63" t="s">
        <v>172</v>
      </c>
      <c r="AU181" s="263" t="s">
        <v>83</v>
      </c>
      <c r="AV181" s="14" t="s">
        <v>81</v>
      </c>
      <c r="AW181" s="14" t="s">
        <v>31</v>
      </c>
      <c r="AX181" s="14" t="s">
        <v>12</v>
      </c>
      <c r="AY181" s="263" t="s">
        <v>164</v>
      </c>
    </row>
    <row r="182" s="13" customFormat="1">
      <c r="A182" s="13"/>
      <c r="B182" s="242"/>
      <c r="C182" s="243"/>
      <c r="D182" s="244" t="s">
        <v>172</v>
      </c>
      <c r="E182" s="245" t="s">
        <v>1</v>
      </c>
      <c r="F182" s="246" t="s">
        <v>1988</v>
      </c>
      <c r="G182" s="243"/>
      <c r="H182" s="247">
        <v>49.801499999999997</v>
      </c>
      <c r="I182" s="248"/>
      <c r="J182" s="243"/>
      <c r="K182" s="243"/>
      <c r="L182" s="249"/>
      <c r="M182" s="250"/>
      <c r="N182" s="251"/>
      <c r="O182" s="251"/>
      <c r="P182" s="251"/>
      <c r="Q182" s="251"/>
      <c r="R182" s="251"/>
      <c r="S182" s="251"/>
      <c r="T182" s="252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53" t="s">
        <v>172</v>
      </c>
      <c r="AU182" s="253" t="s">
        <v>83</v>
      </c>
      <c r="AV182" s="13" t="s">
        <v>83</v>
      </c>
      <c r="AW182" s="13" t="s">
        <v>31</v>
      </c>
      <c r="AX182" s="13" t="s">
        <v>12</v>
      </c>
      <c r="AY182" s="253" t="s">
        <v>164</v>
      </c>
    </row>
    <row r="183" s="15" customFormat="1">
      <c r="A183" s="15"/>
      <c r="B183" s="264"/>
      <c r="C183" s="265"/>
      <c r="D183" s="244" t="s">
        <v>172</v>
      </c>
      <c r="E183" s="266" t="s">
        <v>1</v>
      </c>
      <c r="F183" s="267" t="s">
        <v>180</v>
      </c>
      <c r="G183" s="265"/>
      <c r="H183" s="268">
        <v>49.801499999999997</v>
      </c>
      <c r="I183" s="269"/>
      <c r="J183" s="265"/>
      <c r="K183" s="265"/>
      <c r="L183" s="270"/>
      <c r="M183" s="271"/>
      <c r="N183" s="272"/>
      <c r="O183" s="272"/>
      <c r="P183" s="272"/>
      <c r="Q183" s="272"/>
      <c r="R183" s="272"/>
      <c r="S183" s="272"/>
      <c r="T183" s="273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T183" s="274" t="s">
        <v>172</v>
      </c>
      <c r="AU183" s="274" t="s">
        <v>83</v>
      </c>
      <c r="AV183" s="15" t="s">
        <v>170</v>
      </c>
      <c r="AW183" s="15" t="s">
        <v>31</v>
      </c>
      <c r="AX183" s="15" t="s">
        <v>81</v>
      </c>
      <c r="AY183" s="274" t="s">
        <v>164</v>
      </c>
    </row>
    <row r="184" s="13" customFormat="1">
      <c r="A184" s="13"/>
      <c r="B184" s="242"/>
      <c r="C184" s="243"/>
      <c r="D184" s="244" t="s">
        <v>172</v>
      </c>
      <c r="E184" s="243"/>
      <c r="F184" s="246" t="s">
        <v>1989</v>
      </c>
      <c r="G184" s="243"/>
      <c r="H184" s="247">
        <v>24.900749999999999</v>
      </c>
      <c r="I184" s="248"/>
      <c r="J184" s="243"/>
      <c r="K184" s="243"/>
      <c r="L184" s="249"/>
      <c r="M184" s="250"/>
      <c r="N184" s="251"/>
      <c r="O184" s="251"/>
      <c r="P184" s="251"/>
      <c r="Q184" s="251"/>
      <c r="R184" s="251"/>
      <c r="S184" s="251"/>
      <c r="T184" s="252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53" t="s">
        <v>172</v>
      </c>
      <c r="AU184" s="253" t="s">
        <v>83</v>
      </c>
      <c r="AV184" s="13" t="s">
        <v>83</v>
      </c>
      <c r="AW184" s="13" t="s">
        <v>4</v>
      </c>
      <c r="AX184" s="13" t="s">
        <v>81</v>
      </c>
      <c r="AY184" s="253" t="s">
        <v>164</v>
      </c>
    </row>
    <row r="185" s="2" customFormat="1" ht="37.8" customHeight="1">
      <c r="A185" s="39"/>
      <c r="B185" s="40"/>
      <c r="C185" s="228" t="s">
        <v>8</v>
      </c>
      <c r="D185" s="228" t="s">
        <v>166</v>
      </c>
      <c r="E185" s="229" t="s">
        <v>400</v>
      </c>
      <c r="F185" s="230" t="s">
        <v>401</v>
      </c>
      <c r="G185" s="231" t="s">
        <v>269</v>
      </c>
      <c r="H185" s="232">
        <v>24.900749999999999</v>
      </c>
      <c r="I185" s="233"/>
      <c r="J185" s="234">
        <f>ROUND(I185*H185,2)</f>
        <v>0</v>
      </c>
      <c r="K185" s="235"/>
      <c r="L185" s="45"/>
      <c r="M185" s="236" t="s">
        <v>1</v>
      </c>
      <c r="N185" s="237" t="s">
        <v>39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170</v>
      </c>
      <c r="AT185" s="240" t="s">
        <v>166</v>
      </c>
      <c r="AU185" s="240" t="s">
        <v>83</v>
      </c>
      <c r="AY185" s="18" t="s">
        <v>164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81</v>
      </c>
      <c r="BK185" s="241">
        <f>ROUND(I185*H185,2)</f>
        <v>0</v>
      </c>
      <c r="BL185" s="18" t="s">
        <v>170</v>
      </c>
      <c r="BM185" s="240" t="s">
        <v>1990</v>
      </c>
    </row>
    <row r="186" s="14" customFormat="1">
      <c r="A186" s="14"/>
      <c r="B186" s="254"/>
      <c r="C186" s="255"/>
      <c r="D186" s="244" t="s">
        <v>172</v>
      </c>
      <c r="E186" s="256" t="s">
        <v>1</v>
      </c>
      <c r="F186" s="257" t="s">
        <v>403</v>
      </c>
      <c r="G186" s="255"/>
      <c r="H186" s="256" t="s">
        <v>1</v>
      </c>
      <c r="I186" s="258"/>
      <c r="J186" s="255"/>
      <c r="K186" s="255"/>
      <c r="L186" s="259"/>
      <c r="M186" s="260"/>
      <c r="N186" s="261"/>
      <c r="O186" s="261"/>
      <c r="P186" s="261"/>
      <c r="Q186" s="261"/>
      <c r="R186" s="261"/>
      <c r="S186" s="261"/>
      <c r="T186" s="26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63" t="s">
        <v>172</v>
      </c>
      <c r="AU186" s="263" t="s">
        <v>83</v>
      </c>
      <c r="AV186" s="14" t="s">
        <v>81</v>
      </c>
      <c r="AW186" s="14" t="s">
        <v>31</v>
      </c>
      <c r="AX186" s="14" t="s">
        <v>12</v>
      </c>
      <c r="AY186" s="263" t="s">
        <v>164</v>
      </c>
    </row>
    <row r="187" s="14" customFormat="1">
      <c r="A187" s="14"/>
      <c r="B187" s="254"/>
      <c r="C187" s="255"/>
      <c r="D187" s="244" t="s">
        <v>172</v>
      </c>
      <c r="E187" s="256" t="s">
        <v>1</v>
      </c>
      <c r="F187" s="257" t="s">
        <v>396</v>
      </c>
      <c r="G187" s="255"/>
      <c r="H187" s="256" t="s">
        <v>1</v>
      </c>
      <c r="I187" s="258"/>
      <c r="J187" s="255"/>
      <c r="K187" s="255"/>
      <c r="L187" s="259"/>
      <c r="M187" s="260"/>
      <c r="N187" s="261"/>
      <c r="O187" s="261"/>
      <c r="P187" s="261"/>
      <c r="Q187" s="261"/>
      <c r="R187" s="261"/>
      <c r="S187" s="261"/>
      <c r="T187" s="26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63" t="s">
        <v>172</v>
      </c>
      <c r="AU187" s="263" t="s">
        <v>83</v>
      </c>
      <c r="AV187" s="14" t="s">
        <v>81</v>
      </c>
      <c r="AW187" s="14" t="s">
        <v>31</v>
      </c>
      <c r="AX187" s="14" t="s">
        <v>12</v>
      </c>
      <c r="AY187" s="263" t="s">
        <v>164</v>
      </c>
    </row>
    <row r="188" s="13" customFormat="1">
      <c r="A188" s="13"/>
      <c r="B188" s="242"/>
      <c r="C188" s="243"/>
      <c r="D188" s="244" t="s">
        <v>172</v>
      </c>
      <c r="E188" s="245" t="s">
        <v>1</v>
      </c>
      <c r="F188" s="246" t="s">
        <v>1988</v>
      </c>
      <c r="G188" s="243"/>
      <c r="H188" s="247">
        <v>49.801499999999997</v>
      </c>
      <c r="I188" s="248"/>
      <c r="J188" s="243"/>
      <c r="K188" s="243"/>
      <c r="L188" s="249"/>
      <c r="M188" s="250"/>
      <c r="N188" s="251"/>
      <c r="O188" s="251"/>
      <c r="P188" s="251"/>
      <c r="Q188" s="251"/>
      <c r="R188" s="251"/>
      <c r="S188" s="251"/>
      <c r="T188" s="252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53" t="s">
        <v>172</v>
      </c>
      <c r="AU188" s="253" t="s">
        <v>83</v>
      </c>
      <c r="AV188" s="13" t="s">
        <v>83</v>
      </c>
      <c r="AW188" s="13" t="s">
        <v>31</v>
      </c>
      <c r="AX188" s="13" t="s">
        <v>12</v>
      </c>
      <c r="AY188" s="253" t="s">
        <v>164</v>
      </c>
    </row>
    <row r="189" s="15" customFormat="1">
      <c r="A189" s="15"/>
      <c r="B189" s="264"/>
      <c r="C189" s="265"/>
      <c r="D189" s="244" t="s">
        <v>172</v>
      </c>
      <c r="E189" s="266" t="s">
        <v>1</v>
      </c>
      <c r="F189" s="267" t="s">
        <v>180</v>
      </c>
      <c r="G189" s="265"/>
      <c r="H189" s="268">
        <v>49.801499999999997</v>
      </c>
      <c r="I189" s="269"/>
      <c r="J189" s="265"/>
      <c r="K189" s="265"/>
      <c r="L189" s="270"/>
      <c r="M189" s="271"/>
      <c r="N189" s="272"/>
      <c r="O189" s="272"/>
      <c r="P189" s="272"/>
      <c r="Q189" s="272"/>
      <c r="R189" s="272"/>
      <c r="S189" s="272"/>
      <c r="T189" s="273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T189" s="274" t="s">
        <v>172</v>
      </c>
      <c r="AU189" s="274" t="s">
        <v>83</v>
      </c>
      <c r="AV189" s="15" t="s">
        <v>170</v>
      </c>
      <c r="AW189" s="15" t="s">
        <v>31</v>
      </c>
      <c r="AX189" s="15" t="s">
        <v>81</v>
      </c>
      <c r="AY189" s="274" t="s">
        <v>164</v>
      </c>
    </row>
    <row r="190" s="13" customFormat="1">
      <c r="A190" s="13"/>
      <c r="B190" s="242"/>
      <c r="C190" s="243"/>
      <c r="D190" s="244" t="s">
        <v>172</v>
      </c>
      <c r="E190" s="243"/>
      <c r="F190" s="246" t="s">
        <v>1989</v>
      </c>
      <c r="G190" s="243"/>
      <c r="H190" s="247">
        <v>24.900749999999999</v>
      </c>
      <c r="I190" s="248"/>
      <c r="J190" s="243"/>
      <c r="K190" s="243"/>
      <c r="L190" s="249"/>
      <c r="M190" s="250"/>
      <c r="N190" s="251"/>
      <c r="O190" s="251"/>
      <c r="P190" s="251"/>
      <c r="Q190" s="251"/>
      <c r="R190" s="251"/>
      <c r="S190" s="251"/>
      <c r="T190" s="252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53" t="s">
        <v>172</v>
      </c>
      <c r="AU190" s="253" t="s">
        <v>83</v>
      </c>
      <c r="AV190" s="13" t="s">
        <v>83</v>
      </c>
      <c r="AW190" s="13" t="s">
        <v>4</v>
      </c>
      <c r="AX190" s="13" t="s">
        <v>81</v>
      </c>
      <c r="AY190" s="253" t="s">
        <v>164</v>
      </c>
    </row>
    <row r="191" s="2" customFormat="1" ht="37.8" customHeight="1">
      <c r="A191" s="39"/>
      <c r="B191" s="40"/>
      <c r="C191" s="228" t="s">
        <v>260</v>
      </c>
      <c r="D191" s="228" t="s">
        <v>166</v>
      </c>
      <c r="E191" s="229" t="s">
        <v>405</v>
      </c>
      <c r="F191" s="230" t="s">
        <v>406</v>
      </c>
      <c r="G191" s="231" t="s">
        <v>269</v>
      </c>
      <c r="H191" s="232">
        <v>14.77005</v>
      </c>
      <c r="I191" s="233"/>
      <c r="J191" s="234">
        <f>ROUND(I191*H191,2)</f>
        <v>0</v>
      </c>
      <c r="K191" s="235"/>
      <c r="L191" s="45"/>
      <c r="M191" s="236" t="s">
        <v>1</v>
      </c>
      <c r="N191" s="237" t="s">
        <v>39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170</v>
      </c>
      <c r="AT191" s="240" t="s">
        <v>166</v>
      </c>
      <c r="AU191" s="240" t="s">
        <v>83</v>
      </c>
      <c r="AY191" s="18" t="s">
        <v>164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81</v>
      </c>
      <c r="BK191" s="241">
        <f>ROUND(I191*H191,2)</f>
        <v>0</v>
      </c>
      <c r="BL191" s="18" t="s">
        <v>170</v>
      </c>
      <c r="BM191" s="240" t="s">
        <v>1991</v>
      </c>
    </row>
    <row r="192" s="14" customFormat="1">
      <c r="A192" s="14"/>
      <c r="B192" s="254"/>
      <c r="C192" s="255"/>
      <c r="D192" s="244" t="s">
        <v>172</v>
      </c>
      <c r="E192" s="256" t="s">
        <v>1</v>
      </c>
      <c r="F192" s="257" t="s">
        <v>395</v>
      </c>
      <c r="G192" s="255"/>
      <c r="H192" s="256" t="s">
        <v>1</v>
      </c>
      <c r="I192" s="258"/>
      <c r="J192" s="255"/>
      <c r="K192" s="255"/>
      <c r="L192" s="259"/>
      <c r="M192" s="260"/>
      <c r="N192" s="261"/>
      <c r="O192" s="261"/>
      <c r="P192" s="261"/>
      <c r="Q192" s="261"/>
      <c r="R192" s="261"/>
      <c r="S192" s="261"/>
      <c r="T192" s="26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3" t="s">
        <v>172</v>
      </c>
      <c r="AU192" s="263" t="s">
        <v>83</v>
      </c>
      <c r="AV192" s="14" t="s">
        <v>81</v>
      </c>
      <c r="AW192" s="14" t="s">
        <v>31</v>
      </c>
      <c r="AX192" s="14" t="s">
        <v>12</v>
      </c>
      <c r="AY192" s="263" t="s">
        <v>164</v>
      </c>
    </row>
    <row r="193" s="14" customFormat="1">
      <c r="A193" s="14"/>
      <c r="B193" s="254"/>
      <c r="C193" s="255"/>
      <c r="D193" s="244" t="s">
        <v>172</v>
      </c>
      <c r="E193" s="256" t="s">
        <v>1</v>
      </c>
      <c r="F193" s="257" t="s">
        <v>408</v>
      </c>
      <c r="G193" s="255"/>
      <c r="H193" s="256" t="s">
        <v>1</v>
      </c>
      <c r="I193" s="258"/>
      <c r="J193" s="255"/>
      <c r="K193" s="255"/>
      <c r="L193" s="259"/>
      <c r="M193" s="260"/>
      <c r="N193" s="261"/>
      <c r="O193" s="261"/>
      <c r="P193" s="261"/>
      <c r="Q193" s="261"/>
      <c r="R193" s="261"/>
      <c r="S193" s="261"/>
      <c r="T193" s="26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63" t="s">
        <v>172</v>
      </c>
      <c r="AU193" s="263" t="s">
        <v>83</v>
      </c>
      <c r="AV193" s="14" t="s">
        <v>81</v>
      </c>
      <c r="AW193" s="14" t="s">
        <v>31</v>
      </c>
      <c r="AX193" s="14" t="s">
        <v>12</v>
      </c>
      <c r="AY193" s="263" t="s">
        <v>164</v>
      </c>
    </row>
    <row r="194" s="14" customFormat="1">
      <c r="A194" s="14"/>
      <c r="B194" s="254"/>
      <c r="C194" s="255"/>
      <c r="D194" s="244" t="s">
        <v>172</v>
      </c>
      <c r="E194" s="256" t="s">
        <v>1</v>
      </c>
      <c r="F194" s="257" t="s">
        <v>1646</v>
      </c>
      <c r="G194" s="255"/>
      <c r="H194" s="256" t="s">
        <v>1</v>
      </c>
      <c r="I194" s="258"/>
      <c r="J194" s="255"/>
      <c r="K194" s="255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172</v>
      </c>
      <c r="AU194" s="263" t="s">
        <v>83</v>
      </c>
      <c r="AV194" s="14" t="s">
        <v>81</v>
      </c>
      <c r="AW194" s="14" t="s">
        <v>31</v>
      </c>
      <c r="AX194" s="14" t="s">
        <v>12</v>
      </c>
      <c r="AY194" s="263" t="s">
        <v>164</v>
      </c>
    </row>
    <row r="195" s="13" customFormat="1">
      <c r="A195" s="13"/>
      <c r="B195" s="242"/>
      <c r="C195" s="243"/>
      <c r="D195" s="244" t="s">
        <v>172</v>
      </c>
      <c r="E195" s="245" t="s">
        <v>1</v>
      </c>
      <c r="F195" s="246" t="s">
        <v>1992</v>
      </c>
      <c r="G195" s="243"/>
      <c r="H195" s="247">
        <v>29.540099999999999</v>
      </c>
      <c r="I195" s="248"/>
      <c r="J195" s="243"/>
      <c r="K195" s="243"/>
      <c r="L195" s="249"/>
      <c r="M195" s="250"/>
      <c r="N195" s="251"/>
      <c r="O195" s="251"/>
      <c r="P195" s="251"/>
      <c r="Q195" s="251"/>
      <c r="R195" s="251"/>
      <c r="S195" s="251"/>
      <c r="T195" s="25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3" t="s">
        <v>172</v>
      </c>
      <c r="AU195" s="253" t="s">
        <v>83</v>
      </c>
      <c r="AV195" s="13" t="s">
        <v>83</v>
      </c>
      <c r="AW195" s="13" t="s">
        <v>31</v>
      </c>
      <c r="AX195" s="13" t="s">
        <v>12</v>
      </c>
      <c r="AY195" s="253" t="s">
        <v>164</v>
      </c>
    </row>
    <row r="196" s="15" customFormat="1">
      <c r="A196" s="15"/>
      <c r="B196" s="264"/>
      <c r="C196" s="265"/>
      <c r="D196" s="244" t="s">
        <v>172</v>
      </c>
      <c r="E196" s="266" t="s">
        <v>1</v>
      </c>
      <c r="F196" s="267" t="s">
        <v>180</v>
      </c>
      <c r="G196" s="265"/>
      <c r="H196" s="268">
        <v>29.540099999999999</v>
      </c>
      <c r="I196" s="269"/>
      <c r="J196" s="265"/>
      <c r="K196" s="265"/>
      <c r="L196" s="270"/>
      <c r="M196" s="271"/>
      <c r="N196" s="272"/>
      <c r="O196" s="272"/>
      <c r="P196" s="272"/>
      <c r="Q196" s="272"/>
      <c r="R196" s="272"/>
      <c r="S196" s="272"/>
      <c r="T196" s="273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274" t="s">
        <v>172</v>
      </c>
      <c r="AU196" s="274" t="s">
        <v>83</v>
      </c>
      <c r="AV196" s="15" t="s">
        <v>170</v>
      </c>
      <c r="AW196" s="15" t="s">
        <v>31</v>
      </c>
      <c r="AX196" s="15" t="s">
        <v>81</v>
      </c>
      <c r="AY196" s="274" t="s">
        <v>164</v>
      </c>
    </row>
    <row r="197" s="13" customFormat="1">
      <c r="A197" s="13"/>
      <c r="B197" s="242"/>
      <c r="C197" s="243"/>
      <c r="D197" s="244" t="s">
        <v>172</v>
      </c>
      <c r="E197" s="243"/>
      <c r="F197" s="246" t="s">
        <v>1993</v>
      </c>
      <c r="G197" s="243"/>
      <c r="H197" s="247">
        <v>14.77005</v>
      </c>
      <c r="I197" s="248"/>
      <c r="J197" s="243"/>
      <c r="K197" s="243"/>
      <c r="L197" s="249"/>
      <c r="M197" s="250"/>
      <c r="N197" s="251"/>
      <c r="O197" s="251"/>
      <c r="P197" s="251"/>
      <c r="Q197" s="251"/>
      <c r="R197" s="251"/>
      <c r="S197" s="251"/>
      <c r="T197" s="25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3" t="s">
        <v>172</v>
      </c>
      <c r="AU197" s="253" t="s">
        <v>83</v>
      </c>
      <c r="AV197" s="13" t="s">
        <v>83</v>
      </c>
      <c r="AW197" s="13" t="s">
        <v>4</v>
      </c>
      <c r="AX197" s="13" t="s">
        <v>81</v>
      </c>
      <c r="AY197" s="253" t="s">
        <v>164</v>
      </c>
    </row>
    <row r="198" s="2" customFormat="1" ht="37.8" customHeight="1">
      <c r="A198" s="39"/>
      <c r="B198" s="40"/>
      <c r="C198" s="228" t="s">
        <v>266</v>
      </c>
      <c r="D198" s="228" t="s">
        <v>166</v>
      </c>
      <c r="E198" s="229" t="s">
        <v>422</v>
      </c>
      <c r="F198" s="230" t="s">
        <v>423</v>
      </c>
      <c r="G198" s="231" t="s">
        <v>269</v>
      </c>
      <c r="H198" s="232">
        <v>59.080199999999998</v>
      </c>
      <c r="I198" s="233"/>
      <c r="J198" s="234">
        <f>ROUND(I198*H198,2)</f>
        <v>0</v>
      </c>
      <c r="K198" s="235"/>
      <c r="L198" s="45"/>
      <c r="M198" s="236" t="s">
        <v>1</v>
      </c>
      <c r="N198" s="237" t="s">
        <v>39</v>
      </c>
      <c r="O198" s="92"/>
      <c r="P198" s="238">
        <f>O198*H198</f>
        <v>0</v>
      </c>
      <c r="Q198" s="238">
        <v>0</v>
      </c>
      <c r="R198" s="238">
        <f>Q198*H198</f>
        <v>0</v>
      </c>
      <c r="S198" s="238">
        <v>0</v>
      </c>
      <c r="T198" s="239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40" t="s">
        <v>170</v>
      </c>
      <c r="AT198" s="240" t="s">
        <v>166</v>
      </c>
      <c r="AU198" s="240" t="s">
        <v>83</v>
      </c>
      <c r="AY198" s="18" t="s">
        <v>164</v>
      </c>
      <c r="BE198" s="241">
        <f>IF(N198="základní",J198,0)</f>
        <v>0</v>
      </c>
      <c r="BF198" s="241">
        <f>IF(N198="snížená",J198,0)</f>
        <v>0</v>
      </c>
      <c r="BG198" s="241">
        <f>IF(N198="zákl. přenesená",J198,0)</f>
        <v>0</v>
      </c>
      <c r="BH198" s="241">
        <f>IF(N198="sníž. přenesená",J198,0)</f>
        <v>0</v>
      </c>
      <c r="BI198" s="241">
        <f>IF(N198="nulová",J198,0)</f>
        <v>0</v>
      </c>
      <c r="BJ198" s="18" t="s">
        <v>81</v>
      </c>
      <c r="BK198" s="241">
        <f>ROUND(I198*H198,2)</f>
        <v>0</v>
      </c>
      <c r="BL198" s="18" t="s">
        <v>170</v>
      </c>
      <c r="BM198" s="240" t="s">
        <v>1994</v>
      </c>
    </row>
    <row r="199" s="14" customFormat="1">
      <c r="A199" s="14"/>
      <c r="B199" s="254"/>
      <c r="C199" s="255"/>
      <c r="D199" s="244" t="s">
        <v>172</v>
      </c>
      <c r="E199" s="256" t="s">
        <v>1</v>
      </c>
      <c r="F199" s="257" t="s">
        <v>395</v>
      </c>
      <c r="G199" s="255"/>
      <c r="H199" s="256" t="s">
        <v>1</v>
      </c>
      <c r="I199" s="258"/>
      <c r="J199" s="255"/>
      <c r="K199" s="255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172</v>
      </c>
      <c r="AU199" s="263" t="s">
        <v>83</v>
      </c>
      <c r="AV199" s="14" t="s">
        <v>81</v>
      </c>
      <c r="AW199" s="14" t="s">
        <v>31</v>
      </c>
      <c r="AX199" s="14" t="s">
        <v>12</v>
      </c>
      <c r="AY199" s="263" t="s">
        <v>164</v>
      </c>
    </row>
    <row r="200" s="14" customFormat="1">
      <c r="A200" s="14"/>
      <c r="B200" s="254"/>
      <c r="C200" s="255"/>
      <c r="D200" s="244" t="s">
        <v>172</v>
      </c>
      <c r="E200" s="256" t="s">
        <v>1</v>
      </c>
      <c r="F200" s="257" t="s">
        <v>408</v>
      </c>
      <c r="G200" s="255"/>
      <c r="H200" s="256" t="s">
        <v>1</v>
      </c>
      <c r="I200" s="258"/>
      <c r="J200" s="255"/>
      <c r="K200" s="255"/>
      <c r="L200" s="259"/>
      <c r="M200" s="260"/>
      <c r="N200" s="261"/>
      <c r="O200" s="261"/>
      <c r="P200" s="261"/>
      <c r="Q200" s="261"/>
      <c r="R200" s="261"/>
      <c r="S200" s="261"/>
      <c r="T200" s="26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63" t="s">
        <v>172</v>
      </c>
      <c r="AU200" s="263" t="s">
        <v>83</v>
      </c>
      <c r="AV200" s="14" t="s">
        <v>81</v>
      </c>
      <c r="AW200" s="14" t="s">
        <v>31</v>
      </c>
      <c r="AX200" s="14" t="s">
        <v>12</v>
      </c>
      <c r="AY200" s="263" t="s">
        <v>164</v>
      </c>
    </row>
    <row r="201" s="14" customFormat="1">
      <c r="A201" s="14"/>
      <c r="B201" s="254"/>
      <c r="C201" s="255"/>
      <c r="D201" s="244" t="s">
        <v>172</v>
      </c>
      <c r="E201" s="256" t="s">
        <v>1</v>
      </c>
      <c r="F201" s="257" t="s">
        <v>1646</v>
      </c>
      <c r="G201" s="255"/>
      <c r="H201" s="256" t="s">
        <v>1</v>
      </c>
      <c r="I201" s="258"/>
      <c r="J201" s="255"/>
      <c r="K201" s="255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172</v>
      </c>
      <c r="AU201" s="263" t="s">
        <v>83</v>
      </c>
      <c r="AV201" s="14" t="s">
        <v>81</v>
      </c>
      <c r="AW201" s="14" t="s">
        <v>31</v>
      </c>
      <c r="AX201" s="14" t="s">
        <v>12</v>
      </c>
      <c r="AY201" s="263" t="s">
        <v>164</v>
      </c>
    </row>
    <row r="202" s="13" customFormat="1">
      <c r="A202" s="13"/>
      <c r="B202" s="242"/>
      <c r="C202" s="243"/>
      <c r="D202" s="244" t="s">
        <v>172</v>
      </c>
      <c r="E202" s="245" t="s">
        <v>1</v>
      </c>
      <c r="F202" s="246" t="s">
        <v>1992</v>
      </c>
      <c r="G202" s="243"/>
      <c r="H202" s="247">
        <v>29.540099999999999</v>
      </c>
      <c r="I202" s="248"/>
      <c r="J202" s="243"/>
      <c r="K202" s="243"/>
      <c r="L202" s="249"/>
      <c r="M202" s="250"/>
      <c r="N202" s="251"/>
      <c r="O202" s="251"/>
      <c r="P202" s="251"/>
      <c r="Q202" s="251"/>
      <c r="R202" s="251"/>
      <c r="S202" s="251"/>
      <c r="T202" s="252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53" t="s">
        <v>172</v>
      </c>
      <c r="AU202" s="253" t="s">
        <v>83</v>
      </c>
      <c r="AV202" s="13" t="s">
        <v>83</v>
      </c>
      <c r="AW202" s="13" t="s">
        <v>31</v>
      </c>
      <c r="AX202" s="13" t="s">
        <v>12</v>
      </c>
      <c r="AY202" s="253" t="s">
        <v>164</v>
      </c>
    </row>
    <row r="203" s="16" customFormat="1">
      <c r="A203" s="16"/>
      <c r="B203" s="275"/>
      <c r="C203" s="276"/>
      <c r="D203" s="244" t="s">
        <v>172</v>
      </c>
      <c r="E203" s="277" t="s">
        <v>1</v>
      </c>
      <c r="F203" s="278" t="s">
        <v>308</v>
      </c>
      <c r="G203" s="276"/>
      <c r="H203" s="279">
        <v>29.540099999999999</v>
      </c>
      <c r="I203" s="280"/>
      <c r="J203" s="276"/>
      <c r="K203" s="276"/>
      <c r="L203" s="281"/>
      <c r="M203" s="282"/>
      <c r="N203" s="283"/>
      <c r="O203" s="283"/>
      <c r="P203" s="283"/>
      <c r="Q203" s="283"/>
      <c r="R203" s="283"/>
      <c r="S203" s="283"/>
      <c r="T203" s="284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T203" s="285" t="s">
        <v>172</v>
      </c>
      <c r="AU203" s="285" t="s">
        <v>83</v>
      </c>
      <c r="AV203" s="16" t="s">
        <v>181</v>
      </c>
      <c r="AW203" s="16" t="s">
        <v>31</v>
      </c>
      <c r="AX203" s="16" t="s">
        <v>12</v>
      </c>
      <c r="AY203" s="285" t="s">
        <v>164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1995</v>
      </c>
      <c r="G204" s="243"/>
      <c r="H204" s="247">
        <v>118.1604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81</v>
      </c>
      <c r="AY204" s="253" t="s">
        <v>164</v>
      </c>
    </row>
    <row r="205" s="13" customFormat="1">
      <c r="A205" s="13"/>
      <c r="B205" s="242"/>
      <c r="C205" s="243"/>
      <c r="D205" s="244" t="s">
        <v>172</v>
      </c>
      <c r="E205" s="243"/>
      <c r="F205" s="246" t="s">
        <v>1996</v>
      </c>
      <c r="G205" s="243"/>
      <c r="H205" s="247">
        <v>59.080199999999998</v>
      </c>
      <c r="I205" s="248"/>
      <c r="J205" s="243"/>
      <c r="K205" s="243"/>
      <c r="L205" s="249"/>
      <c r="M205" s="250"/>
      <c r="N205" s="251"/>
      <c r="O205" s="251"/>
      <c r="P205" s="251"/>
      <c r="Q205" s="251"/>
      <c r="R205" s="251"/>
      <c r="S205" s="251"/>
      <c r="T205" s="252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53" t="s">
        <v>172</v>
      </c>
      <c r="AU205" s="253" t="s">
        <v>83</v>
      </c>
      <c r="AV205" s="13" t="s">
        <v>83</v>
      </c>
      <c r="AW205" s="13" t="s">
        <v>4</v>
      </c>
      <c r="AX205" s="13" t="s">
        <v>81</v>
      </c>
      <c r="AY205" s="253" t="s">
        <v>164</v>
      </c>
    </row>
    <row r="206" s="2" customFormat="1" ht="37.8" customHeight="1">
      <c r="A206" s="39"/>
      <c r="B206" s="40"/>
      <c r="C206" s="228" t="s">
        <v>291</v>
      </c>
      <c r="D206" s="228" t="s">
        <v>166</v>
      </c>
      <c r="E206" s="229" t="s">
        <v>428</v>
      </c>
      <c r="F206" s="230" t="s">
        <v>429</v>
      </c>
      <c r="G206" s="231" t="s">
        <v>269</v>
      </c>
      <c r="H206" s="232">
        <v>14.77005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170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170</v>
      </c>
      <c r="BM206" s="240" t="s">
        <v>1997</v>
      </c>
    </row>
    <row r="207" s="14" customFormat="1">
      <c r="A207" s="14"/>
      <c r="B207" s="254"/>
      <c r="C207" s="255"/>
      <c r="D207" s="244" t="s">
        <v>172</v>
      </c>
      <c r="E207" s="256" t="s">
        <v>1</v>
      </c>
      <c r="F207" s="257" t="s">
        <v>403</v>
      </c>
      <c r="G207" s="255"/>
      <c r="H207" s="256" t="s">
        <v>1</v>
      </c>
      <c r="I207" s="258"/>
      <c r="J207" s="255"/>
      <c r="K207" s="255"/>
      <c r="L207" s="259"/>
      <c r="M207" s="260"/>
      <c r="N207" s="261"/>
      <c r="O207" s="261"/>
      <c r="P207" s="261"/>
      <c r="Q207" s="261"/>
      <c r="R207" s="261"/>
      <c r="S207" s="261"/>
      <c r="T207" s="26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63" t="s">
        <v>172</v>
      </c>
      <c r="AU207" s="263" t="s">
        <v>83</v>
      </c>
      <c r="AV207" s="14" t="s">
        <v>81</v>
      </c>
      <c r="AW207" s="14" t="s">
        <v>31</v>
      </c>
      <c r="AX207" s="14" t="s">
        <v>12</v>
      </c>
      <c r="AY207" s="263" t="s">
        <v>164</v>
      </c>
    </row>
    <row r="208" s="14" customFormat="1">
      <c r="A208" s="14"/>
      <c r="B208" s="254"/>
      <c r="C208" s="255"/>
      <c r="D208" s="244" t="s">
        <v>172</v>
      </c>
      <c r="E208" s="256" t="s">
        <v>1</v>
      </c>
      <c r="F208" s="257" t="s">
        <v>408</v>
      </c>
      <c r="G208" s="255"/>
      <c r="H208" s="256" t="s">
        <v>1</v>
      </c>
      <c r="I208" s="258"/>
      <c r="J208" s="255"/>
      <c r="K208" s="255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172</v>
      </c>
      <c r="AU208" s="263" t="s">
        <v>83</v>
      </c>
      <c r="AV208" s="14" t="s">
        <v>81</v>
      </c>
      <c r="AW208" s="14" t="s">
        <v>31</v>
      </c>
      <c r="AX208" s="14" t="s">
        <v>12</v>
      </c>
      <c r="AY208" s="263" t="s">
        <v>164</v>
      </c>
    </row>
    <row r="209" s="14" customFormat="1">
      <c r="A209" s="14"/>
      <c r="B209" s="254"/>
      <c r="C209" s="255"/>
      <c r="D209" s="244" t="s">
        <v>172</v>
      </c>
      <c r="E209" s="256" t="s">
        <v>1</v>
      </c>
      <c r="F209" s="257" t="s">
        <v>1646</v>
      </c>
      <c r="G209" s="255"/>
      <c r="H209" s="256" t="s">
        <v>1</v>
      </c>
      <c r="I209" s="258"/>
      <c r="J209" s="255"/>
      <c r="K209" s="255"/>
      <c r="L209" s="259"/>
      <c r="M209" s="260"/>
      <c r="N209" s="261"/>
      <c r="O209" s="261"/>
      <c r="P209" s="261"/>
      <c r="Q209" s="261"/>
      <c r="R209" s="261"/>
      <c r="S209" s="261"/>
      <c r="T209" s="26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63" t="s">
        <v>172</v>
      </c>
      <c r="AU209" s="263" t="s">
        <v>83</v>
      </c>
      <c r="AV209" s="14" t="s">
        <v>81</v>
      </c>
      <c r="AW209" s="14" t="s">
        <v>31</v>
      </c>
      <c r="AX209" s="14" t="s">
        <v>12</v>
      </c>
      <c r="AY209" s="263" t="s">
        <v>164</v>
      </c>
    </row>
    <row r="210" s="13" customFormat="1">
      <c r="A210" s="13"/>
      <c r="B210" s="242"/>
      <c r="C210" s="243"/>
      <c r="D210" s="244" t="s">
        <v>172</v>
      </c>
      <c r="E210" s="245" t="s">
        <v>1</v>
      </c>
      <c r="F210" s="246" t="s">
        <v>1992</v>
      </c>
      <c r="G210" s="243"/>
      <c r="H210" s="247">
        <v>29.540099999999999</v>
      </c>
      <c r="I210" s="248"/>
      <c r="J210" s="243"/>
      <c r="K210" s="243"/>
      <c r="L210" s="249"/>
      <c r="M210" s="250"/>
      <c r="N210" s="251"/>
      <c r="O210" s="251"/>
      <c r="P210" s="251"/>
      <c r="Q210" s="251"/>
      <c r="R210" s="251"/>
      <c r="S210" s="251"/>
      <c r="T210" s="252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53" t="s">
        <v>172</v>
      </c>
      <c r="AU210" s="253" t="s">
        <v>83</v>
      </c>
      <c r="AV210" s="13" t="s">
        <v>83</v>
      </c>
      <c r="AW210" s="13" t="s">
        <v>31</v>
      </c>
      <c r="AX210" s="13" t="s">
        <v>12</v>
      </c>
      <c r="AY210" s="253" t="s">
        <v>164</v>
      </c>
    </row>
    <row r="211" s="15" customFormat="1">
      <c r="A211" s="15"/>
      <c r="B211" s="264"/>
      <c r="C211" s="265"/>
      <c r="D211" s="244" t="s">
        <v>172</v>
      </c>
      <c r="E211" s="266" t="s">
        <v>1</v>
      </c>
      <c r="F211" s="267" t="s">
        <v>180</v>
      </c>
      <c r="G211" s="265"/>
      <c r="H211" s="268">
        <v>29.540099999999999</v>
      </c>
      <c r="I211" s="269"/>
      <c r="J211" s="265"/>
      <c r="K211" s="265"/>
      <c r="L211" s="270"/>
      <c r="M211" s="271"/>
      <c r="N211" s="272"/>
      <c r="O211" s="272"/>
      <c r="P211" s="272"/>
      <c r="Q211" s="272"/>
      <c r="R211" s="272"/>
      <c r="S211" s="272"/>
      <c r="T211" s="273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T211" s="274" t="s">
        <v>172</v>
      </c>
      <c r="AU211" s="274" t="s">
        <v>83</v>
      </c>
      <c r="AV211" s="15" t="s">
        <v>170</v>
      </c>
      <c r="AW211" s="15" t="s">
        <v>31</v>
      </c>
      <c r="AX211" s="15" t="s">
        <v>81</v>
      </c>
      <c r="AY211" s="274" t="s">
        <v>164</v>
      </c>
    </row>
    <row r="212" s="13" customFormat="1">
      <c r="A212" s="13"/>
      <c r="B212" s="242"/>
      <c r="C212" s="243"/>
      <c r="D212" s="244" t="s">
        <v>172</v>
      </c>
      <c r="E212" s="243"/>
      <c r="F212" s="246" t="s">
        <v>1993</v>
      </c>
      <c r="G212" s="243"/>
      <c r="H212" s="247">
        <v>14.77005</v>
      </c>
      <c r="I212" s="248"/>
      <c r="J212" s="243"/>
      <c r="K212" s="243"/>
      <c r="L212" s="249"/>
      <c r="M212" s="250"/>
      <c r="N212" s="251"/>
      <c r="O212" s="251"/>
      <c r="P212" s="251"/>
      <c r="Q212" s="251"/>
      <c r="R212" s="251"/>
      <c r="S212" s="251"/>
      <c r="T212" s="252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53" t="s">
        <v>172</v>
      </c>
      <c r="AU212" s="253" t="s">
        <v>83</v>
      </c>
      <c r="AV212" s="13" t="s">
        <v>83</v>
      </c>
      <c r="AW212" s="13" t="s">
        <v>4</v>
      </c>
      <c r="AX212" s="13" t="s">
        <v>81</v>
      </c>
      <c r="AY212" s="253" t="s">
        <v>164</v>
      </c>
    </row>
    <row r="213" s="2" customFormat="1" ht="37.8" customHeight="1">
      <c r="A213" s="39"/>
      <c r="B213" s="40"/>
      <c r="C213" s="228" t="s">
        <v>342</v>
      </c>
      <c r="D213" s="228" t="s">
        <v>166</v>
      </c>
      <c r="E213" s="229" t="s">
        <v>432</v>
      </c>
      <c r="F213" s="230" t="s">
        <v>433</v>
      </c>
      <c r="G213" s="231" t="s">
        <v>269</v>
      </c>
      <c r="H213" s="232">
        <v>59.080199999999998</v>
      </c>
      <c r="I213" s="233"/>
      <c r="J213" s="234">
        <f>ROUND(I213*H213,2)</f>
        <v>0</v>
      </c>
      <c r="K213" s="235"/>
      <c r="L213" s="45"/>
      <c r="M213" s="236" t="s">
        <v>1</v>
      </c>
      <c r="N213" s="237" t="s">
        <v>39</v>
      </c>
      <c r="O213" s="92"/>
      <c r="P213" s="238">
        <f>O213*H213</f>
        <v>0</v>
      </c>
      <c r="Q213" s="238">
        <v>0</v>
      </c>
      <c r="R213" s="238">
        <f>Q213*H213</f>
        <v>0</v>
      </c>
      <c r="S213" s="238">
        <v>0</v>
      </c>
      <c r="T213" s="239">
        <f>S213*H213</f>
        <v>0</v>
      </c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R213" s="240" t="s">
        <v>170</v>
      </c>
      <c r="AT213" s="240" t="s">
        <v>166</v>
      </c>
      <c r="AU213" s="240" t="s">
        <v>83</v>
      </c>
      <c r="AY213" s="18" t="s">
        <v>164</v>
      </c>
      <c r="BE213" s="241">
        <f>IF(N213="základní",J213,0)</f>
        <v>0</v>
      </c>
      <c r="BF213" s="241">
        <f>IF(N213="snížená",J213,0)</f>
        <v>0</v>
      </c>
      <c r="BG213" s="241">
        <f>IF(N213="zákl. přenesená",J213,0)</f>
        <v>0</v>
      </c>
      <c r="BH213" s="241">
        <f>IF(N213="sníž. přenesená",J213,0)</f>
        <v>0</v>
      </c>
      <c r="BI213" s="241">
        <f>IF(N213="nulová",J213,0)</f>
        <v>0</v>
      </c>
      <c r="BJ213" s="18" t="s">
        <v>81</v>
      </c>
      <c r="BK213" s="241">
        <f>ROUND(I213*H213,2)</f>
        <v>0</v>
      </c>
      <c r="BL213" s="18" t="s">
        <v>170</v>
      </c>
      <c r="BM213" s="240" t="s">
        <v>1998</v>
      </c>
    </row>
    <row r="214" s="14" customFormat="1">
      <c r="A214" s="14"/>
      <c r="B214" s="254"/>
      <c r="C214" s="255"/>
      <c r="D214" s="244" t="s">
        <v>172</v>
      </c>
      <c r="E214" s="256" t="s">
        <v>1</v>
      </c>
      <c r="F214" s="257" t="s">
        <v>403</v>
      </c>
      <c r="G214" s="255"/>
      <c r="H214" s="256" t="s">
        <v>1</v>
      </c>
      <c r="I214" s="258"/>
      <c r="J214" s="255"/>
      <c r="K214" s="255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172</v>
      </c>
      <c r="AU214" s="263" t="s">
        <v>83</v>
      </c>
      <c r="AV214" s="14" t="s">
        <v>81</v>
      </c>
      <c r="AW214" s="14" t="s">
        <v>31</v>
      </c>
      <c r="AX214" s="14" t="s">
        <v>12</v>
      </c>
      <c r="AY214" s="263" t="s">
        <v>164</v>
      </c>
    </row>
    <row r="215" s="14" customFormat="1">
      <c r="A215" s="14"/>
      <c r="B215" s="254"/>
      <c r="C215" s="255"/>
      <c r="D215" s="244" t="s">
        <v>172</v>
      </c>
      <c r="E215" s="256" t="s">
        <v>1</v>
      </c>
      <c r="F215" s="257" t="s">
        <v>408</v>
      </c>
      <c r="G215" s="255"/>
      <c r="H215" s="256" t="s">
        <v>1</v>
      </c>
      <c r="I215" s="258"/>
      <c r="J215" s="255"/>
      <c r="K215" s="255"/>
      <c r="L215" s="259"/>
      <c r="M215" s="260"/>
      <c r="N215" s="261"/>
      <c r="O215" s="261"/>
      <c r="P215" s="261"/>
      <c r="Q215" s="261"/>
      <c r="R215" s="261"/>
      <c r="S215" s="261"/>
      <c r="T215" s="26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63" t="s">
        <v>172</v>
      </c>
      <c r="AU215" s="263" t="s">
        <v>83</v>
      </c>
      <c r="AV215" s="14" t="s">
        <v>81</v>
      </c>
      <c r="AW215" s="14" t="s">
        <v>31</v>
      </c>
      <c r="AX215" s="14" t="s">
        <v>12</v>
      </c>
      <c r="AY215" s="263" t="s">
        <v>164</v>
      </c>
    </row>
    <row r="216" s="14" customFormat="1">
      <c r="A216" s="14"/>
      <c r="B216" s="254"/>
      <c r="C216" s="255"/>
      <c r="D216" s="244" t="s">
        <v>172</v>
      </c>
      <c r="E216" s="256" t="s">
        <v>1</v>
      </c>
      <c r="F216" s="257" t="s">
        <v>1646</v>
      </c>
      <c r="G216" s="255"/>
      <c r="H216" s="256" t="s">
        <v>1</v>
      </c>
      <c r="I216" s="258"/>
      <c r="J216" s="255"/>
      <c r="K216" s="255"/>
      <c r="L216" s="259"/>
      <c r="M216" s="260"/>
      <c r="N216" s="261"/>
      <c r="O216" s="261"/>
      <c r="P216" s="261"/>
      <c r="Q216" s="261"/>
      <c r="R216" s="261"/>
      <c r="S216" s="261"/>
      <c r="T216" s="26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63" t="s">
        <v>172</v>
      </c>
      <c r="AU216" s="263" t="s">
        <v>83</v>
      </c>
      <c r="AV216" s="14" t="s">
        <v>81</v>
      </c>
      <c r="AW216" s="14" t="s">
        <v>31</v>
      </c>
      <c r="AX216" s="14" t="s">
        <v>12</v>
      </c>
      <c r="AY216" s="263" t="s">
        <v>164</v>
      </c>
    </row>
    <row r="217" s="13" customFormat="1">
      <c r="A217" s="13"/>
      <c r="B217" s="242"/>
      <c r="C217" s="243"/>
      <c r="D217" s="244" t="s">
        <v>172</v>
      </c>
      <c r="E217" s="245" t="s">
        <v>1</v>
      </c>
      <c r="F217" s="246" t="s">
        <v>1992</v>
      </c>
      <c r="G217" s="243"/>
      <c r="H217" s="247">
        <v>29.540099999999999</v>
      </c>
      <c r="I217" s="248"/>
      <c r="J217" s="243"/>
      <c r="K217" s="243"/>
      <c r="L217" s="249"/>
      <c r="M217" s="250"/>
      <c r="N217" s="251"/>
      <c r="O217" s="251"/>
      <c r="P217" s="251"/>
      <c r="Q217" s="251"/>
      <c r="R217" s="251"/>
      <c r="S217" s="251"/>
      <c r="T217" s="252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53" t="s">
        <v>172</v>
      </c>
      <c r="AU217" s="253" t="s">
        <v>83</v>
      </c>
      <c r="AV217" s="13" t="s">
        <v>83</v>
      </c>
      <c r="AW217" s="13" t="s">
        <v>31</v>
      </c>
      <c r="AX217" s="13" t="s">
        <v>12</v>
      </c>
      <c r="AY217" s="253" t="s">
        <v>164</v>
      </c>
    </row>
    <row r="218" s="16" customFormat="1">
      <c r="A218" s="16"/>
      <c r="B218" s="275"/>
      <c r="C218" s="276"/>
      <c r="D218" s="244" t="s">
        <v>172</v>
      </c>
      <c r="E218" s="277" t="s">
        <v>1</v>
      </c>
      <c r="F218" s="278" t="s">
        <v>308</v>
      </c>
      <c r="G218" s="276"/>
      <c r="H218" s="279">
        <v>29.540099999999999</v>
      </c>
      <c r="I218" s="280"/>
      <c r="J218" s="276"/>
      <c r="K218" s="276"/>
      <c r="L218" s="281"/>
      <c r="M218" s="282"/>
      <c r="N218" s="283"/>
      <c r="O218" s="283"/>
      <c r="P218" s="283"/>
      <c r="Q218" s="283"/>
      <c r="R218" s="283"/>
      <c r="S218" s="283"/>
      <c r="T218" s="284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T218" s="285" t="s">
        <v>172</v>
      </c>
      <c r="AU218" s="285" t="s">
        <v>83</v>
      </c>
      <c r="AV218" s="16" t="s">
        <v>181</v>
      </c>
      <c r="AW218" s="16" t="s">
        <v>31</v>
      </c>
      <c r="AX218" s="16" t="s">
        <v>12</v>
      </c>
      <c r="AY218" s="285" t="s">
        <v>164</v>
      </c>
    </row>
    <row r="219" s="13" customFormat="1">
      <c r="A219" s="13"/>
      <c r="B219" s="242"/>
      <c r="C219" s="243"/>
      <c r="D219" s="244" t="s">
        <v>172</v>
      </c>
      <c r="E219" s="245" t="s">
        <v>1</v>
      </c>
      <c r="F219" s="246" t="s">
        <v>1995</v>
      </c>
      <c r="G219" s="243"/>
      <c r="H219" s="247">
        <v>118.1604</v>
      </c>
      <c r="I219" s="248"/>
      <c r="J219" s="243"/>
      <c r="K219" s="243"/>
      <c r="L219" s="249"/>
      <c r="M219" s="250"/>
      <c r="N219" s="251"/>
      <c r="O219" s="251"/>
      <c r="P219" s="251"/>
      <c r="Q219" s="251"/>
      <c r="R219" s="251"/>
      <c r="S219" s="251"/>
      <c r="T219" s="252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53" t="s">
        <v>172</v>
      </c>
      <c r="AU219" s="253" t="s">
        <v>83</v>
      </c>
      <c r="AV219" s="13" t="s">
        <v>83</v>
      </c>
      <c r="AW219" s="13" t="s">
        <v>31</v>
      </c>
      <c r="AX219" s="13" t="s">
        <v>81</v>
      </c>
      <c r="AY219" s="253" t="s">
        <v>164</v>
      </c>
    </row>
    <row r="220" s="13" customFormat="1">
      <c r="A220" s="13"/>
      <c r="B220" s="242"/>
      <c r="C220" s="243"/>
      <c r="D220" s="244" t="s">
        <v>172</v>
      </c>
      <c r="E220" s="243"/>
      <c r="F220" s="246" t="s">
        <v>1996</v>
      </c>
      <c r="G220" s="243"/>
      <c r="H220" s="247">
        <v>59.080199999999998</v>
      </c>
      <c r="I220" s="248"/>
      <c r="J220" s="243"/>
      <c r="K220" s="243"/>
      <c r="L220" s="249"/>
      <c r="M220" s="250"/>
      <c r="N220" s="251"/>
      <c r="O220" s="251"/>
      <c r="P220" s="251"/>
      <c r="Q220" s="251"/>
      <c r="R220" s="251"/>
      <c r="S220" s="251"/>
      <c r="T220" s="252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53" t="s">
        <v>172</v>
      </c>
      <c r="AU220" s="253" t="s">
        <v>83</v>
      </c>
      <c r="AV220" s="13" t="s">
        <v>83</v>
      </c>
      <c r="AW220" s="13" t="s">
        <v>4</v>
      </c>
      <c r="AX220" s="13" t="s">
        <v>81</v>
      </c>
      <c r="AY220" s="253" t="s">
        <v>164</v>
      </c>
    </row>
    <row r="221" s="2" customFormat="1" ht="24.15" customHeight="1">
      <c r="A221" s="39"/>
      <c r="B221" s="40"/>
      <c r="C221" s="228" t="s">
        <v>348</v>
      </c>
      <c r="D221" s="228" t="s">
        <v>166</v>
      </c>
      <c r="E221" s="229" t="s">
        <v>1999</v>
      </c>
      <c r="F221" s="230" t="s">
        <v>2000</v>
      </c>
      <c r="G221" s="231" t="s">
        <v>269</v>
      </c>
      <c r="H221" s="232">
        <v>24.900749999999999</v>
      </c>
      <c r="I221" s="233"/>
      <c r="J221" s="234">
        <f>ROUND(I221*H221,2)</f>
        <v>0</v>
      </c>
      <c r="K221" s="235"/>
      <c r="L221" s="45"/>
      <c r="M221" s="236" t="s">
        <v>1</v>
      </c>
      <c r="N221" s="237" t="s">
        <v>39</v>
      </c>
      <c r="O221" s="92"/>
      <c r="P221" s="238">
        <f>O221*H221</f>
        <v>0</v>
      </c>
      <c r="Q221" s="238">
        <v>0</v>
      </c>
      <c r="R221" s="238">
        <f>Q221*H221</f>
        <v>0</v>
      </c>
      <c r="S221" s="238">
        <v>0</v>
      </c>
      <c r="T221" s="239">
        <f>S221*H221</f>
        <v>0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40" t="s">
        <v>170</v>
      </c>
      <c r="AT221" s="240" t="s">
        <v>166</v>
      </c>
      <c r="AU221" s="240" t="s">
        <v>83</v>
      </c>
      <c r="AY221" s="18" t="s">
        <v>164</v>
      </c>
      <c r="BE221" s="241">
        <f>IF(N221="základní",J221,0)</f>
        <v>0</v>
      </c>
      <c r="BF221" s="241">
        <f>IF(N221="snížená",J221,0)</f>
        <v>0</v>
      </c>
      <c r="BG221" s="241">
        <f>IF(N221="zákl. přenesená",J221,0)</f>
        <v>0</v>
      </c>
      <c r="BH221" s="241">
        <f>IF(N221="sníž. přenesená",J221,0)</f>
        <v>0</v>
      </c>
      <c r="BI221" s="241">
        <f>IF(N221="nulová",J221,0)</f>
        <v>0</v>
      </c>
      <c r="BJ221" s="18" t="s">
        <v>81</v>
      </c>
      <c r="BK221" s="241">
        <f>ROUND(I221*H221,2)</f>
        <v>0</v>
      </c>
      <c r="BL221" s="18" t="s">
        <v>170</v>
      </c>
      <c r="BM221" s="240" t="s">
        <v>2001</v>
      </c>
    </row>
    <row r="222" s="14" customFormat="1">
      <c r="A222" s="14"/>
      <c r="B222" s="254"/>
      <c r="C222" s="255"/>
      <c r="D222" s="244" t="s">
        <v>172</v>
      </c>
      <c r="E222" s="256" t="s">
        <v>1</v>
      </c>
      <c r="F222" s="257" t="s">
        <v>395</v>
      </c>
      <c r="G222" s="255"/>
      <c r="H222" s="256" t="s">
        <v>1</v>
      </c>
      <c r="I222" s="258"/>
      <c r="J222" s="255"/>
      <c r="K222" s="255"/>
      <c r="L222" s="259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63" t="s">
        <v>172</v>
      </c>
      <c r="AU222" s="263" t="s">
        <v>83</v>
      </c>
      <c r="AV222" s="14" t="s">
        <v>81</v>
      </c>
      <c r="AW222" s="14" t="s">
        <v>31</v>
      </c>
      <c r="AX222" s="14" t="s">
        <v>12</v>
      </c>
      <c r="AY222" s="263" t="s">
        <v>164</v>
      </c>
    </row>
    <row r="223" s="14" customFormat="1">
      <c r="A223" s="14"/>
      <c r="B223" s="254"/>
      <c r="C223" s="255"/>
      <c r="D223" s="244" t="s">
        <v>172</v>
      </c>
      <c r="E223" s="256" t="s">
        <v>1</v>
      </c>
      <c r="F223" s="257" t="s">
        <v>396</v>
      </c>
      <c r="G223" s="255"/>
      <c r="H223" s="256" t="s">
        <v>1</v>
      </c>
      <c r="I223" s="258"/>
      <c r="J223" s="255"/>
      <c r="K223" s="255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172</v>
      </c>
      <c r="AU223" s="263" t="s">
        <v>83</v>
      </c>
      <c r="AV223" s="14" t="s">
        <v>81</v>
      </c>
      <c r="AW223" s="14" t="s">
        <v>31</v>
      </c>
      <c r="AX223" s="14" t="s">
        <v>12</v>
      </c>
      <c r="AY223" s="263" t="s">
        <v>164</v>
      </c>
    </row>
    <row r="224" s="13" customFormat="1">
      <c r="A224" s="13"/>
      <c r="B224" s="242"/>
      <c r="C224" s="243"/>
      <c r="D224" s="244" t="s">
        <v>172</v>
      </c>
      <c r="E224" s="245" t="s">
        <v>1</v>
      </c>
      <c r="F224" s="246" t="s">
        <v>1988</v>
      </c>
      <c r="G224" s="243"/>
      <c r="H224" s="247">
        <v>49.801499999999997</v>
      </c>
      <c r="I224" s="248"/>
      <c r="J224" s="243"/>
      <c r="K224" s="243"/>
      <c r="L224" s="249"/>
      <c r="M224" s="250"/>
      <c r="N224" s="251"/>
      <c r="O224" s="251"/>
      <c r="P224" s="251"/>
      <c r="Q224" s="251"/>
      <c r="R224" s="251"/>
      <c r="S224" s="251"/>
      <c r="T224" s="25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3" t="s">
        <v>172</v>
      </c>
      <c r="AU224" s="253" t="s">
        <v>83</v>
      </c>
      <c r="AV224" s="13" t="s">
        <v>83</v>
      </c>
      <c r="AW224" s="13" t="s">
        <v>31</v>
      </c>
      <c r="AX224" s="13" t="s">
        <v>12</v>
      </c>
      <c r="AY224" s="253" t="s">
        <v>164</v>
      </c>
    </row>
    <row r="225" s="15" customFormat="1">
      <c r="A225" s="15"/>
      <c r="B225" s="264"/>
      <c r="C225" s="265"/>
      <c r="D225" s="244" t="s">
        <v>172</v>
      </c>
      <c r="E225" s="266" t="s">
        <v>1</v>
      </c>
      <c r="F225" s="267" t="s">
        <v>180</v>
      </c>
      <c r="G225" s="265"/>
      <c r="H225" s="268">
        <v>49.801499999999997</v>
      </c>
      <c r="I225" s="269"/>
      <c r="J225" s="265"/>
      <c r="K225" s="265"/>
      <c r="L225" s="270"/>
      <c r="M225" s="271"/>
      <c r="N225" s="272"/>
      <c r="O225" s="272"/>
      <c r="P225" s="272"/>
      <c r="Q225" s="272"/>
      <c r="R225" s="272"/>
      <c r="S225" s="272"/>
      <c r="T225" s="273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74" t="s">
        <v>172</v>
      </c>
      <c r="AU225" s="274" t="s">
        <v>83</v>
      </c>
      <c r="AV225" s="15" t="s">
        <v>170</v>
      </c>
      <c r="AW225" s="15" t="s">
        <v>31</v>
      </c>
      <c r="AX225" s="15" t="s">
        <v>81</v>
      </c>
      <c r="AY225" s="274" t="s">
        <v>164</v>
      </c>
    </row>
    <row r="226" s="13" customFormat="1">
      <c r="A226" s="13"/>
      <c r="B226" s="242"/>
      <c r="C226" s="243"/>
      <c r="D226" s="244" t="s">
        <v>172</v>
      </c>
      <c r="E226" s="243"/>
      <c r="F226" s="246" t="s">
        <v>1989</v>
      </c>
      <c r="G226" s="243"/>
      <c r="H226" s="247">
        <v>24.900749999999999</v>
      </c>
      <c r="I226" s="248"/>
      <c r="J226" s="243"/>
      <c r="K226" s="243"/>
      <c r="L226" s="249"/>
      <c r="M226" s="250"/>
      <c r="N226" s="251"/>
      <c r="O226" s="251"/>
      <c r="P226" s="251"/>
      <c r="Q226" s="251"/>
      <c r="R226" s="251"/>
      <c r="S226" s="251"/>
      <c r="T226" s="25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3" t="s">
        <v>172</v>
      </c>
      <c r="AU226" s="253" t="s">
        <v>83</v>
      </c>
      <c r="AV226" s="13" t="s">
        <v>83</v>
      </c>
      <c r="AW226" s="13" t="s">
        <v>4</v>
      </c>
      <c r="AX226" s="13" t="s">
        <v>81</v>
      </c>
      <c r="AY226" s="253" t="s">
        <v>164</v>
      </c>
    </row>
    <row r="227" s="2" customFormat="1" ht="24.15" customHeight="1">
      <c r="A227" s="39"/>
      <c r="B227" s="40"/>
      <c r="C227" s="228" t="s">
        <v>354</v>
      </c>
      <c r="D227" s="228" t="s">
        <v>166</v>
      </c>
      <c r="E227" s="229" t="s">
        <v>2002</v>
      </c>
      <c r="F227" s="230" t="s">
        <v>2003</v>
      </c>
      <c r="G227" s="231" t="s">
        <v>269</v>
      </c>
      <c r="H227" s="232">
        <v>24.900749999999999</v>
      </c>
      <c r="I227" s="233"/>
      <c r="J227" s="234">
        <f>ROUND(I227*H227,2)</f>
        <v>0</v>
      </c>
      <c r="K227" s="235"/>
      <c r="L227" s="45"/>
      <c r="M227" s="236" t="s">
        <v>1</v>
      </c>
      <c r="N227" s="237" t="s">
        <v>39</v>
      </c>
      <c r="O227" s="92"/>
      <c r="P227" s="238">
        <f>O227*H227</f>
        <v>0</v>
      </c>
      <c r="Q227" s="238">
        <v>0</v>
      </c>
      <c r="R227" s="238">
        <f>Q227*H227</f>
        <v>0</v>
      </c>
      <c r="S227" s="238">
        <v>0</v>
      </c>
      <c r="T227" s="239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40" t="s">
        <v>170</v>
      </c>
      <c r="AT227" s="240" t="s">
        <v>166</v>
      </c>
      <c r="AU227" s="240" t="s">
        <v>83</v>
      </c>
      <c r="AY227" s="18" t="s">
        <v>164</v>
      </c>
      <c r="BE227" s="241">
        <f>IF(N227="základní",J227,0)</f>
        <v>0</v>
      </c>
      <c r="BF227" s="241">
        <f>IF(N227="snížená",J227,0)</f>
        <v>0</v>
      </c>
      <c r="BG227" s="241">
        <f>IF(N227="zákl. přenesená",J227,0)</f>
        <v>0</v>
      </c>
      <c r="BH227" s="241">
        <f>IF(N227="sníž. přenesená",J227,0)</f>
        <v>0</v>
      </c>
      <c r="BI227" s="241">
        <f>IF(N227="nulová",J227,0)</f>
        <v>0</v>
      </c>
      <c r="BJ227" s="18" t="s">
        <v>81</v>
      </c>
      <c r="BK227" s="241">
        <f>ROUND(I227*H227,2)</f>
        <v>0</v>
      </c>
      <c r="BL227" s="18" t="s">
        <v>170</v>
      </c>
      <c r="BM227" s="240" t="s">
        <v>2004</v>
      </c>
    </row>
    <row r="228" s="14" customFormat="1">
      <c r="A228" s="14"/>
      <c r="B228" s="254"/>
      <c r="C228" s="255"/>
      <c r="D228" s="244" t="s">
        <v>172</v>
      </c>
      <c r="E228" s="256" t="s">
        <v>1</v>
      </c>
      <c r="F228" s="257" t="s">
        <v>403</v>
      </c>
      <c r="G228" s="255"/>
      <c r="H228" s="256" t="s">
        <v>1</v>
      </c>
      <c r="I228" s="258"/>
      <c r="J228" s="255"/>
      <c r="K228" s="255"/>
      <c r="L228" s="259"/>
      <c r="M228" s="260"/>
      <c r="N228" s="261"/>
      <c r="O228" s="261"/>
      <c r="P228" s="261"/>
      <c r="Q228" s="261"/>
      <c r="R228" s="261"/>
      <c r="S228" s="261"/>
      <c r="T228" s="26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63" t="s">
        <v>172</v>
      </c>
      <c r="AU228" s="263" t="s">
        <v>83</v>
      </c>
      <c r="AV228" s="14" t="s">
        <v>81</v>
      </c>
      <c r="AW228" s="14" t="s">
        <v>31</v>
      </c>
      <c r="AX228" s="14" t="s">
        <v>12</v>
      </c>
      <c r="AY228" s="263" t="s">
        <v>164</v>
      </c>
    </row>
    <row r="229" s="14" customFormat="1">
      <c r="A229" s="14"/>
      <c r="B229" s="254"/>
      <c r="C229" s="255"/>
      <c r="D229" s="244" t="s">
        <v>172</v>
      </c>
      <c r="E229" s="256" t="s">
        <v>1</v>
      </c>
      <c r="F229" s="257" t="s">
        <v>396</v>
      </c>
      <c r="G229" s="255"/>
      <c r="H229" s="256" t="s">
        <v>1</v>
      </c>
      <c r="I229" s="258"/>
      <c r="J229" s="255"/>
      <c r="K229" s="255"/>
      <c r="L229" s="259"/>
      <c r="M229" s="260"/>
      <c r="N229" s="261"/>
      <c r="O229" s="261"/>
      <c r="P229" s="261"/>
      <c r="Q229" s="261"/>
      <c r="R229" s="261"/>
      <c r="S229" s="261"/>
      <c r="T229" s="26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63" t="s">
        <v>172</v>
      </c>
      <c r="AU229" s="263" t="s">
        <v>83</v>
      </c>
      <c r="AV229" s="14" t="s">
        <v>81</v>
      </c>
      <c r="AW229" s="14" t="s">
        <v>31</v>
      </c>
      <c r="AX229" s="14" t="s">
        <v>12</v>
      </c>
      <c r="AY229" s="263" t="s">
        <v>164</v>
      </c>
    </row>
    <row r="230" s="13" customFormat="1">
      <c r="A230" s="13"/>
      <c r="B230" s="242"/>
      <c r="C230" s="243"/>
      <c r="D230" s="244" t="s">
        <v>172</v>
      </c>
      <c r="E230" s="245" t="s">
        <v>1</v>
      </c>
      <c r="F230" s="246" t="s">
        <v>1988</v>
      </c>
      <c r="G230" s="243"/>
      <c r="H230" s="247">
        <v>49.801499999999997</v>
      </c>
      <c r="I230" s="248"/>
      <c r="J230" s="243"/>
      <c r="K230" s="243"/>
      <c r="L230" s="249"/>
      <c r="M230" s="250"/>
      <c r="N230" s="251"/>
      <c r="O230" s="251"/>
      <c r="P230" s="251"/>
      <c r="Q230" s="251"/>
      <c r="R230" s="251"/>
      <c r="S230" s="251"/>
      <c r="T230" s="252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53" t="s">
        <v>172</v>
      </c>
      <c r="AU230" s="253" t="s">
        <v>83</v>
      </c>
      <c r="AV230" s="13" t="s">
        <v>83</v>
      </c>
      <c r="AW230" s="13" t="s">
        <v>31</v>
      </c>
      <c r="AX230" s="13" t="s">
        <v>12</v>
      </c>
      <c r="AY230" s="253" t="s">
        <v>164</v>
      </c>
    </row>
    <row r="231" s="15" customFormat="1">
      <c r="A231" s="15"/>
      <c r="B231" s="264"/>
      <c r="C231" s="265"/>
      <c r="D231" s="244" t="s">
        <v>172</v>
      </c>
      <c r="E231" s="266" t="s">
        <v>1</v>
      </c>
      <c r="F231" s="267" t="s">
        <v>180</v>
      </c>
      <c r="G231" s="265"/>
      <c r="H231" s="268">
        <v>49.801499999999997</v>
      </c>
      <c r="I231" s="269"/>
      <c r="J231" s="265"/>
      <c r="K231" s="265"/>
      <c r="L231" s="270"/>
      <c r="M231" s="271"/>
      <c r="N231" s="272"/>
      <c r="O231" s="272"/>
      <c r="P231" s="272"/>
      <c r="Q231" s="272"/>
      <c r="R231" s="272"/>
      <c r="S231" s="272"/>
      <c r="T231" s="273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T231" s="274" t="s">
        <v>172</v>
      </c>
      <c r="AU231" s="274" t="s">
        <v>83</v>
      </c>
      <c r="AV231" s="15" t="s">
        <v>170</v>
      </c>
      <c r="AW231" s="15" t="s">
        <v>31</v>
      </c>
      <c r="AX231" s="15" t="s">
        <v>81</v>
      </c>
      <c r="AY231" s="274" t="s">
        <v>164</v>
      </c>
    </row>
    <row r="232" s="13" customFormat="1">
      <c r="A232" s="13"/>
      <c r="B232" s="242"/>
      <c r="C232" s="243"/>
      <c r="D232" s="244" t="s">
        <v>172</v>
      </c>
      <c r="E232" s="243"/>
      <c r="F232" s="246" t="s">
        <v>1989</v>
      </c>
      <c r="G232" s="243"/>
      <c r="H232" s="247">
        <v>24.900749999999999</v>
      </c>
      <c r="I232" s="248"/>
      <c r="J232" s="243"/>
      <c r="K232" s="243"/>
      <c r="L232" s="249"/>
      <c r="M232" s="250"/>
      <c r="N232" s="251"/>
      <c r="O232" s="251"/>
      <c r="P232" s="251"/>
      <c r="Q232" s="251"/>
      <c r="R232" s="251"/>
      <c r="S232" s="251"/>
      <c r="T232" s="252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53" t="s">
        <v>172</v>
      </c>
      <c r="AU232" s="253" t="s">
        <v>83</v>
      </c>
      <c r="AV232" s="13" t="s">
        <v>83</v>
      </c>
      <c r="AW232" s="13" t="s">
        <v>4</v>
      </c>
      <c r="AX232" s="13" t="s">
        <v>81</v>
      </c>
      <c r="AY232" s="253" t="s">
        <v>164</v>
      </c>
    </row>
    <row r="233" s="2" customFormat="1" ht="24.15" customHeight="1">
      <c r="A233" s="39"/>
      <c r="B233" s="40"/>
      <c r="C233" s="228" t="s">
        <v>360</v>
      </c>
      <c r="D233" s="228" t="s">
        <v>166</v>
      </c>
      <c r="E233" s="229" t="s">
        <v>444</v>
      </c>
      <c r="F233" s="230" t="s">
        <v>445</v>
      </c>
      <c r="G233" s="231" t="s">
        <v>446</v>
      </c>
      <c r="H233" s="232">
        <v>47.264159999999997</v>
      </c>
      <c r="I233" s="233"/>
      <c r="J233" s="234">
        <f>ROUND(I233*H233,2)</f>
        <v>0</v>
      </c>
      <c r="K233" s="235"/>
      <c r="L233" s="45"/>
      <c r="M233" s="236" t="s">
        <v>1</v>
      </c>
      <c r="N233" s="237" t="s">
        <v>39</v>
      </c>
      <c r="O233" s="92"/>
      <c r="P233" s="238">
        <f>O233*H233</f>
        <v>0</v>
      </c>
      <c r="Q233" s="238">
        <v>0</v>
      </c>
      <c r="R233" s="238">
        <f>Q233*H233</f>
        <v>0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170</v>
      </c>
      <c r="AT233" s="240" t="s">
        <v>166</v>
      </c>
      <c r="AU233" s="240" t="s">
        <v>83</v>
      </c>
      <c r="AY233" s="18" t="s">
        <v>164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81</v>
      </c>
      <c r="BK233" s="241">
        <f>ROUND(I233*H233,2)</f>
        <v>0</v>
      </c>
      <c r="BL233" s="18" t="s">
        <v>170</v>
      </c>
      <c r="BM233" s="240" t="s">
        <v>2005</v>
      </c>
    </row>
    <row r="234" s="14" customFormat="1">
      <c r="A234" s="14"/>
      <c r="B234" s="254"/>
      <c r="C234" s="255"/>
      <c r="D234" s="244" t="s">
        <v>172</v>
      </c>
      <c r="E234" s="256" t="s">
        <v>1</v>
      </c>
      <c r="F234" s="257" t="s">
        <v>408</v>
      </c>
      <c r="G234" s="255"/>
      <c r="H234" s="256" t="s">
        <v>1</v>
      </c>
      <c r="I234" s="258"/>
      <c r="J234" s="255"/>
      <c r="K234" s="255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172</v>
      </c>
      <c r="AU234" s="263" t="s">
        <v>83</v>
      </c>
      <c r="AV234" s="14" t="s">
        <v>81</v>
      </c>
      <c r="AW234" s="14" t="s">
        <v>31</v>
      </c>
      <c r="AX234" s="14" t="s">
        <v>12</v>
      </c>
      <c r="AY234" s="263" t="s">
        <v>164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1646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3" customFormat="1">
      <c r="A236" s="13"/>
      <c r="B236" s="242"/>
      <c r="C236" s="243"/>
      <c r="D236" s="244" t="s">
        <v>172</v>
      </c>
      <c r="E236" s="245" t="s">
        <v>1</v>
      </c>
      <c r="F236" s="246" t="s">
        <v>1992</v>
      </c>
      <c r="G236" s="243"/>
      <c r="H236" s="247">
        <v>29.540099999999999</v>
      </c>
      <c r="I236" s="248"/>
      <c r="J236" s="243"/>
      <c r="K236" s="243"/>
      <c r="L236" s="249"/>
      <c r="M236" s="250"/>
      <c r="N236" s="251"/>
      <c r="O236" s="251"/>
      <c r="P236" s="251"/>
      <c r="Q236" s="251"/>
      <c r="R236" s="251"/>
      <c r="S236" s="251"/>
      <c r="T236" s="25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3" t="s">
        <v>172</v>
      </c>
      <c r="AU236" s="253" t="s">
        <v>83</v>
      </c>
      <c r="AV236" s="13" t="s">
        <v>83</v>
      </c>
      <c r="AW236" s="13" t="s">
        <v>31</v>
      </c>
      <c r="AX236" s="13" t="s">
        <v>12</v>
      </c>
      <c r="AY236" s="253" t="s">
        <v>164</v>
      </c>
    </row>
    <row r="237" s="15" customFormat="1">
      <c r="A237" s="15"/>
      <c r="B237" s="264"/>
      <c r="C237" s="265"/>
      <c r="D237" s="244" t="s">
        <v>172</v>
      </c>
      <c r="E237" s="266" t="s">
        <v>1</v>
      </c>
      <c r="F237" s="267" t="s">
        <v>180</v>
      </c>
      <c r="G237" s="265"/>
      <c r="H237" s="268">
        <v>29.540099999999999</v>
      </c>
      <c r="I237" s="269"/>
      <c r="J237" s="265"/>
      <c r="K237" s="265"/>
      <c r="L237" s="270"/>
      <c r="M237" s="271"/>
      <c r="N237" s="272"/>
      <c r="O237" s="272"/>
      <c r="P237" s="272"/>
      <c r="Q237" s="272"/>
      <c r="R237" s="272"/>
      <c r="S237" s="272"/>
      <c r="T237" s="273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74" t="s">
        <v>172</v>
      </c>
      <c r="AU237" s="274" t="s">
        <v>83</v>
      </c>
      <c r="AV237" s="15" t="s">
        <v>170</v>
      </c>
      <c r="AW237" s="15" t="s">
        <v>31</v>
      </c>
      <c r="AX237" s="15" t="s">
        <v>81</v>
      </c>
      <c r="AY237" s="274" t="s">
        <v>164</v>
      </c>
    </row>
    <row r="238" s="13" customFormat="1">
      <c r="A238" s="13"/>
      <c r="B238" s="242"/>
      <c r="C238" s="243"/>
      <c r="D238" s="244" t="s">
        <v>172</v>
      </c>
      <c r="E238" s="243"/>
      <c r="F238" s="246" t="s">
        <v>2006</v>
      </c>
      <c r="G238" s="243"/>
      <c r="H238" s="247">
        <v>47.264159999999997</v>
      </c>
      <c r="I238" s="248"/>
      <c r="J238" s="243"/>
      <c r="K238" s="243"/>
      <c r="L238" s="249"/>
      <c r="M238" s="250"/>
      <c r="N238" s="251"/>
      <c r="O238" s="251"/>
      <c r="P238" s="251"/>
      <c r="Q238" s="251"/>
      <c r="R238" s="251"/>
      <c r="S238" s="251"/>
      <c r="T238" s="252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3" t="s">
        <v>172</v>
      </c>
      <c r="AU238" s="253" t="s">
        <v>83</v>
      </c>
      <c r="AV238" s="13" t="s">
        <v>83</v>
      </c>
      <c r="AW238" s="13" t="s">
        <v>4</v>
      </c>
      <c r="AX238" s="13" t="s">
        <v>81</v>
      </c>
      <c r="AY238" s="253" t="s">
        <v>164</v>
      </c>
    </row>
    <row r="239" s="2" customFormat="1" ht="24.15" customHeight="1">
      <c r="A239" s="39"/>
      <c r="B239" s="40"/>
      <c r="C239" s="228" t="s">
        <v>265</v>
      </c>
      <c r="D239" s="228" t="s">
        <v>166</v>
      </c>
      <c r="E239" s="229" t="s">
        <v>450</v>
      </c>
      <c r="F239" s="230" t="s">
        <v>451</v>
      </c>
      <c r="G239" s="231" t="s">
        <v>269</v>
      </c>
      <c r="H239" s="232">
        <v>49.801499999999997</v>
      </c>
      <c r="I239" s="233"/>
      <c r="J239" s="234">
        <f>ROUND(I239*H239,2)</f>
        <v>0</v>
      </c>
      <c r="K239" s="235"/>
      <c r="L239" s="45"/>
      <c r="M239" s="236" t="s">
        <v>1</v>
      </c>
      <c r="N239" s="237" t="s">
        <v>39</v>
      </c>
      <c r="O239" s="92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170</v>
      </c>
      <c r="AT239" s="240" t="s">
        <v>166</v>
      </c>
      <c r="AU239" s="240" t="s">
        <v>83</v>
      </c>
      <c r="AY239" s="18" t="s">
        <v>164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81</v>
      </c>
      <c r="BK239" s="241">
        <f>ROUND(I239*H239,2)</f>
        <v>0</v>
      </c>
      <c r="BL239" s="18" t="s">
        <v>170</v>
      </c>
      <c r="BM239" s="240" t="s">
        <v>2007</v>
      </c>
    </row>
    <row r="240" s="14" customFormat="1">
      <c r="A240" s="14"/>
      <c r="B240" s="254"/>
      <c r="C240" s="255"/>
      <c r="D240" s="244" t="s">
        <v>172</v>
      </c>
      <c r="E240" s="256" t="s">
        <v>1</v>
      </c>
      <c r="F240" s="257" t="s">
        <v>396</v>
      </c>
      <c r="G240" s="255"/>
      <c r="H240" s="256" t="s">
        <v>1</v>
      </c>
      <c r="I240" s="258"/>
      <c r="J240" s="255"/>
      <c r="K240" s="255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172</v>
      </c>
      <c r="AU240" s="263" t="s">
        <v>83</v>
      </c>
      <c r="AV240" s="14" t="s">
        <v>81</v>
      </c>
      <c r="AW240" s="14" t="s">
        <v>31</v>
      </c>
      <c r="AX240" s="14" t="s">
        <v>12</v>
      </c>
      <c r="AY240" s="263" t="s">
        <v>164</v>
      </c>
    </row>
    <row r="241" s="13" customFormat="1">
      <c r="A241" s="13"/>
      <c r="B241" s="242"/>
      <c r="C241" s="243"/>
      <c r="D241" s="244" t="s">
        <v>172</v>
      </c>
      <c r="E241" s="245" t="s">
        <v>1</v>
      </c>
      <c r="F241" s="246" t="s">
        <v>1988</v>
      </c>
      <c r="G241" s="243"/>
      <c r="H241" s="247">
        <v>49.801499999999997</v>
      </c>
      <c r="I241" s="248"/>
      <c r="J241" s="243"/>
      <c r="K241" s="243"/>
      <c r="L241" s="249"/>
      <c r="M241" s="250"/>
      <c r="N241" s="251"/>
      <c r="O241" s="251"/>
      <c r="P241" s="251"/>
      <c r="Q241" s="251"/>
      <c r="R241" s="251"/>
      <c r="S241" s="251"/>
      <c r="T241" s="252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53" t="s">
        <v>172</v>
      </c>
      <c r="AU241" s="253" t="s">
        <v>83</v>
      </c>
      <c r="AV241" s="13" t="s">
        <v>83</v>
      </c>
      <c r="AW241" s="13" t="s">
        <v>31</v>
      </c>
      <c r="AX241" s="13" t="s">
        <v>12</v>
      </c>
      <c r="AY241" s="253" t="s">
        <v>164</v>
      </c>
    </row>
    <row r="242" s="15" customFormat="1">
      <c r="A242" s="15"/>
      <c r="B242" s="264"/>
      <c r="C242" s="265"/>
      <c r="D242" s="244" t="s">
        <v>172</v>
      </c>
      <c r="E242" s="266" t="s">
        <v>1</v>
      </c>
      <c r="F242" s="267" t="s">
        <v>180</v>
      </c>
      <c r="G242" s="265"/>
      <c r="H242" s="268">
        <v>49.801499999999997</v>
      </c>
      <c r="I242" s="269"/>
      <c r="J242" s="265"/>
      <c r="K242" s="265"/>
      <c r="L242" s="270"/>
      <c r="M242" s="271"/>
      <c r="N242" s="272"/>
      <c r="O242" s="272"/>
      <c r="P242" s="272"/>
      <c r="Q242" s="272"/>
      <c r="R242" s="272"/>
      <c r="S242" s="272"/>
      <c r="T242" s="273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T242" s="274" t="s">
        <v>172</v>
      </c>
      <c r="AU242" s="274" t="s">
        <v>83</v>
      </c>
      <c r="AV242" s="15" t="s">
        <v>170</v>
      </c>
      <c r="AW242" s="15" t="s">
        <v>31</v>
      </c>
      <c r="AX242" s="15" t="s">
        <v>81</v>
      </c>
      <c r="AY242" s="274" t="s">
        <v>164</v>
      </c>
    </row>
    <row r="243" s="2" customFormat="1" ht="24.15" customHeight="1">
      <c r="A243" s="39"/>
      <c r="B243" s="40"/>
      <c r="C243" s="228" t="s">
        <v>7</v>
      </c>
      <c r="D243" s="228" t="s">
        <v>166</v>
      </c>
      <c r="E243" s="229" t="s">
        <v>454</v>
      </c>
      <c r="F243" s="230" t="s">
        <v>455</v>
      </c>
      <c r="G243" s="231" t="s">
        <v>269</v>
      </c>
      <c r="H243" s="232">
        <v>16.835102590000002</v>
      </c>
      <c r="I243" s="233"/>
      <c r="J243" s="234">
        <f>ROUND(I243*H243,2)</f>
        <v>0</v>
      </c>
      <c r="K243" s="235"/>
      <c r="L243" s="45"/>
      <c r="M243" s="236" t="s">
        <v>1</v>
      </c>
      <c r="N243" s="237" t="s">
        <v>39</v>
      </c>
      <c r="O243" s="92"/>
      <c r="P243" s="238">
        <f>O243*H243</f>
        <v>0</v>
      </c>
      <c r="Q243" s="238">
        <v>0</v>
      </c>
      <c r="R243" s="238">
        <f>Q243*H243</f>
        <v>0</v>
      </c>
      <c r="S243" s="238">
        <v>0</v>
      </c>
      <c r="T243" s="239">
        <f>S243*H243</f>
        <v>0</v>
      </c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R243" s="240" t="s">
        <v>170</v>
      </c>
      <c r="AT243" s="240" t="s">
        <v>166</v>
      </c>
      <c r="AU243" s="240" t="s">
        <v>83</v>
      </c>
      <c r="AY243" s="18" t="s">
        <v>164</v>
      </c>
      <c r="BE243" s="241">
        <f>IF(N243="základní",J243,0)</f>
        <v>0</v>
      </c>
      <c r="BF243" s="241">
        <f>IF(N243="snížená",J243,0)</f>
        <v>0</v>
      </c>
      <c r="BG243" s="241">
        <f>IF(N243="zákl. přenesená",J243,0)</f>
        <v>0</v>
      </c>
      <c r="BH243" s="241">
        <f>IF(N243="sníž. přenesená",J243,0)</f>
        <v>0</v>
      </c>
      <c r="BI243" s="241">
        <f>IF(N243="nulová",J243,0)</f>
        <v>0</v>
      </c>
      <c r="BJ243" s="18" t="s">
        <v>81</v>
      </c>
      <c r="BK243" s="241">
        <f>ROUND(I243*H243,2)</f>
        <v>0</v>
      </c>
      <c r="BL243" s="18" t="s">
        <v>170</v>
      </c>
      <c r="BM243" s="240" t="s">
        <v>2008</v>
      </c>
    </row>
    <row r="244" s="13" customFormat="1">
      <c r="A244" s="13"/>
      <c r="B244" s="242"/>
      <c r="C244" s="243"/>
      <c r="D244" s="244" t="s">
        <v>172</v>
      </c>
      <c r="E244" s="245" t="s">
        <v>1</v>
      </c>
      <c r="F244" s="246" t="s">
        <v>2009</v>
      </c>
      <c r="G244" s="243"/>
      <c r="H244" s="247">
        <v>16.872240000000001</v>
      </c>
      <c r="I244" s="248"/>
      <c r="J244" s="243"/>
      <c r="K244" s="243"/>
      <c r="L244" s="249"/>
      <c r="M244" s="250"/>
      <c r="N244" s="251"/>
      <c r="O244" s="251"/>
      <c r="P244" s="251"/>
      <c r="Q244" s="251"/>
      <c r="R244" s="251"/>
      <c r="S244" s="251"/>
      <c r="T244" s="252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3" t="s">
        <v>172</v>
      </c>
      <c r="AU244" s="253" t="s">
        <v>83</v>
      </c>
      <c r="AV244" s="13" t="s">
        <v>83</v>
      </c>
      <c r="AW244" s="13" t="s">
        <v>31</v>
      </c>
      <c r="AX244" s="13" t="s">
        <v>12</v>
      </c>
      <c r="AY244" s="253" t="s">
        <v>164</v>
      </c>
    </row>
    <row r="245" s="14" customFormat="1">
      <c r="A245" s="14"/>
      <c r="B245" s="254"/>
      <c r="C245" s="255"/>
      <c r="D245" s="244" t="s">
        <v>172</v>
      </c>
      <c r="E245" s="256" t="s">
        <v>1</v>
      </c>
      <c r="F245" s="257" t="s">
        <v>2010</v>
      </c>
      <c r="G245" s="255"/>
      <c r="H245" s="256" t="s">
        <v>1</v>
      </c>
      <c r="I245" s="258"/>
      <c r="J245" s="255"/>
      <c r="K245" s="255"/>
      <c r="L245" s="259"/>
      <c r="M245" s="260"/>
      <c r="N245" s="261"/>
      <c r="O245" s="261"/>
      <c r="P245" s="261"/>
      <c r="Q245" s="261"/>
      <c r="R245" s="261"/>
      <c r="S245" s="261"/>
      <c r="T245" s="262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63" t="s">
        <v>172</v>
      </c>
      <c r="AU245" s="263" t="s">
        <v>83</v>
      </c>
      <c r="AV245" s="14" t="s">
        <v>81</v>
      </c>
      <c r="AW245" s="14" t="s">
        <v>31</v>
      </c>
      <c r="AX245" s="14" t="s">
        <v>12</v>
      </c>
      <c r="AY245" s="263" t="s">
        <v>164</v>
      </c>
    </row>
    <row r="246" s="13" customFormat="1">
      <c r="A246" s="13"/>
      <c r="B246" s="242"/>
      <c r="C246" s="243"/>
      <c r="D246" s="244" t="s">
        <v>172</v>
      </c>
      <c r="E246" s="245" t="s">
        <v>1</v>
      </c>
      <c r="F246" s="246" t="s">
        <v>2011</v>
      </c>
      <c r="G246" s="243"/>
      <c r="H246" s="247">
        <v>-0.037137410000000003</v>
      </c>
      <c r="I246" s="248"/>
      <c r="J246" s="243"/>
      <c r="K246" s="243"/>
      <c r="L246" s="249"/>
      <c r="M246" s="250"/>
      <c r="N246" s="251"/>
      <c r="O246" s="251"/>
      <c r="P246" s="251"/>
      <c r="Q246" s="251"/>
      <c r="R246" s="251"/>
      <c r="S246" s="251"/>
      <c r="T246" s="252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53" t="s">
        <v>172</v>
      </c>
      <c r="AU246" s="253" t="s">
        <v>83</v>
      </c>
      <c r="AV246" s="13" t="s">
        <v>83</v>
      </c>
      <c r="AW246" s="13" t="s">
        <v>31</v>
      </c>
      <c r="AX246" s="13" t="s">
        <v>12</v>
      </c>
      <c r="AY246" s="253" t="s">
        <v>164</v>
      </c>
    </row>
    <row r="247" s="15" customFormat="1">
      <c r="A247" s="15"/>
      <c r="B247" s="264"/>
      <c r="C247" s="265"/>
      <c r="D247" s="244" t="s">
        <v>172</v>
      </c>
      <c r="E247" s="266" t="s">
        <v>1</v>
      </c>
      <c r="F247" s="267" t="s">
        <v>180</v>
      </c>
      <c r="G247" s="265"/>
      <c r="H247" s="268">
        <v>16.835102590000002</v>
      </c>
      <c r="I247" s="269"/>
      <c r="J247" s="265"/>
      <c r="K247" s="265"/>
      <c r="L247" s="270"/>
      <c r="M247" s="271"/>
      <c r="N247" s="272"/>
      <c r="O247" s="272"/>
      <c r="P247" s="272"/>
      <c r="Q247" s="272"/>
      <c r="R247" s="272"/>
      <c r="S247" s="272"/>
      <c r="T247" s="273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T247" s="274" t="s">
        <v>172</v>
      </c>
      <c r="AU247" s="274" t="s">
        <v>83</v>
      </c>
      <c r="AV247" s="15" t="s">
        <v>170</v>
      </c>
      <c r="AW247" s="15" t="s">
        <v>31</v>
      </c>
      <c r="AX247" s="15" t="s">
        <v>81</v>
      </c>
      <c r="AY247" s="274" t="s">
        <v>164</v>
      </c>
    </row>
    <row r="248" s="2" customFormat="1" ht="16.5" customHeight="1">
      <c r="A248" s="39"/>
      <c r="B248" s="40"/>
      <c r="C248" s="286" t="s">
        <v>379</v>
      </c>
      <c r="D248" s="286" t="s">
        <v>488</v>
      </c>
      <c r="E248" s="287" t="s">
        <v>489</v>
      </c>
      <c r="F248" s="288" t="s">
        <v>490</v>
      </c>
      <c r="G248" s="289" t="s">
        <v>446</v>
      </c>
      <c r="H248" s="290">
        <v>26.936160000000001</v>
      </c>
      <c r="I248" s="291"/>
      <c r="J248" s="292">
        <f>ROUND(I248*H248,2)</f>
        <v>0</v>
      </c>
      <c r="K248" s="293"/>
      <c r="L248" s="294"/>
      <c r="M248" s="295" t="s">
        <v>1</v>
      </c>
      <c r="N248" s="296" t="s">
        <v>39</v>
      </c>
      <c r="O248" s="92"/>
      <c r="P248" s="238">
        <f>O248*H248</f>
        <v>0</v>
      </c>
      <c r="Q248" s="238">
        <v>1</v>
      </c>
      <c r="R248" s="238">
        <f>Q248*H248</f>
        <v>26.936160000000001</v>
      </c>
      <c r="S248" s="238">
        <v>0</v>
      </c>
      <c r="T248" s="239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40" t="s">
        <v>222</v>
      </c>
      <c r="AT248" s="240" t="s">
        <v>488</v>
      </c>
      <c r="AU248" s="240" t="s">
        <v>83</v>
      </c>
      <c r="AY248" s="18" t="s">
        <v>164</v>
      </c>
      <c r="BE248" s="241">
        <f>IF(N248="základní",J248,0)</f>
        <v>0</v>
      </c>
      <c r="BF248" s="241">
        <f>IF(N248="snížená",J248,0)</f>
        <v>0</v>
      </c>
      <c r="BG248" s="241">
        <f>IF(N248="zákl. přenesená",J248,0)</f>
        <v>0</v>
      </c>
      <c r="BH248" s="241">
        <f>IF(N248="sníž. přenesená",J248,0)</f>
        <v>0</v>
      </c>
      <c r="BI248" s="241">
        <f>IF(N248="nulová",J248,0)</f>
        <v>0</v>
      </c>
      <c r="BJ248" s="18" t="s">
        <v>81</v>
      </c>
      <c r="BK248" s="241">
        <f>ROUND(I248*H248,2)</f>
        <v>0</v>
      </c>
      <c r="BL248" s="18" t="s">
        <v>170</v>
      </c>
      <c r="BM248" s="240" t="s">
        <v>2012</v>
      </c>
    </row>
    <row r="249" s="13" customFormat="1">
      <c r="A249" s="13"/>
      <c r="B249" s="242"/>
      <c r="C249" s="243"/>
      <c r="D249" s="244" t="s">
        <v>172</v>
      </c>
      <c r="E249" s="245" t="s">
        <v>1</v>
      </c>
      <c r="F249" s="246" t="s">
        <v>2009</v>
      </c>
      <c r="G249" s="243"/>
      <c r="H249" s="247">
        <v>16.872240000000001</v>
      </c>
      <c r="I249" s="248"/>
      <c r="J249" s="243"/>
      <c r="K249" s="243"/>
      <c r="L249" s="249"/>
      <c r="M249" s="250"/>
      <c r="N249" s="251"/>
      <c r="O249" s="251"/>
      <c r="P249" s="251"/>
      <c r="Q249" s="251"/>
      <c r="R249" s="251"/>
      <c r="S249" s="251"/>
      <c r="T249" s="25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3" t="s">
        <v>172</v>
      </c>
      <c r="AU249" s="253" t="s">
        <v>83</v>
      </c>
      <c r="AV249" s="13" t="s">
        <v>83</v>
      </c>
      <c r="AW249" s="13" t="s">
        <v>31</v>
      </c>
      <c r="AX249" s="13" t="s">
        <v>12</v>
      </c>
      <c r="AY249" s="253" t="s">
        <v>164</v>
      </c>
    </row>
    <row r="250" s="14" customFormat="1">
      <c r="A250" s="14"/>
      <c r="B250" s="254"/>
      <c r="C250" s="255"/>
      <c r="D250" s="244" t="s">
        <v>172</v>
      </c>
      <c r="E250" s="256" t="s">
        <v>1</v>
      </c>
      <c r="F250" s="257" t="s">
        <v>2010</v>
      </c>
      <c r="G250" s="255"/>
      <c r="H250" s="256" t="s">
        <v>1</v>
      </c>
      <c r="I250" s="258"/>
      <c r="J250" s="255"/>
      <c r="K250" s="255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172</v>
      </c>
      <c r="AU250" s="263" t="s">
        <v>83</v>
      </c>
      <c r="AV250" s="14" t="s">
        <v>81</v>
      </c>
      <c r="AW250" s="14" t="s">
        <v>31</v>
      </c>
      <c r="AX250" s="14" t="s">
        <v>12</v>
      </c>
      <c r="AY250" s="263" t="s">
        <v>164</v>
      </c>
    </row>
    <row r="251" s="13" customFormat="1">
      <c r="A251" s="13"/>
      <c r="B251" s="242"/>
      <c r="C251" s="243"/>
      <c r="D251" s="244" t="s">
        <v>172</v>
      </c>
      <c r="E251" s="245" t="s">
        <v>1</v>
      </c>
      <c r="F251" s="246" t="s">
        <v>2011</v>
      </c>
      <c r="G251" s="243"/>
      <c r="H251" s="247">
        <v>-0.037137410000000003</v>
      </c>
      <c r="I251" s="248"/>
      <c r="J251" s="243"/>
      <c r="K251" s="243"/>
      <c r="L251" s="249"/>
      <c r="M251" s="250"/>
      <c r="N251" s="251"/>
      <c r="O251" s="251"/>
      <c r="P251" s="251"/>
      <c r="Q251" s="251"/>
      <c r="R251" s="251"/>
      <c r="S251" s="251"/>
      <c r="T251" s="252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3" t="s">
        <v>172</v>
      </c>
      <c r="AU251" s="253" t="s">
        <v>83</v>
      </c>
      <c r="AV251" s="13" t="s">
        <v>83</v>
      </c>
      <c r="AW251" s="13" t="s">
        <v>31</v>
      </c>
      <c r="AX251" s="13" t="s">
        <v>12</v>
      </c>
      <c r="AY251" s="253" t="s">
        <v>164</v>
      </c>
    </row>
    <row r="252" s="15" customFormat="1">
      <c r="A252" s="15"/>
      <c r="B252" s="264"/>
      <c r="C252" s="265"/>
      <c r="D252" s="244" t="s">
        <v>172</v>
      </c>
      <c r="E252" s="266" t="s">
        <v>1</v>
      </c>
      <c r="F252" s="267" t="s">
        <v>180</v>
      </c>
      <c r="G252" s="265"/>
      <c r="H252" s="268">
        <v>16.835102590000002</v>
      </c>
      <c r="I252" s="269"/>
      <c r="J252" s="265"/>
      <c r="K252" s="265"/>
      <c r="L252" s="270"/>
      <c r="M252" s="271"/>
      <c r="N252" s="272"/>
      <c r="O252" s="272"/>
      <c r="P252" s="272"/>
      <c r="Q252" s="272"/>
      <c r="R252" s="272"/>
      <c r="S252" s="272"/>
      <c r="T252" s="273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74" t="s">
        <v>172</v>
      </c>
      <c r="AU252" s="274" t="s">
        <v>83</v>
      </c>
      <c r="AV252" s="15" t="s">
        <v>170</v>
      </c>
      <c r="AW252" s="15" t="s">
        <v>31</v>
      </c>
      <c r="AX252" s="15" t="s">
        <v>81</v>
      </c>
      <c r="AY252" s="274" t="s">
        <v>164</v>
      </c>
    </row>
    <row r="253" s="13" customFormat="1">
      <c r="A253" s="13"/>
      <c r="B253" s="242"/>
      <c r="C253" s="243"/>
      <c r="D253" s="244" t="s">
        <v>172</v>
      </c>
      <c r="E253" s="243"/>
      <c r="F253" s="246" t="s">
        <v>2013</v>
      </c>
      <c r="G253" s="243"/>
      <c r="H253" s="247">
        <v>26.936160000000001</v>
      </c>
      <c r="I253" s="248"/>
      <c r="J253" s="243"/>
      <c r="K253" s="243"/>
      <c r="L253" s="249"/>
      <c r="M253" s="250"/>
      <c r="N253" s="251"/>
      <c r="O253" s="251"/>
      <c r="P253" s="251"/>
      <c r="Q253" s="251"/>
      <c r="R253" s="251"/>
      <c r="S253" s="251"/>
      <c r="T253" s="252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53" t="s">
        <v>172</v>
      </c>
      <c r="AU253" s="253" t="s">
        <v>83</v>
      </c>
      <c r="AV253" s="13" t="s">
        <v>83</v>
      </c>
      <c r="AW253" s="13" t="s">
        <v>4</v>
      </c>
      <c r="AX253" s="13" t="s">
        <v>81</v>
      </c>
      <c r="AY253" s="253" t="s">
        <v>164</v>
      </c>
    </row>
    <row r="254" s="12" customFormat="1" ht="22.8" customHeight="1">
      <c r="A254" s="12"/>
      <c r="B254" s="212"/>
      <c r="C254" s="213"/>
      <c r="D254" s="214" t="s">
        <v>73</v>
      </c>
      <c r="E254" s="226" t="s">
        <v>83</v>
      </c>
      <c r="F254" s="226" t="s">
        <v>493</v>
      </c>
      <c r="G254" s="213"/>
      <c r="H254" s="213"/>
      <c r="I254" s="216"/>
      <c r="J254" s="227">
        <f>BK254</f>
        <v>0</v>
      </c>
      <c r="K254" s="213"/>
      <c r="L254" s="218"/>
      <c r="M254" s="219"/>
      <c r="N254" s="220"/>
      <c r="O254" s="220"/>
      <c r="P254" s="221">
        <f>SUM(P255:P267)</f>
        <v>0</v>
      </c>
      <c r="Q254" s="220"/>
      <c r="R254" s="221">
        <f>SUM(R255:R267)</f>
        <v>14.6625864</v>
      </c>
      <c r="S254" s="220"/>
      <c r="T254" s="222">
        <f>SUM(T255:T267)</f>
        <v>0</v>
      </c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R254" s="223" t="s">
        <v>81</v>
      </c>
      <c r="AT254" s="224" t="s">
        <v>73</v>
      </c>
      <c r="AU254" s="224" t="s">
        <v>81</v>
      </c>
      <c r="AY254" s="223" t="s">
        <v>164</v>
      </c>
      <c r="BK254" s="225">
        <f>SUM(BK255:BK267)</f>
        <v>0</v>
      </c>
    </row>
    <row r="255" s="2" customFormat="1" ht="21.75" customHeight="1">
      <c r="A255" s="39"/>
      <c r="B255" s="40"/>
      <c r="C255" s="228" t="s">
        <v>383</v>
      </c>
      <c r="D255" s="228" t="s">
        <v>166</v>
      </c>
      <c r="E255" s="229" t="s">
        <v>495</v>
      </c>
      <c r="F255" s="230" t="s">
        <v>496</v>
      </c>
      <c r="G255" s="231" t="s">
        <v>269</v>
      </c>
      <c r="H255" s="232">
        <v>7.6230000000000002</v>
      </c>
      <c r="I255" s="233"/>
      <c r="J255" s="234">
        <f>ROUND(I255*H255,2)</f>
        <v>0</v>
      </c>
      <c r="K255" s="235"/>
      <c r="L255" s="45"/>
      <c r="M255" s="236" t="s">
        <v>1</v>
      </c>
      <c r="N255" s="237" t="s">
        <v>39</v>
      </c>
      <c r="O255" s="92"/>
      <c r="P255" s="238">
        <f>O255*H255</f>
        <v>0</v>
      </c>
      <c r="Q255" s="238">
        <v>1.9199999999999999</v>
      </c>
      <c r="R255" s="238">
        <f>Q255*H255</f>
        <v>14.63616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170</v>
      </c>
      <c r="AT255" s="240" t="s">
        <v>166</v>
      </c>
      <c r="AU255" s="240" t="s">
        <v>83</v>
      </c>
      <c r="AY255" s="18" t="s">
        <v>164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81</v>
      </c>
      <c r="BK255" s="241">
        <f>ROUND(I255*H255,2)</f>
        <v>0</v>
      </c>
      <c r="BL255" s="18" t="s">
        <v>170</v>
      </c>
      <c r="BM255" s="240" t="s">
        <v>2014</v>
      </c>
    </row>
    <row r="256" s="13" customFormat="1">
      <c r="A256" s="13"/>
      <c r="B256" s="242"/>
      <c r="C256" s="243"/>
      <c r="D256" s="244" t="s">
        <v>172</v>
      </c>
      <c r="E256" s="245" t="s">
        <v>1</v>
      </c>
      <c r="F256" s="246" t="s">
        <v>2015</v>
      </c>
      <c r="G256" s="243"/>
      <c r="H256" s="247">
        <v>7.6230000000000002</v>
      </c>
      <c r="I256" s="248"/>
      <c r="J256" s="243"/>
      <c r="K256" s="243"/>
      <c r="L256" s="249"/>
      <c r="M256" s="250"/>
      <c r="N256" s="251"/>
      <c r="O256" s="251"/>
      <c r="P256" s="251"/>
      <c r="Q256" s="251"/>
      <c r="R256" s="251"/>
      <c r="S256" s="251"/>
      <c r="T256" s="252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53" t="s">
        <v>172</v>
      </c>
      <c r="AU256" s="253" t="s">
        <v>83</v>
      </c>
      <c r="AV256" s="13" t="s">
        <v>83</v>
      </c>
      <c r="AW256" s="13" t="s">
        <v>31</v>
      </c>
      <c r="AX256" s="13" t="s">
        <v>12</v>
      </c>
      <c r="AY256" s="253" t="s">
        <v>164</v>
      </c>
    </row>
    <row r="257" s="15" customFormat="1">
      <c r="A257" s="15"/>
      <c r="B257" s="264"/>
      <c r="C257" s="265"/>
      <c r="D257" s="244" t="s">
        <v>172</v>
      </c>
      <c r="E257" s="266" t="s">
        <v>1</v>
      </c>
      <c r="F257" s="267" t="s">
        <v>180</v>
      </c>
      <c r="G257" s="265"/>
      <c r="H257" s="268">
        <v>7.6230000000000002</v>
      </c>
      <c r="I257" s="269"/>
      <c r="J257" s="265"/>
      <c r="K257" s="265"/>
      <c r="L257" s="270"/>
      <c r="M257" s="271"/>
      <c r="N257" s="272"/>
      <c r="O257" s="272"/>
      <c r="P257" s="272"/>
      <c r="Q257" s="272"/>
      <c r="R257" s="272"/>
      <c r="S257" s="272"/>
      <c r="T257" s="273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274" t="s">
        <v>172</v>
      </c>
      <c r="AU257" s="274" t="s">
        <v>83</v>
      </c>
      <c r="AV257" s="15" t="s">
        <v>170</v>
      </c>
      <c r="AW257" s="15" t="s">
        <v>31</v>
      </c>
      <c r="AX257" s="15" t="s">
        <v>81</v>
      </c>
      <c r="AY257" s="274" t="s">
        <v>164</v>
      </c>
    </row>
    <row r="258" s="2" customFormat="1" ht="24.15" customHeight="1">
      <c r="A258" s="39"/>
      <c r="B258" s="40"/>
      <c r="C258" s="228" t="s">
        <v>387</v>
      </c>
      <c r="D258" s="228" t="s">
        <v>166</v>
      </c>
      <c r="E258" s="229" t="s">
        <v>508</v>
      </c>
      <c r="F258" s="230" t="s">
        <v>509</v>
      </c>
      <c r="G258" s="231" t="s">
        <v>240</v>
      </c>
      <c r="H258" s="232">
        <v>46.200000000000003</v>
      </c>
      <c r="I258" s="233"/>
      <c r="J258" s="234">
        <f>ROUND(I258*H258,2)</f>
        <v>0</v>
      </c>
      <c r="K258" s="235"/>
      <c r="L258" s="45"/>
      <c r="M258" s="236" t="s">
        <v>1</v>
      </c>
      <c r="N258" s="237" t="s">
        <v>39</v>
      </c>
      <c r="O258" s="92"/>
      <c r="P258" s="238">
        <f>O258*H258</f>
        <v>0</v>
      </c>
      <c r="Q258" s="238">
        <v>0.00033</v>
      </c>
      <c r="R258" s="238">
        <f>Q258*H258</f>
        <v>0.015246000000000001</v>
      </c>
      <c r="S258" s="238">
        <v>0</v>
      </c>
      <c r="T258" s="239">
        <f>S258*H258</f>
        <v>0</v>
      </c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R258" s="240" t="s">
        <v>170</v>
      </c>
      <c r="AT258" s="240" t="s">
        <v>166</v>
      </c>
      <c r="AU258" s="240" t="s">
        <v>83</v>
      </c>
      <c r="AY258" s="18" t="s">
        <v>164</v>
      </c>
      <c r="BE258" s="241">
        <f>IF(N258="základní",J258,0)</f>
        <v>0</v>
      </c>
      <c r="BF258" s="241">
        <f>IF(N258="snížená",J258,0)</f>
        <v>0</v>
      </c>
      <c r="BG258" s="241">
        <f>IF(N258="zákl. přenesená",J258,0)</f>
        <v>0</v>
      </c>
      <c r="BH258" s="241">
        <f>IF(N258="sníž. přenesená",J258,0)</f>
        <v>0</v>
      </c>
      <c r="BI258" s="241">
        <f>IF(N258="nulová",J258,0)</f>
        <v>0</v>
      </c>
      <c r="BJ258" s="18" t="s">
        <v>81</v>
      </c>
      <c r="BK258" s="241">
        <f>ROUND(I258*H258,2)</f>
        <v>0</v>
      </c>
      <c r="BL258" s="18" t="s">
        <v>170</v>
      </c>
      <c r="BM258" s="240" t="s">
        <v>2016</v>
      </c>
    </row>
    <row r="259" s="13" customFormat="1">
      <c r="A259" s="13"/>
      <c r="B259" s="242"/>
      <c r="C259" s="243"/>
      <c r="D259" s="244" t="s">
        <v>172</v>
      </c>
      <c r="E259" s="245" t="s">
        <v>1</v>
      </c>
      <c r="F259" s="246" t="s">
        <v>2017</v>
      </c>
      <c r="G259" s="243"/>
      <c r="H259" s="247">
        <v>46.200000000000003</v>
      </c>
      <c r="I259" s="248"/>
      <c r="J259" s="243"/>
      <c r="K259" s="243"/>
      <c r="L259" s="249"/>
      <c r="M259" s="250"/>
      <c r="N259" s="251"/>
      <c r="O259" s="251"/>
      <c r="P259" s="251"/>
      <c r="Q259" s="251"/>
      <c r="R259" s="251"/>
      <c r="S259" s="251"/>
      <c r="T259" s="25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3" t="s">
        <v>172</v>
      </c>
      <c r="AU259" s="253" t="s">
        <v>83</v>
      </c>
      <c r="AV259" s="13" t="s">
        <v>83</v>
      </c>
      <c r="AW259" s="13" t="s">
        <v>31</v>
      </c>
      <c r="AX259" s="13" t="s">
        <v>12</v>
      </c>
      <c r="AY259" s="253" t="s">
        <v>164</v>
      </c>
    </row>
    <row r="260" s="15" customFormat="1">
      <c r="A260" s="15"/>
      <c r="B260" s="264"/>
      <c r="C260" s="265"/>
      <c r="D260" s="244" t="s">
        <v>172</v>
      </c>
      <c r="E260" s="266" t="s">
        <v>1</v>
      </c>
      <c r="F260" s="267" t="s">
        <v>180</v>
      </c>
      <c r="G260" s="265"/>
      <c r="H260" s="268">
        <v>46.200000000000003</v>
      </c>
      <c r="I260" s="269"/>
      <c r="J260" s="265"/>
      <c r="K260" s="265"/>
      <c r="L260" s="270"/>
      <c r="M260" s="271"/>
      <c r="N260" s="272"/>
      <c r="O260" s="272"/>
      <c r="P260" s="272"/>
      <c r="Q260" s="272"/>
      <c r="R260" s="272"/>
      <c r="S260" s="272"/>
      <c r="T260" s="273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T260" s="274" t="s">
        <v>172</v>
      </c>
      <c r="AU260" s="274" t="s">
        <v>83</v>
      </c>
      <c r="AV260" s="15" t="s">
        <v>170</v>
      </c>
      <c r="AW260" s="15" t="s">
        <v>31</v>
      </c>
      <c r="AX260" s="15" t="s">
        <v>81</v>
      </c>
      <c r="AY260" s="274" t="s">
        <v>164</v>
      </c>
    </row>
    <row r="261" s="2" customFormat="1" ht="24.15" customHeight="1">
      <c r="A261" s="39"/>
      <c r="B261" s="40"/>
      <c r="C261" s="228" t="s">
        <v>391</v>
      </c>
      <c r="D261" s="228" t="s">
        <v>166</v>
      </c>
      <c r="E261" s="229" t="s">
        <v>518</v>
      </c>
      <c r="F261" s="230" t="s">
        <v>519</v>
      </c>
      <c r="G261" s="231" t="s">
        <v>169</v>
      </c>
      <c r="H261" s="232">
        <v>50.82</v>
      </c>
      <c r="I261" s="233"/>
      <c r="J261" s="234">
        <f>ROUND(I261*H261,2)</f>
        <v>0</v>
      </c>
      <c r="K261" s="235"/>
      <c r="L261" s="45"/>
      <c r="M261" s="236" t="s">
        <v>1</v>
      </c>
      <c r="N261" s="237" t="s">
        <v>39</v>
      </c>
      <c r="O261" s="92"/>
      <c r="P261" s="238">
        <f>O261*H261</f>
        <v>0</v>
      </c>
      <c r="Q261" s="238">
        <v>0.00010000000000000001</v>
      </c>
      <c r="R261" s="238">
        <f>Q261*H261</f>
        <v>0.0050820000000000006</v>
      </c>
      <c r="S261" s="238">
        <v>0</v>
      </c>
      <c r="T261" s="239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40" t="s">
        <v>170</v>
      </c>
      <c r="AT261" s="240" t="s">
        <v>166</v>
      </c>
      <c r="AU261" s="240" t="s">
        <v>83</v>
      </c>
      <c r="AY261" s="18" t="s">
        <v>164</v>
      </c>
      <c r="BE261" s="241">
        <f>IF(N261="základní",J261,0)</f>
        <v>0</v>
      </c>
      <c r="BF261" s="241">
        <f>IF(N261="snížená",J261,0)</f>
        <v>0</v>
      </c>
      <c r="BG261" s="241">
        <f>IF(N261="zákl. přenesená",J261,0)</f>
        <v>0</v>
      </c>
      <c r="BH261" s="241">
        <f>IF(N261="sníž. přenesená",J261,0)</f>
        <v>0</v>
      </c>
      <c r="BI261" s="241">
        <f>IF(N261="nulová",J261,0)</f>
        <v>0</v>
      </c>
      <c r="BJ261" s="18" t="s">
        <v>81</v>
      </c>
      <c r="BK261" s="241">
        <f>ROUND(I261*H261,2)</f>
        <v>0</v>
      </c>
      <c r="BL261" s="18" t="s">
        <v>170</v>
      </c>
      <c r="BM261" s="240" t="s">
        <v>2018</v>
      </c>
    </row>
    <row r="262" s="13" customFormat="1">
      <c r="A262" s="13"/>
      <c r="B262" s="242"/>
      <c r="C262" s="243"/>
      <c r="D262" s="244" t="s">
        <v>172</v>
      </c>
      <c r="E262" s="245" t="s">
        <v>1</v>
      </c>
      <c r="F262" s="246" t="s">
        <v>2019</v>
      </c>
      <c r="G262" s="243"/>
      <c r="H262" s="247">
        <v>50.82</v>
      </c>
      <c r="I262" s="248"/>
      <c r="J262" s="243"/>
      <c r="K262" s="243"/>
      <c r="L262" s="249"/>
      <c r="M262" s="250"/>
      <c r="N262" s="251"/>
      <c r="O262" s="251"/>
      <c r="P262" s="251"/>
      <c r="Q262" s="251"/>
      <c r="R262" s="251"/>
      <c r="S262" s="251"/>
      <c r="T262" s="25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3" t="s">
        <v>172</v>
      </c>
      <c r="AU262" s="253" t="s">
        <v>83</v>
      </c>
      <c r="AV262" s="13" t="s">
        <v>83</v>
      </c>
      <c r="AW262" s="13" t="s">
        <v>31</v>
      </c>
      <c r="AX262" s="13" t="s">
        <v>12</v>
      </c>
      <c r="AY262" s="253" t="s">
        <v>164</v>
      </c>
    </row>
    <row r="263" s="15" customFormat="1">
      <c r="A263" s="15"/>
      <c r="B263" s="264"/>
      <c r="C263" s="265"/>
      <c r="D263" s="244" t="s">
        <v>172</v>
      </c>
      <c r="E263" s="266" t="s">
        <v>1</v>
      </c>
      <c r="F263" s="267" t="s">
        <v>180</v>
      </c>
      <c r="G263" s="265"/>
      <c r="H263" s="268">
        <v>50.82</v>
      </c>
      <c r="I263" s="269"/>
      <c r="J263" s="265"/>
      <c r="K263" s="265"/>
      <c r="L263" s="270"/>
      <c r="M263" s="271"/>
      <c r="N263" s="272"/>
      <c r="O263" s="272"/>
      <c r="P263" s="272"/>
      <c r="Q263" s="272"/>
      <c r="R263" s="272"/>
      <c r="S263" s="272"/>
      <c r="T263" s="273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T263" s="274" t="s">
        <v>172</v>
      </c>
      <c r="AU263" s="274" t="s">
        <v>83</v>
      </c>
      <c r="AV263" s="15" t="s">
        <v>170</v>
      </c>
      <c r="AW263" s="15" t="s">
        <v>31</v>
      </c>
      <c r="AX263" s="15" t="s">
        <v>81</v>
      </c>
      <c r="AY263" s="274" t="s">
        <v>164</v>
      </c>
    </row>
    <row r="264" s="2" customFormat="1" ht="24.15" customHeight="1">
      <c r="A264" s="39"/>
      <c r="B264" s="40"/>
      <c r="C264" s="286" t="s">
        <v>399</v>
      </c>
      <c r="D264" s="286" t="s">
        <v>488</v>
      </c>
      <c r="E264" s="287" t="s">
        <v>528</v>
      </c>
      <c r="F264" s="288" t="s">
        <v>529</v>
      </c>
      <c r="G264" s="289" t="s">
        <v>169</v>
      </c>
      <c r="H264" s="290">
        <v>60.984000000000002</v>
      </c>
      <c r="I264" s="291"/>
      <c r="J264" s="292">
        <f>ROUND(I264*H264,2)</f>
        <v>0</v>
      </c>
      <c r="K264" s="293"/>
      <c r="L264" s="294"/>
      <c r="M264" s="295" t="s">
        <v>1</v>
      </c>
      <c r="N264" s="296" t="s">
        <v>39</v>
      </c>
      <c r="O264" s="92"/>
      <c r="P264" s="238">
        <f>O264*H264</f>
        <v>0</v>
      </c>
      <c r="Q264" s="238">
        <v>0.00010000000000000001</v>
      </c>
      <c r="R264" s="238">
        <f>Q264*H264</f>
        <v>0.0060984000000000003</v>
      </c>
      <c r="S264" s="238">
        <v>0</v>
      </c>
      <c r="T264" s="239">
        <f>S264*H264</f>
        <v>0</v>
      </c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R264" s="240" t="s">
        <v>222</v>
      </c>
      <c r="AT264" s="240" t="s">
        <v>488</v>
      </c>
      <c r="AU264" s="240" t="s">
        <v>83</v>
      </c>
      <c r="AY264" s="18" t="s">
        <v>164</v>
      </c>
      <c r="BE264" s="241">
        <f>IF(N264="základní",J264,0)</f>
        <v>0</v>
      </c>
      <c r="BF264" s="241">
        <f>IF(N264="snížená",J264,0)</f>
        <v>0</v>
      </c>
      <c r="BG264" s="241">
        <f>IF(N264="zákl. přenesená",J264,0)</f>
        <v>0</v>
      </c>
      <c r="BH264" s="241">
        <f>IF(N264="sníž. přenesená",J264,0)</f>
        <v>0</v>
      </c>
      <c r="BI264" s="241">
        <f>IF(N264="nulová",J264,0)</f>
        <v>0</v>
      </c>
      <c r="BJ264" s="18" t="s">
        <v>81</v>
      </c>
      <c r="BK264" s="241">
        <f>ROUND(I264*H264,2)</f>
        <v>0</v>
      </c>
      <c r="BL264" s="18" t="s">
        <v>170</v>
      </c>
      <c r="BM264" s="240" t="s">
        <v>2020</v>
      </c>
    </row>
    <row r="265" s="13" customFormat="1">
      <c r="A265" s="13"/>
      <c r="B265" s="242"/>
      <c r="C265" s="243"/>
      <c r="D265" s="244" t="s">
        <v>172</v>
      </c>
      <c r="E265" s="245" t="s">
        <v>1</v>
      </c>
      <c r="F265" s="246" t="s">
        <v>2019</v>
      </c>
      <c r="G265" s="243"/>
      <c r="H265" s="247">
        <v>50.82</v>
      </c>
      <c r="I265" s="248"/>
      <c r="J265" s="243"/>
      <c r="K265" s="243"/>
      <c r="L265" s="249"/>
      <c r="M265" s="250"/>
      <c r="N265" s="251"/>
      <c r="O265" s="251"/>
      <c r="P265" s="251"/>
      <c r="Q265" s="251"/>
      <c r="R265" s="251"/>
      <c r="S265" s="251"/>
      <c r="T265" s="25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3" t="s">
        <v>172</v>
      </c>
      <c r="AU265" s="253" t="s">
        <v>83</v>
      </c>
      <c r="AV265" s="13" t="s">
        <v>83</v>
      </c>
      <c r="AW265" s="13" t="s">
        <v>31</v>
      </c>
      <c r="AX265" s="13" t="s">
        <v>12</v>
      </c>
      <c r="AY265" s="253" t="s">
        <v>164</v>
      </c>
    </row>
    <row r="266" s="15" customFormat="1">
      <c r="A266" s="15"/>
      <c r="B266" s="264"/>
      <c r="C266" s="265"/>
      <c r="D266" s="244" t="s">
        <v>172</v>
      </c>
      <c r="E266" s="266" t="s">
        <v>1</v>
      </c>
      <c r="F266" s="267" t="s">
        <v>180</v>
      </c>
      <c r="G266" s="265"/>
      <c r="H266" s="268">
        <v>50.82</v>
      </c>
      <c r="I266" s="269"/>
      <c r="J266" s="265"/>
      <c r="K266" s="265"/>
      <c r="L266" s="270"/>
      <c r="M266" s="271"/>
      <c r="N266" s="272"/>
      <c r="O266" s="272"/>
      <c r="P266" s="272"/>
      <c r="Q266" s="272"/>
      <c r="R266" s="272"/>
      <c r="S266" s="272"/>
      <c r="T266" s="273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T266" s="274" t="s">
        <v>172</v>
      </c>
      <c r="AU266" s="274" t="s">
        <v>83</v>
      </c>
      <c r="AV266" s="15" t="s">
        <v>170</v>
      </c>
      <c r="AW266" s="15" t="s">
        <v>31</v>
      </c>
      <c r="AX266" s="15" t="s">
        <v>81</v>
      </c>
      <c r="AY266" s="274" t="s">
        <v>164</v>
      </c>
    </row>
    <row r="267" s="13" customFormat="1">
      <c r="A267" s="13"/>
      <c r="B267" s="242"/>
      <c r="C267" s="243"/>
      <c r="D267" s="244" t="s">
        <v>172</v>
      </c>
      <c r="E267" s="243"/>
      <c r="F267" s="246" t="s">
        <v>2021</v>
      </c>
      <c r="G267" s="243"/>
      <c r="H267" s="247">
        <v>60.984000000000002</v>
      </c>
      <c r="I267" s="248"/>
      <c r="J267" s="243"/>
      <c r="K267" s="243"/>
      <c r="L267" s="249"/>
      <c r="M267" s="250"/>
      <c r="N267" s="251"/>
      <c r="O267" s="251"/>
      <c r="P267" s="251"/>
      <c r="Q267" s="251"/>
      <c r="R267" s="251"/>
      <c r="S267" s="251"/>
      <c r="T267" s="252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53" t="s">
        <v>172</v>
      </c>
      <c r="AU267" s="253" t="s">
        <v>83</v>
      </c>
      <c r="AV267" s="13" t="s">
        <v>83</v>
      </c>
      <c r="AW267" s="13" t="s">
        <v>4</v>
      </c>
      <c r="AX267" s="13" t="s">
        <v>81</v>
      </c>
      <c r="AY267" s="253" t="s">
        <v>164</v>
      </c>
    </row>
    <row r="268" s="12" customFormat="1" ht="22.8" customHeight="1">
      <c r="A268" s="12"/>
      <c r="B268" s="212"/>
      <c r="C268" s="213"/>
      <c r="D268" s="214" t="s">
        <v>73</v>
      </c>
      <c r="E268" s="226" t="s">
        <v>170</v>
      </c>
      <c r="F268" s="226" t="s">
        <v>532</v>
      </c>
      <c r="G268" s="213"/>
      <c r="H268" s="213"/>
      <c r="I268" s="216"/>
      <c r="J268" s="227">
        <f>BK268</f>
        <v>0</v>
      </c>
      <c r="K268" s="213"/>
      <c r="L268" s="218"/>
      <c r="M268" s="219"/>
      <c r="N268" s="220"/>
      <c r="O268" s="220"/>
      <c r="P268" s="221">
        <f>SUM(P269:P271)</f>
        <v>0</v>
      </c>
      <c r="Q268" s="220"/>
      <c r="R268" s="221">
        <f>SUM(R269:R271)</f>
        <v>0</v>
      </c>
      <c r="S268" s="220"/>
      <c r="T268" s="222">
        <f>SUM(T269:T271)</f>
        <v>0</v>
      </c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R268" s="223" t="s">
        <v>81</v>
      </c>
      <c r="AT268" s="224" t="s">
        <v>73</v>
      </c>
      <c r="AU268" s="224" t="s">
        <v>81</v>
      </c>
      <c r="AY268" s="223" t="s">
        <v>164</v>
      </c>
      <c r="BK268" s="225">
        <f>SUM(BK269:BK271)</f>
        <v>0</v>
      </c>
    </row>
    <row r="269" s="2" customFormat="1" ht="16.5" customHeight="1">
      <c r="A269" s="39"/>
      <c r="B269" s="40"/>
      <c r="C269" s="228" t="s">
        <v>404</v>
      </c>
      <c r="D269" s="228" t="s">
        <v>166</v>
      </c>
      <c r="E269" s="229" t="s">
        <v>534</v>
      </c>
      <c r="F269" s="230" t="s">
        <v>535</v>
      </c>
      <c r="G269" s="231" t="s">
        <v>269</v>
      </c>
      <c r="H269" s="232">
        <v>5.0819999999999999</v>
      </c>
      <c r="I269" s="233"/>
      <c r="J269" s="234">
        <f>ROUND(I269*H269,2)</f>
        <v>0</v>
      </c>
      <c r="K269" s="235"/>
      <c r="L269" s="45"/>
      <c r="M269" s="236" t="s">
        <v>1</v>
      </c>
      <c r="N269" s="237" t="s">
        <v>39</v>
      </c>
      <c r="O269" s="92"/>
      <c r="P269" s="238">
        <f>O269*H269</f>
        <v>0</v>
      </c>
      <c r="Q269" s="238">
        <v>0</v>
      </c>
      <c r="R269" s="238">
        <f>Q269*H269</f>
        <v>0</v>
      </c>
      <c r="S269" s="238">
        <v>0</v>
      </c>
      <c r="T269" s="239">
        <f>S269*H269</f>
        <v>0</v>
      </c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R269" s="240" t="s">
        <v>170</v>
      </c>
      <c r="AT269" s="240" t="s">
        <v>166</v>
      </c>
      <c r="AU269" s="240" t="s">
        <v>83</v>
      </c>
      <c r="AY269" s="18" t="s">
        <v>164</v>
      </c>
      <c r="BE269" s="241">
        <f>IF(N269="základní",J269,0)</f>
        <v>0</v>
      </c>
      <c r="BF269" s="241">
        <f>IF(N269="snížená",J269,0)</f>
        <v>0</v>
      </c>
      <c r="BG269" s="241">
        <f>IF(N269="zákl. přenesená",J269,0)</f>
        <v>0</v>
      </c>
      <c r="BH269" s="241">
        <f>IF(N269="sníž. přenesená",J269,0)</f>
        <v>0</v>
      </c>
      <c r="BI269" s="241">
        <f>IF(N269="nulová",J269,0)</f>
        <v>0</v>
      </c>
      <c r="BJ269" s="18" t="s">
        <v>81</v>
      </c>
      <c r="BK269" s="241">
        <f>ROUND(I269*H269,2)</f>
        <v>0</v>
      </c>
      <c r="BL269" s="18" t="s">
        <v>170</v>
      </c>
      <c r="BM269" s="240" t="s">
        <v>2022</v>
      </c>
    </row>
    <row r="270" s="13" customFormat="1">
      <c r="A270" s="13"/>
      <c r="B270" s="242"/>
      <c r="C270" s="243"/>
      <c r="D270" s="244" t="s">
        <v>172</v>
      </c>
      <c r="E270" s="245" t="s">
        <v>1</v>
      </c>
      <c r="F270" s="246" t="s">
        <v>2023</v>
      </c>
      <c r="G270" s="243"/>
      <c r="H270" s="247">
        <v>5.0819999999999999</v>
      </c>
      <c r="I270" s="248"/>
      <c r="J270" s="243"/>
      <c r="K270" s="243"/>
      <c r="L270" s="249"/>
      <c r="M270" s="250"/>
      <c r="N270" s="251"/>
      <c r="O270" s="251"/>
      <c r="P270" s="251"/>
      <c r="Q270" s="251"/>
      <c r="R270" s="251"/>
      <c r="S270" s="251"/>
      <c r="T270" s="25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3" t="s">
        <v>172</v>
      </c>
      <c r="AU270" s="253" t="s">
        <v>83</v>
      </c>
      <c r="AV270" s="13" t="s">
        <v>83</v>
      </c>
      <c r="AW270" s="13" t="s">
        <v>31</v>
      </c>
      <c r="AX270" s="13" t="s">
        <v>12</v>
      </c>
      <c r="AY270" s="253" t="s">
        <v>164</v>
      </c>
    </row>
    <row r="271" s="15" customFormat="1">
      <c r="A271" s="15"/>
      <c r="B271" s="264"/>
      <c r="C271" s="265"/>
      <c r="D271" s="244" t="s">
        <v>172</v>
      </c>
      <c r="E271" s="266" t="s">
        <v>1</v>
      </c>
      <c r="F271" s="267" t="s">
        <v>180</v>
      </c>
      <c r="G271" s="265"/>
      <c r="H271" s="268">
        <v>5.0819999999999999</v>
      </c>
      <c r="I271" s="269"/>
      <c r="J271" s="265"/>
      <c r="K271" s="265"/>
      <c r="L271" s="270"/>
      <c r="M271" s="271"/>
      <c r="N271" s="272"/>
      <c r="O271" s="272"/>
      <c r="P271" s="272"/>
      <c r="Q271" s="272"/>
      <c r="R271" s="272"/>
      <c r="S271" s="272"/>
      <c r="T271" s="273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T271" s="274" t="s">
        <v>172</v>
      </c>
      <c r="AU271" s="274" t="s">
        <v>83</v>
      </c>
      <c r="AV271" s="15" t="s">
        <v>170</v>
      </c>
      <c r="AW271" s="15" t="s">
        <v>31</v>
      </c>
      <c r="AX271" s="15" t="s">
        <v>81</v>
      </c>
      <c r="AY271" s="274" t="s">
        <v>164</v>
      </c>
    </row>
    <row r="272" s="12" customFormat="1" ht="22.8" customHeight="1">
      <c r="A272" s="12"/>
      <c r="B272" s="212"/>
      <c r="C272" s="213"/>
      <c r="D272" s="214" t="s">
        <v>73</v>
      </c>
      <c r="E272" s="226" t="s">
        <v>194</v>
      </c>
      <c r="F272" s="226" t="s">
        <v>609</v>
      </c>
      <c r="G272" s="213"/>
      <c r="H272" s="213"/>
      <c r="I272" s="216"/>
      <c r="J272" s="227">
        <f>BK272</f>
        <v>0</v>
      </c>
      <c r="K272" s="213"/>
      <c r="L272" s="218"/>
      <c r="M272" s="219"/>
      <c r="N272" s="220"/>
      <c r="O272" s="220"/>
      <c r="P272" s="221">
        <f>SUM(P273:P287)</f>
        <v>0</v>
      </c>
      <c r="Q272" s="220"/>
      <c r="R272" s="221">
        <f>SUM(R273:R287)</f>
        <v>4.8699200000000005</v>
      </c>
      <c r="S272" s="220"/>
      <c r="T272" s="222">
        <f>SUM(T273:T287)</f>
        <v>0</v>
      </c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R272" s="223" t="s">
        <v>81</v>
      </c>
      <c r="AT272" s="224" t="s">
        <v>73</v>
      </c>
      <c r="AU272" s="224" t="s">
        <v>81</v>
      </c>
      <c r="AY272" s="223" t="s">
        <v>164</v>
      </c>
      <c r="BK272" s="225">
        <f>SUM(BK273:BK287)</f>
        <v>0</v>
      </c>
    </row>
    <row r="273" s="2" customFormat="1" ht="21.75" customHeight="1">
      <c r="A273" s="39"/>
      <c r="B273" s="40"/>
      <c r="C273" s="228" t="s">
        <v>421</v>
      </c>
      <c r="D273" s="228" t="s">
        <v>166</v>
      </c>
      <c r="E273" s="229" t="s">
        <v>2024</v>
      </c>
      <c r="F273" s="230" t="s">
        <v>2025</v>
      </c>
      <c r="G273" s="231" t="s">
        <v>169</v>
      </c>
      <c r="H273" s="232">
        <v>3.52</v>
      </c>
      <c r="I273" s="233"/>
      <c r="J273" s="234">
        <f>ROUND(I273*H273,2)</f>
        <v>0</v>
      </c>
      <c r="K273" s="235"/>
      <c r="L273" s="45"/>
      <c r="M273" s="236" t="s">
        <v>1</v>
      </c>
      <c r="N273" s="237" t="s">
        <v>39</v>
      </c>
      <c r="O273" s="92"/>
      <c r="P273" s="238">
        <f>O273*H273</f>
        <v>0</v>
      </c>
      <c r="Q273" s="238">
        <v>0.23000000000000001</v>
      </c>
      <c r="R273" s="238">
        <f>Q273*H273</f>
        <v>0.80959999999999999</v>
      </c>
      <c r="S273" s="238">
        <v>0</v>
      </c>
      <c r="T273" s="239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40" t="s">
        <v>170</v>
      </c>
      <c r="AT273" s="240" t="s">
        <v>166</v>
      </c>
      <c r="AU273" s="240" t="s">
        <v>83</v>
      </c>
      <c r="AY273" s="18" t="s">
        <v>164</v>
      </c>
      <c r="BE273" s="241">
        <f>IF(N273="základní",J273,0)</f>
        <v>0</v>
      </c>
      <c r="BF273" s="241">
        <f>IF(N273="snížená",J273,0)</f>
        <v>0</v>
      </c>
      <c r="BG273" s="241">
        <f>IF(N273="zákl. přenesená",J273,0)</f>
        <v>0</v>
      </c>
      <c r="BH273" s="241">
        <f>IF(N273="sníž. přenesená",J273,0)</f>
        <v>0</v>
      </c>
      <c r="BI273" s="241">
        <f>IF(N273="nulová",J273,0)</f>
        <v>0</v>
      </c>
      <c r="BJ273" s="18" t="s">
        <v>81</v>
      </c>
      <c r="BK273" s="241">
        <f>ROUND(I273*H273,2)</f>
        <v>0</v>
      </c>
      <c r="BL273" s="18" t="s">
        <v>170</v>
      </c>
      <c r="BM273" s="240" t="s">
        <v>2026</v>
      </c>
    </row>
    <row r="274" s="14" customFormat="1">
      <c r="A274" s="14"/>
      <c r="B274" s="254"/>
      <c r="C274" s="255"/>
      <c r="D274" s="244" t="s">
        <v>172</v>
      </c>
      <c r="E274" s="256" t="s">
        <v>1</v>
      </c>
      <c r="F274" s="257" t="s">
        <v>198</v>
      </c>
      <c r="G274" s="255"/>
      <c r="H274" s="256" t="s">
        <v>1</v>
      </c>
      <c r="I274" s="258"/>
      <c r="J274" s="255"/>
      <c r="K274" s="255"/>
      <c r="L274" s="259"/>
      <c r="M274" s="260"/>
      <c r="N274" s="261"/>
      <c r="O274" s="261"/>
      <c r="P274" s="261"/>
      <c r="Q274" s="261"/>
      <c r="R274" s="261"/>
      <c r="S274" s="261"/>
      <c r="T274" s="262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63" t="s">
        <v>172</v>
      </c>
      <c r="AU274" s="263" t="s">
        <v>83</v>
      </c>
      <c r="AV274" s="14" t="s">
        <v>81</v>
      </c>
      <c r="AW274" s="14" t="s">
        <v>31</v>
      </c>
      <c r="AX274" s="14" t="s">
        <v>12</v>
      </c>
      <c r="AY274" s="263" t="s">
        <v>164</v>
      </c>
    </row>
    <row r="275" s="14" customFormat="1">
      <c r="A275" s="14"/>
      <c r="B275" s="254"/>
      <c r="C275" s="255"/>
      <c r="D275" s="244" t="s">
        <v>172</v>
      </c>
      <c r="E275" s="256" t="s">
        <v>1</v>
      </c>
      <c r="F275" s="257" t="s">
        <v>1959</v>
      </c>
      <c r="G275" s="255"/>
      <c r="H275" s="256" t="s">
        <v>1</v>
      </c>
      <c r="I275" s="258"/>
      <c r="J275" s="255"/>
      <c r="K275" s="255"/>
      <c r="L275" s="259"/>
      <c r="M275" s="260"/>
      <c r="N275" s="261"/>
      <c r="O275" s="261"/>
      <c r="P275" s="261"/>
      <c r="Q275" s="261"/>
      <c r="R275" s="261"/>
      <c r="S275" s="261"/>
      <c r="T275" s="26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63" t="s">
        <v>172</v>
      </c>
      <c r="AU275" s="263" t="s">
        <v>83</v>
      </c>
      <c r="AV275" s="14" t="s">
        <v>81</v>
      </c>
      <c r="AW275" s="14" t="s">
        <v>31</v>
      </c>
      <c r="AX275" s="14" t="s">
        <v>12</v>
      </c>
      <c r="AY275" s="263" t="s">
        <v>164</v>
      </c>
    </row>
    <row r="276" s="13" customFormat="1">
      <c r="A276" s="13"/>
      <c r="B276" s="242"/>
      <c r="C276" s="243"/>
      <c r="D276" s="244" t="s">
        <v>172</v>
      </c>
      <c r="E276" s="245" t="s">
        <v>1</v>
      </c>
      <c r="F276" s="246" t="s">
        <v>1960</v>
      </c>
      <c r="G276" s="243"/>
      <c r="H276" s="247">
        <v>3.52</v>
      </c>
      <c r="I276" s="248"/>
      <c r="J276" s="243"/>
      <c r="K276" s="243"/>
      <c r="L276" s="249"/>
      <c r="M276" s="250"/>
      <c r="N276" s="251"/>
      <c r="O276" s="251"/>
      <c r="P276" s="251"/>
      <c r="Q276" s="251"/>
      <c r="R276" s="251"/>
      <c r="S276" s="251"/>
      <c r="T276" s="252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53" t="s">
        <v>172</v>
      </c>
      <c r="AU276" s="253" t="s">
        <v>83</v>
      </c>
      <c r="AV276" s="13" t="s">
        <v>83</v>
      </c>
      <c r="AW276" s="13" t="s">
        <v>31</v>
      </c>
      <c r="AX276" s="13" t="s">
        <v>12</v>
      </c>
      <c r="AY276" s="253" t="s">
        <v>164</v>
      </c>
    </row>
    <row r="277" s="15" customFormat="1">
      <c r="A277" s="15"/>
      <c r="B277" s="264"/>
      <c r="C277" s="265"/>
      <c r="D277" s="244" t="s">
        <v>172</v>
      </c>
      <c r="E277" s="266" t="s">
        <v>1</v>
      </c>
      <c r="F277" s="267" t="s">
        <v>180</v>
      </c>
      <c r="G277" s="265"/>
      <c r="H277" s="268">
        <v>3.52</v>
      </c>
      <c r="I277" s="269"/>
      <c r="J277" s="265"/>
      <c r="K277" s="265"/>
      <c r="L277" s="270"/>
      <c r="M277" s="271"/>
      <c r="N277" s="272"/>
      <c r="O277" s="272"/>
      <c r="P277" s="272"/>
      <c r="Q277" s="272"/>
      <c r="R277" s="272"/>
      <c r="S277" s="272"/>
      <c r="T277" s="273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74" t="s">
        <v>172</v>
      </c>
      <c r="AU277" s="274" t="s">
        <v>83</v>
      </c>
      <c r="AV277" s="15" t="s">
        <v>170</v>
      </c>
      <c r="AW277" s="15" t="s">
        <v>31</v>
      </c>
      <c r="AX277" s="15" t="s">
        <v>81</v>
      </c>
      <c r="AY277" s="274" t="s">
        <v>164</v>
      </c>
    </row>
    <row r="278" s="2" customFormat="1" ht="21.75" customHeight="1">
      <c r="A278" s="39"/>
      <c r="B278" s="40"/>
      <c r="C278" s="228" t="s">
        <v>427</v>
      </c>
      <c r="D278" s="228" t="s">
        <v>166</v>
      </c>
      <c r="E278" s="229" t="s">
        <v>2027</v>
      </c>
      <c r="F278" s="230" t="s">
        <v>2028</v>
      </c>
      <c r="G278" s="231" t="s">
        <v>169</v>
      </c>
      <c r="H278" s="232">
        <v>3.52</v>
      </c>
      <c r="I278" s="233"/>
      <c r="J278" s="234">
        <f>ROUND(I278*H278,2)</f>
        <v>0</v>
      </c>
      <c r="K278" s="235"/>
      <c r="L278" s="45"/>
      <c r="M278" s="236" t="s">
        <v>1</v>
      </c>
      <c r="N278" s="237" t="s">
        <v>39</v>
      </c>
      <c r="O278" s="92"/>
      <c r="P278" s="238">
        <f>O278*H278</f>
        <v>0</v>
      </c>
      <c r="Q278" s="238">
        <v>0.34499999999999997</v>
      </c>
      <c r="R278" s="238">
        <f>Q278*H278</f>
        <v>1.2143999999999999</v>
      </c>
      <c r="S278" s="238">
        <v>0</v>
      </c>
      <c r="T278" s="239">
        <f>S278*H278</f>
        <v>0</v>
      </c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R278" s="240" t="s">
        <v>170</v>
      </c>
      <c r="AT278" s="240" t="s">
        <v>166</v>
      </c>
      <c r="AU278" s="240" t="s">
        <v>83</v>
      </c>
      <c r="AY278" s="18" t="s">
        <v>164</v>
      </c>
      <c r="BE278" s="241">
        <f>IF(N278="základní",J278,0)</f>
        <v>0</v>
      </c>
      <c r="BF278" s="241">
        <f>IF(N278="snížená",J278,0)</f>
        <v>0</v>
      </c>
      <c r="BG278" s="241">
        <f>IF(N278="zákl. přenesená",J278,0)</f>
        <v>0</v>
      </c>
      <c r="BH278" s="241">
        <f>IF(N278="sníž. přenesená",J278,0)</f>
        <v>0</v>
      </c>
      <c r="BI278" s="241">
        <f>IF(N278="nulová",J278,0)</f>
        <v>0</v>
      </c>
      <c r="BJ278" s="18" t="s">
        <v>81</v>
      </c>
      <c r="BK278" s="241">
        <f>ROUND(I278*H278,2)</f>
        <v>0</v>
      </c>
      <c r="BL278" s="18" t="s">
        <v>170</v>
      </c>
      <c r="BM278" s="240" t="s">
        <v>2029</v>
      </c>
    </row>
    <row r="279" s="14" customFormat="1">
      <c r="A279" s="14"/>
      <c r="B279" s="254"/>
      <c r="C279" s="255"/>
      <c r="D279" s="244" t="s">
        <v>172</v>
      </c>
      <c r="E279" s="256" t="s">
        <v>1</v>
      </c>
      <c r="F279" s="257" t="s">
        <v>198</v>
      </c>
      <c r="G279" s="255"/>
      <c r="H279" s="256" t="s">
        <v>1</v>
      </c>
      <c r="I279" s="258"/>
      <c r="J279" s="255"/>
      <c r="K279" s="255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172</v>
      </c>
      <c r="AU279" s="263" t="s">
        <v>83</v>
      </c>
      <c r="AV279" s="14" t="s">
        <v>81</v>
      </c>
      <c r="AW279" s="14" t="s">
        <v>31</v>
      </c>
      <c r="AX279" s="14" t="s">
        <v>12</v>
      </c>
      <c r="AY279" s="263" t="s">
        <v>164</v>
      </c>
    </row>
    <row r="280" s="14" customFormat="1">
      <c r="A280" s="14"/>
      <c r="B280" s="254"/>
      <c r="C280" s="255"/>
      <c r="D280" s="244" t="s">
        <v>172</v>
      </c>
      <c r="E280" s="256" t="s">
        <v>1</v>
      </c>
      <c r="F280" s="257" t="s">
        <v>1959</v>
      </c>
      <c r="G280" s="255"/>
      <c r="H280" s="256" t="s">
        <v>1</v>
      </c>
      <c r="I280" s="258"/>
      <c r="J280" s="255"/>
      <c r="K280" s="255"/>
      <c r="L280" s="259"/>
      <c r="M280" s="260"/>
      <c r="N280" s="261"/>
      <c r="O280" s="261"/>
      <c r="P280" s="261"/>
      <c r="Q280" s="261"/>
      <c r="R280" s="261"/>
      <c r="S280" s="261"/>
      <c r="T280" s="262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63" t="s">
        <v>172</v>
      </c>
      <c r="AU280" s="263" t="s">
        <v>83</v>
      </c>
      <c r="AV280" s="14" t="s">
        <v>81</v>
      </c>
      <c r="AW280" s="14" t="s">
        <v>31</v>
      </c>
      <c r="AX280" s="14" t="s">
        <v>12</v>
      </c>
      <c r="AY280" s="263" t="s">
        <v>164</v>
      </c>
    </row>
    <row r="281" s="13" customFormat="1">
      <c r="A281" s="13"/>
      <c r="B281" s="242"/>
      <c r="C281" s="243"/>
      <c r="D281" s="244" t="s">
        <v>172</v>
      </c>
      <c r="E281" s="245" t="s">
        <v>1</v>
      </c>
      <c r="F281" s="246" t="s">
        <v>1960</v>
      </c>
      <c r="G281" s="243"/>
      <c r="H281" s="247">
        <v>3.52</v>
      </c>
      <c r="I281" s="248"/>
      <c r="J281" s="243"/>
      <c r="K281" s="243"/>
      <c r="L281" s="249"/>
      <c r="M281" s="250"/>
      <c r="N281" s="251"/>
      <c r="O281" s="251"/>
      <c r="P281" s="251"/>
      <c r="Q281" s="251"/>
      <c r="R281" s="251"/>
      <c r="S281" s="251"/>
      <c r="T281" s="252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53" t="s">
        <v>172</v>
      </c>
      <c r="AU281" s="253" t="s">
        <v>83</v>
      </c>
      <c r="AV281" s="13" t="s">
        <v>83</v>
      </c>
      <c r="AW281" s="13" t="s">
        <v>31</v>
      </c>
      <c r="AX281" s="13" t="s">
        <v>12</v>
      </c>
      <c r="AY281" s="253" t="s">
        <v>164</v>
      </c>
    </row>
    <row r="282" s="15" customFormat="1">
      <c r="A282" s="15"/>
      <c r="B282" s="264"/>
      <c r="C282" s="265"/>
      <c r="D282" s="244" t="s">
        <v>172</v>
      </c>
      <c r="E282" s="266" t="s">
        <v>1</v>
      </c>
      <c r="F282" s="267" t="s">
        <v>180</v>
      </c>
      <c r="G282" s="265"/>
      <c r="H282" s="268">
        <v>3.52</v>
      </c>
      <c r="I282" s="269"/>
      <c r="J282" s="265"/>
      <c r="K282" s="265"/>
      <c r="L282" s="270"/>
      <c r="M282" s="271"/>
      <c r="N282" s="272"/>
      <c r="O282" s="272"/>
      <c r="P282" s="272"/>
      <c r="Q282" s="272"/>
      <c r="R282" s="272"/>
      <c r="S282" s="272"/>
      <c r="T282" s="273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74" t="s">
        <v>172</v>
      </c>
      <c r="AU282" s="274" t="s">
        <v>83</v>
      </c>
      <c r="AV282" s="15" t="s">
        <v>170</v>
      </c>
      <c r="AW282" s="15" t="s">
        <v>31</v>
      </c>
      <c r="AX282" s="15" t="s">
        <v>81</v>
      </c>
      <c r="AY282" s="274" t="s">
        <v>164</v>
      </c>
    </row>
    <row r="283" s="2" customFormat="1" ht="21.75" customHeight="1">
      <c r="A283" s="39"/>
      <c r="B283" s="40"/>
      <c r="C283" s="228" t="s">
        <v>431</v>
      </c>
      <c r="D283" s="228" t="s">
        <v>166</v>
      </c>
      <c r="E283" s="229" t="s">
        <v>641</v>
      </c>
      <c r="F283" s="230" t="s">
        <v>642</v>
      </c>
      <c r="G283" s="231" t="s">
        <v>169</v>
      </c>
      <c r="H283" s="232">
        <v>6.7199999999999998</v>
      </c>
      <c r="I283" s="233"/>
      <c r="J283" s="234">
        <f>ROUND(I283*H283,2)</f>
        <v>0</v>
      </c>
      <c r="K283" s="235"/>
      <c r="L283" s="45"/>
      <c r="M283" s="236" t="s">
        <v>1</v>
      </c>
      <c r="N283" s="237" t="s">
        <v>39</v>
      </c>
      <c r="O283" s="92"/>
      <c r="P283" s="238">
        <f>O283*H283</f>
        <v>0</v>
      </c>
      <c r="Q283" s="238">
        <v>0.42349999999999999</v>
      </c>
      <c r="R283" s="238">
        <f>Q283*H283</f>
        <v>2.84592</v>
      </c>
      <c r="S283" s="238">
        <v>0</v>
      </c>
      <c r="T283" s="239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40" t="s">
        <v>170</v>
      </c>
      <c r="AT283" s="240" t="s">
        <v>166</v>
      </c>
      <c r="AU283" s="240" t="s">
        <v>83</v>
      </c>
      <c r="AY283" s="18" t="s">
        <v>164</v>
      </c>
      <c r="BE283" s="241">
        <f>IF(N283="základní",J283,0)</f>
        <v>0</v>
      </c>
      <c r="BF283" s="241">
        <f>IF(N283="snížená",J283,0)</f>
        <v>0</v>
      </c>
      <c r="BG283" s="241">
        <f>IF(N283="zákl. přenesená",J283,0)</f>
        <v>0</v>
      </c>
      <c r="BH283" s="241">
        <f>IF(N283="sníž. přenesená",J283,0)</f>
        <v>0</v>
      </c>
      <c r="BI283" s="241">
        <f>IF(N283="nulová",J283,0)</f>
        <v>0</v>
      </c>
      <c r="BJ283" s="18" t="s">
        <v>81</v>
      </c>
      <c r="BK283" s="241">
        <f>ROUND(I283*H283,2)</f>
        <v>0</v>
      </c>
      <c r="BL283" s="18" t="s">
        <v>170</v>
      </c>
      <c r="BM283" s="240" t="s">
        <v>2030</v>
      </c>
    </row>
    <row r="284" s="14" customFormat="1">
      <c r="A284" s="14"/>
      <c r="B284" s="254"/>
      <c r="C284" s="255"/>
      <c r="D284" s="244" t="s">
        <v>172</v>
      </c>
      <c r="E284" s="256" t="s">
        <v>1</v>
      </c>
      <c r="F284" s="257" t="s">
        <v>198</v>
      </c>
      <c r="G284" s="255"/>
      <c r="H284" s="256" t="s">
        <v>1</v>
      </c>
      <c r="I284" s="258"/>
      <c r="J284" s="255"/>
      <c r="K284" s="255"/>
      <c r="L284" s="259"/>
      <c r="M284" s="260"/>
      <c r="N284" s="261"/>
      <c r="O284" s="261"/>
      <c r="P284" s="261"/>
      <c r="Q284" s="261"/>
      <c r="R284" s="261"/>
      <c r="S284" s="261"/>
      <c r="T284" s="262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63" t="s">
        <v>172</v>
      </c>
      <c r="AU284" s="263" t="s">
        <v>83</v>
      </c>
      <c r="AV284" s="14" t="s">
        <v>81</v>
      </c>
      <c r="AW284" s="14" t="s">
        <v>31</v>
      </c>
      <c r="AX284" s="14" t="s">
        <v>12</v>
      </c>
      <c r="AY284" s="263" t="s">
        <v>164</v>
      </c>
    </row>
    <row r="285" s="14" customFormat="1">
      <c r="A285" s="14"/>
      <c r="B285" s="254"/>
      <c r="C285" s="255"/>
      <c r="D285" s="244" t="s">
        <v>172</v>
      </c>
      <c r="E285" s="256" t="s">
        <v>1</v>
      </c>
      <c r="F285" s="257" t="s">
        <v>1963</v>
      </c>
      <c r="G285" s="255"/>
      <c r="H285" s="256" t="s">
        <v>1</v>
      </c>
      <c r="I285" s="258"/>
      <c r="J285" s="255"/>
      <c r="K285" s="255"/>
      <c r="L285" s="259"/>
      <c r="M285" s="260"/>
      <c r="N285" s="261"/>
      <c r="O285" s="261"/>
      <c r="P285" s="261"/>
      <c r="Q285" s="261"/>
      <c r="R285" s="261"/>
      <c r="S285" s="261"/>
      <c r="T285" s="26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63" t="s">
        <v>172</v>
      </c>
      <c r="AU285" s="263" t="s">
        <v>83</v>
      </c>
      <c r="AV285" s="14" t="s">
        <v>81</v>
      </c>
      <c r="AW285" s="14" t="s">
        <v>31</v>
      </c>
      <c r="AX285" s="14" t="s">
        <v>12</v>
      </c>
      <c r="AY285" s="263" t="s">
        <v>164</v>
      </c>
    </row>
    <row r="286" s="13" customFormat="1">
      <c r="A286" s="13"/>
      <c r="B286" s="242"/>
      <c r="C286" s="243"/>
      <c r="D286" s="244" t="s">
        <v>172</v>
      </c>
      <c r="E286" s="245" t="s">
        <v>1</v>
      </c>
      <c r="F286" s="246" t="s">
        <v>1964</v>
      </c>
      <c r="G286" s="243"/>
      <c r="H286" s="247">
        <v>6.7199999999999998</v>
      </c>
      <c r="I286" s="248"/>
      <c r="J286" s="243"/>
      <c r="K286" s="243"/>
      <c r="L286" s="249"/>
      <c r="M286" s="250"/>
      <c r="N286" s="251"/>
      <c r="O286" s="251"/>
      <c r="P286" s="251"/>
      <c r="Q286" s="251"/>
      <c r="R286" s="251"/>
      <c r="S286" s="251"/>
      <c r="T286" s="252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3" t="s">
        <v>172</v>
      </c>
      <c r="AU286" s="253" t="s">
        <v>83</v>
      </c>
      <c r="AV286" s="13" t="s">
        <v>83</v>
      </c>
      <c r="AW286" s="13" t="s">
        <v>31</v>
      </c>
      <c r="AX286" s="13" t="s">
        <v>12</v>
      </c>
      <c r="AY286" s="253" t="s">
        <v>164</v>
      </c>
    </row>
    <row r="287" s="15" customFormat="1">
      <c r="A287" s="15"/>
      <c r="B287" s="264"/>
      <c r="C287" s="265"/>
      <c r="D287" s="244" t="s">
        <v>172</v>
      </c>
      <c r="E287" s="266" t="s">
        <v>1</v>
      </c>
      <c r="F287" s="267" t="s">
        <v>180</v>
      </c>
      <c r="G287" s="265"/>
      <c r="H287" s="268">
        <v>6.7199999999999998</v>
      </c>
      <c r="I287" s="269"/>
      <c r="J287" s="265"/>
      <c r="K287" s="265"/>
      <c r="L287" s="270"/>
      <c r="M287" s="271"/>
      <c r="N287" s="272"/>
      <c r="O287" s="272"/>
      <c r="P287" s="272"/>
      <c r="Q287" s="272"/>
      <c r="R287" s="272"/>
      <c r="S287" s="272"/>
      <c r="T287" s="273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74" t="s">
        <v>172</v>
      </c>
      <c r="AU287" s="274" t="s">
        <v>83</v>
      </c>
      <c r="AV287" s="15" t="s">
        <v>170</v>
      </c>
      <c r="AW287" s="15" t="s">
        <v>31</v>
      </c>
      <c r="AX287" s="15" t="s">
        <v>81</v>
      </c>
      <c r="AY287" s="274" t="s">
        <v>164</v>
      </c>
    </row>
    <row r="288" s="12" customFormat="1" ht="22.8" customHeight="1">
      <c r="A288" s="12"/>
      <c r="B288" s="212"/>
      <c r="C288" s="213"/>
      <c r="D288" s="214" t="s">
        <v>73</v>
      </c>
      <c r="E288" s="226" t="s">
        <v>222</v>
      </c>
      <c r="F288" s="226" t="s">
        <v>667</v>
      </c>
      <c r="G288" s="213"/>
      <c r="H288" s="213"/>
      <c r="I288" s="216"/>
      <c r="J288" s="227">
        <f>BK288</f>
        <v>0</v>
      </c>
      <c r="K288" s="213"/>
      <c r="L288" s="218"/>
      <c r="M288" s="219"/>
      <c r="N288" s="220"/>
      <c r="O288" s="220"/>
      <c r="P288" s="221">
        <f>SUM(P289:P321)</f>
        <v>0</v>
      </c>
      <c r="Q288" s="220"/>
      <c r="R288" s="221">
        <f>SUM(R289:R321)</f>
        <v>0.44537876000000004</v>
      </c>
      <c r="S288" s="220"/>
      <c r="T288" s="222">
        <f>SUM(T289:T321)</f>
        <v>0</v>
      </c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R288" s="223" t="s">
        <v>81</v>
      </c>
      <c r="AT288" s="224" t="s">
        <v>73</v>
      </c>
      <c r="AU288" s="224" t="s">
        <v>81</v>
      </c>
      <c r="AY288" s="223" t="s">
        <v>164</v>
      </c>
      <c r="BK288" s="225">
        <f>SUM(BK289:BK321)</f>
        <v>0</v>
      </c>
    </row>
    <row r="289" s="2" customFormat="1" ht="16.5" customHeight="1">
      <c r="A289" s="39"/>
      <c r="B289" s="40"/>
      <c r="C289" s="228" t="s">
        <v>435</v>
      </c>
      <c r="D289" s="228" t="s">
        <v>166</v>
      </c>
      <c r="E289" s="229" t="s">
        <v>2031</v>
      </c>
      <c r="F289" s="230" t="s">
        <v>2032</v>
      </c>
      <c r="G289" s="231" t="s">
        <v>240</v>
      </c>
      <c r="H289" s="232">
        <v>46.200000000000003</v>
      </c>
      <c r="I289" s="233"/>
      <c r="J289" s="234">
        <f>ROUND(I289*H289,2)</f>
        <v>0</v>
      </c>
      <c r="K289" s="235"/>
      <c r="L289" s="45"/>
      <c r="M289" s="236" t="s">
        <v>1</v>
      </c>
      <c r="N289" s="237" t="s">
        <v>39</v>
      </c>
      <c r="O289" s="92"/>
      <c r="P289" s="238">
        <f>O289*H289</f>
        <v>0</v>
      </c>
      <c r="Q289" s="238">
        <v>0</v>
      </c>
      <c r="R289" s="238">
        <f>Q289*H289</f>
        <v>0</v>
      </c>
      <c r="S289" s="238">
        <v>0</v>
      </c>
      <c r="T289" s="239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40" t="s">
        <v>170</v>
      </c>
      <c r="AT289" s="240" t="s">
        <v>166</v>
      </c>
      <c r="AU289" s="240" t="s">
        <v>83</v>
      </c>
      <c r="AY289" s="18" t="s">
        <v>164</v>
      </c>
      <c r="BE289" s="241">
        <f>IF(N289="základní",J289,0)</f>
        <v>0</v>
      </c>
      <c r="BF289" s="241">
        <f>IF(N289="snížená",J289,0)</f>
        <v>0</v>
      </c>
      <c r="BG289" s="241">
        <f>IF(N289="zákl. přenesená",J289,0)</f>
        <v>0</v>
      </c>
      <c r="BH289" s="241">
        <f>IF(N289="sníž. přenesená",J289,0)</f>
        <v>0</v>
      </c>
      <c r="BI289" s="241">
        <f>IF(N289="nulová",J289,0)</f>
        <v>0</v>
      </c>
      <c r="BJ289" s="18" t="s">
        <v>81</v>
      </c>
      <c r="BK289" s="241">
        <f>ROUND(I289*H289,2)</f>
        <v>0</v>
      </c>
      <c r="BL289" s="18" t="s">
        <v>170</v>
      </c>
      <c r="BM289" s="240" t="s">
        <v>2033</v>
      </c>
    </row>
    <row r="290" s="13" customFormat="1">
      <c r="A290" s="13"/>
      <c r="B290" s="242"/>
      <c r="C290" s="243"/>
      <c r="D290" s="244" t="s">
        <v>172</v>
      </c>
      <c r="E290" s="245" t="s">
        <v>1</v>
      </c>
      <c r="F290" s="246" t="s">
        <v>2034</v>
      </c>
      <c r="G290" s="243"/>
      <c r="H290" s="247">
        <v>46.200000000000003</v>
      </c>
      <c r="I290" s="248"/>
      <c r="J290" s="243"/>
      <c r="K290" s="243"/>
      <c r="L290" s="249"/>
      <c r="M290" s="250"/>
      <c r="N290" s="251"/>
      <c r="O290" s="251"/>
      <c r="P290" s="251"/>
      <c r="Q290" s="251"/>
      <c r="R290" s="251"/>
      <c r="S290" s="251"/>
      <c r="T290" s="25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3" t="s">
        <v>172</v>
      </c>
      <c r="AU290" s="253" t="s">
        <v>83</v>
      </c>
      <c r="AV290" s="13" t="s">
        <v>83</v>
      </c>
      <c r="AW290" s="13" t="s">
        <v>31</v>
      </c>
      <c r="AX290" s="13" t="s">
        <v>81</v>
      </c>
      <c r="AY290" s="253" t="s">
        <v>164</v>
      </c>
    </row>
    <row r="291" s="2" customFormat="1" ht="21.75" customHeight="1">
      <c r="A291" s="39"/>
      <c r="B291" s="40"/>
      <c r="C291" s="286" t="s">
        <v>439</v>
      </c>
      <c r="D291" s="286" t="s">
        <v>488</v>
      </c>
      <c r="E291" s="287" t="s">
        <v>2035</v>
      </c>
      <c r="F291" s="288" t="s">
        <v>2036</v>
      </c>
      <c r="G291" s="289" t="s">
        <v>240</v>
      </c>
      <c r="H291" s="290">
        <v>46.893000000000001</v>
      </c>
      <c r="I291" s="291"/>
      <c r="J291" s="292">
        <f>ROUND(I291*H291,2)</f>
        <v>0</v>
      </c>
      <c r="K291" s="293"/>
      <c r="L291" s="294"/>
      <c r="M291" s="295" t="s">
        <v>1</v>
      </c>
      <c r="N291" s="296" t="s">
        <v>39</v>
      </c>
      <c r="O291" s="92"/>
      <c r="P291" s="238">
        <f>O291*H291</f>
        <v>0</v>
      </c>
      <c r="Q291" s="238">
        <v>0.00025999999999999998</v>
      </c>
      <c r="R291" s="238">
        <f>Q291*H291</f>
        <v>0.012192179999999999</v>
      </c>
      <c r="S291" s="238">
        <v>0</v>
      </c>
      <c r="T291" s="239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40" t="s">
        <v>222</v>
      </c>
      <c r="AT291" s="240" t="s">
        <v>488</v>
      </c>
      <c r="AU291" s="240" t="s">
        <v>83</v>
      </c>
      <c r="AY291" s="18" t="s">
        <v>164</v>
      </c>
      <c r="BE291" s="241">
        <f>IF(N291="základní",J291,0)</f>
        <v>0</v>
      </c>
      <c r="BF291" s="241">
        <f>IF(N291="snížená",J291,0)</f>
        <v>0</v>
      </c>
      <c r="BG291" s="241">
        <f>IF(N291="zákl. přenesená",J291,0)</f>
        <v>0</v>
      </c>
      <c r="BH291" s="241">
        <f>IF(N291="sníž. přenesená",J291,0)</f>
        <v>0</v>
      </c>
      <c r="BI291" s="241">
        <f>IF(N291="nulová",J291,0)</f>
        <v>0</v>
      </c>
      <c r="BJ291" s="18" t="s">
        <v>81</v>
      </c>
      <c r="BK291" s="241">
        <f>ROUND(I291*H291,2)</f>
        <v>0</v>
      </c>
      <c r="BL291" s="18" t="s">
        <v>170</v>
      </c>
      <c r="BM291" s="240" t="s">
        <v>2037</v>
      </c>
    </row>
    <row r="292" s="13" customFormat="1">
      <c r="A292" s="13"/>
      <c r="B292" s="242"/>
      <c r="C292" s="243"/>
      <c r="D292" s="244" t="s">
        <v>172</v>
      </c>
      <c r="E292" s="245" t="s">
        <v>1</v>
      </c>
      <c r="F292" s="246" t="s">
        <v>2034</v>
      </c>
      <c r="G292" s="243"/>
      <c r="H292" s="247">
        <v>46.200000000000003</v>
      </c>
      <c r="I292" s="248"/>
      <c r="J292" s="243"/>
      <c r="K292" s="243"/>
      <c r="L292" s="249"/>
      <c r="M292" s="250"/>
      <c r="N292" s="251"/>
      <c r="O292" s="251"/>
      <c r="P292" s="251"/>
      <c r="Q292" s="251"/>
      <c r="R292" s="251"/>
      <c r="S292" s="251"/>
      <c r="T292" s="25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3" t="s">
        <v>172</v>
      </c>
      <c r="AU292" s="253" t="s">
        <v>83</v>
      </c>
      <c r="AV292" s="13" t="s">
        <v>83</v>
      </c>
      <c r="AW292" s="13" t="s">
        <v>31</v>
      </c>
      <c r="AX292" s="13" t="s">
        <v>81</v>
      </c>
      <c r="AY292" s="253" t="s">
        <v>164</v>
      </c>
    </row>
    <row r="293" s="13" customFormat="1">
      <c r="A293" s="13"/>
      <c r="B293" s="242"/>
      <c r="C293" s="243"/>
      <c r="D293" s="244" t="s">
        <v>172</v>
      </c>
      <c r="E293" s="243"/>
      <c r="F293" s="246" t="s">
        <v>2038</v>
      </c>
      <c r="G293" s="243"/>
      <c r="H293" s="247">
        <v>46.893000000000001</v>
      </c>
      <c r="I293" s="248"/>
      <c r="J293" s="243"/>
      <c r="K293" s="243"/>
      <c r="L293" s="249"/>
      <c r="M293" s="250"/>
      <c r="N293" s="251"/>
      <c r="O293" s="251"/>
      <c r="P293" s="251"/>
      <c r="Q293" s="251"/>
      <c r="R293" s="251"/>
      <c r="S293" s="251"/>
      <c r="T293" s="252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T293" s="253" t="s">
        <v>172</v>
      </c>
      <c r="AU293" s="253" t="s">
        <v>83</v>
      </c>
      <c r="AV293" s="13" t="s">
        <v>83</v>
      </c>
      <c r="AW293" s="13" t="s">
        <v>4</v>
      </c>
      <c r="AX293" s="13" t="s">
        <v>81</v>
      </c>
      <c r="AY293" s="253" t="s">
        <v>164</v>
      </c>
    </row>
    <row r="294" s="2" customFormat="1" ht="21.75" customHeight="1">
      <c r="A294" s="39"/>
      <c r="B294" s="40"/>
      <c r="C294" s="228" t="s">
        <v>443</v>
      </c>
      <c r="D294" s="228" t="s">
        <v>166</v>
      </c>
      <c r="E294" s="229" t="s">
        <v>2039</v>
      </c>
      <c r="F294" s="230" t="s">
        <v>2040</v>
      </c>
      <c r="G294" s="231" t="s">
        <v>240</v>
      </c>
      <c r="H294" s="232">
        <v>46.200000000000003</v>
      </c>
      <c r="I294" s="233"/>
      <c r="J294" s="234">
        <f>ROUND(I294*H294,2)</f>
        <v>0</v>
      </c>
      <c r="K294" s="235"/>
      <c r="L294" s="45"/>
      <c r="M294" s="236" t="s">
        <v>1</v>
      </c>
      <c r="N294" s="237" t="s">
        <v>39</v>
      </c>
      <c r="O294" s="92"/>
      <c r="P294" s="238">
        <f>O294*H294</f>
        <v>0</v>
      </c>
      <c r="Q294" s="238">
        <v>1.0000000000000001E-05</v>
      </c>
      <c r="R294" s="238">
        <f>Q294*H294</f>
        <v>0.00046200000000000006</v>
      </c>
      <c r="S294" s="238">
        <v>0</v>
      </c>
      <c r="T294" s="239">
        <f>S294*H294</f>
        <v>0</v>
      </c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R294" s="240" t="s">
        <v>170</v>
      </c>
      <c r="AT294" s="240" t="s">
        <v>166</v>
      </c>
      <c r="AU294" s="240" t="s">
        <v>83</v>
      </c>
      <c r="AY294" s="18" t="s">
        <v>164</v>
      </c>
      <c r="BE294" s="241">
        <f>IF(N294="základní",J294,0)</f>
        <v>0</v>
      </c>
      <c r="BF294" s="241">
        <f>IF(N294="snížená",J294,0)</f>
        <v>0</v>
      </c>
      <c r="BG294" s="241">
        <f>IF(N294="zákl. přenesená",J294,0)</f>
        <v>0</v>
      </c>
      <c r="BH294" s="241">
        <f>IF(N294="sníž. přenesená",J294,0)</f>
        <v>0</v>
      </c>
      <c r="BI294" s="241">
        <f>IF(N294="nulová",J294,0)</f>
        <v>0</v>
      </c>
      <c r="BJ294" s="18" t="s">
        <v>81</v>
      </c>
      <c r="BK294" s="241">
        <f>ROUND(I294*H294,2)</f>
        <v>0</v>
      </c>
      <c r="BL294" s="18" t="s">
        <v>170</v>
      </c>
      <c r="BM294" s="240" t="s">
        <v>2041</v>
      </c>
    </row>
    <row r="295" s="13" customFormat="1">
      <c r="A295" s="13"/>
      <c r="B295" s="242"/>
      <c r="C295" s="243"/>
      <c r="D295" s="244" t="s">
        <v>172</v>
      </c>
      <c r="E295" s="245" t="s">
        <v>1</v>
      </c>
      <c r="F295" s="246" t="s">
        <v>2034</v>
      </c>
      <c r="G295" s="243"/>
      <c r="H295" s="247">
        <v>46.200000000000003</v>
      </c>
      <c r="I295" s="248"/>
      <c r="J295" s="243"/>
      <c r="K295" s="243"/>
      <c r="L295" s="249"/>
      <c r="M295" s="250"/>
      <c r="N295" s="251"/>
      <c r="O295" s="251"/>
      <c r="P295" s="251"/>
      <c r="Q295" s="251"/>
      <c r="R295" s="251"/>
      <c r="S295" s="251"/>
      <c r="T295" s="252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53" t="s">
        <v>172</v>
      </c>
      <c r="AU295" s="253" t="s">
        <v>83</v>
      </c>
      <c r="AV295" s="13" t="s">
        <v>83</v>
      </c>
      <c r="AW295" s="13" t="s">
        <v>31</v>
      </c>
      <c r="AX295" s="13" t="s">
        <v>81</v>
      </c>
      <c r="AY295" s="253" t="s">
        <v>164</v>
      </c>
    </row>
    <row r="296" s="2" customFormat="1" ht="24.15" customHeight="1">
      <c r="A296" s="39"/>
      <c r="B296" s="40"/>
      <c r="C296" s="286" t="s">
        <v>449</v>
      </c>
      <c r="D296" s="286" t="s">
        <v>488</v>
      </c>
      <c r="E296" s="287" t="s">
        <v>2042</v>
      </c>
      <c r="F296" s="288" t="s">
        <v>2043</v>
      </c>
      <c r="G296" s="289" t="s">
        <v>240</v>
      </c>
      <c r="H296" s="290">
        <v>50.588999999999999</v>
      </c>
      <c r="I296" s="291"/>
      <c r="J296" s="292">
        <f>ROUND(I296*H296,2)</f>
        <v>0</v>
      </c>
      <c r="K296" s="293"/>
      <c r="L296" s="294"/>
      <c r="M296" s="295" t="s">
        <v>1</v>
      </c>
      <c r="N296" s="296" t="s">
        <v>39</v>
      </c>
      <c r="O296" s="92"/>
      <c r="P296" s="238">
        <f>O296*H296</f>
        <v>0</v>
      </c>
      <c r="Q296" s="238">
        <v>0.0072199999999999999</v>
      </c>
      <c r="R296" s="238">
        <f>Q296*H296</f>
        <v>0.36525257999999999</v>
      </c>
      <c r="S296" s="238">
        <v>0</v>
      </c>
      <c r="T296" s="239">
        <f>S296*H296</f>
        <v>0</v>
      </c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R296" s="240" t="s">
        <v>222</v>
      </c>
      <c r="AT296" s="240" t="s">
        <v>488</v>
      </c>
      <c r="AU296" s="240" t="s">
        <v>83</v>
      </c>
      <c r="AY296" s="18" t="s">
        <v>164</v>
      </c>
      <c r="BE296" s="241">
        <f>IF(N296="základní",J296,0)</f>
        <v>0</v>
      </c>
      <c r="BF296" s="241">
        <f>IF(N296="snížená",J296,0)</f>
        <v>0</v>
      </c>
      <c r="BG296" s="241">
        <f>IF(N296="zákl. přenesená",J296,0)</f>
        <v>0</v>
      </c>
      <c r="BH296" s="241">
        <f>IF(N296="sníž. přenesená",J296,0)</f>
        <v>0</v>
      </c>
      <c r="BI296" s="241">
        <f>IF(N296="nulová",J296,0)</f>
        <v>0</v>
      </c>
      <c r="BJ296" s="18" t="s">
        <v>81</v>
      </c>
      <c r="BK296" s="241">
        <f>ROUND(I296*H296,2)</f>
        <v>0</v>
      </c>
      <c r="BL296" s="18" t="s">
        <v>170</v>
      </c>
      <c r="BM296" s="240" t="s">
        <v>2044</v>
      </c>
    </row>
    <row r="297" s="2" customFormat="1">
      <c r="A297" s="39"/>
      <c r="B297" s="40"/>
      <c r="C297" s="41"/>
      <c r="D297" s="244" t="s">
        <v>563</v>
      </c>
      <c r="E297" s="41"/>
      <c r="F297" s="297" t="s">
        <v>2045</v>
      </c>
      <c r="G297" s="41"/>
      <c r="H297" s="41"/>
      <c r="I297" s="298"/>
      <c r="J297" s="41"/>
      <c r="K297" s="41"/>
      <c r="L297" s="45"/>
      <c r="M297" s="299"/>
      <c r="N297" s="300"/>
      <c r="O297" s="92"/>
      <c r="P297" s="92"/>
      <c r="Q297" s="92"/>
      <c r="R297" s="92"/>
      <c r="S297" s="92"/>
      <c r="T297" s="93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T297" s="18" t="s">
        <v>563</v>
      </c>
      <c r="AU297" s="18" t="s">
        <v>83</v>
      </c>
    </row>
    <row r="298" s="13" customFormat="1">
      <c r="A298" s="13"/>
      <c r="B298" s="242"/>
      <c r="C298" s="243"/>
      <c r="D298" s="244" t="s">
        <v>172</v>
      </c>
      <c r="E298" s="245" t="s">
        <v>1</v>
      </c>
      <c r="F298" s="246" t="s">
        <v>2034</v>
      </c>
      <c r="G298" s="243"/>
      <c r="H298" s="247">
        <v>46.200000000000003</v>
      </c>
      <c r="I298" s="248"/>
      <c r="J298" s="243"/>
      <c r="K298" s="243"/>
      <c r="L298" s="249"/>
      <c r="M298" s="250"/>
      <c r="N298" s="251"/>
      <c r="O298" s="251"/>
      <c r="P298" s="251"/>
      <c r="Q298" s="251"/>
      <c r="R298" s="251"/>
      <c r="S298" s="251"/>
      <c r="T298" s="25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3" t="s">
        <v>172</v>
      </c>
      <c r="AU298" s="253" t="s">
        <v>83</v>
      </c>
      <c r="AV298" s="13" t="s">
        <v>83</v>
      </c>
      <c r="AW298" s="13" t="s">
        <v>31</v>
      </c>
      <c r="AX298" s="13" t="s">
        <v>81</v>
      </c>
      <c r="AY298" s="253" t="s">
        <v>164</v>
      </c>
    </row>
    <row r="299" s="13" customFormat="1">
      <c r="A299" s="13"/>
      <c r="B299" s="242"/>
      <c r="C299" s="243"/>
      <c r="D299" s="244" t="s">
        <v>172</v>
      </c>
      <c r="E299" s="243"/>
      <c r="F299" s="246" t="s">
        <v>2046</v>
      </c>
      <c r="G299" s="243"/>
      <c r="H299" s="247">
        <v>50.588999999999999</v>
      </c>
      <c r="I299" s="248"/>
      <c r="J299" s="243"/>
      <c r="K299" s="243"/>
      <c r="L299" s="249"/>
      <c r="M299" s="250"/>
      <c r="N299" s="251"/>
      <c r="O299" s="251"/>
      <c r="P299" s="251"/>
      <c r="Q299" s="251"/>
      <c r="R299" s="251"/>
      <c r="S299" s="251"/>
      <c r="T299" s="252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T299" s="253" t="s">
        <v>172</v>
      </c>
      <c r="AU299" s="253" t="s">
        <v>83</v>
      </c>
      <c r="AV299" s="13" t="s">
        <v>83</v>
      </c>
      <c r="AW299" s="13" t="s">
        <v>4</v>
      </c>
      <c r="AX299" s="13" t="s">
        <v>81</v>
      </c>
      <c r="AY299" s="253" t="s">
        <v>164</v>
      </c>
    </row>
    <row r="300" s="2" customFormat="1" ht="16.5" customHeight="1">
      <c r="A300" s="39"/>
      <c r="B300" s="40"/>
      <c r="C300" s="228" t="s">
        <v>453</v>
      </c>
      <c r="D300" s="228" t="s">
        <v>166</v>
      </c>
      <c r="E300" s="229" t="s">
        <v>2047</v>
      </c>
      <c r="F300" s="230" t="s">
        <v>2048</v>
      </c>
      <c r="G300" s="231" t="s">
        <v>556</v>
      </c>
      <c r="H300" s="232">
        <v>1</v>
      </c>
      <c r="I300" s="233"/>
      <c r="J300" s="234">
        <f>ROUND(I300*H300,2)</f>
        <v>0</v>
      </c>
      <c r="K300" s="235"/>
      <c r="L300" s="45"/>
      <c r="M300" s="236" t="s">
        <v>1</v>
      </c>
      <c r="N300" s="237" t="s">
        <v>39</v>
      </c>
      <c r="O300" s="92"/>
      <c r="P300" s="238">
        <f>O300*H300</f>
        <v>0</v>
      </c>
      <c r="Q300" s="238">
        <v>0.00024000000000000001</v>
      </c>
      <c r="R300" s="238">
        <f>Q300*H300</f>
        <v>0.00024000000000000001</v>
      </c>
      <c r="S300" s="238">
        <v>0</v>
      </c>
      <c r="T300" s="239">
        <f>S300*H300</f>
        <v>0</v>
      </c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R300" s="240" t="s">
        <v>170</v>
      </c>
      <c r="AT300" s="240" t="s">
        <v>166</v>
      </c>
      <c r="AU300" s="240" t="s">
        <v>83</v>
      </c>
      <c r="AY300" s="18" t="s">
        <v>164</v>
      </c>
      <c r="BE300" s="241">
        <f>IF(N300="základní",J300,0)</f>
        <v>0</v>
      </c>
      <c r="BF300" s="241">
        <f>IF(N300="snížená",J300,0)</f>
        <v>0</v>
      </c>
      <c r="BG300" s="241">
        <f>IF(N300="zákl. přenesená",J300,0)</f>
        <v>0</v>
      </c>
      <c r="BH300" s="241">
        <f>IF(N300="sníž. přenesená",J300,0)</f>
        <v>0</v>
      </c>
      <c r="BI300" s="241">
        <f>IF(N300="nulová",J300,0)</f>
        <v>0</v>
      </c>
      <c r="BJ300" s="18" t="s">
        <v>81</v>
      </c>
      <c r="BK300" s="241">
        <f>ROUND(I300*H300,2)</f>
        <v>0</v>
      </c>
      <c r="BL300" s="18" t="s">
        <v>170</v>
      </c>
      <c r="BM300" s="240" t="s">
        <v>2049</v>
      </c>
    </row>
    <row r="301" s="13" customFormat="1">
      <c r="A301" s="13"/>
      <c r="B301" s="242"/>
      <c r="C301" s="243"/>
      <c r="D301" s="244" t="s">
        <v>172</v>
      </c>
      <c r="E301" s="245" t="s">
        <v>1</v>
      </c>
      <c r="F301" s="246" t="s">
        <v>81</v>
      </c>
      <c r="G301" s="243"/>
      <c r="H301" s="247">
        <v>1</v>
      </c>
      <c r="I301" s="248"/>
      <c r="J301" s="243"/>
      <c r="K301" s="243"/>
      <c r="L301" s="249"/>
      <c r="M301" s="250"/>
      <c r="N301" s="251"/>
      <c r="O301" s="251"/>
      <c r="P301" s="251"/>
      <c r="Q301" s="251"/>
      <c r="R301" s="251"/>
      <c r="S301" s="251"/>
      <c r="T301" s="252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T301" s="253" t="s">
        <v>172</v>
      </c>
      <c r="AU301" s="253" t="s">
        <v>83</v>
      </c>
      <c r="AV301" s="13" t="s">
        <v>83</v>
      </c>
      <c r="AW301" s="13" t="s">
        <v>31</v>
      </c>
      <c r="AX301" s="13" t="s">
        <v>81</v>
      </c>
      <c r="AY301" s="253" t="s">
        <v>164</v>
      </c>
    </row>
    <row r="302" s="2" customFormat="1" ht="16.5" customHeight="1">
      <c r="A302" s="39"/>
      <c r="B302" s="40"/>
      <c r="C302" s="286" t="s">
        <v>487</v>
      </c>
      <c r="D302" s="286" t="s">
        <v>488</v>
      </c>
      <c r="E302" s="287" t="s">
        <v>2050</v>
      </c>
      <c r="F302" s="288" t="s">
        <v>2051</v>
      </c>
      <c r="G302" s="289" t="s">
        <v>556</v>
      </c>
      <c r="H302" s="290">
        <v>1</v>
      </c>
      <c r="I302" s="291"/>
      <c r="J302" s="292">
        <f>ROUND(I302*H302,2)</f>
        <v>0</v>
      </c>
      <c r="K302" s="293"/>
      <c r="L302" s="294"/>
      <c r="M302" s="295" t="s">
        <v>1</v>
      </c>
      <c r="N302" s="296" t="s">
        <v>39</v>
      </c>
      <c r="O302" s="92"/>
      <c r="P302" s="238">
        <f>O302*H302</f>
        <v>0</v>
      </c>
      <c r="Q302" s="238">
        <v>0.00029999999999999997</v>
      </c>
      <c r="R302" s="238">
        <f>Q302*H302</f>
        <v>0.00029999999999999997</v>
      </c>
      <c r="S302" s="238">
        <v>0</v>
      </c>
      <c r="T302" s="239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40" t="s">
        <v>222</v>
      </c>
      <c r="AT302" s="240" t="s">
        <v>488</v>
      </c>
      <c r="AU302" s="240" t="s">
        <v>83</v>
      </c>
      <c r="AY302" s="18" t="s">
        <v>164</v>
      </c>
      <c r="BE302" s="241">
        <f>IF(N302="základní",J302,0)</f>
        <v>0</v>
      </c>
      <c r="BF302" s="241">
        <f>IF(N302="snížená",J302,0)</f>
        <v>0</v>
      </c>
      <c r="BG302" s="241">
        <f>IF(N302="zákl. přenesená",J302,0)</f>
        <v>0</v>
      </c>
      <c r="BH302" s="241">
        <f>IF(N302="sníž. přenesená",J302,0)</f>
        <v>0</v>
      </c>
      <c r="BI302" s="241">
        <f>IF(N302="nulová",J302,0)</f>
        <v>0</v>
      </c>
      <c r="BJ302" s="18" t="s">
        <v>81</v>
      </c>
      <c r="BK302" s="241">
        <f>ROUND(I302*H302,2)</f>
        <v>0</v>
      </c>
      <c r="BL302" s="18" t="s">
        <v>170</v>
      </c>
      <c r="BM302" s="240" t="s">
        <v>2052</v>
      </c>
    </row>
    <row r="303" s="13" customFormat="1">
      <c r="A303" s="13"/>
      <c r="B303" s="242"/>
      <c r="C303" s="243"/>
      <c r="D303" s="244" t="s">
        <v>172</v>
      </c>
      <c r="E303" s="245" t="s">
        <v>1</v>
      </c>
      <c r="F303" s="246" t="s">
        <v>81</v>
      </c>
      <c r="G303" s="243"/>
      <c r="H303" s="247">
        <v>1</v>
      </c>
      <c r="I303" s="248"/>
      <c r="J303" s="243"/>
      <c r="K303" s="243"/>
      <c r="L303" s="249"/>
      <c r="M303" s="250"/>
      <c r="N303" s="251"/>
      <c r="O303" s="251"/>
      <c r="P303" s="251"/>
      <c r="Q303" s="251"/>
      <c r="R303" s="251"/>
      <c r="S303" s="251"/>
      <c r="T303" s="252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53" t="s">
        <v>172</v>
      </c>
      <c r="AU303" s="253" t="s">
        <v>83</v>
      </c>
      <c r="AV303" s="13" t="s">
        <v>83</v>
      </c>
      <c r="AW303" s="13" t="s">
        <v>31</v>
      </c>
      <c r="AX303" s="13" t="s">
        <v>81</v>
      </c>
      <c r="AY303" s="253" t="s">
        <v>164</v>
      </c>
    </row>
    <row r="304" s="2" customFormat="1" ht="16.5" customHeight="1">
      <c r="A304" s="39"/>
      <c r="B304" s="40"/>
      <c r="C304" s="286" t="s">
        <v>494</v>
      </c>
      <c r="D304" s="286" t="s">
        <v>488</v>
      </c>
      <c r="E304" s="287" t="s">
        <v>2053</v>
      </c>
      <c r="F304" s="288" t="s">
        <v>2054</v>
      </c>
      <c r="G304" s="289" t="s">
        <v>556</v>
      </c>
      <c r="H304" s="290">
        <v>2</v>
      </c>
      <c r="I304" s="291"/>
      <c r="J304" s="292">
        <f>ROUND(I304*H304,2)</f>
        <v>0</v>
      </c>
      <c r="K304" s="293"/>
      <c r="L304" s="294"/>
      <c r="M304" s="295" t="s">
        <v>1</v>
      </c>
      <c r="N304" s="296" t="s">
        <v>39</v>
      </c>
      <c r="O304" s="92"/>
      <c r="P304" s="238">
        <f>O304*H304</f>
        <v>0</v>
      </c>
      <c r="Q304" s="238">
        <v>0.00040999999999999999</v>
      </c>
      <c r="R304" s="238">
        <f>Q304*H304</f>
        <v>0.00081999999999999998</v>
      </c>
      <c r="S304" s="238">
        <v>0</v>
      </c>
      <c r="T304" s="239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40" t="s">
        <v>222</v>
      </c>
      <c r="AT304" s="240" t="s">
        <v>488</v>
      </c>
      <c r="AU304" s="240" t="s">
        <v>83</v>
      </c>
      <c r="AY304" s="18" t="s">
        <v>164</v>
      </c>
      <c r="BE304" s="241">
        <f>IF(N304="základní",J304,0)</f>
        <v>0</v>
      </c>
      <c r="BF304" s="241">
        <f>IF(N304="snížená",J304,0)</f>
        <v>0</v>
      </c>
      <c r="BG304" s="241">
        <f>IF(N304="zákl. přenesená",J304,0)</f>
        <v>0</v>
      </c>
      <c r="BH304" s="241">
        <f>IF(N304="sníž. přenesená",J304,0)</f>
        <v>0</v>
      </c>
      <c r="BI304" s="241">
        <f>IF(N304="nulová",J304,0)</f>
        <v>0</v>
      </c>
      <c r="BJ304" s="18" t="s">
        <v>81</v>
      </c>
      <c r="BK304" s="241">
        <f>ROUND(I304*H304,2)</f>
        <v>0</v>
      </c>
      <c r="BL304" s="18" t="s">
        <v>170</v>
      </c>
      <c r="BM304" s="240" t="s">
        <v>2055</v>
      </c>
    </row>
    <row r="305" s="13" customFormat="1">
      <c r="A305" s="13"/>
      <c r="B305" s="242"/>
      <c r="C305" s="243"/>
      <c r="D305" s="244" t="s">
        <v>172</v>
      </c>
      <c r="E305" s="245" t="s">
        <v>1</v>
      </c>
      <c r="F305" s="246" t="s">
        <v>83</v>
      </c>
      <c r="G305" s="243"/>
      <c r="H305" s="247">
        <v>2</v>
      </c>
      <c r="I305" s="248"/>
      <c r="J305" s="243"/>
      <c r="K305" s="243"/>
      <c r="L305" s="249"/>
      <c r="M305" s="250"/>
      <c r="N305" s="251"/>
      <c r="O305" s="251"/>
      <c r="P305" s="251"/>
      <c r="Q305" s="251"/>
      <c r="R305" s="251"/>
      <c r="S305" s="251"/>
      <c r="T305" s="252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3" t="s">
        <v>172</v>
      </c>
      <c r="AU305" s="253" t="s">
        <v>83</v>
      </c>
      <c r="AV305" s="13" t="s">
        <v>83</v>
      </c>
      <c r="AW305" s="13" t="s">
        <v>31</v>
      </c>
      <c r="AX305" s="13" t="s">
        <v>81</v>
      </c>
      <c r="AY305" s="253" t="s">
        <v>164</v>
      </c>
    </row>
    <row r="306" s="2" customFormat="1" ht="24.15" customHeight="1">
      <c r="A306" s="39"/>
      <c r="B306" s="40"/>
      <c r="C306" s="228" t="s">
        <v>507</v>
      </c>
      <c r="D306" s="228" t="s">
        <v>166</v>
      </c>
      <c r="E306" s="229" t="s">
        <v>2056</v>
      </c>
      <c r="F306" s="230" t="s">
        <v>2057</v>
      </c>
      <c r="G306" s="231" t="s">
        <v>556</v>
      </c>
      <c r="H306" s="232">
        <v>1</v>
      </c>
      <c r="I306" s="233"/>
      <c r="J306" s="234">
        <f>ROUND(I306*H306,2)</f>
        <v>0</v>
      </c>
      <c r="K306" s="235"/>
      <c r="L306" s="45"/>
      <c r="M306" s="236" t="s">
        <v>1</v>
      </c>
      <c r="N306" s="237" t="s">
        <v>39</v>
      </c>
      <c r="O306" s="92"/>
      <c r="P306" s="238">
        <f>O306*H306</f>
        <v>0</v>
      </c>
      <c r="Q306" s="238">
        <v>0</v>
      </c>
      <c r="R306" s="238">
        <f>Q306*H306</f>
        <v>0</v>
      </c>
      <c r="S306" s="238">
        <v>0</v>
      </c>
      <c r="T306" s="239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40" t="s">
        <v>170</v>
      </c>
      <c r="AT306" s="240" t="s">
        <v>166</v>
      </c>
      <c r="AU306" s="240" t="s">
        <v>83</v>
      </c>
      <c r="AY306" s="18" t="s">
        <v>164</v>
      </c>
      <c r="BE306" s="241">
        <f>IF(N306="základní",J306,0)</f>
        <v>0</v>
      </c>
      <c r="BF306" s="241">
        <f>IF(N306="snížená",J306,0)</f>
        <v>0</v>
      </c>
      <c r="BG306" s="241">
        <f>IF(N306="zákl. přenesená",J306,0)</f>
        <v>0</v>
      </c>
      <c r="BH306" s="241">
        <f>IF(N306="sníž. přenesená",J306,0)</f>
        <v>0</v>
      </c>
      <c r="BI306" s="241">
        <f>IF(N306="nulová",J306,0)</f>
        <v>0</v>
      </c>
      <c r="BJ306" s="18" t="s">
        <v>81</v>
      </c>
      <c r="BK306" s="241">
        <f>ROUND(I306*H306,2)</f>
        <v>0</v>
      </c>
      <c r="BL306" s="18" t="s">
        <v>170</v>
      </c>
      <c r="BM306" s="240" t="s">
        <v>2058</v>
      </c>
    </row>
    <row r="307" s="13" customFormat="1">
      <c r="A307" s="13"/>
      <c r="B307" s="242"/>
      <c r="C307" s="243"/>
      <c r="D307" s="244" t="s">
        <v>172</v>
      </c>
      <c r="E307" s="245" t="s">
        <v>1</v>
      </c>
      <c r="F307" s="246" t="s">
        <v>81</v>
      </c>
      <c r="G307" s="243"/>
      <c r="H307" s="247">
        <v>1</v>
      </c>
      <c r="I307" s="248"/>
      <c r="J307" s="243"/>
      <c r="K307" s="243"/>
      <c r="L307" s="249"/>
      <c r="M307" s="250"/>
      <c r="N307" s="251"/>
      <c r="O307" s="251"/>
      <c r="P307" s="251"/>
      <c r="Q307" s="251"/>
      <c r="R307" s="251"/>
      <c r="S307" s="251"/>
      <c r="T307" s="252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3" t="s">
        <v>172</v>
      </c>
      <c r="AU307" s="253" t="s">
        <v>83</v>
      </c>
      <c r="AV307" s="13" t="s">
        <v>83</v>
      </c>
      <c r="AW307" s="13" t="s">
        <v>31</v>
      </c>
      <c r="AX307" s="13" t="s">
        <v>81</v>
      </c>
      <c r="AY307" s="253" t="s">
        <v>164</v>
      </c>
    </row>
    <row r="308" s="2" customFormat="1" ht="24.15" customHeight="1">
      <c r="A308" s="39"/>
      <c r="B308" s="40"/>
      <c r="C308" s="286" t="s">
        <v>517</v>
      </c>
      <c r="D308" s="286" t="s">
        <v>488</v>
      </c>
      <c r="E308" s="287" t="s">
        <v>2059</v>
      </c>
      <c r="F308" s="288" t="s">
        <v>2060</v>
      </c>
      <c r="G308" s="289" t="s">
        <v>556</v>
      </c>
      <c r="H308" s="290">
        <v>1</v>
      </c>
      <c r="I308" s="291"/>
      <c r="J308" s="292">
        <f>ROUND(I308*H308,2)</f>
        <v>0</v>
      </c>
      <c r="K308" s="293"/>
      <c r="L308" s="294"/>
      <c r="M308" s="295" t="s">
        <v>1</v>
      </c>
      <c r="N308" s="296" t="s">
        <v>39</v>
      </c>
      <c r="O308" s="92"/>
      <c r="P308" s="238">
        <f>O308*H308</f>
        <v>0</v>
      </c>
      <c r="Q308" s="238">
        <v>0.0030000000000000001</v>
      </c>
      <c r="R308" s="238">
        <f>Q308*H308</f>
        <v>0.0030000000000000001</v>
      </c>
      <c r="S308" s="238">
        <v>0</v>
      </c>
      <c r="T308" s="239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40" t="s">
        <v>222</v>
      </c>
      <c r="AT308" s="240" t="s">
        <v>488</v>
      </c>
      <c r="AU308" s="240" t="s">
        <v>83</v>
      </c>
      <c r="AY308" s="18" t="s">
        <v>164</v>
      </c>
      <c r="BE308" s="241">
        <f>IF(N308="základní",J308,0)</f>
        <v>0</v>
      </c>
      <c r="BF308" s="241">
        <f>IF(N308="snížená",J308,0)</f>
        <v>0</v>
      </c>
      <c r="BG308" s="241">
        <f>IF(N308="zákl. přenesená",J308,0)</f>
        <v>0</v>
      </c>
      <c r="BH308" s="241">
        <f>IF(N308="sníž. přenesená",J308,0)</f>
        <v>0</v>
      </c>
      <c r="BI308" s="241">
        <f>IF(N308="nulová",J308,0)</f>
        <v>0</v>
      </c>
      <c r="BJ308" s="18" t="s">
        <v>81</v>
      </c>
      <c r="BK308" s="241">
        <f>ROUND(I308*H308,2)</f>
        <v>0</v>
      </c>
      <c r="BL308" s="18" t="s">
        <v>170</v>
      </c>
      <c r="BM308" s="240" t="s">
        <v>2061</v>
      </c>
    </row>
    <row r="309" s="13" customFormat="1">
      <c r="A309" s="13"/>
      <c r="B309" s="242"/>
      <c r="C309" s="243"/>
      <c r="D309" s="244" t="s">
        <v>172</v>
      </c>
      <c r="E309" s="245" t="s">
        <v>1</v>
      </c>
      <c r="F309" s="246" t="s">
        <v>81</v>
      </c>
      <c r="G309" s="243"/>
      <c r="H309" s="247">
        <v>1</v>
      </c>
      <c r="I309" s="248"/>
      <c r="J309" s="243"/>
      <c r="K309" s="243"/>
      <c r="L309" s="249"/>
      <c r="M309" s="250"/>
      <c r="N309" s="251"/>
      <c r="O309" s="251"/>
      <c r="P309" s="251"/>
      <c r="Q309" s="251"/>
      <c r="R309" s="251"/>
      <c r="S309" s="251"/>
      <c r="T309" s="252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T309" s="253" t="s">
        <v>172</v>
      </c>
      <c r="AU309" s="253" t="s">
        <v>83</v>
      </c>
      <c r="AV309" s="13" t="s">
        <v>83</v>
      </c>
      <c r="AW309" s="13" t="s">
        <v>31</v>
      </c>
      <c r="AX309" s="13" t="s">
        <v>81</v>
      </c>
      <c r="AY309" s="253" t="s">
        <v>164</v>
      </c>
    </row>
    <row r="310" s="2" customFormat="1" ht="24.15" customHeight="1">
      <c r="A310" s="39"/>
      <c r="B310" s="40"/>
      <c r="C310" s="286" t="s">
        <v>527</v>
      </c>
      <c r="D310" s="286" t="s">
        <v>488</v>
      </c>
      <c r="E310" s="287" t="s">
        <v>2062</v>
      </c>
      <c r="F310" s="288" t="s">
        <v>2063</v>
      </c>
      <c r="G310" s="289" t="s">
        <v>556</v>
      </c>
      <c r="H310" s="290">
        <v>1</v>
      </c>
      <c r="I310" s="291"/>
      <c r="J310" s="292">
        <f>ROUND(I310*H310,2)</f>
        <v>0</v>
      </c>
      <c r="K310" s="293"/>
      <c r="L310" s="294"/>
      <c r="M310" s="295" t="s">
        <v>1</v>
      </c>
      <c r="N310" s="296" t="s">
        <v>39</v>
      </c>
      <c r="O310" s="92"/>
      <c r="P310" s="238">
        <f>O310*H310</f>
        <v>0</v>
      </c>
      <c r="Q310" s="238">
        <v>0.0035000000000000001</v>
      </c>
      <c r="R310" s="238">
        <f>Q310*H310</f>
        <v>0.0035000000000000001</v>
      </c>
      <c r="S310" s="238">
        <v>0</v>
      </c>
      <c r="T310" s="239">
        <f>S310*H310</f>
        <v>0</v>
      </c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R310" s="240" t="s">
        <v>222</v>
      </c>
      <c r="AT310" s="240" t="s">
        <v>488</v>
      </c>
      <c r="AU310" s="240" t="s">
        <v>83</v>
      </c>
      <c r="AY310" s="18" t="s">
        <v>164</v>
      </c>
      <c r="BE310" s="241">
        <f>IF(N310="základní",J310,0)</f>
        <v>0</v>
      </c>
      <c r="BF310" s="241">
        <f>IF(N310="snížená",J310,0)</f>
        <v>0</v>
      </c>
      <c r="BG310" s="241">
        <f>IF(N310="zákl. přenesená",J310,0)</f>
        <v>0</v>
      </c>
      <c r="BH310" s="241">
        <f>IF(N310="sníž. přenesená",J310,0)</f>
        <v>0</v>
      </c>
      <c r="BI310" s="241">
        <f>IF(N310="nulová",J310,0)</f>
        <v>0</v>
      </c>
      <c r="BJ310" s="18" t="s">
        <v>81</v>
      </c>
      <c r="BK310" s="241">
        <f>ROUND(I310*H310,2)</f>
        <v>0</v>
      </c>
      <c r="BL310" s="18" t="s">
        <v>170</v>
      </c>
      <c r="BM310" s="240" t="s">
        <v>2064</v>
      </c>
    </row>
    <row r="311" s="13" customFormat="1">
      <c r="A311" s="13"/>
      <c r="B311" s="242"/>
      <c r="C311" s="243"/>
      <c r="D311" s="244" t="s">
        <v>172</v>
      </c>
      <c r="E311" s="245" t="s">
        <v>1</v>
      </c>
      <c r="F311" s="246" t="s">
        <v>81</v>
      </c>
      <c r="G311" s="243"/>
      <c r="H311" s="247">
        <v>1</v>
      </c>
      <c r="I311" s="248"/>
      <c r="J311" s="243"/>
      <c r="K311" s="243"/>
      <c r="L311" s="249"/>
      <c r="M311" s="250"/>
      <c r="N311" s="251"/>
      <c r="O311" s="251"/>
      <c r="P311" s="251"/>
      <c r="Q311" s="251"/>
      <c r="R311" s="251"/>
      <c r="S311" s="251"/>
      <c r="T311" s="252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T311" s="253" t="s">
        <v>172</v>
      </c>
      <c r="AU311" s="253" t="s">
        <v>83</v>
      </c>
      <c r="AV311" s="13" t="s">
        <v>83</v>
      </c>
      <c r="AW311" s="13" t="s">
        <v>31</v>
      </c>
      <c r="AX311" s="13" t="s">
        <v>81</v>
      </c>
      <c r="AY311" s="253" t="s">
        <v>164</v>
      </c>
    </row>
    <row r="312" s="2" customFormat="1" ht="16.5" customHeight="1">
      <c r="A312" s="39"/>
      <c r="B312" s="40"/>
      <c r="C312" s="228" t="s">
        <v>533</v>
      </c>
      <c r="D312" s="228" t="s">
        <v>166</v>
      </c>
      <c r="E312" s="229" t="s">
        <v>2065</v>
      </c>
      <c r="F312" s="230" t="s">
        <v>2066</v>
      </c>
      <c r="G312" s="231" t="s">
        <v>556</v>
      </c>
      <c r="H312" s="232">
        <v>1</v>
      </c>
      <c r="I312" s="233"/>
      <c r="J312" s="234">
        <f>ROUND(I312*H312,2)</f>
        <v>0</v>
      </c>
      <c r="K312" s="235"/>
      <c r="L312" s="45"/>
      <c r="M312" s="236" t="s">
        <v>1</v>
      </c>
      <c r="N312" s="237" t="s">
        <v>39</v>
      </c>
      <c r="O312" s="92"/>
      <c r="P312" s="238">
        <f>O312*H312</f>
        <v>0</v>
      </c>
      <c r="Q312" s="238">
        <v>0.040000000000000001</v>
      </c>
      <c r="R312" s="238">
        <f>Q312*H312</f>
        <v>0.040000000000000001</v>
      </c>
      <c r="S312" s="238">
        <v>0</v>
      </c>
      <c r="T312" s="239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40" t="s">
        <v>170</v>
      </c>
      <c r="AT312" s="240" t="s">
        <v>166</v>
      </c>
      <c r="AU312" s="240" t="s">
        <v>83</v>
      </c>
      <c r="AY312" s="18" t="s">
        <v>164</v>
      </c>
      <c r="BE312" s="241">
        <f>IF(N312="základní",J312,0)</f>
        <v>0</v>
      </c>
      <c r="BF312" s="241">
        <f>IF(N312="snížená",J312,0)</f>
        <v>0</v>
      </c>
      <c r="BG312" s="241">
        <f>IF(N312="zákl. přenesená",J312,0)</f>
        <v>0</v>
      </c>
      <c r="BH312" s="241">
        <f>IF(N312="sníž. přenesená",J312,0)</f>
        <v>0</v>
      </c>
      <c r="BI312" s="241">
        <f>IF(N312="nulová",J312,0)</f>
        <v>0</v>
      </c>
      <c r="BJ312" s="18" t="s">
        <v>81</v>
      </c>
      <c r="BK312" s="241">
        <f>ROUND(I312*H312,2)</f>
        <v>0</v>
      </c>
      <c r="BL312" s="18" t="s">
        <v>170</v>
      </c>
      <c r="BM312" s="240" t="s">
        <v>2067</v>
      </c>
    </row>
    <row r="313" s="13" customFormat="1">
      <c r="A313" s="13"/>
      <c r="B313" s="242"/>
      <c r="C313" s="243"/>
      <c r="D313" s="244" t="s">
        <v>172</v>
      </c>
      <c r="E313" s="245" t="s">
        <v>1</v>
      </c>
      <c r="F313" s="246" t="s">
        <v>81</v>
      </c>
      <c r="G313" s="243"/>
      <c r="H313" s="247">
        <v>1</v>
      </c>
      <c r="I313" s="248"/>
      <c r="J313" s="243"/>
      <c r="K313" s="243"/>
      <c r="L313" s="249"/>
      <c r="M313" s="250"/>
      <c r="N313" s="251"/>
      <c r="O313" s="251"/>
      <c r="P313" s="251"/>
      <c r="Q313" s="251"/>
      <c r="R313" s="251"/>
      <c r="S313" s="251"/>
      <c r="T313" s="252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T313" s="253" t="s">
        <v>172</v>
      </c>
      <c r="AU313" s="253" t="s">
        <v>83</v>
      </c>
      <c r="AV313" s="13" t="s">
        <v>83</v>
      </c>
      <c r="AW313" s="13" t="s">
        <v>31</v>
      </c>
      <c r="AX313" s="13" t="s">
        <v>81</v>
      </c>
      <c r="AY313" s="253" t="s">
        <v>164</v>
      </c>
    </row>
    <row r="314" s="2" customFormat="1" ht="16.5" customHeight="1">
      <c r="A314" s="39"/>
      <c r="B314" s="40"/>
      <c r="C314" s="286" t="s">
        <v>553</v>
      </c>
      <c r="D314" s="286" t="s">
        <v>488</v>
      </c>
      <c r="E314" s="287" t="s">
        <v>2068</v>
      </c>
      <c r="F314" s="288" t="s">
        <v>2069</v>
      </c>
      <c r="G314" s="289" t="s">
        <v>556</v>
      </c>
      <c r="H314" s="290">
        <v>1</v>
      </c>
      <c r="I314" s="291"/>
      <c r="J314" s="292">
        <f>ROUND(I314*H314,2)</f>
        <v>0</v>
      </c>
      <c r="K314" s="293"/>
      <c r="L314" s="294"/>
      <c r="M314" s="295" t="s">
        <v>1</v>
      </c>
      <c r="N314" s="296" t="s">
        <v>39</v>
      </c>
      <c r="O314" s="92"/>
      <c r="P314" s="238">
        <f>O314*H314</f>
        <v>0</v>
      </c>
      <c r="Q314" s="238">
        <v>0.0073000000000000001</v>
      </c>
      <c r="R314" s="238">
        <f>Q314*H314</f>
        <v>0.0073000000000000001</v>
      </c>
      <c r="S314" s="238">
        <v>0</v>
      </c>
      <c r="T314" s="239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40" t="s">
        <v>222</v>
      </c>
      <c r="AT314" s="240" t="s">
        <v>488</v>
      </c>
      <c r="AU314" s="240" t="s">
        <v>83</v>
      </c>
      <c r="AY314" s="18" t="s">
        <v>164</v>
      </c>
      <c r="BE314" s="241">
        <f>IF(N314="základní",J314,0)</f>
        <v>0</v>
      </c>
      <c r="BF314" s="241">
        <f>IF(N314="snížená",J314,0)</f>
        <v>0</v>
      </c>
      <c r="BG314" s="241">
        <f>IF(N314="zákl. přenesená",J314,0)</f>
        <v>0</v>
      </c>
      <c r="BH314" s="241">
        <f>IF(N314="sníž. přenesená",J314,0)</f>
        <v>0</v>
      </c>
      <c r="BI314" s="241">
        <f>IF(N314="nulová",J314,0)</f>
        <v>0</v>
      </c>
      <c r="BJ314" s="18" t="s">
        <v>81</v>
      </c>
      <c r="BK314" s="241">
        <f>ROUND(I314*H314,2)</f>
        <v>0</v>
      </c>
      <c r="BL314" s="18" t="s">
        <v>170</v>
      </c>
      <c r="BM314" s="240" t="s">
        <v>2070</v>
      </c>
    </row>
    <row r="315" s="13" customFormat="1">
      <c r="A315" s="13"/>
      <c r="B315" s="242"/>
      <c r="C315" s="243"/>
      <c r="D315" s="244" t="s">
        <v>172</v>
      </c>
      <c r="E315" s="245" t="s">
        <v>1</v>
      </c>
      <c r="F315" s="246" t="s">
        <v>81</v>
      </c>
      <c r="G315" s="243"/>
      <c r="H315" s="247">
        <v>1</v>
      </c>
      <c r="I315" s="248"/>
      <c r="J315" s="243"/>
      <c r="K315" s="243"/>
      <c r="L315" s="249"/>
      <c r="M315" s="250"/>
      <c r="N315" s="251"/>
      <c r="O315" s="251"/>
      <c r="P315" s="251"/>
      <c r="Q315" s="251"/>
      <c r="R315" s="251"/>
      <c r="S315" s="251"/>
      <c r="T315" s="252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53" t="s">
        <v>172</v>
      </c>
      <c r="AU315" s="253" t="s">
        <v>83</v>
      </c>
      <c r="AV315" s="13" t="s">
        <v>83</v>
      </c>
      <c r="AW315" s="13" t="s">
        <v>31</v>
      </c>
      <c r="AX315" s="13" t="s">
        <v>81</v>
      </c>
      <c r="AY315" s="253" t="s">
        <v>164</v>
      </c>
    </row>
    <row r="316" s="2" customFormat="1" ht="24.15" customHeight="1">
      <c r="A316" s="39"/>
      <c r="B316" s="40"/>
      <c r="C316" s="286" t="s">
        <v>559</v>
      </c>
      <c r="D316" s="286" t="s">
        <v>488</v>
      </c>
      <c r="E316" s="287" t="s">
        <v>2071</v>
      </c>
      <c r="F316" s="288" t="s">
        <v>2072</v>
      </c>
      <c r="G316" s="289" t="s">
        <v>556</v>
      </c>
      <c r="H316" s="290">
        <v>1</v>
      </c>
      <c r="I316" s="291"/>
      <c r="J316" s="292">
        <f>ROUND(I316*H316,2)</f>
        <v>0</v>
      </c>
      <c r="K316" s="293"/>
      <c r="L316" s="294"/>
      <c r="M316" s="295" t="s">
        <v>1</v>
      </c>
      <c r="N316" s="296" t="s">
        <v>39</v>
      </c>
      <c r="O316" s="92"/>
      <c r="P316" s="238">
        <f>O316*H316</f>
        <v>0</v>
      </c>
      <c r="Q316" s="238">
        <v>0.00029999999999999997</v>
      </c>
      <c r="R316" s="238">
        <f>Q316*H316</f>
        <v>0.00029999999999999997</v>
      </c>
      <c r="S316" s="238">
        <v>0</v>
      </c>
      <c r="T316" s="23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40" t="s">
        <v>222</v>
      </c>
      <c r="AT316" s="240" t="s">
        <v>488</v>
      </c>
      <c r="AU316" s="240" t="s">
        <v>83</v>
      </c>
      <c r="AY316" s="18" t="s">
        <v>164</v>
      </c>
      <c r="BE316" s="241">
        <f>IF(N316="základní",J316,0)</f>
        <v>0</v>
      </c>
      <c r="BF316" s="241">
        <f>IF(N316="snížená",J316,0)</f>
        <v>0</v>
      </c>
      <c r="BG316" s="241">
        <f>IF(N316="zákl. přenesená",J316,0)</f>
        <v>0</v>
      </c>
      <c r="BH316" s="241">
        <f>IF(N316="sníž. přenesená",J316,0)</f>
        <v>0</v>
      </c>
      <c r="BI316" s="241">
        <f>IF(N316="nulová",J316,0)</f>
        <v>0</v>
      </c>
      <c r="BJ316" s="18" t="s">
        <v>81</v>
      </c>
      <c r="BK316" s="241">
        <f>ROUND(I316*H316,2)</f>
        <v>0</v>
      </c>
      <c r="BL316" s="18" t="s">
        <v>170</v>
      </c>
      <c r="BM316" s="240" t="s">
        <v>2073</v>
      </c>
    </row>
    <row r="317" s="13" customFormat="1">
      <c r="A317" s="13"/>
      <c r="B317" s="242"/>
      <c r="C317" s="243"/>
      <c r="D317" s="244" t="s">
        <v>172</v>
      </c>
      <c r="E317" s="245" t="s">
        <v>1</v>
      </c>
      <c r="F317" s="246" t="s">
        <v>81</v>
      </c>
      <c r="G317" s="243"/>
      <c r="H317" s="247">
        <v>1</v>
      </c>
      <c r="I317" s="248"/>
      <c r="J317" s="243"/>
      <c r="K317" s="243"/>
      <c r="L317" s="249"/>
      <c r="M317" s="250"/>
      <c r="N317" s="251"/>
      <c r="O317" s="251"/>
      <c r="P317" s="251"/>
      <c r="Q317" s="251"/>
      <c r="R317" s="251"/>
      <c r="S317" s="251"/>
      <c r="T317" s="252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53" t="s">
        <v>172</v>
      </c>
      <c r="AU317" s="253" t="s">
        <v>83</v>
      </c>
      <c r="AV317" s="13" t="s">
        <v>83</v>
      </c>
      <c r="AW317" s="13" t="s">
        <v>31</v>
      </c>
      <c r="AX317" s="13" t="s">
        <v>81</v>
      </c>
      <c r="AY317" s="253" t="s">
        <v>164</v>
      </c>
    </row>
    <row r="318" s="2" customFormat="1" ht="16.5" customHeight="1">
      <c r="A318" s="39"/>
      <c r="B318" s="40"/>
      <c r="C318" s="228" t="s">
        <v>565</v>
      </c>
      <c r="D318" s="228" t="s">
        <v>166</v>
      </c>
      <c r="E318" s="229" t="s">
        <v>2074</v>
      </c>
      <c r="F318" s="230" t="s">
        <v>2075</v>
      </c>
      <c r="G318" s="231" t="s">
        <v>240</v>
      </c>
      <c r="H318" s="232">
        <v>46.200000000000003</v>
      </c>
      <c r="I318" s="233"/>
      <c r="J318" s="234">
        <f>ROUND(I318*H318,2)</f>
        <v>0</v>
      </c>
      <c r="K318" s="235"/>
      <c r="L318" s="45"/>
      <c r="M318" s="236" t="s">
        <v>1</v>
      </c>
      <c r="N318" s="237" t="s">
        <v>39</v>
      </c>
      <c r="O318" s="92"/>
      <c r="P318" s="238">
        <f>O318*H318</f>
        <v>0</v>
      </c>
      <c r="Q318" s="238">
        <v>0.00019000000000000001</v>
      </c>
      <c r="R318" s="238">
        <f>Q318*H318</f>
        <v>0.0087780000000000011</v>
      </c>
      <c r="S318" s="238">
        <v>0</v>
      </c>
      <c r="T318" s="239">
        <f>S318*H318</f>
        <v>0</v>
      </c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R318" s="240" t="s">
        <v>170</v>
      </c>
      <c r="AT318" s="240" t="s">
        <v>166</v>
      </c>
      <c r="AU318" s="240" t="s">
        <v>83</v>
      </c>
      <c r="AY318" s="18" t="s">
        <v>164</v>
      </c>
      <c r="BE318" s="241">
        <f>IF(N318="základní",J318,0)</f>
        <v>0</v>
      </c>
      <c r="BF318" s="241">
        <f>IF(N318="snížená",J318,0)</f>
        <v>0</v>
      </c>
      <c r="BG318" s="241">
        <f>IF(N318="zákl. přenesená",J318,0)</f>
        <v>0</v>
      </c>
      <c r="BH318" s="241">
        <f>IF(N318="sníž. přenesená",J318,0)</f>
        <v>0</v>
      </c>
      <c r="BI318" s="241">
        <f>IF(N318="nulová",J318,0)</f>
        <v>0</v>
      </c>
      <c r="BJ318" s="18" t="s">
        <v>81</v>
      </c>
      <c r="BK318" s="241">
        <f>ROUND(I318*H318,2)</f>
        <v>0</v>
      </c>
      <c r="BL318" s="18" t="s">
        <v>170</v>
      </c>
      <c r="BM318" s="240" t="s">
        <v>2076</v>
      </c>
    </row>
    <row r="319" s="13" customFormat="1">
      <c r="A319" s="13"/>
      <c r="B319" s="242"/>
      <c r="C319" s="243"/>
      <c r="D319" s="244" t="s">
        <v>172</v>
      </c>
      <c r="E319" s="245" t="s">
        <v>1</v>
      </c>
      <c r="F319" s="246" t="s">
        <v>2034</v>
      </c>
      <c r="G319" s="243"/>
      <c r="H319" s="247">
        <v>46.200000000000003</v>
      </c>
      <c r="I319" s="248"/>
      <c r="J319" s="243"/>
      <c r="K319" s="243"/>
      <c r="L319" s="249"/>
      <c r="M319" s="250"/>
      <c r="N319" s="251"/>
      <c r="O319" s="251"/>
      <c r="P319" s="251"/>
      <c r="Q319" s="251"/>
      <c r="R319" s="251"/>
      <c r="S319" s="251"/>
      <c r="T319" s="252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53" t="s">
        <v>172</v>
      </c>
      <c r="AU319" s="253" t="s">
        <v>83</v>
      </c>
      <c r="AV319" s="13" t="s">
        <v>83</v>
      </c>
      <c r="AW319" s="13" t="s">
        <v>31</v>
      </c>
      <c r="AX319" s="13" t="s">
        <v>81</v>
      </c>
      <c r="AY319" s="253" t="s">
        <v>164</v>
      </c>
    </row>
    <row r="320" s="2" customFormat="1" ht="24.15" customHeight="1">
      <c r="A320" s="39"/>
      <c r="B320" s="40"/>
      <c r="C320" s="228" t="s">
        <v>193</v>
      </c>
      <c r="D320" s="228" t="s">
        <v>166</v>
      </c>
      <c r="E320" s="229" t="s">
        <v>1450</v>
      </c>
      <c r="F320" s="230" t="s">
        <v>1451</v>
      </c>
      <c r="G320" s="231" t="s">
        <v>240</v>
      </c>
      <c r="H320" s="232">
        <v>46.200000000000003</v>
      </c>
      <c r="I320" s="233"/>
      <c r="J320" s="234">
        <f>ROUND(I320*H320,2)</f>
        <v>0</v>
      </c>
      <c r="K320" s="235"/>
      <c r="L320" s="45"/>
      <c r="M320" s="236" t="s">
        <v>1</v>
      </c>
      <c r="N320" s="237" t="s">
        <v>39</v>
      </c>
      <c r="O320" s="92"/>
      <c r="P320" s="238">
        <f>O320*H320</f>
        <v>0</v>
      </c>
      <c r="Q320" s="238">
        <v>6.9999999999999994E-05</v>
      </c>
      <c r="R320" s="238">
        <f>Q320*H320</f>
        <v>0.0032339999999999999</v>
      </c>
      <c r="S320" s="238">
        <v>0</v>
      </c>
      <c r="T320" s="239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40" t="s">
        <v>170</v>
      </c>
      <c r="AT320" s="240" t="s">
        <v>166</v>
      </c>
      <c r="AU320" s="240" t="s">
        <v>83</v>
      </c>
      <c r="AY320" s="18" t="s">
        <v>164</v>
      </c>
      <c r="BE320" s="241">
        <f>IF(N320="základní",J320,0)</f>
        <v>0</v>
      </c>
      <c r="BF320" s="241">
        <f>IF(N320="snížená",J320,0)</f>
        <v>0</v>
      </c>
      <c r="BG320" s="241">
        <f>IF(N320="zákl. přenesená",J320,0)</f>
        <v>0</v>
      </c>
      <c r="BH320" s="241">
        <f>IF(N320="sníž. přenesená",J320,0)</f>
        <v>0</v>
      </c>
      <c r="BI320" s="241">
        <f>IF(N320="nulová",J320,0)</f>
        <v>0</v>
      </c>
      <c r="BJ320" s="18" t="s">
        <v>81</v>
      </c>
      <c r="BK320" s="241">
        <f>ROUND(I320*H320,2)</f>
        <v>0</v>
      </c>
      <c r="BL320" s="18" t="s">
        <v>170</v>
      </c>
      <c r="BM320" s="240" t="s">
        <v>2077</v>
      </c>
    </row>
    <row r="321" s="13" customFormat="1">
      <c r="A321" s="13"/>
      <c r="B321" s="242"/>
      <c r="C321" s="243"/>
      <c r="D321" s="244" t="s">
        <v>172</v>
      </c>
      <c r="E321" s="245" t="s">
        <v>1</v>
      </c>
      <c r="F321" s="246" t="s">
        <v>2034</v>
      </c>
      <c r="G321" s="243"/>
      <c r="H321" s="247">
        <v>46.200000000000003</v>
      </c>
      <c r="I321" s="248"/>
      <c r="J321" s="243"/>
      <c r="K321" s="243"/>
      <c r="L321" s="249"/>
      <c r="M321" s="250"/>
      <c r="N321" s="251"/>
      <c r="O321" s="251"/>
      <c r="P321" s="251"/>
      <c r="Q321" s="251"/>
      <c r="R321" s="251"/>
      <c r="S321" s="251"/>
      <c r="T321" s="252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53" t="s">
        <v>172</v>
      </c>
      <c r="AU321" s="253" t="s">
        <v>83</v>
      </c>
      <c r="AV321" s="13" t="s">
        <v>83</v>
      </c>
      <c r="AW321" s="13" t="s">
        <v>31</v>
      </c>
      <c r="AX321" s="13" t="s">
        <v>81</v>
      </c>
      <c r="AY321" s="253" t="s">
        <v>164</v>
      </c>
    </row>
    <row r="322" s="12" customFormat="1" ht="22.8" customHeight="1">
      <c r="A322" s="12"/>
      <c r="B322" s="212"/>
      <c r="C322" s="213"/>
      <c r="D322" s="214" t="s">
        <v>73</v>
      </c>
      <c r="E322" s="226" t="s">
        <v>230</v>
      </c>
      <c r="F322" s="226" t="s">
        <v>890</v>
      </c>
      <c r="G322" s="213"/>
      <c r="H322" s="213"/>
      <c r="I322" s="216"/>
      <c r="J322" s="227">
        <f>BK322</f>
        <v>0</v>
      </c>
      <c r="K322" s="213"/>
      <c r="L322" s="218"/>
      <c r="M322" s="219"/>
      <c r="N322" s="220"/>
      <c r="O322" s="220"/>
      <c r="P322" s="221">
        <f>SUM(P323:P326)</f>
        <v>0</v>
      </c>
      <c r="Q322" s="220"/>
      <c r="R322" s="221">
        <f>SUM(R323:R326)</f>
        <v>1.6207399999999999</v>
      </c>
      <c r="S322" s="220"/>
      <c r="T322" s="222">
        <f>SUM(T323:T326)</f>
        <v>0</v>
      </c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R322" s="223" t="s">
        <v>81</v>
      </c>
      <c r="AT322" s="224" t="s">
        <v>73</v>
      </c>
      <c r="AU322" s="224" t="s">
        <v>81</v>
      </c>
      <c r="AY322" s="223" t="s">
        <v>164</v>
      </c>
      <c r="BK322" s="225">
        <f>SUM(BK323:BK326)</f>
        <v>0</v>
      </c>
    </row>
    <row r="323" s="2" customFormat="1" ht="24.15" customHeight="1">
      <c r="A323" s="39"/>
      <c r="B323" s="40"/>
      <c r="C323" s="228" t="s">
        <v>574</v>
      </c>
      <c r="D323" s="228" t="s">
        <v>166</v>
      </c>
      <c r="E323" s="229" t="s">
        <v>917</v>
      </c>
      <c r="F323" s="230" t="s">
        <v>1497</v>
      </c>
      <c r="G323" s="231" t="s">
        <v>556</v>
      </c>
      <c r="H323" s="232">
        <v>1</v>
      </c>
      <c r="I323" s="233"/>
      <c r="J323" s="234">
        <f>ROUND(I323*H323,2)</f>
        <v>0</v>
      </c>
      <c r="K323" s="235"/>
      <c r="L323" s="45"/>
      <c r="M323" s="236" t="s">
        <v>1</v>
      </c>
      <c r="N323" s="237" t="s">
        <v>39</v>
      </c>
      <c r="O323" s="92"/>
      <c r="P323" s="238">
        <f>O323*H323</f>
        <v>0</v>
      </c>
      <c r="Q323" s="238">
        <v>1.61679</v>
      </c>
      <c r="R323" s="238">
        <f>Q323*H323</f>
        <v>1.61679</v>
      </c>
      <c r="S323" s="238">
        <v>0</v>
      </c>
      <c r="T323" s="239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40" t="s">
        <v>170</v>
      </c>
      <c r="AT323" s="240" t="s">
        <v>166</v>
      </c>
      <c r="AU323" s="240" t="s">
        <v>83</v>
      </c>
      <c r="AY323" s="18" t="s">
        <v>164</v>
      </c>
      <c r="BE323" s="241">
        <f>IF(N323="základní",J323,0)</f>
        <v>0</v>
      </c>
      <c r="BF323" s="241">
        <f>IF(N323="snížená",J323,0)</f>
        <v>0</v>
      </c>
      <c r="BG323" s="241">
        <f>IF(N323="zákl. přenesená",J323,0)</f>
        <v>0</v>
      </c>
      <c r="BH323" s="241">
        <f>IF(N323="sníž. přenesená",J323,0)</f>
        <v>0</v>
      </c>
      <c r="BI323" s="241">
        <f>IF(N323="nulová",J323,0)</f>
        <v>0</v>
      </c>
      <c r="BJ323" s="18" t="s">
        <v>81</v>
      </c>
      <c r="BK323" s="241">
        <f>ROUND(I323*H323,2)</f>
        <v>0</v>
      </c>
      <c r="BL323" s="18" t="s">
        <v>170</v>
      </c>
      <c r="BM323" s="240" t="s">
        <v>2078</v>
      </c>
    </row>
    <row r="324" s="13" customFormat="1">
      <c r="A324" s="13"/>
      <c r="B324" s="242"/>
      <c r="C324" s="243"/>
      <c r="D324" s="244" t="s">
        <v>172</v>
      </c>
      <c r="E324" s="245" t="s">
        <v>1</v>
      </c>
      <c r="F324" s="246" t="s">
        <v>81</v>
      </c>
      <c r="G324" s="243"/>
      <c r="H324" s="247">
        <v>1</v>
      </c>
      <c r="I324" s="248"/>
      <c r="J324" s="243"/>
      <c r="K324" s="243"/>
      <c r="L324" s="249"/>
      <c r="M324" s="250"/>
      <c r="N324" s="251"/>
      <c r="O324" s="251"/>
      <c r="P324" s="251"/>
      <c r="Q324" s="251"/>
      <c r="R324" s="251"/>
      <c r="S324" s="251"/>
      <c r="T324" s="252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53" t="s">
        <v>172</v>
      </c>
      <c r="AU324" s="253" t="s">
        <v>83</v>
      </c>
      <c r="AV324" s="13" t="s">
        <v>83</v>
      </c>
      <c r="AW324" s="13" t="s">
        <v>31</v>
      </c>
      <c r="AX324" s="13" t="s">
        <v>81</v>
      </c>
      <c r="AY324" s="253" t="s">
        <v>164</v>
      </c>
    </row>
    <row r="325" s="2" customFormat="1" ht="24.15" customHeight="1">
      <c r="A325" s="39"/>
      <c r="B325" s="40"/>
      <c r="C325" s="228" t="s">
        <v>579</v>
      </c>
      <c r="D325" s="228" t="s">
        <v>166</v>
      </c>
      <c r="E325" s="229" t="s">
        <v>1505</v>
      </c>
      <c r="F325" s="230" t="s">
        <v>2079</v>
      </c>
      <c r="G325" s="231" t="s">
        <v>556</v>
      </c>
      <c r="H325" s="232">
        <v>1</v>
      </c>
      <c r="I325" s="233"/>
      <c r="J325" s="234">
        <f>ROUND(I325*H325,2)</f>
        <v>0</v>
      </c>
      <c r="K325" s="235"/>
      <c r="L325" s="45"/>
      <c r="M325" s="236" t="s">
        <v>1</v>
      </c>
      <c r="N325" s="237" t="s">
        <v>39</v>
      </c>
      <c r="O325" s="92"/>
      <c r="P325" s="238">
        <f>O325*H325</f>
        <v>0</v>
      </c>
      <c r="Q325" s="238">
        <v>0.0039500000000000004</v>
      </c>
      <c r="R325" s="238">
        <f>Q325*H325</f>
        <v>0.0039500000000000004</v>
      </c>
      <c r="S325" s="238">
        <v>0</v>
      </c>
      <c r="T325" s="239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40" t="s">
        <v>170</v>
      </c>
      <c r="AT325" s="240" t="s">
        <v>166</v>
      </c>
      <c r="AU325" s="240" t="s">
        <v>83</v>
      </c>
      <c r="AY325" s="18" t="s">
        <v>164</v>
      </c>
      <c r="BE325" s="241">
        <f>IF(N325="základní",J325,0)</f>
        <v>0</v>
      </c>
      <c r="BF325" s="241">
        <f>IF(N325="snížená",J325,0)</f>
        <v>0</v>
      </c>
      <c r="BG325" s="241">
        <f>IF(N325="zákl. přenesená",J325,0)</f>
        <v>0</v>
      </c>
      <c r="BH325" s="241">
        <f>IF(N325="sníž. přenesená",J325,0)</f>
        <v>0</v>
      </c>
      <c r="BI325" s="241">
        <f>IF(N325="nulová",J325,0)</f>
        <v>0</v>
      </c>
      <c r="BJ325" s="18" t="s">
        <v>81</v>
      </c>
      <c r="BK325" s="241">
        <f>ROUND(I325*H325,2)</f>
        <v>0</v>
      </c>
      <c r="BL325" s="18" t="s">
        <v>170</v>
      </c>
      <c r="BM325" s="240" t="s">
        <v>2080</v>
      </c>
    </row>
    <row r="326" s="13" customFormat="1">
      <c r="A326" s="13"/>
      <c r="B326" s="242"/>
      <c r="C326" s="243"/>
      <c r="D326" s="244" t="s">
        <v>172</v>
      </c>
      <c r="E326" s="245" t="s">
        <v>1</v>
      </c>
      <c r="F326" s="246" t="s">
        <v>81</v>
      </c>
      <c r="G326" s="243"/>
      <c r="H326" s="247">
        <v>1</v>
      </c>
      <c r="I326" s="248"/>
      <c r="J326" s="243"/>
      <c r="K326" s="243"/>
      <c r="L326" s="249"/>
      <c r="M326" s="250"/>
      <c r="N326" s="251"/>
      <c r="O326" s="251"/>
      <c r="P326" s="251"/>
      <c r="Q326" s="251"/>
      <c r="R326" s="251"/>
      <c r="S326" s="251"/>
      <c r="T326" s="252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53" t="s">
        <v>172</v>
      </c>
      <c r="AU326" s="253" t="s">
        <v>83</v>
      </c>
      <c r="AV326" s="13" t="s">
        <v>83</v>
      </c>
      <c r="AW326" s="13" t="s">
        <v>31</v>
      </c>
      <c r="AX326" s="13" t="s">
        <v>81</v>
      </c>
      <c r="AY326" s="253" t="s">
        <v>164</v>
      </c>
    </row>
    <row r="327" s="12" customFormat="1" ht="22.8" customHeight="1">
      <c r="A327" s="12"/>
      <c r="B327" s="212"/>
      <c r="C327" s="213"/>
      <c r="D327" s="214" t="s">
        <v>73</v>
      </c>
      <c r="E327" s="226" t="s">
        <v>940</v>
      </c>
      <c r="F327" s="226" t="s">
        <v>941</v>
      </c>
      <c r="G327" s="213"/>
      <c r="H327" s="213"/>
      <c r="I327" s="216"/>
      <c r="J327" s="227">
        <f>BK327</f>
        <v>0</v>
      </c>
      <c r="K327" s="213"/>
      <c r="L327" s="218"/>
      <c r="M327" s="219"/>
      <c r="N327" s="220"/>
      <c r="O327" s="220"/>
      <c r="P327" s="221">
        <f>SUM(P328:P337)</f>
        <v>0</v>
      </c>
      <c r="Q327" s="220"/>
      <c r="R327" s="221">
        <f>SUM(R328:R337)</f>
        <v>0</v>
      </c>
      <c r="S327" s="220"/>
      <c r="T327" s="222">
        <f>SUM(T328:T337)</f>
        <v>0</v>
      </c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R327" s="223" t="s">
        <v>81</v>
      </c>
      <c r="AT327" s="224" t="s">
        <v>73</v>
      </c>
      <c r="AU327" s="224" t="s">
        <v>81</v>
      </c>
      <c r="AY327" s="223" t="s">
        <v>164</v>
      </c>
      <c r="BK327" s="225">
        <f>SUM(BK328:BK337)</f>
        <v>0</v>
      </c>
    </row>
    <row r="328" s="2" customFormat="1" ht="24.15" customHeight="1">
      <c r="A328" s="39"/>
      <c r="B328" s="40"/>
      <c r="C328" s="228" t="s">
        <v>583</v>
      </c>
      <c r="D328" s="228" t="s">
        <v>166</v>
      </c>
      <c r="E328" s="229" t="s">
        <v>943</v>
      </c>
      <c r="F328" s="230" t="s">
        <v>944</v>
      </c>
      <c r="G328" s="231" t="s">
        <v>446</v>
      </c>
      <c r="H328" s="232">
        <v>5.8192000000000004</v>
      </c>
      <c r="I328" s="233"/>
      <c r="J328" s="234">
        <f>ROUND(I328*H328,2)</f>
        <v>0</v>
      </c>
      <c r="K328" s="235"/>
      <c r="L328" s="45"/>
      <c r="M328" s="236" t="s">
        <v>1</v>
      </c>
      <c r="N328" s="237" t="s">
        <v>39</v>
      </c>
      <c r="O328" s="92"/>
      <c r="P328" s="238">
        <f>O328*H328</f>
        <v>0</v>
      </c>
      <c r="Q328" s="238">
        <v>0</v>
      </c>
      <c r="R328" s="238">
        <f>Q328*H328</f>
        <v>0</v>
      </c>
      <c r="S328" s="238">
        <v>0</v>
      </c>
      <c r="T328" s="239">
        <f>S328*H328</f>
        <v>0</v>
      </c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R328" s="240" t="s">
        <v>170</v>
      </c>
      <c r="AT328" s="240" t="s">
        <v>166</v>
      </c>
      <c r="AU328" s="240" t="s">
        <v>83</v>
      </c>
      <c r="AY328" s="18" t="s">
        <v>164</v>
      </c>
      <c r="BE328" s="241">
        <f>IF(N328="základní",J328,0)</f>
        <v>0</v>
      </c>
      <c r="BF328" s="241">
        <f>IF(N328="snížená",J328,0)</f>
        <v>0</v>
      </c>
      <c r="BG328" s="241">
        <f>IF(N328="zákl. přenesená",J328,0)</f>
        <v>0</v>
      </c>
      <c r="BH328" s="241">
        <f>IF(N328="sníž. přenesená",J328,0)</f>
        <v>0</v>
      </c>
      <c r="BI328" s="241">
        <f>IF(N328="nulová",J328,0)</f>
        <v>0</v>
      </c>
      <c r="BJ328" s="18" t="s">
        <v>81</v>
      </c>
      <c r="BK328" s="241">
        <f>ROUND(I328*H328,2)</f>
        <v>0</v>
      </c>
      <c r="BL328" s="18" t="s">
        <v>170</v>
      </c>
      <c r="BM328" s="240" t="s">
        <v>2081</v>
      </c>
    </row>
    <row r="329" s="2" customFormat="1" ht="24.15" customHeight="1">
      <c r="A329" s="39"/>
      <c r="B329" s="40"/>
      <c r="C329" s="228" t="s">
        <v>588</v>
      </c>
      <c r="D329" s="228" t="s">
        <v>166</v>
      </c>
      <c r="E329" s="229" t="s">
        <v>947</v>
      </c>
      <c r="F329" s="230" t="s">
        <v>948</v>
      </c>
      <c r="G329" s="231" t="s">
        <v>446</v>
      </c>
      <c r="H329" s="232">
        <v>75.649600000000007</v>
      </c>
      <c r="I329" s="233"/>
      <c r="J329" s="234">
        <f>ROUND(I329*H329,2)</f>
        <v>0</v>
      </c>
      <c r="K329" s="235"/>
      <c r="L329" s="45"/>
      <c r="M329" s="236" t="s">
        <v>1</v>
      </c>
      <c r="N329" s="237" t="s">
        <v>39</v>
      </c>
      <c r="O329" s="92"/>
      <c r="P329" s="238">
        <f>O329*H329</f>
        <v>0</v>
      </c>
      <c r="Q329" s="238">
        <v>0</v>
      </c>
      <c r="R329" s="238">
        <f>Q329*H329</f>
        <v>0</v>
      </c>
      <c r="S329" s="238">
        <v>0</v>
      </c>
      <c r="T329" s="239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40" t="s">
        <v>170</v>
      </c>
      <c r="AT329" s="240" t="s">
        <v>166</v>
      </c>
      <c r="AU329" s="240" t="s">
        <v>83</v>
      </c>
      <c r="AY329" s="18" t="s">
        <v>164</v>
      </c>
      <c r="BE329" s="241">
        <f>IF(N329="základní",J329,0)</f>
        <v>0</v>
      </c>
      <c r="BF329" s="241">
        <f>IF(N329="snížená",J329,0)</f>
        <v>0</v>
      </c>
      <c r="BG329" s="241">
        <f>IF(N329="zákl. přenesená",J329,0)</f>
        <v>0</v>
      </c>
      <c r="BH329" s="241">
        <f>IF(N329="sníž. přenesená",J329,0)</f>
        <v>0</v>
      </c>
      <c r="BI329" s="241">
        <f>IF(N329="nulová",J329,0)</f>
        <v>0</v>
      </c>
      <c r="BJ329" s="18" t="s">
        <v>81</v>
      </c>
      <c r="BK329" s="241">
        <f>ROUND(I329*H329,2)</f>
        <v>0</v>
      </c>
      <c r="BL329" s="18" t="s">
        <v>170</v>
      </c>
      <c r="BM329" s="240" t="s">
        <v>2082</v>
      </c>
    </row>
    <row r="330" s="13" customFormat="1">
      <c r="A330" s="13"/>
      <c r="B330" s="242"/>
      <c r="C330" s="243"/>
      <c r="D330" s="244" t="s">
        <v>172</v>
      </c>
      <c r="E330" s="243"/>
      <c r="F330" s="246" t="s">
        <v>2083</v>
      </c>
      <c r="G330" s="243"/>
      <c r="H330" s="247">
        <v>75.649600000000007</v>
      </c>
      <c r="I330" s="248"/>
      <c r="J330" s="243"/>
      <c r="K330" s="243"/>
      <c r="L330" s="249"/>
      <c r="M330" s="250"/>
      <c r="N330" s="251"/>
      <c r="O330" s="251"/>
      <c r="P330" s="251"/>
      <c r="Q330" s="251"/>
      <c r="R330" s="251"/>
      <c r="S330" s="251"/>
      <c r="T330" s="252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53" t="s">
        <v>172</v>
      </c>
      <c r="AU330" s="253" t="s">
        <v>83</v>
      </c>
      <c r="AV330" s="13" t="s">
        <v>83</v>
      </c>
      <c r="AW330" s="13" t="s">
        <v>4</v>
      </c>
      <c r="AX330" s="13" t="s">
        <v>81</v>
      </c>
      <c r="AY330" s="253" t="s">
        <v>164</v>
      </c>
    </row>
    <row r="331" s="2" customFormat="1" ht="33" customHeight="1">
      <c r="A331" s="39"/>
      <c r="B331" s="40"/>
      <c r="C331" s="228" t="s">
        <v>598</v>
      </c>
      <c r="D331" s="228" t="s">
        <v>166</v>
      </c>
      <c r="E331" s="229" t="s">
        <v>952</v>
      </c>
      <c r="F331" s="230" t="s">
        <v>953</v>
      </c>
      <c r="G331" s="231" t="s">
        <v>446</v>
      </c>
      <c r="H331" s="232">
        <v>4.2000000000000002</v>
      </c>
      <c r="I331" s="233"/>
      <c r="J331" s="234">
        <f>ROUND(I331*H331,2)</f>
        <v>0</v>
      </c>
      <c r="K331" s="235"/>
      <c r="L331" s="45"/>
      <c r="M331" s="236" t="s">
        <v>1</v>
      </c>
      <c r="N331" s="237" t="s">
        <v>39</v>
      </c>
      <c r="O331" s="92"/>
      <c r="P331" s="238">
        <f>O331*H331</f>
        <v>0</v>
      </c>
      <c r="Q331" s="238">
        <v>0</v>
      </c>
      <c r="R331" s="238">
        <f>Q331*H331</f>
        <v>0</v>
      </c>
      <c r="S331" s="238">
        <v>0</v>
      </c>
      <c r="T331" s="239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40" t="s">
        <v>170</v>
      </c>
      <c r="AT331" s="240" t="s">
        <v>166</v>
      </c>
      <c r="AU331" s="240" t="s">
        <v>83</v>
      </c>
      <c r="AY331" s="18" t="s">
        <v>164</v>
      </c>
      <c r="BE331" s="241">
        <f>IF(N331="základní",J331,0)</f>
        <v>0</v>
      </c>
      <c r="BF331" s="241">
        <f>IF(N331="snížená",J331,0)</f>
        <v>0</v>
      </c>
      <c r="BG331" s="241">
        <f>IF(N331="zákl. přenesená",J331,0)</f>
        <v>0</v>
      </c>
      <c r="BH331" s="241">
        <f>IF(N331="sníž. přenesená",J331,0)</f>
        <v>0</v>
      </c>
      <c r="BI331" s="241">
        <f>IF(N331="nulová",J331,0)</f>
        <v>0</v>
      </c>
      <c r="BJ331" s="18" t="s">
        <v>81</v>
      </c>
      <c r="BK331" s="241">
        <f>ROUND(I331*H331,2)</f>
        <v>0</v>
      </c>
      <c r="BL331" s="18" t="s">
        <v>170</v>
      </c>
      <c r="BM331" s="240" t="s">
        <v>2084</v>
      </c>
    </row>
    <row r="332" s="14" customFormat="1">
      <c r="A332" s="14"/>
      <c r="B332" s="254"/>
      <c r="C332" s="255"/>
      <c r="D332" s="244" t="s">
        <v>172</v>
      </c>
      <c r="E332" s="256" t="s">
        <v>1</v>
      </c>
      <c r="F332" s="257" t="s">
        <v>955</v>
      </c>
      <c r="G332" s="255"/>
      <c r="H332" s="256" t="s">
        <v>1</v>
      </c>
      <c r="I332" s="258"/>
      <c r="J332" s="255"/>
      <c r="K332" s="255"/>
      <c r="L332" s="259"/>
      <c r="M332" s="260"/>
      <c r="N332" s="261"/>
      <c r="O332" s="261"/>
      <c r="P332" s="261"/>
      <c r="Q332" s="261"/>
      <c r="R332" s="261"/>
      <c r="S332" s="261"/>
      <c r="T332" s="262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63" t="s">
        <v>172</v>
      </c>
      <c r="AU332" s="263" t="s">
        <v>83</v>
      </c>
      <c r="AV332" s="14" t="s">
        <v>81</v>
      </c>
      <c r="AW332" s="14" t="s">
        <v>31</v>
      </c>
      <c r="AX332" s="14" t="s">
        <v>12</v>
      </c>
      <c r="AY332" s="263" t="s">
        <v>164</v>
      </c>
    </row>
    <row r="333" s="13" customFormat="1">
      <c r="A333" s="13"/>
      <c r="B333" s="242"/>
      <c r="C333" s="243"/>
      <c r="D333" s="244" t="s">
        <v>172</v>
      </c>
      <c r="E333" s="245" t="s">
        <v>1</v>
      </c>
      <c r="F333" s="246" t="s">
        <v>2085</v>
      </c>
      <c r="G333" s="243"/>
      <c r="H333" s="247">
        <v>4.2000000000000002</v>
      </c>
      <c r="I333" s="248"/>
      <c r="J333" s="243"/>
      <c r="K333" s="243"/>
      <c r="L333" s="249"/>
      <c r="M333" s="250"/>
      <c r="N333" s="251"/>
      <c r="O333" s="251"/>
      <c r="P333" s="251"/>
      <c r="Q333" s="251"/>
      <c r="R333" s="251"/>
      <c r="S333" s="251"/>
      <c r="T333" s="252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T333" s="253" t="s">
        <v>172</v>
      </c>
      <c r="AU333" s="253" t="s">
        <v>83</v>
      </c>
      <c r="AV333" s="13" t="s">
        <v>83</v>
      </c>
      <c r="AW333" s="13" t="s">
        <v>31</v>
      </c>
      <c r="AX333" s="13" t="s">
        <v>81</v>
      </c>
      <c r="AY333" s="253" t="s">
        <v>164</v>
      </c>
    </row>
    <row r="334" s="2" customFormat="1" ht="24.15" customHeight="1">
      <c r="A334" s="39"/>
      <c r="B334" s="40"/>
      <c r="C334" s="228" t="s">
        <v>605</v>
      </c>
      <c r="D334" s="228" t="s">
        <v>166</v>
      </c>
      <c r="E334" s="229" t="s">
        <v>958</v>
      </c>
      <c r="F334" s="230" t="s">
        <v>445</v>
      </c>
      <c r="G334" s="231" t="s">
        <v>446</v>
      </c>
      <c r="H334" s="232">
        <v>1.619</v>
      </c>
      <c r="I334" s="233"/>
      <c r="J334" s="234">
        <f>ROUND(I334*H334,2)</f>
        <v>0</v>
      </c>
      <c r="K334" s="235"/>
      <c r="L334" s="45"/>
      <c r="M334" s="236" t="s">
        <v>1</v>
      </c>
      <c r="N334" s="237" t="s">
        <v>39</v>
      </c>
      <c r="O334" s="92"/>
      <c r="P334" s="238">
        <f>O334*H334</f>
        <v>0</v>
      </c>
      <c r="Q334" s="238">
        <v>0</v>
      </c>
      <c r="R334" s="238">
        <f>Q334*H334</f>
        <v>0</v>
      </c>
      <c r="S334" s="238">
        <v>0</v>
      </c>
      <c r="T334" s="239">
        <f>S334*H334</f>
        <v>0</v>
      </c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R334" s="240" t="s">
        <v>170</v>
      </c>
      <c r="AT334" s="240" t="s">
        <v>166</v>
      </c>
      <c r="AU334" s="240" t="s">
        <v>83</v>
      </c>
      <c r="AY334" s="18" t="s">
        <v>164</v>
      </c>
      <c r="BE334" s="241">
        <f>IF(N334="základní",J334,0)</f>
        <v>0</v>
      </c>
      <c r="BF334" s="241">
        <f>IF(N334="snížená",J334,0)</f>
        <v>0</v>
      </c>
      <c r="BG334" s="241">
        <f>IF(N334="zákl. přenesená",J334,0)</f>
        <v>0</v>
      </c>
      <c r="BH334" s="241">
        <f>IF(N334="sníž. přenesená",J334,0)</f>
        <v>0</v>
      </c>
      <c r="BI334" s="241">
        <f>IF(N334="nulová",J334,0)</f>
        <v>0</v>
      </c>
      <c r="BJ334" s="18" t="s">
        <v>81</v>
      </c>
      <c r="BK334" s="241">
        <f>ROUND(I334*H334,2)</f>
        <v>0</v>
      </c>
      <c r="BL334" s="18" t="s">
        <v>170</v>
      </c>
      <c r="BM334" s="240" t="s">
        <v>2086</v>
      </c>
    </row>
    <row r="335" s="14" customFormat="1">
      <c r="A335" s="14"/>
      <c r="B335" s="254"/>
      <c r="C335" s="255"/>
      <c r="D335" s="244" t="s">
        <v>172</v>
      </c>
      <c r="E335" s="256" t="s">
        <v>1</v>
      </c>
      <c r="F335" s="257" t="s">
        <v>960</v>
      </c>
      <c r="G335" s="255"/>
      <c r="H335" s="256" t="s">
        <v>1</v>
      </c>
      <c r="I335" s="258"/>
      <c r="J335" s="255"/>
      <c r="K335" s="255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172</v>
      </c>
      <c r="AU335" s="263" t="s">
        <v>83</v>
      </c>
      <c r="AV335" s="14" t="s">
        <v>81</v>
      </c>
      <c r="AW335" s="14" t="s">
        <v>31</v>
      </c>
      <c r="AX335" s="14" t="s">
        <v>12</v>
      </c>
      <c r="AY335" s="263" t="s">
        <v>164</v>
      </c>
    </row>
    <row r="336" s="13" customFormat="1">
      <c r="A336" s="13"/>
      <c r="B336" s="242"/>
      <c r="C336" s="243"/>
      <c r="D336" s="244" t="s">
        <v>172</v>
      </c>
      <c r="E336" s="245" t="s">
        <v>1</v>
      </c>
      <c r="F336" s="246" t="s">
        <v>2087</v>
      </c>
      <c r="G336" s="243"/>
      <c r="H336" s="247">
        <v>1.619</v>
      </c>
      <c r="I336" s="248"/>
      <c r="J336" s="243"/>
      <c r="K336" s="243"/>
      <c r="L336" s="249"/>
      <c r="M336" s="250"/>
      <c r="N336" s="251"/>
      <c r="O336" s="251"/>
      <c r="P336" s="251"/>
      <c r="Q336" s="251"/>
      <c r="R336" s="251"/>
      <c r="S336" s="251"/>
      <c r="T336" s="25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53" t="s">
        <v>172</v>
      </c>
      <c r="AU336" s="253" t="s">
        <v>83</v>
      </c>
      <c r="AV336" s="13" t="s">
        <v>83</v>
      </c>
      <c r="AW336" s="13" t="s">
        <v>31</v>
      </c>
      <c r="AX336" s="13" t="s">
        <v>81</v>
      </c>
      <c r="AY336" s="253" t="s">
        <v>164</v>
      </c>
    </row>
    <row r="337" s="2" customFormat="1" ht="24.15" customHeight="1">
      <c r="A337" s="39"/>
      <c r="B337" s="40"/>
      <c r="C337" s="228" t="s">
        <v>610</v>
      </c>
      <c r="D337" s="228" t="s">
        <v>166</v>
      </c>
      <c r="E337" s="229" t="s">
        <v>968</v>
      </c>
      <c r="F337" s="230" t="s">
        <v>969</v>
      </c>
      <c r="G337" s="231" t="s">
        <v>446</v>
      </c>
      <c r="H337" s="232">
        <v>5.8192000000000004</v>
      </c>
      <c r="I337" s="233"/>
      <c r="J337" s="234">
        <f>ROUND(I337*H337,2)</f>
        <v>0</v>
      </c>
      <c r="K337" s="235"/>
      <c r="L337" s="45"/>
      <c r="M337" s="236" t="s">
        <v>1</v>
      </c>
      <c r="N337" s="237" t="s">
        <v>39</v>
      </c>
      <c r="O337" s="92"/>
      <c r="P337" s="238">
        <f>O337*H337</f>
        <v>0</v>
      </c>
      <c r="Q337" s="238">
        <v>0</v>
      </c>
      <c r="R337" s="238">
        <f>Q337*H337</f>
        <v>0</v>
      </c>
      <c r="S337" s="238">
        <v>0</v>
      </c>
      <c r="T337" s="239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40" t="s">
        <v>170</v>
      </c>
      <c r="AT337" s="240" t="s">
        <v>166</v>
      </c>
      <c r="AU337" s="240" t="s">
        <v>83</v>
      </c>
      <c r="AY337" s="18" t="s">
        <v>164</v>
      </c>
      <c r="BE337" s="241">
        <f>IF(N337="základní",J337,0)</f>
        <v>0</v>
      </c>
      <c r="BF337" s="241">
        <f>IF(N337="snížená",J337,0)</f>
        <v>0</v>
      </c>
      <c r="BG337" s="241">
        <f>IF(N337="zákl. přenesená",J337,0)</f>
        <v>0</v>
      </c>
      <c r="BH337" s="241">
        <f>IF(N337="sníž. přenesená",J337,0)</f>
        <v>0</v>
      </c>
      <c r="BI337" s="241">
        <f>IF(N337="nulová",J337,0)</f>
        <v>0</v>
      </c>
      <c r="BJ337" s="18" t="s">
        <v>81</v>
      </c>
      <c r="BK337" s="241">
        <f>ROUND(I337*H337,2)</f>
        <v>0</v>
      </c>
      <c r="BL337" s="18" t="s">
        <v>170</v>
      </c>
      <c r="BM337" s="240" t="s">
        <v>2088</v>
      </c>
    </row>
    <row r="338" s="12" customFormat="1" ht="22.8" customHeight="1">
      <c r="A338" s="12"/>
      <c r="B338" s="212"/>
      <c r="C338" s="213"/>
      <c r="D338" s="214" t="s">
        <v>73</v>
      </c>
      <c r="E338" s="226" t="s">
        <v>971</v>
      </c>
      <c r="F338" s="226" t="s">
        <v>972</v>
      </c>
      <c r="G338" s="213"/>
      <c r="H338" s="213"/>
      <c r="I338" s="216"/>
      <c r="J338" s="227">
        <f>BK338</f>
        <v>0</v>
      </c>
      <c r="K338" s="213"/>
      <c r="L338" s="218"/>
      <c r="M338" s="219"/>
      <c r="N338" s="220"/>
      <c r="O338" s="220"/>
      <c r="P338" s="221">
        <f>SUM(P339:P344)</f>
        <v>0</v>
      </c>
      <c r="Q338" s="220"/>
      <c r="R338" s="221">
        <f>SUM(R339:R344)</f>
        <v>0</v>
      </c>
      <c r="S338" s="220"/>
      <c r="T338" s="222">
        <f>SUM(T339:T344)</f>
        <v>0</v>
      </c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R338" s="223" t="s">
        <v>81</v>
      </c>
      <c r="AT338" s="224" t="s">
        <v>73</v>
      </c>
      <c r="AU338" s="224" t="s">
        <v>81</v>
      </c>
      <c r="AY338" s="223" t="s">
        <v>164</v>
      </c>
      <c r="BK338" s="225">
        <f>SUM(BK339:BK344)</f>
        <v>0</v>
      </c>
    </row>
    <row r="339" s="2" customFormat="1" ht="33" customHeight="1">
      <c r="A339" s="39"/>
      <c r="B339" s="40"/>
      <c r="C339" s="228" t="s">
        <v>614</v>
      </c>
      <c r="D339" s="228" t="s">
        <v>166</v>
      </c>
      <c r="E339" s="229" t="s">
        <v>979</v>
      </c>
      <c r="F339" s="230" t="s">
        <v>980</v>
      </c>
      <c r="G339" s="231" t="s">
        <v>446</v>
      </c>
      <c r="H339" s="232">
        <v>33.423000000000002</v>
      </c>
      <c r="I339" s="233"/>
      <c r="J339" s="234">
        <f>ROUND(I339*H339,2)</f>
        <v>0</v>
      </c>
      <c r="K339" s="235"/>
      <c r="L339" s="45"/>
      <c r="M339" s="236" t="s">
        <v>1</v>
      </c>
      <c r="N339" s="237" t="s">
        <v>39</v>
      </c>
      <c r="O339" s="92"/>
      <c r="P339" s="238">
        <f>O339*H339</f>
        <v>0</v>
      </c>
      <c r="Q339" s="238">
        <v>0</v>
      </c>
      <c r="R339" s="238">
        <f>Q339*H339</f>
        <v>0</v>
      </c>
      <c r="S339" s="238">
        <v>0</v>
      </c>
      <c r="T339" s="239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40" t="s">
        <v>170</v>
      </c>
      <c r="AT339" s="240" t="s">
        <v>166</v>
      </c>
      <c r="AU339" s="240" t="s">
        <v>83</v>
      </c>
      <c r="AY339" s="18" t="s">
        <v>164</v>
      </c>
      <c r="BE339" s="241">
        <f>IF(N339="základní",J339,0)</f>
        <v>0</v>
      </c>
      <c r="BF339" s="241">
        <f>IF(N339="snížená",J339,0)</f>
        <v>0</v>
      </c>
      <c r="BG339" s="241">
        <f>IF(N339="zákl. přenesená",J339,0)</f>
        <v>0</v>
      </c>
      <c r="BH339" s="241">
        <f>IF(N339="sníž. přenesená",J339,0)</f>
        <v>0</v>
      </c>
      <c r="BI339" s="241">
        <f>IF(N339="nulová",J339,0)</f>
        <v>0</v>
      </c>
      <c r="BJ339" s="18" t="s">
        <v>81</v>
      </c>
      <c r="BK339" s="241">
        <f>ROUND(I339*H339,2)</f>
        <v>0</v>
      </c>
      <c r="BL339" s="18" t="s">
        <v>170</v>
      </c>
      <c r="BM339" s="240" t="s">
        <v>2089</v>
      </c>
    </row>
    <row r="340" s="14" customFormat="1">
      <c r="A340" s="14"/>
      <c r="B340" s="254"/>
      <c r="C340" s="255"/>
      <c r="D340" s="244" t="s">
        <v>172</v>
      </c>
      <c r="E340" s="256" t="s">
        <v>1</v>
      </c>
      <c r="F340" s="257" t="s">
        <v>982</v>
      </c>
      <c r="G340" s="255"/>
      <c r="H340" s="256" t="s">
        <v>1</v>
      </c>
      <c r="I340" s="258"/>
      <c r="J340" s="255"/>
      <c r="K340" s="255"/>
      <c r="L340" s="259"/>
      <c r="M340" s="260"/>
      <c r="N340" s="261"/>
      <c r="O340" s="261"/>
      <c r="P340" s="261"/>
      <c r="Q340" s="261"/>
      <c r="R340" s="261"/>
      <c r="S340" s="261"/>
      <c r="T340" s="262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63" t="s">
        <v>172</v>
      </c>
      <c r="AU340" s="263" t="s">
        <v>83</v>
      </c>
      <c r="AV340" s="14" t="s">
        <v>81</v>
      </c>
      <c r="AW340" s="14" t="s">
        <v>31</v>
      </c>
      <c r="AX340" s="14" t="s">
        <v>12</v>
      </c>
      <c r="AY340" s="263" t="s">
        <v>164</v>
      </c>
    </row>
    <row r="341" s="13" customFormat="1">
      <c r="A341" s="13"/>
      <c r="B341" s="242"/>
      <c r="C341" s="243"/>
      <c r="D341" s="244" t="s">
        <v>172</v>
      </c>
      <c r="E341" s="245" t="s">
        <v>1</v>
      </c>
      <c r="F341" s="246" t="s">
        <v>2090</v>
      </c>
      <c r="G341" s="243"/>
      <c r="H341" s="247">
        <v>33.423000000000002</v>
      </c>
      <c r="I341" s="248"/>
      <c r="J341" s="243"/>
      <c r="K341" s="243"/>
      <c r="L341" s="249"/>
      <c r="M341" s="250"/>
      <c r="N341" s="251"/>
      <c r="O341" s="251"/>
      <c r="P341" s="251"/>
      <c r="Q341" s="251"/>
      <c r="R341" s="251"/>
      <c r="S341" s="251"/>
      <c r="T341" s="252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53" t="s">
        <v>172</v>
      </c>
      <c r="AU341" s="253" t="s">
        <v>83</v>
      </c>
      <c r="AV341" s="13" t="s">
        <v>83</v>
      </c>
      <c r="AW341" s="13" t="s">
        <v>31</v>
      </c>
      <c r="AX341" s="13" t="s">
        <v>81</v>
      </c>
      <c r="AY341" s="253" t="s">
        <v>164</v>
      </c>
    </row>
    <row r="342" s="2" customFormat="1" ht="24.15" customHeight="1">
      <c r="A342" s="39"/>
      <c r="B342" s="40"/>
      <c r="C342" s="228" t="s">
        <v>618</v>
      </c>
      <c r="D342" s="228" t="s">
        <v>166</v>
      </c>
      <c r="E342" s="229" t="s">
        <v>985</v>
      </c>
      <c r="F342" s="230" t="s">
        <v>986</v>
      </c>
      <c r="G342" s="231" t="s">
        <v>446</v>
      </c>
      <c r="H342" s="232">
        <v>15.24</v>
      </c>
      <c r="I342" s="233"/>
      <c r="J342" s="234">
        <f>ROUND(I342*H342,2)</f>
        <v>0</v>
      </c>
      <c r="K342" s="235"/>
      <c r="L342" s="45"/>
      <c r="M342" s="236" t="s">
        <v>1</v>
      </c>
      <c r="N342" s="237" t="s">
        <v>39</v>
      </c>
      <c r="O342" s="92"/>
      <c r="P342" s="238">
        <f>O342*H342</f>
        <v>0</v>
      </c>
      <c r="Q342" s="238">
        <v>0</v>
      </c>
      <c r="R342" s="238">
        <f>Q342*H342</f>
        <v>0</v>
      </c>
      <c r="S342" s="238">
        <v>0</v>
      </c>
      <c r="T342" s="239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40" t="s">
        <v>170</v>
      </c>
      <c r="AT342" s="240" t="s">
        <v>166</v>
      </c>
      <c r="AU342" s="240" t="s">
        <v>83</v>
      </c>
      <c r="AY342" s="18" t="s">
        <v>164</v>
      </c>
      <c r="BE342" s="241">
        <f>IF(N342="základní",J342,0)</f>
        <v>0</v>
      </c>
      <c r="BF342" s="241">
        <f>IF(N342="snížená",J342,0)</f>
        <v>0</v>
      </c>
      <c r="BG342" s="241">
        <f>IF(N342="zákl. přenesená",J342,0)</f>
        <v>0</v>
      </c>
      <c r="BH342" s="241">
        <f>IF(N342="sníž. přenesená",J342,0)</f>
        <v>0</v>
      </c>
      <c r="BI342" s="241">
        <f>IF(N342="nulová",J342,0)</f>
        <v>0</v>
      </c>
      <c r="BJ342" s="18" t="s">
        <v>81</v>
      </c>
      <c r="BK342" s="241">
        <f>ROUND(I342*H342,2)</f>
        <v>0</v>
      </c>
      <c r="BL342" s="18" t="s">
        <v>170</v>
      </c>
      <c r="BM342" s="240" t="s">
        <v>2091</v>
      </c>
    </row>
    <row r="343" s="14" customFormat="1">
      <c r="A343" s="14"/>
      <c r="B343" s="254"/>
      <c r="C343" s="255"/>
      <c r="D343" s="244" t="s">
        <v>172</v>
      </c>
      <c r="E343" s="256" t="s">
        <v>1</v>
      </c>
      <c r="F343" s="257" t="s">
        <v>988</v>
      </c>
      <c r="G343" s="255"/>
      <c r="H343" s="256" t="s">
        <v>1</v>
      </c>
      <c r="I343" s="258"/>
      <c r="J343" s="255"/>
      <c r="K343" s="255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172</v>
      </c>
      <c r="AU343" s="263" t="s">
        <v>83</v>
      </c>
      <c r="AV343" s="14" t="s">
        <v>81</v>
      </c>
      <c r="AW343" s="14" t="s">
        <v>31</v>
      </c>
      <c r="AX343" s="14" t="s">
        <v>12</v>
      </c>
      <c r="AY343" s="263" t="s">
        <v>164</v>
      </c>
    </row>
    <row r="344" s="13" customFormat="1">
      <c r="A344" s="13"/>
      <c r="B344" s="242"/>
      <c r="C344" s="243"/>
      <c r="D344" s="244" t="s">
        <v>172</v>
      </c>
      <c r="E344" s="245" t="s">
        <v>1</v>
      </c>
      <c r="F344" s="246" t="s">
        <v>2092</v>
      </c>
      <c r="G344" s="243"/>
      <c r="H344" s="247">
        <v>15.24</v>
      </c>
      <c r="I344" s="248"/>
      <c r="J344" s="243"/>
      <c r="K344" s="243"/>
      <c r="L344" s="249"/>
      <c r="M344" s="250"/>
      <c r="N344" s="251"/>
      <c r="O344" s="251"/>
      <c r="P344" s="251"/>
      <c r="Q344" s="251"/>
      <c r="R344" s="251"/>
      <c r="S344" s="251"/>
      <c r="T344" s="252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3" t="s">
        <v>172</v>
      </c>
      <c r="AU344" s="253" t="s">
        <v>83</v>
      </c>
      <c r="AV344" s="13" t="s">
        <v>83</v>
      </c>
      <c r="AW344" s="13" t="s">
        <v>31</v>
      </c>
      <c r="AX344" s="13" t="s">
        <v>81</v>
      </c>
      <c r="AY344" s="253" t="s">
        <v>164</v>
      </c>
    </row>
    <row r="345" s="12" customFormat="1" ht="25.92" customHeight="1">
      <c r="A345" s="12"/>
      <c r="B345" s="212"/>
      <c r="C345" s="213"/>
      <c r="D345" s="214" t="s">
        <v>73</v>
      </c>
      <c r="E345" s="215" t="s">
        <v>1926</v>
      </c>
      <c r="F345" s="215" t="s">
        <v>1927</v>
      </c>
      <c r="G345" s="213"/>
      <c r="H345" s="213"/>
      <c r="I345" s="216"/>
      <c r="J345" s="217">
        <f>BK345</f>
        <v>0</v>
      </c>
      <c r="K345" s="213"/>
      <c r="L345" s="218"/>
      <c r="M345" s="219"/>
      <c r="N345" s="220"/>
      <c r="O345" s="220"/>
      <c r="P345" s="221">
        <f>P346</f>
        <v>0</v>
      </c>
      <c r="Q345" s="220"/>
      <c r="R345" s="221">
        <f>R346</f>
        <v>0.0033860000000000001</v>
      </c>
      <c r="S345" s="220"/>
      <c r="T345" s="222">
        <f>T346</f>
        <v>0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R345" s="223" t="s">
        <v>83</v>
      </c>
      <c r="AT345" s="224" t="s">
        <v>73</v>
      </c>
      <c r="AU345" s="224" t="s">
        <v>12</v>
      </c>
      <c r="AY345" s="223" t="s">
        <v>164</v>
      </c>
      <c r="BK345" s="225">
        <f>BK346</f>
        <v>0</v>
      </c>
    </row>
    <row r="346" s="12" customFormat="1" ht="22.8" customHeight="1">
      <c r="A346" s="12"/>
      <c r="B346" s="212"/>
      <c r="C346" s="213"/>
      <c r="D346" s="214" t="s">
        <v>73</v>
      </c>
      <c r="E346" s="226" t="s">
        <v>2093</v>
      </c>
      <c r="F346" s="226" t="s">
        <v>2094</v>
      </c>
      <c r="G346" s="213"/>
      <c r="H346" s="213"/>
      <c r="I346" s="216"/>
      <c r="J346" s="227">
        <f>BK346</f>
        <v>0</v>
      </c>
      <c r="K346" s="213"/>
      <c r="L346" s="218"/>
      <c r="M346" s="219"/>
      <c r="N346" s="220"/>
      <c r="O346" s="220"/>
      <c r="P346" s="221">
        <f>SUM(P347:P355)</f>
        <v>0</v>
      </c>
      <c r="Q346" s="220"/>
      <c r="R346" s="221">
        <f>SUM(R347:R355)</f>
        <v>0.0033860000000000001</v>
      </c>
      <c r="S346" s="220"/>
      <c r="T346" s="222">
        <f>SUM(T347:T355)</f>
        <v>0</v>
      </c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R346" s="223" t="s">
        <v>83</v>
      </c>
      <c r="AT346" s="224" t="s">
        <v>73</v>
      </c>
      <c r="AU346" s="224" t="s">
        <v>81</v>
      </c>
      <c r="AY346" s="223" t="s">
        <v>164</v>
      </c>
      <c r="BK346" s="225">
        <f>SUM(BK347:BK355)</f>
        <v>0</v>
      </c>
    </row>
    <row r="347" s="2" customFormat="1" ht="16.5" customHeight="1">
      <c r="A347" s="39"/>
      <c r="B347" s="40"/>
      <c r="C347" s="228" t="s">
        <v>622</v>
      </c>
      <c r="D347" s="228" t="s">
        <v>166</v>
      </c>
      <c r="E347" s="229" t="s">
        <v>2095</v>
      </c>
      <c r="F347" s="230" t="s">
        <v>2096</v>
      </c>
      <c r="G347" s="231" t="s">
        <v>2097</v>
      </c>
      <c r="H347" s="232">
        <v>1</v>
      </c>
      <c r="I347" s="233"/>
      <c r="J347" s="234">
        <f>ROUND(I347*H347,2)</f>
        <v>0</v>
      </c>
      <c r="K347" s="235"/>
      <c r="L347" s="45"/>
      <c r="M347" s="236" t="s">
        <v>1</v>
      </c>
      <c r="N347" s="237" t="s">
        <v>39</v>
      </c>
      <c r="O347" s="92"/>
      <c r="P347" s="238">
        <f>O347*H347</f>
        <v>0</v>
      </c>
      <c r="Q347" s="238">
        <v>0</v>
      </c>
      <c r="R347" s="238">
        <f>Q347*H347</f>
        <v>0</v>
      </c>
      <c r="S347" s="238">
        <v>0</v>
      </c>
      <c r="T347" s="239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40" t="s">
        <v>342</v>
      </c>
      <c r="AT347" s="240" t="s">
        <v>166</v>
      </c>
      <c r="AU347" s="240" t="s">
        <v>83</v>
      </c>
      <c r="AY347" s="18" t="s">
        <v>164</v>
      </c>
      <c r="BE347" s="241">
        <f>IF(N347="základní",J347,0)</f>
        <v>0</v>
      </c>
      <c r="BF347" s="241">
        <f>IF(N347="snížená",J347,0)</f>
        <v>0</v>
      </c>
      <c r="BG347" s="241">
        <f>IF(N347="zákl. přenesená",J347,0)</f>
        <v>0</v>
      </c>
      <c r="BH347" s="241">
        <f>IF(N347="sníž. přenesená",J347,0)</f>
        <v>0</v>
      </c>
      <c r="BI347" s="241">
        <f>IF(N347="nulová",J347,0)</f>
        <v>0</v>
      </c>
      <c r="BJ347" s="18" t="s">
        <v>81</v>
      </c>
      <c r="BK347" s="241">
        <f>ROUND(I347*H347,2)</f>
        <v>0</v>
      </c>
      <c r="BL347" s="18" t="s">
        <v>342</v>
      </c>
      <c r="BM347" s="240" t="s">
        <v>2098</v>
      </c>
    </row>
    <row r="348" s="13" customFormat="1">
      <c r="A348" s="13"/>
      <c r="B348" s="242"/>
      <c r="C348" s="243"/>
      <c r="D348" s="244" t="s">
        <v>172</v>
      </c>
      <c r="E348" s="245" t="s">
        <v>1</v>
      </c>
      <c r="F348" s="246" t="s">
        <v>81</v>
      </c>
      <c r="G348" s="243"/>
      <c r="H348" s="247">
        <v>1</v>
      </c>
      <c r="I348" s="248"/>
      <c r="J348" s="243"/>
      <c r="K348" s="243"/>
      <c r="L348" s="249"/>
      <c r="M348" s="250"/>
      <c r="N348" s="251"/>
      <c r="O348" s="251"/>
      <c r="P348" s="251"/>
      <c r="Q348" s="251"/>
      <c r="R348" s="251"/>
      <c r="S348" s="251"/>
      <c r="T348" s="252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3" t="s">
        <v>172</v>
      </c>
      <c r="AU348" s="253" t="s">
        <v>83</v>
      </c>
      <c r="AV348" s="13" t="s">
        <v>83</v>
      </c>
      <c r="AW348" s="13" t="s">
        <v>31</v>
      </c>
      <c r="AX348" s="13" t="s">
        <v>81</v>
      </c>
      <c r="AY348" s="253" t="s">
        <v>164</v>
      </c>
    </row>
    <row r="349" s="2" customFormat="1" ht="24.15" customHeight="1">
      <c r="A349" s="39"/>
      <c r="B349" s="40"/>
      <c r="C349" s="286" t="s">
        <v>626</v>
      </c>
      <c r="D349" s="286" t="s">
        <v>488</v>
      </c>
      <c r="E349" s="287" t="s">
        <v>2099</v>
      </c>
      <c r="F349" s="288" t="s">
        <v>2100</v>
      </c>
      <c r="G349" s="289" t="s">
        <v>556</v>
      </c>
      <c r="H349" s="290">
        <v>1</v>
      </c>
      <c r="I349" s="291"/>
      <c r="J349" s="292">
        <f>ROUND(I349*H349,2)</f>
        <v>0</v>
      </c>
      <c r="K349" s="293"/>
      <c r="L349" s="294"/>
      <c r="M349" s="295" t="s">
        <v>1</v>
      </c>
      <c r="N349" s="296" t="s">
        <v>39</v>
      </c>
      <c r="O349" s="92"/>
      <c r="P349" s="238">
        <f>O349*H349</f>
        <v>0</v>
      </c>
      <c r="Q349" s="238">
        <v>0.002</v>
      </c>
      <c r="R349" s="238">
        <f>Q349*H349</f>
        <v>0.002</v>
      </c>
      <c r="S349" s="238">
        <v>0</v>
      </c>
      <c r="T349" s="239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40" t="s">
        <v>439</v>
      </c>
      <c r="AT349" s="240" t="s">
        <v>488</v>
      </c>
      <c r="AU349" s="240" t="s">
        <v>83</v>
      </c>
      <c r="AY349" s="18" t="s">
        <v>164</v>
      </c>
      <c r="BE349" s="241">
        <f>IF(N349="základní",J349,0)</f>
        <v>0</v>
      </c>
      <c r="BF349" s="241">
        <f>IF(N349="snížená",J349,0)</f>
        <v>0</v>
      </c>
      <c r="BG349" s="241">
        <f>IF(N349="zákl. přenesená",J349,0)</f>
        <v>0</v>
      </c>
      <c r="BH349" s="241">
        <f>IF(N349="sníž. přenesená",J349,0)</f>
        <v>0</v>
      </c>
      <c r="BI349" s="241">
        <f>IF(N349="nulová",J349,0)</f>
        <v>0</v>
      </c>
      <c r="BJ349" s="18" t="s">
        <v>81</v>
      </c>
      <c r="BK349" s="241">
        <f>ROUND(I349*H349,2)</f>
        <v>0</v>
      </c>
      <c r="BL349" s="18" t="s">
        <v>342</v>
      </c>
      <c r="BM349" s="240" t="s">
        <v>2101</v>
      </c>
    </row>
    <row r="350" s="13" customFormat="1">
      <c r="A350" s="13"/>
      <c r="B350" s="242"/>
      <c r="C350" s="243"/>
      <c r="D350" s="244" t="s">
        <v>172</v>
      </c>
      <c r="E350" s="245" t="s">
        <v>1</v>
      </c>
      <c r="F350" s="246" t="s">
        <v>81</v>
      </c>
      <c r="G350" s="243"/>
      <c r="H350" s="247">
        <v>1</v>
      </c>
      <c r="I350" s="248"/>
      <c r="J350" s="243"/>
      <c r="K350" s="243"/>
      <c r="L350" s="249"/>
      <c r="M350" s="250"/>
      <c r="N350" s="251"/>
      <c r="O350" s="251"/>
      <c r="P350" s="251"/>
      <c r="Q350" s="251"/>
      <c r="R350" s="251"/>
      <c r="S350" s="251"/>
      <c r="T350" s="252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53" t="s">
        <v>172</v>
      </c>
      <c r="AU350" s="253" t="s">
        <v>83</v>
      </c>
      <c r="AV350" s="13" t="s">
        <v>83</v>
      </c>
      <c r="AW350" s="13" t="s">
        <v>31</v>
      </c>
      <c r="AX350" s="13" t="s">
        <v>81</v>
      </c>
      <c r="AY350" s="253" t="s">
        <v>164</v>
      </c>
    </row>
    <row r="351" s="2" customFormat="1" ht="21.75" customHeight="1">
      <c r="A351" s="39"/>
      <c r="B351" s="40"/>
      <c r="C351" s="228" t="s">
        <v>630</v>
      </c>
      <c r="D351" s="228" t="s">
        <v>166</v>
      </c>
      <c r="E351" s="229" t="s">
        <v>2102</v>
      </c>
      <c r="F351" s="230" t="s">
        <v>2103</v>
      </c>
      <c r="G351" s="231" t="s">
        <v>240</v>
      </c>
      <c r="H351" s="232">
        <v>46.200000000000003</v>
      </c>
      <c r="I351" s="233"/>
      <c r="J351" s="234">
        <f>ROUND(I351*H351,2)</f>
        <v>0</v>
      </c>
      <c r="K351" s="235"/>
      <c r="L351" s="45"/>
      <c r="M351" s="236" t="s">
        <v>1</v>
      </c>
      <c r="N351" s="237" t="s">
        <v>39</v>
      </c>
      <c r="O351" s="92"/>
      <c r="P351" s="238">
        <f>O351*H351</f>
        <v>0</v>
      </c>
      <c r="Q351" s="238">
        <v>1.0000000000000001E-05</v>
      </c>
      <c r="R351" s="238">
        <f>Q351*H351</f>
        <v>0.00046200000000000006</v>
      </c>
      <c r="S351" s="238">
        <v>0</v>
      </c>
      <c r="T351" s="239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40" t="s">
        <v>342</v>
      </c>
      <c r="AT351" s="240" t="s">
        <v>166</v>
      </c>
      <c r="AU351" s="240" t="s">
        <v>83</v>
      </c>
      <c r="AY351" s="18" t="s">
        <v>164</v>
      </c>
      <c r="BE351" s="241">
        <f>IF(N351="základní",J351,0)</f>
        <v>0</v>
      </c>
      <c r="BF351" s="241">
        <f>IF(N351="snížená",J351,0)</f>
        <v>0</v>
      </c>
      <c r="BG351" s="241">
        <f>IF(N351="zákl. přenesená",J351,0)</f>
        <v>0</v>
      </c>
      <c r="BH351" s="241">
        <f>IF(N351="sníž. přenesená",J351,0)</f>
        <v>0</v>
      </c>
      <c r="BI351" s="241">
        <f>IF(N351="nulová",J351,0)</f>
        <v>0</v>
      </c>
      <c r="BJ351" s="18" t="s">
        <v>81</v>
      </c>
      <c r="BK351" s="241">
        <f>ROUND(I351*H351,2)</f>
        <v>0</v>
      </c>
      <c r="BL351" s="18" t="s">
        <v>342</v>
      </c>
      <c r="BM351" s="240" t="s">
        <v>2104</v>
      </c>
    </row>
    <row r="352" s="13" customFormat="1">
      <c r="A352" s="13"/>
      <c r="B352" s="242"/>
      <c r="C352" s="243"/>
      <c r="D352" s="244" t="s">
        <v>172</v>
      </c>
      <c r="E352" s="245" t="s">
        <v>1</v>
      </c>
      <c r="F352" s="246" t="s">
        <v>2034</v>
      </c>
      <c r="G352" s="243"/>
      <c r="H352" s="247">
        <v>46.200000000000003</v>
      </c>
      <c r="I352" s="248"/>
      <c r="J352" s="243"/>
      <c r="K352" s="243"/>
      <c r="L352" s="249"/>
      <c r="M352" s="250"/>
      <c r="N352" s="251"/>
      <c r="O352" s="251"/>
      <c r="P352" s="251"/>
      <c r="Q352" s="251"/>
      <c r="R352" s="251"/>
      <c r="S352" s="251"/>
      <c r="T352" s="252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53" t="s">
        <v>172</v>
      </c>
      <c r="AU352" s="253" t="s">
        <v>83</v>
      </c>
      <c r="AV352" s="13" t="s">
        <v>83</v>
      </c>
      <c r="AW352" s="13" t="s">
        <v>31</v>
      </c>
      <c r="AX352" s="13" t="s">
        <v>81</v>
      </c>
      <c r="AY352" s="253" t="s">
        <v>164</v>
      </c>
    </row>
    <row r="353" s="2" customFormat="1" ht="24.15" customHeight="1">
      <c r="A353" s="39"/>
      <c r="B353" s="40"/>
      <c r="C353" s="228" t="s">
        <v>636</v>
      </c>
      <c r="D353" s="228" t="s">
        <v>166</v>
      </c>
      <c r="E353" s="229" t="s">
        <v>2105</v>
      </c>
      <c r="F353" s="230" t="s">
        <v>2106</v>
      </c>
      <c r="G353" s="231" t="s">
        <v>240</v>
      </c>
      <c r="H353" s="232">
        <v>46.200000000000003</v>
      </c>
      <c r="I353" s="233"/>
      <c r="J353" s="234">
        <f>ROUND(I353*H353,2)</f>
        <v>0</v>
      </c>
      <c r="K353" s="235"/>
      <c r="L353" s="45"/>
      <c r="M353" s="236" t="s">
        <v>1</v>
      </c>
      <c r="N353" s="237" t="s">
        <v>39</v>
      </c>
      <c r="O353" s="92"/>
      <c r="P353" s="238">
        <f>O353*H353</f>
        <v>0</v>
      </c>
      <c r="Q353" s="238">
        <v>2.0000000000000002E-05</v>
      </c>
      <c r="R353" s="238">
        <f>Q353*H353</f>
        <v>0.00092400000000000013</v>
      </c>
      <c r="S353" s="238">
        <v>0</v>
      </c>
      <c r="T353" s="239">
        <f>S353*H353</f>
        <v>0</v>
      </c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R353" s="240" t="s">
        <v>342</v>
      </c>
      <c r="AT353" s="240" t="s">
        <v>166</v>
      </c>
      <c r="AU353" s="240" t="s">
        <v>83</v>
      </c>
      <c r="AY353" s="18" t="s">
        <v>164</v>
      </c>
      <c r="BE353" s="241">
        <f>IF(N353="základní",J353,0)</f>
        <v>0</v>
      </c>
      <c r="BF353" s="241">
        <f>IF(N353="snížená",J353,0)</f>
        <v>0</v>
      </c>
      <c r="BG353" s="241">
        <f>IF(N353="zákl. přenesená",J353,0)</f>
        <v>0</v>
      </c>
      <c r="BH353" s="241">
        <f>IF(N353="sníž. přenesená",J353,0)</f>
        <v>0</v>
      </c>
      <c r="BI353" s="241">
        <f>IF(N353="nulová",J353,0)</f>
        <v>0</v>
      </c>
      <c r="BJ353" s="18" t="s">
        <v>81</v>
      </c>
      <c r="BK353" s="241">
        <f>ROUND(I353*H353,2)</f>
        <v>0</v>
      </c>
      <c r="BL353" s="18" t="s">
        <v>342</v>
      </c>
      <c r="BM353" s="240" t="s">
        <v>2107</v>
      </c>
    </row>
    <row r="354" s="13" customFormat="1">
      <c r="A354" s="13"/>
      <c r="B354" s="242"/>
      <c r="C354" s="243"/>
      <c r="D354" s="244" t="s">
        <v>172</v>
      </c>
      <c r="E354" s="245" t="s">
        <v>1</v>
      </c>
      <c r="F354" s="246" t="s">
        <v>2034</v>
      </c>
      <c r="G354" s="243"/>
      <c r="H354" s="247">
        <v>46.200000000000003</v>
      </c>
      <c r="I354" s="248"/>
      <c r="J354" s="243"/>
      <c r="K354" s="243"/>
      <c r="L354" s="249"/>
      <c r="M354" s="250"/>
      <c r="N354" s="251"/>
      <c r="O354" s="251"/>
      <c r="P354" s="251"/>
      <c r="Q354" s="251"/>
      <c r="R354" s="251"/>
      <c r="S354" s="251"/>
      <c r="T354" s="252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3" t="s">
        <v>172</v>
      </c>
      <c r="AU354" s="253" t="s">
        <v>83</v>
      </c>
      <c r="AV354" s="13" t="s">
        <v>83</v>
      </c>
      <c r="AW354" s="13" t="s">
        <v>31</v>
      </c>
      <c r="AX354" s="13" t="s">
        <v>81</v>
      </c>
      <c r="AY354" s="253" t="s">
        <v>164</v>
      </c>
    </row>
    <row r="355" s="2" customFormat="1" ht="24.15" customHeight="1">
      <c r="A355" s="39"/>
      <c r="B355" s="40"/>
      <c r="C355" s="228" t="s">
        <v>640</v>
      </c>
      <c r="D355" s="228" t="s">
        <v>166</v>
      </c>
      <c r="E355" s="229" t="s">
        <v>2108</v>
      </c>
      <c r="F355" s="230" t="s">
        <v>2109</v>
      </c>
      <c r="G355" s="231" t="s">
        <v>2110</v>
      </c>
      <c r="H355" s="309"/>
      <c r="I355" s="233"/>
      <c r="J355" s="234">
        <f>ROUND(I355*H355,2)</f>
        <v>0</v>
      </c>
      <c r="K355" s="235"/>
      <c r="L355" s="45"/>
      <c r="M355" s="304" t="s">
        <v>1</v>
      </c>
      <c r="N355" s="305" t="s">
        <v>39</v>
      </c>
      <c r="O355" s="306"/>
      <c r="P355" s="307">
        <f>O355*H355</f>
        <v>0</v>
      </c>
      <c r="Q355" s="307">
        <v>0</v>
      </c>
      <c r="R355" s="307">
        <f>Q355*H355</f>
        <v>0</v>
      </c>
      <c r="S355" s="307">
        <v>0</v>
      </c>
      <c r="T355" s="308">
        <f>S355*H355</f>
        <v>0</v>
      </c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R355" s="240" t="s">
        <v>342</v>
      </c>
      <c r="AT355" s="240" t="s">
        <v>166</v>
      </c>
      <c r="AU355" s="240" t="s">
        <v>83</v>
      </c>
      <c r="AY355" s="18" t="s">
        <v>164</v>
      </c>
      <c r="BE355" s="241">
        <f>IF(N355="základní",J355,0)</f>
        <v>0</v>
      </c>
      <c r="BF355" s="241">
        <f>IF(N355="snížená",J355,0)</f>
        <v>0</v>
      </c>
      <c r="BG355" s="241">
        <f>IF(N355="zákl. přenesená",J355,0)</f>
        <v>0</v>
      </c>
      <c r="BH355" s="241">
        <f>IF(N355="sníž. přenesená",J355,0)</f>
        <v>0</v>
      </c>
      <c r="BI355" s="241">
        <f>IF(N355="nulová",J355,0)</f>
        <v>0</v>
      </c>
      <c r="BJ355" s="18" t="s">
        <v>81</v>
      </c>
      <c r="BK355" s="241">
        <f>ROUND(I355*H355,2)</f>
        <v>0</v>
      </c>
      <c r="BL355" s="18" t="s">
        <v>342</v>
      </c>
      <c r="BM355" s="240" t="s">
        <v>2111</v>
      </c>
    </row>
    <row r="356" s="2" customFormat="1" ht="6.96" customHeight="1">
      <c r="A356" s="39"/>
      <c r="B356" s="67"/>
      <c r="C356" s="68"/>
      <c r="D356" s="68"/>
      <c r="E356" s="68"/>
      <c r="F356" s="68"/>
      <c r="G356" s="68"/>
      <c r="H356" s="68"/>
      <c r="I356" s="68"/>
      <c r="J356" s="68"/>
      <c r="K356" s="68"/>
      <c r="L356" s="45"/>
      <c r="M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</row>
  </sheetData>
  <sheetProtection sheet="1" autoFilter="0" formatColumns="0" formatRows="0" objects="1" scenarios="1" spinCount="100000" saltValue="JooNOUdaxtOSGUxeirqLJGtqJmd3h8qab327xqsLsiSWblHu1txohm/wYPNx/TUbFHkdnddy+AR+EOpMaZOAxw==" hashValue="vK7DPL0FRUpgsQ0iQWalSDI0ynTxYgUCT7TF7FHtROZNf8DTOFeswdJs+56tiD+8+SzGeck5QmcaL75pUBZUww==" algorithmName="SHA-512" password="EC3B"/>
  <autoFilter ref="C126:K355"/>
  <mergeCells count="9">
    <mergeCell ref="E7:H7"/>
    <mergeCell ref="E9:H9"/>
    <mergeCell ref="E18:H18"/>
    <mergeCell ref="E27:H27"/>
    <mergeCell ref="E85:H85"/>
    <mergeCell ref="E87:H87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98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2112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ROUND(J121,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ROUND((SUM(BE121:BE157)),  2)</f>
        <v>0</v>
      </c>
      <c r="G33" s="39"/>
      <c r="H33" s="39"/>
      <c r="I33" s="165">
        <v>0.20999999999999999</v>
      </c>
      <c r="J33" s="164">
        <f>ROUND(((SUM(BE121:BE157))*I33),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ROUND((SUM(BF121:BF157)),  2)</f>
        <v>0</v>
      </c>
      <c r="G34" s="39"/>
      <c r="H34" s="39"/>
      <c r="I34" s="165">
        <v>0.12</v>
      </c>
      <c r="J34" s="164">
        <f>ROUND(((SUM(BF121:BF157))*I34),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ROUND((SUM(BG121:BG157)),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ROUND((SUM(BH121:BH157)),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ROUND((SUM(BI121:BI157)),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D.6 SO 06 - Přípojka NN ke KČS 01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J121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2113</v>
      </c>
      <c r="E97" s="192"/>
      <c r="F97" s="192"/>
      <c r="G97" s="192"/>
      <c r="H97" s="192"/>
      <c r="I97" s="192"/>
      <c r="J97" s="193">
        <f>J122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2114</v>
      </c>
      <c r="E98" s="197"/>
      <c r="F98" s="197"/>
      <c r="G98" s="197"/>
      <c r="H98" s="197"/>
      <c r="I98" s="197"/>
      <c r="J98" s="198">
        <f>J123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2115</v>
      </c>
      <c r="E99" s="197"/>
      <c r="F99" s="197"/>
      <c r="G99" s="197"/>
      <c r="H99" s="197"/>
      <c r="I99" s="197"/>
      <c r="J99" s="198">
        <f>J136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2116</v>
      </c>
      <c r="E100" s="197"/>
      <c r="F100" s="197"/>
      <c r="G100" s="197"/>
      <c r="H100" s="197"/>
      <c r="I100" s="197"/>
      <c r="J100" s="198">
        <f>J151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2117</v>
      </c>
      <c r="E101" s="197"/>
      <c r="F101" s="197"/>
      <c r="G101" s="197"/>
      <c r="H101" s="197"/>
      <c r="I101" s="197"/>
      <c r="J101" s="198">
        <f>J154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2" customFormat="1" ht="6.96" customHeight="1">
      <c r="A103" s="39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7" s="2" customFormat="1" ht="6.96" customHeight="1">
      <c r="A107" s="3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24.96" customHeight="1">
      <c r="A108" s="39"/>
      <c r="B108" s="40"/>
      <c r="C108" s="24" t="s">
        <v>149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16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6.25" customHeight="1">
      <c r="A111" s="39"/>
      <c r="B111" s="40"/>
      <c r="C111" s="41"/>
      <c r="D111" s="41"/>
      <c r="E111" s="184" t="str">
        <f>E7</f>
        <v>Našiměřice - Splašková kanalizace - ÚRS I/2026-úprava po připomínkách uchazečů</v>
      </c>
      <c r="F111" s="33"/>
      <c r="G111" s="33"/>
      <c r="H111" s="33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133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6.5" customHeight="1">
      <c r="A113" s="39"/>
      <c r="B113" s="40"/>
      <c r="C113" s="41"/>
      <c r="D113" s="41"/>
      <c r="E113" s="77" t="str">
        <f>E9</f>
        <v>D.6 SO 06 - Přípojka NN ke KČS 01</v>
      </c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20</v>
      </c>
      <c r="D115" s="41"/>
      <c r="E115" s="41"/>
      <c r="F115" s="28" t="str">
        <f>F12</f>
        <v>Našiměřice</v>
      </c>
      <c r="G115" s="41"/>
      <c r="H115" s="41"/>
      <c r="I115" s="33" t="s">
        <v>22</v>
      </c>
      <c r="J115" s="80" t="str">
        <f>IF(J12="","",J12)</f>
        <v>19. 6. 2026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24</v>
      </c>
      <c r="D117" s="41"/>
      <c r="E117" s="41"/>
      <c r="F117" s="28" t="str">
        <f>E15</f>
        <v xml:space="preserve"> </v>
      </c>
      <c r="G117" s="41"/>
      <c r="H117" s="41"/>
      <c r="I117" s="33" t="s">
        <v>30</v>
      </c>
      <c r="J117" s="37" t="str">
        <f>E21</f>
        <v xml:space="preserve"> 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28</v>
      </c>
      <c r="D118" s="41"/>
      <c r="E118" s="41"/>
      <c r="F118" s="28" t="str">
        <f>IF(E18="","",E18)</f>
        <v>Vyplň údaj</v>
      </c>
      <c r="G118" s="41"/>
      <c r="H118" s="41"/>
      <c r="I118" s="33" t="s">
        <v>32</v>
      </c>
      <c r="J118" s="37" t="str">
        <f>E24</f>
        <v xml:space="preserve"> 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0.32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11" customFormat="1" ht="29.28" customHeight="1">
      <c r="A120" s="200"/>
      <c r="B120" s="201"/>
      <c r="C120" s="202" t="s">
        <v>150</v>
      </c>
      <c r="D120" s="203" t="s">
        <v>59</v>
      </c>
      <c r="E120" s="203" t="s">
        <v>55</v>
      </c>
      <c r="F120" s="203" t="s">
        <v>56</v>
      </c>
      <c r="G120" s="203" t="s">
        <v>151</v>
      </c>
      <c r="H120" s="203" t="s">
        <v>152</v>
      </c>
      <c r="I120" s="203" t="s">
        <v>153</v>
      </c>
      <c r="J120" s="204" t="s">
        <v>137</v>
      </c>
      <c r="K120" s="205" t="s">
        <v>154</v>
      </c>
      <c r="L120" s="206"/>
      <c r="M120" s="101" t="s">
        <v>1</v>
      </c>
      <c r="N120" s="102" t="s">
        <v>38</v>
      </c>
      <c r="O120" s="102" t="s">
        <v>155</v>
      </c>
      <c r="P120" s="102" t="s">
        <v>156</v>
      </c>
      <c r="Q120" s="102" t="s">
        <v>157</v>
      </c>
      <c r="R120" s="102" t="s">
        <v>158</v>
      </c>
      <c r="S120" s="102" t="s">
        <v>159</v>
      </c>
      <c r="T120" s="103" t="s">
        <v>160</v>
      </c>
      <c r="U120" s="200"/>
      <c r="V120" s="200"/>
      <c r="W120" s="200"/>
      <c r="X120" s="200"/>
      <c r="Y120" s="200"/>
      <c r="Z120" s="200"/>
      <c r="AA120" s="200"/>
      <c r="AB120" s="200"/>
      <c r="AC120" s="200"/>
      <c r="AD120" s="200"/>
      <c r="AE120" s="200"/>
    </row>
    <row r="121" s="2" customFormat="1" ht="22.8" customHeight="1">
      <c r="A121" s="39"/>
      <c r="B121" s="40"/>
      <c r="C121" s="108" t="s">
        <v>161</v>
      </c>
      <c r="D121" s="41"/>
      <c r="E121" s="41"/>
      <c r="F121" s="41"/>
      <c r="G121" s="41"/>
      <c r="H121" s="41"/>
      <c r="I121" s="41"/>
      <c r="J121" s="207">
        <f>BK121</f>
        <v>0</v>
      </c>
      <c r="K121" s="41"/>
      <c r="L121" s="45"/>
      <c r="M121" s="104"/>
      <c r="N121" s="208"/>
      <c r="O121" s="105"/>
      <c r="P121" s="209">
        <f>P122</f>
        <v>0</v>
      </c>
      <c r="Q121" s="105"/>
      <c r="R121" s="209">
        <f>R122</f>
        <v>0</v>
      </c>
      <c r="S121" s="105"/>
      <c r="T121" s="210">
        <f>T122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73</v>
      </c>
      <c r="AU121" s="18" t="s">
        <v>139</v>
      </c>
      <c r="BK121" s="211">
        <f>BK122</f>
        <v>0</v>
      </c>
    </row>
    <row r="122" s="12" customFormat="1" ht="25.92" customHeight="1">
      <c r="A122" s="12"/>
      <c r="B122" s="212"/>
      <c r="C122" s="213"/>
      <c r="D122" s="214" t="s">
        <v>73</v>
      </c>
      <c r="E122" s="215" t="s">
        <v>488</v>
      </c>
      <c r="F122" s="215" t="s">
        <v>2118</v>
      </c>
      <c r="G122" s="213"/>
      <c r="H122" s="213"/>
      <c r="I122" s="216"/>
      <c r="J122" s="217">
        <f>BK122</f>
        <v>0</v>
      </c>
      <c r="K122" s="213"/>
      <c r="L122" s="218"/>
      <c r="M122" s="219"/>
      <c r="N122" s="220"/>
      <c r="O122" s="220"/>
      <c r="P122" s="221">
        <f>P123+P136+P151+P154</f>
        <v>0</v>
      </c>
      <c r="Q122" s="220"/>
      <c r="R122" s="221">
        <f>R123+R136+R151+R154</f>
        <v>0</v>
      </c>
      <c r="S122" s="220"/>
      <c r="T122" s="222">
        <f>T123+T136+T151+T154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3" t="s">
        <v>181</v>
      </c>
      <c r="AT122" s="224" t="s">
        <v>73</v>
      </c>
      <c r="AU122" s="224" t="s">
        <v>12</v>
      </c>
      <c r="AY122" s="223" t="s">
        <v>164</v>
      </c>
      <c r="BK122" s="225">
        <f>BK123+BK136+BK151+BK154</f>
        <v>0</v>
      </c>
    </row>
    <row r="123" s="12" customFormat="1" ht="22.8" customHeight="1">
      <c r="A123" s="12"/>
      <c r="B123" s="212"/>
      <c r="C123" s="213"/>
      <c r="D123" s="214" t="s">
        <v>73</v>
      </c>
      <c r="E123" s="226" t="s">
        <v>2119</v>
      </c>
      <c r="F123" s="226" t="s">
        <v>2120</v>
      </c>
      <c r="G123" s="213"/>
      <c r="H123" s="213"/>
      <c r="I123" s="216"/>
      <c r="J123" s="227">
        <f>BK123</f>
        <v>0</v>
      </c>
      <c r="K123" s="213"/>
      <c r="L123" s="218"/>
      <c r="M123" s="219"/>
      <c r="N123" s="220"/>
      <c r="O123" s="220"/>
      <c r="P123" s="221">
        <f>SUM(P124:P135)</f>
        <v>0</v>
      </c>
      <c r="Q123" s="220"/>
      <c r="R123" s="221">
        <f>SUM(R124:R135)</f>
        <v>0</v>
      </c>
      <c r="S123" s="220"/>
      <c r="T123" s="222">
        <f>SUM(T124:T135)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3" t="s">
        <v>181</v>
      </c>
      <c r="AT123" s="224" t="s">
        <v>73</v>
      </c>
      <c r="AU123" s="224" t="s">
        <v>81</v>
      </c>
      <c r="AY123" s="223" t="s">
        <v>164</v>
      </c>
      <c r="BK123" s="225">
        <f>SUM(BK124:BK135)</f>
        <v>0</v>
      </c>
    </row>
    <row r="124" s="2" customFormat="1" ht="33" customHeight="1">
      <c r="A124" s="39"/>
      <c r="B124" s="40"/>
      <c r="C124" s="228" t="s">
        <v>81</v>
      </c>
      <c r="D124" s="228" t="s">
        <v>166</v>
      </c>
      <c r="E124" s="229" t="s">
        <v>2121</v>
      </c>
      <c r="F124" s="230" t="s">
        <v>2122</v>
      </c>
      <c r="G124" s="231" t="s">
        <v>240</v>
      </c>
      <c r="H124" s="232">
        <v>56.899999999999999</v>
      </c>
      <c r="I124" s="233"/>
      <c r="J124" s="234">
        <f>ROUND(I124*H124,2)</f>
        <v>0</v>
      </c>
      <c r="K124" s="235"/>
      <c r="L124" s="45"/>
      <c r="M124" s="236" t="s">
        <v>1</v>
      </c>
      <c r="N124" s="237" t="s">
        <v>39</v>
      </c>
      <c r="O124" s="92"/>
      <c r="P124" s="238">
        <f>O124*H124</f>
        <v>0</v>
      </c>
      <c r="Q124" s="238">
        <v>0</v>
      </c>
      <c r="R124" s="238">
        <f>Q124*H124</f>
        <v>0</v>
      </c>
      <c r="S124" s="238">
        <v>0</v>
      </c>
      <c r="T124" s="239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40" t="s">
        <v>663</v>
      </c>
      <c r="AT124" s="240" t="s">
        <v>166</v>
      </c>
      <c r="AU124" s="240" t="s">
        <v>83</v>
      </c>
      <c r="AY124" s="18" t="s">
        <v>164</v>
      </c>
      <c r="BE124" s="241">
        <f>IF(N124="základní",J124,0)</f>
        <v>0</v>
      </c>
      <c r="BF124" s="241">
        <f>IF(N124="snížená",J124,0)</f>
        <v>0</v>
      </c>
      <c r="BG124" s="241">
        <f>IF(N124="zákl. přenesená",J124,0)</f>
        <v>0</v>
      </c>
      <c r="BH124" s="241">
        <f>IF(N124="sníž. přenesená",J124,0)</f>
        <v>0</v>
      </c>
      <c r="BI124" s="241">
        <f>IF(N124="nulová",J124,0)</f>
        <v>0</v>
      </c>
      <c r="BJ124" s="18" t="s">
        <v>81</v>
      </c>
      <c r="BK124" s="241">
        <f>ROUND(I124*H124,2)</f>
        <v>0</v>
      </c>
      <c r="BL124" s="18" t="s">
        <v>663</v>
      </c>
      <c r="BM124" s="240" t="s">
        <v>83</v>
      </c>
    </row>
    <row r="125" s="2" customFormat="1" ht="16.5" customHeight="1">
      <c r="A125" s="39"/>
      <c r="B125" s="40"/>
      <c r="C125" s="228" t="s">
        <v>83</v>
      </c>
      <c r="D125" s="228" t="s">
        <v>166</v>
      </c>
      <c r="E125" s="229" t="s">
        <v>2123</v>
      </c>
      <c r="F125" s="230" t="s">
        <v>2124</v>
      </c>
      <c r="G125" s="231" t="s">
        <v>1947</v>
      </c>
      <c r="H125" s="232">
        <v>4</v>
      </c>
      <c r="I125" s="233"/>
      <c r="J125" s="234">
        <f>ROUND(I125*H125,2)</f>
        <v>0</v>
      </c>
      <c r="K125" s="235"/>
      <c r="L125" s="45"/>
      <c r="M125" s="236" t="s">
        <v>1</v>
      </c>
      <c r="N125" s="237" t="s">
        <v>39</v>
      </c>
      <c r="O125" s="92"/>
      <c r="P125" s="238">
        <f>O125*H125</f>
        <v>0</v>
      </c>
      <c r="Q125" s="238">
        <v>0</v>
      </c>
      <c r="R125" s="238">
        <f>Q125*H125</f>
        <v>0</v>
      </c>
      <c r="S125" s="238">
        <v>0</v>
      </c>
      <c r="T125" s="239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40" t="s">
        <v>663</v>
      </c>
      <c r="AT125" s="240" t="s">
        <v>166</v>
      </c>
      <c r="AU125" s="240" t="s">
        <v>83</v>
      </c>
      <c r="AY125" s="18" t="s">
        <v>164</v>
      </c>
      <c r="BE125" s="241">
        <f>IF(N125="základní",J125,0)</f>
        <v>0</v>
      </c>
      <c r="BF125" s="241">
        <f>IF(N125="snížená",J125,0)</f>
        <v>0</v>
      </c>
      <c r="BG125" s="241">
        <f>IF(N125="zákl. přenesená",J125,0)</f>
        <v>0</v>
      </c>
      <c r="BH125" s="241">
        <f>IF(N125="sníž. přenesená",J125,0)</f>
        <v>0</v>
      </c>
      <c r="BI125" s="241">
        <f>IF(N125="nulová",J125,0)</f>
        <v>0</v>
      </c>
      <c r="BJ125" s="18" t="s">
        <v>81</v>
      </c>
      <c r="BK125" s="241">
        <f>ROUND(I125*H125,2)</f>
        <v>0</v>
      </c>
      <c r="BL125" s="18" t="s">
        <v>663</v>
      </c>
      <c r="BM125" s="240" t="s">
        <v>170</v>
      </c>
    </row>
    <row r="126" s="2" customFormat="1" ht="16.5" customHeight="1">
      <c r="A126" s="39"/>
      <c r="B126" s="40"/>
      <c r="C126" s="228" t="s">
        <v>181</v>
      </c>
      <c r="D126" s="228" t="s">
        <v>166</v>
      </c>
      <c r="E126" s="229" t="s">
        <v>2125</v>
      </c>
      <c r="F126" s="230" t="s">
        <v>2126</v>
      </c>
      <c r="G126" s="231" t="s">
        <v>1947</v>
      </c>
      <c r="H126" s="232">
        <v>4</v>
      </c>
      <c r="I126" s="233"/>
      <c r="J126" s="234">
        <f>ROUND(I126*H126,2)</f>
        <v>0</v>
      </c>
      <c r="K126" s="235"/>
      <c r="L126" s="45"/>
      <c r="M126" s="236" t="s">
        <v>1</v>
      </c>
      <c r="N126" s="237" t="s">
        <v>39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663</v>
      </c>
      <c r="AT126" s="240" t="s">
        <v>166</v>
      </c>
      <c r="AU126" s="240" t="s">
        <v>83</v>
      </c>
      <c r="AY126" s="18" t="s">
        <v>164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81</v>
      </c>
      <c r="BK126" s="241">
        <f>ROUND(I126*H126,2)</f>
        <v>0</v>
      </c>
      <c r="BL126" s="18" t="s">
        <v>663</v>
      </c>
      <c r="BM126" s="240" t="s">
        <v>201</v>
      </c>
    </row>
    <row r="127" s="2" customFormat="1" ht="24.15" customHeight="1">
      <c r="A127" s="39"/>
      <c r="B127" s="40"/>
      <c r="C127" s="228" t="s">
        <v>170</v>
      </c>
      <c r="D127" s="228" t="s">
        <v>166</v>
      </c>
      <c r="E127" s="229" t="s">
        <v>2127</v>
      </c>
      <c r="F127" s="230" t="s">
        <v>2128</v>
      </c>
      <c r="G127" s="231" t="s">
        <v>2129</v>
      </c>
      <c r="H127" s="232">
        <v>41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663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663</v>
      </c>
      <c r="BM127" s="240" t="s">
        <v>222</v>
      </c>
    </row>
    <row r="128" s="2" customFormat="1" ht="33" customHeight="1">
      <c r="A128" s="39"/>
      <c r="B128" s="40"/>
      <c r="C128" s="228" t="s">
        <v>194</v>
      </c>
      <c r="D128" s="228" t="s">
        <v>166</v>
      </c>
      <c r="E128" s="229" t="s">
        <v>2130</v>
      </c>
      <c r="F128" s="230" t="s">
        <v>2131</v>
      </c>
      <c r="G128" s="231" t="s">
        <v>2129</v>
      </c>
      <c r="H128" s="232">
        <v>3.1000000000000001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663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663</v>
      </c>
      <c r="BM128" s="240" t="s">
        <v>237</v>
      </c>
    </row>
    <row r="129" s="2" customFormat="1" ht="16.5" customHeight="1">
      <c r="A129" s="39"/>
      <c r="B129" s="40"/>
      <c r="C129" s="228" t="s">
        <v>201</v>
      </c>
      <c r="D129" s="228" t="s">
        <v>166</v>
      </c>
      <c r="E129" s="229" t="s">
        <v>2132</v>
      </c>
      <c r="F129" s="230" t="s">
        <v>2133</v>
      </c>
      <c r="G129" s="231" t="s">
        <v>1947</v>
      </c>
      <c r="H129" s="232">
        <v>2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663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663</v>
      </c>
      <c r="BM129" s="240" t="s">
        <v>8</v>
      </c>
    </row>
    <row r="130" s="2" customFormat="1" ht="24.15" customHeight="1">
      <c r="A130" s="39"/>
      <c r="B130" s="40"/>
      <c r="C130" s="228" t="s">
        <v>216</v>
      </c>
      <c r="D130" s="228" t="s">
        <v>166</v>
      </c>
      <c r="E130" s="229" t="s">
        <v>2134</v>
      </c>
      <c r="F130" s="230" t="s">
        <v>2135</v>
      </c>
      <c r="G130" s="231" t="s">
        <v>1947</v>
      </c>
      <c r="H130" s="232">
        <v>2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663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663</v>
      </c>
      <c r="BM130" s="240" t="s">
        <v>266</v>
      </c>
    </row>
    <row r="131" s="2" customFormat="1" ht="33" customHeight="1">
      <c r="A131" s="39"/>
      <c r="B131" s="40"/>
      <c r="C131" s="228" t="s">
        <v>222</v>
      </c>
      <c r="D131" s="228" t="s">
        <v>166</v>
      </c>
      <c r="E131" s="229" t="s">
        <v>2136</v>
      </c>
      <c r="F131" s="230" t="s">
        <v>2137</v>
      </c>
      <c r="G131" s="231" t="s">
        <v>1947</v>
      </c>
      <c r="H131" s="232">
        <v>1</v>
      </c>
      <c r="I131" s="233"/>
      <c r="J131" s="234">
        <f>ROUND(I131*H131,2)</f>
        <v>0</v>
      </c>
      <c r="K131" s="235"/>
      <c r="L131" s="45"/>
      <c r="M131" s="236" t="s">
        <v>1</v>
      </c>
      <c r="N131" s="237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663</v>
      </c>
      <c r="AT131" s="240" t="s">
        <v>166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663</v>
      </c>
      <c r="BM131" s="240" t="s">
        <v>342</v>
      </c>
    </row>
    <row r="132" s="2" customFormat="1" ht="16.5" customHeight="1">
      <c r="A132" s="39"/>
      <c r="B132" s="40"/>
      <c r="C132" s="228" t="s">
        <v>230</v>
      </c>
      <c r="D132" s="228" t="s">
        <v>166</v>
      </c>
      <c r="E132" s="229" t="s">
        <v>2138</v>
      </c>
      <c r="F132" s="230" t="s">
        <v>2139</v>
      </c>
      <c r="G132" s="231" t="s">
        <v>1947</v>
      </c>
      <c r="H132" s="232">
        <v>1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663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663</v>
      </c>
      <c r="BM132" s="240" t="s">
        <v>354</v>
      </c>
    </row>
    <row r="133" s="2" customFormat="1" ht="24.15" customHeight="1">
      <c r="A133" s="39"/>
      <c r="B133" s="40"/>
      <c r="C133" s="228" t="s">
        <v>237</v>
      </c>
      <c r="D133" s="228" t="s">
        <v>166</v>
      </c>
      <c r="E133" s="229" t="s">
        <v>237</v>
      </c>
      <c r="F133" s="230" t="s">
        <v>2140</v>
      </c>
      <c r="G133" s="231" t="s">
        <v>1947</v>
      </c>
      <c r="H133" s="232">
        <v>3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663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663</v>
      </c>
      <c r="BM133" s="240" t="s">
        <v>265</v>
      </c>
    </row>
    <row r="134" s="2" customFormat="1" ht="21.75" customHeight="1">
      <c r="A134" s="39"/>
      <c r="B134" s="40"/>
      <c r="C134" s="228" t="s">
        <v>247</v>
      </c>
      <c r="D134" s="228" t="s">
        <v>166</v>
      </c>
      <c r="E134" s="229" t="s">
        <v>247</v>
      </c>
      <c r="F134" s="230" t="s">
        <v>2141</v>
      </c>
      <c r="G134" s="231" t="s">
        <v>2110</v>
      </c>
      <c r="H134" s="309"/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663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663</v>
      </c>
      <c r="BM134" s="240" t="s">
        <v>379</v>
      </c>
    </row>
    <row r="135" s="2" customFormat="1" ht="16.5" customHeight="1">
      <c r="A135" s="39"/>
      <c r="B135" s="40"/>
      <c r="C135" s="228" t="s">
        <v>8</v>
      </c>
      <c r="D135" s="228" t="s">
        <v>166</v>
      </c>
      <c r="E135" s="229" t="s">
        <v>8</v>
      </c>
      <c r="F135" s="230" t="s">
        <v>2142</v>
      </c>
      <c r="G135" s="231" t="s">
        <v>2110</v>
      </c>
      <c r="H135" s="309"/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663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663</v>
      </c>
      <c r="BM135" s="240" t="s">
        <v>387</v>
      </c>
    </row>
    <row r="136" s="12" customFormat="1" ht="22.8" customHeight="1">
      <c r="A136" s="12"/>
      <c r="B136" s="212"/>
      <c r="C136" s="213"/>
      <c r="D136" s="214" t="s">
        <v>73</v>
      </c>
      <c r="E136" s="226" t="s">
        <v>2143</v>
      </c>
      <c r="F136" s="226" t="s">
        <v>1764</v>
      </c>
      <c r="G136" s="213"/>
      <c r="H136" s="213"/>
      <c r="I136" s="216"/>
      <c r="J136" s="227">
        <f>BK136</f>
        <v>0</v>
      </c>
      <c r="K136" s="213"/>
      <c r="L136" s="218"/>
      <c r="M136" s="219"/>
      <c r="N136" s="220"/>
      <c r="O136" s="220"/>
      <c r="P136" s="221">
        <f>SUM(P137:P150)</f>
        <v>0</v>
      </c>
      <c r="Q136" s="220"/>
      <c r="R136" s="221">
        <f>SUM(R137:R150)</f>
        <v>0</v>
      </c>
      <c r="S136" s="220"/>
      <c r="T136" s="222">
        <f>SUM(T137:T150)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3" t="s">
        <v>181</v>
      </c>
      <c r="AT136" s="224" t="s">
        <v>73</v>
      </c>
      <c r="AU136" s="224" t="s">
        <v>81</v>
      </c>
      <c r="AY136" s="223" t="s">
        <v>164</v>
      </c>
      <c r="BK136" s="225">
        <f>SUM(BK137:BK150)</f>
        <v>0</v>
      </c>
    </row>
    <row r="137" s="2" customFormat="1" ht="21.75" customHeight="1">
      <c r="A137" s="39"/>
      <c r="B137" s="40"/>
      <c r="C137" s="228" t="s">
        <v>260</v>
      </c>
      <c r="D137" s="228" t="s">
        <v>166</v>
      </c>
      <c r="E137" s="229" t="s">
        <v>260</v>
      </c>
      <c r="F137" s="230" t="s">
        <v>2144</v>
      </c>
      <c r="G137" s="231" t="s">
        <v>2145</v>
      </c>
      <c r="H137" s="232">
        <v>1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663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663</v>
      </c>
      <c r="BM137" s="240" t="s">
        <v>421</v>
      </c>
    </row>
    <row r="138" s="2" customFormat="1" ht="16.5" customHeight="1">
      <c r="A138" s="39"/>
      <c r="B138" s="40"/>
      <c r="C138" s="228" t="s">
        <v>266</v>
      </c>
      <c r="D138" s="228" t="s">
        <v>166</v>
      </c>
      <c r="E138" s="229" t="s">
        <v>266</v>
      </c>
      <c r="F138" s="230" t="s">
        <v>2146</v>
      </c>
      <c r="G138" s="231" t="s">
        <v>240</v>
      </c>
      <c r="H138" s="232">
        <v>42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663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663</v>
      </c>
      <c r="BM138" s="240" t="s">
        <v>431</v>
      </c>
    </row>
    <row r="139" s="2" customFormat="1" ht="16.5" customHeight="1">
      <c r="A139" s="39"/>
      <c r="B139" s="40"/>
      <c r="C139" s="228" t="s">
        <v>291</v>
      </c>
      <c r="D139" s="228" t="s">
        <v>166</v>
      </c>
      <c r="E139" s="229" t="s">
        <v>291</v>
      </c>
      <c r="F139" s="230" t="s">
        <v>2147</v>
      </c>
      <c r="G139" s="231" t="s">
        <v>240</v>
      </c>
      <c r="H139" s="232">
        <v>35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663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663</v>
      </c>
      <c r="BM139" s="240" t="s">
        <v>439</v>
      </c>
    </row>
    <row r="140" s="2" customFormat="1" ht="24.15" customHeight="1">
      <c r="A140" s="39"/>
      <c r="B140" s="40"/>
      <c r="C140" s="228" t="s">
        <v>342</v>
      </c>
      <c r="D140" s="228" t="s">
        <v>166</v>
      </c>
      <c r="E140" s="229" t="s">
        <v>342</v>
      </c>
      <c r="F140" s="230" t="s">
        <v>2148</v>
      </c>
      <c r="G140" s="231" t="s">
        <v>240</v>
      </c>
      <c r="H140" s="232">
        <v>35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663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663</v>
      </c>
      <c r="BM140" s="240" t="s">
        <v>449</v>
      </c>
    </row>
    <row r="141" s="2" customFormat="1" ht="33" customHeight="1">
      <c r="A141" s="39"/>
      <c r="B141" s="40"/>
      <c r="C141" s="228" t="s">
        <v>348</v>
      </c>
      <c r="D141" s="228" t="s">
        <v>166</v>
      </c>
      <c r="E141" s="229" t="s">
        <v>348</v>
      </c>
      <c r="F141" s="230" t="s">
        <v>2149</v>
      </c>
      <c r="G141" s="231" t="s">
        <v>240</v>
      </c>
      <c r="H141" s="232">
        <v>7</v>
      </c>
      <c r="I141" s="233"/>
      <c r="J141" s="234">
        <f>ROUND(I141*H141,2)</f>
        <v>0</v>
      </c>
      <c r="K141" s="235"/>
      <c r="L141" s="45"/>
      <c r="M141" s="236" t="s">
        <v>1</v>
      </c>
      <c r="N141" s="237" t="s">
        <v>39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663</v>
      </c>
      <c r="AT141" s="240" t="s">
        <v>166</v>
      </c>
      <c r="AU141" s="240" t="s">
        <v>83</v>
      </c>
      <c r="AY141" s="18" t="s">
        <v>164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81</v>
      </c>
      <c r="BK141" s="241">
        <f>ROUND(I141*H141,2)</f>
        <v>0</v>
      </c>
      <c r="BL141" s="18" t="s">
        <v>663</v>
      </c>
      <c r="BM141" s="240" t="s">
        <v>487</v>
      </c>
    </row>
    <row r="142" s="2" customFormat="1" ht="16.5" customHeight="1">
      <c r="A142" s="39"/>
      <c r="B142" s="40"/>
      <c r="C142" s="228" t="s">
        <v>354</v>
      </c>
      <c r="D142" s="228" t="s">
        <v>166</v>
      </c>
      <c r="E142" s="229" t="s">
        <v>354</v>
      </c>
      <c r="F142" s="230" t="s">
        <v>2150</v>
      </c>
      <c r="G142" s="231" t="s">
        <v>269</v>
      </c>
      <c r="H142" s="232">
        <v>1.2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663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663</v>
      </c>
      <c r="BM142" s="240" t="s">
        <v>507</v>
      </c>
    </row>
    <row r="143" s="2" customFormat="1" ht="16.5" customHeight="1">
      <c r="A143" s="39"/>
      <c r="B143" s="40"/>
      <c r="C143" s="228" t="s">
        <v>360</v>
      </c>
      <c r="D143" s="228" t="s">
        <v>166</v>
      </c>
      <c r="E143" s="229" t="s">
        <v>360</v>
      </c>
      <c r="F143" s="230" t="s">
        <v>2151</v>
      </c>
      <c r="G143" s="231" t="s">
        <v>1947</v>
      </c>
      <c r="H143" s="232">
        <v>2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663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663</v>
      </c>
      <c r="BM143" s="240" t="s">
        <v>527</v>
      </c>
    </row>
    <row r="144" s="2" customFormat="1" ht="16.5" customHeight="1">
      <c r="A144" s="39"/>
      <c r="B144" s="40"/>
      <c r="C144" s="228" t="s">
        <v>265</v>
      </c>
      <c r="D144" s="228" t="s">
        <v>166</v>
      </c>
      <c r="E144" s="229" t="s">
        <v>265</v>
      </c>
      <c r="F144" s="230" t="s">
        <v>2152</v>
      </c>
      <c r="G144" s="231" t="s">
        <v>1947</v>
      </c>
      <c r="H144" s="232">
        <v>1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663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663</v>
      </c>
      <c r="BM144" s="240" t="s">
        <v>553</v>
      </c>
    </row>
    <row r="145" s="2" customFormat="1" ht="16.5" customHeight="1">
      <c r="A145" s="39"/>
      <c r="B145" s="40"/>
      <c r="C145" s="228" t="s">
        <v>7</v>
      </c>
      <c r="D145" s="228" t="s">
        <v>166</v>
      </c>
      <c r="E145" s="229" t="s">
        <v>7</v>
      </c>
      <c r="F145" s="230" t="s">
        <v>2153</v>
      </c>
      <c r="G145" s="231" t="s">
        <v>240</v>
      </c>
      <c r="H145" s="232">
        <v>7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663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663</v>
      </c>
      <c r="BM145" s="240" t="s">
        <v>565</v>
      </c>
    </row>
    <row r="146" s="2" customFormat="1" ht="16.5" customHeight="1">
      <c r="A146" s="39"/>
      <c r="B146" s="40"/>
      <c r="C146" s="228" t="s">
        <v>379</v>
      </c>
      <c r="D146" s="228" t="s">
        <v>166</v>
      </c>
      <c r="E146" s="229" t="s">
        <v>379</v>
      </c>
      <c r="F146" s="230" t="s">
        <v>2154</v>
      </c>
      <c r="G146" s="231" t="s">
        <v>240</v>
      </c>
      <c r="H146" s="232">
        <v>50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663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663</v>
      </c>
      <c r="BM146" s="240" t="s">
        <v>574</v>
      </c>
    </row>
    <row r="147" s="2" customFormat="1" ht="24.15" customHeight="1">
      <c r="A147" s="39"/>
      <c r="B147" s="40"/>
      <c r="C147" s="228" t="s">
        <v>383</v>
      </c>
      <c r="D147" s="228" t="s">
        <v>166</v>
      </c>
      <c r="E147" s="229" t="s">
        <v>383</v>
      </c>
      <c r="F147" s="230" t="s">
        <v>2155</v>
      </c>
      <c r="G147" s="231" t="s">
        <v>240</v>
      </c>
      <c r="H147" s="232">
        <v>3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663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663</v>
      </c>
      <c r="BM147" s="240" t="s">
        <v>583</v>
      </c>
    </row>
    <row r="148" s="2" customFormat="1" ht="16.5" customHeight="1">
      <c r="A148" s="39"/>
      <c r="B148" s="40"/>
      <c r="C148" s="228" t="s">
        <v>387</v>
      </c>
      <c r="D148" s="228" t="s">
        <v>166</v>
      </c>
      <c r="E148" s="229" t="s">
        <v>387</v>
      </c>
      <c r="F148" s="230" t="s">
        <v>2156</v>
      </c>
      <c r="G148" s="231" t="s">
        <v>1947</v>
      </c>
      <c r="H148" s="232">
        <v>1</v>
      </c>
      <c r="I148" s="233"/>
      <c r="J148" s="234">
        <f>ROUND(I148*H148,2)</f>
        <v>0</v>
      </c>
      <c r="K148" s="235"/>
      <c r="L148" s="45"/>
      <c r="M148" s="236" t="s">
        <v>1</v>
      </c>
      <c r="N148" s="237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663</v>
      </c>
      <c r="AT148" s="240" t="s">
        <v>166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663</v>
      </c>
      <c r="BM148" s="240" t="s">
        <v>598</v>
      </c>
    </row>
    <row r="149" s="2" customFormat="1" ht="24.15" customHeight="1">
      <c r="A149" s="39"/>
      <c r="B149" s="40"/>
      <c r="C149" s="228" t="s">
        <v>391</v>
      </c>
      <c r="D149" s="228" t="s">
        <v>166</v>
      </c>
      <c r="E149" s="229" t="s">
        <v>391</v>
      </c>
      <c r="F149" s="230" t="s">
        <v>2157</v>
      </c>
      <c r="G149" s="231" t="s">
        <v>169</v>
      </c>
      <c r="H149" s="232">
        <v>12.25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663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663</v>
      </c>
      <c r="BM149" s="240" t="s">
        <v>610</v>
      </c>
    </row>
    <row r="150" s="2" customFormat="1" ht="33" customHeight="1">
      <c r="A150" s="39"/>
      <c r="B150" s="40"/>
      <c r="C150" s="228" t="s">
        <v>399</v>
      </c>
      <c r="D150" s="228" t="s">
        <v>166</v>
      </c>
      <c r="E150" s="229" t="s">
        <v>399</v>
      </c>
      <c r="F150" s="230" t="s">
        <v>2158</v>
      </c>
      <c r="G150" s="231" t="s">
        <v>269</v>
      </c>
      <c r="H150" s="232">
        <v>2.4500000000000002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663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663</v>
      </c>
      <c r="BM150" s="240" t="s">
        <v>618</v>
      </c>
    </row>
    <row r="151" s="12" customFormat="1" ht="22.8" customHeight="1">
      <c r="A151" s="12"/>
      <c r="B151" s="212"/>
      <c r="C151" s="213"/>
      <c r="D151" s="214" t="s">
        <v>73</v>
      </c>
      <c r="E151" s="226" t="s">
        <v>2159</v>
      </c>
      <c r="F151" s="226" t="s">
        <v>2160</v>
      </c>
      <c r="G151" s="213"/>
      <c r="H151" s="213"/>
      <c r="I151" s="216"/>
      <c r="J151" s="227">
        <f>BK151</f>
        <v>0</v>
      </c>
      <c r="K151" s="213"/>
      <c r="L151" s="218"/>
      <c r="M151" s="219"/>
      <c r="N151" s="220"/>
      <c r="O151" s="220"/>
      <c r="P151" s="221">
        <f>SUM(P152:P153)</f>
        <v>0</v>
      </c>
      <c r="Q151" s="220"/>
      <c r="R151" s="221">
        <f>SUM(R152:R153)</f>
        <v>0</v>
      </c>
      <c r="S151" s="220"/>
      <c r="T151" s="222">
        <f>SUM(T152:T153)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23" t="s">
        <v>181</v>
      </c>
      <c r="AT151" s="224" t="s">
        <v>73</v>
      </c>
      <c r="AU151" s="224" t="s">
        <v>81</v>
      </c>
      <c r="AY151" s="223" t="s">
        <v>164</v>
      </c>
      <c r="BK151" s="225">
        <f>SUM(BK152:BK153)</f>
        <v>0</v>
      </c>
    </row>
    <row r="152" s="2" customFormat="1" ht="16.5" customHeight="1">
      <c r="A152" s="39"/>
      <c r="B152" s="40"/>
      <c r="C152" s="228" t="s">
        <v>404</v>
      </c>
      <c r="D152" s="228" t="s">
        <v>166</v>
      </c>
      <c r="E152" s="229" t="s">
        <v>404</v>
      </c>
      <c r="F152" s="230" t="s">
        <v>2161</v>
      </c>
      <c r="G152" s="231" t="s">
        <v>1767</v>
      </c>
      <c r="H152" s="232">
        <v>5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663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663</v>
      </c>
      <c r="BM152" s="240" t="s">
        <v>626</v>
      </c>
    </row>
    <row r="153" s="2" customFormat="1" ht="24.15" customHeight="1">
      <c r="A153" s="39"/>
      <c r="B153" s="40"/>
      <c r="C153" s="228" t="s">
        <v>421</v>
      </c>
      <c r="D153" s="228" t="s">
        <v>166</v>
      </c>
      <c r="E153" s="229" t="s">
        <v>421</v>
      </c>
      <c r="F153" s="230" t="s">
        <v>2162</v>
      </c>
      <c r="G153" s="231" t="s">
        <v>2110</v>
      </c>
      <c r="H153" s="309"/>
      <c r="I153" s="233"/>
      <c r="J153" s="234">
        <f>ROUND(I153*H153,2)</f>
        <v>0</v>
      </c>
      <c r="K153" s="235"/>
      <c r="L153" s="45"/>
      <c r="M153" s="236" t="s">
        <v>1</v>
      </c>
      <c r="N153" s="237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663</v>
      </c>
      <c r="AT153" s="240" t="s">
        <v>166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663</v>
      </c>
      <c r="BM153" s="240" t="s">
        <v>636</v>
      </c>
    </row>
    <row r="154" s="12" customFormat="1" ht="22.8" customHeight="1">
      <c r="A154" s="12"/>
      <c r="B154" s="212"/>
      <c r="C154" s="213"/>
      <c r="D154" s="214" t="s">
        <v>73</v>
      </c>
      <c r="E154" s="226" t="s">
        <v>2163</v>
      </c>
      <c r="F154" s="226" t="s">
        <v>2164</v>
      </c>
      <c r="G154" s="213"/>
      <c r="H154" s="213"/>
      <c r="I154" s="216"/>
      <c r="J154" s="227">
        <f>BK154</f>
        <v>0</v>
      </c>
      <c r="K154" s="213"/>
      <c r="L154" s="218"/>
      <c r="M154" s="219"/>
      <c r="N154" s="220"/>
      <c r="O154" s="220"/>
      <c r="P154" s="221">
        <f>SUM(P155:P157)</f>
        <v>0</v>
      </c>
      <c r="Q154" s="220"/>
      <c r="R154" s="221">
        <f>SUM(R155:R157)</f>
        <v>0</v>
      </c>
      <c r="S154" s="220"/>
      <c r="T154" s="222">
        <f>SUM(T155:T157)</f>
        <v>0</v>
      </c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R154" s="223" t="s">
        <v>181</v>
      </c>
      <c r="AT154" s="224" t="s">
        <v>73</v>
      </c>
      <c r="AU154" s="224" t="s">
        <v>81</v>
      </c>
      <c r="AY154" s="223" t="s">
        <v>164</v>
      </c>
      <c r="BK154" s="225">
        <f>SUM(BK155:BK157)</f>
        <v>0</v>
      </c>
    </row>
    <row r="155" s="2" customFormat="1" ht="16.5" customHeight="1">
      <c r="A155" s="39"/>
      <c r="B155" s="40"/>
      <c r="C155" s="228" t="s">
        <v>427</v>
      </c>
      <c r="D155" s="228" t="s">
        <v>166</v>
      </c>
      <c r="E155" s="229" t="s">
        <v>427</v>
      </c>
      <c r="F155" s="230" t="s">
        <v>2165</v>
      </c>
      <c r="G155" s="231" t="s">
        <v>240</v>
      </c>
      <c r="H155" s="232">
        <v>42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663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663</v>
      </c>
      <c r="BM155" s="240" t="s">
        <v>644</v>
      </c>
    </row>
    <row r="156" s="2" customFormat="1" ht="16.5" customHeight="1">
      <c r="A156" s="39"/>
      <c r="B156" s="40"/>
      <c r="C156" s="228" t="s">
        <v>431</v>
      </c>
      <c r="D156" s="228" t="s">
        <v>166</v>
      </c>
      <c r="E156" s="229" t="s">
        <v>431</v>
      </c>
      <c r="F156" s="230" t="s">
        <v>2166</v>
      </c>
      <c r="G156" s="231" t="s">
        <v>1947</v>
      </c>
      <c r="H156" s="232">
        <v>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663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663</v>
      </c>
      <c r="BM156" s="240" t="s">
        <v>655</v>
      </c>
    </row>
    <row r="157" s="2" customFormat="1" ht="33" customHeight="1">
      <c r="A157" s="39"/>
      <c r="B157" s="40"/>
      <c r="C157" s="228" t="s">
        <v>435</v>
      </c>
      <c r="D157" s="228" t="s">
        <v>166</v>
      </c>
      <c r="E157" s="229" t="s">
        <v>435</v>
      </c>
      <c r="F157" s="230" t="s">
        <v>2167</v>
      </c>
      <c r="G157" s="231" t="s">
        <v>1767</v>
      </c>
      <c r="H157" s="232">
        <v>5</v>
      </c>
      <c r="I157" s="233"/>
      <c r="J157" s="234">
        <f>ROUND(I157*H157,2)</f>
        <v>0</v>
      </c>
      <c r="K157" s="235"/>
      <c r="L157" s="45"/>
      <c r="M157" s="304" t="s">
        <v>1</v>
      </c>
      <c r="N157" s="305" t="s">
        <v>39</v>
      </c>
      <c r="O157" s="306"/>
      <c r="P157" s="307">
        <f>O157*H157</f>
        <v>0</v>
      </c>
      <c r="Q157" s="307">
        <v>0</v>
      </c>
      <c r="R157" s="307">
        <f>Q157*H157</f>
        <v>0</v>
      </c>
      <c r="S157" s="307">
        <v>0</v>
      </c>
      <c r="T157" s="308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663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663</v>
      </c>
      <c r="BM157" s="240" t="s">
        <v>663</v>
      </c>
    </row>
    <row r="158" s="2" customFormat="1" ht="6.96" customHeight="1">
      <c r="A158" s="39"/>
      <c r="B158" s="67"/>
      <c r="C158" s="68"/>
      <c r="D158" s="68"/>
      <c r="E158" s="68"/>
      <c r="F158" s="68"/>
      <c r="G158" s="68"/>
      <c r="H158" s="68"/>
      <c r="I158" s="68"/>
      <c r="J158" s="68"/>
      <c r="K158" s="68"/>
      <c r="L158" s="45"/>
      <c r="M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</row>
  </sheetData>
  <sheetProtection sheet="1" autoFilter="0" formatColumns="0" formatRows="0" objects="1" scenarios="1" spinCount="100000" saltValue="/1KQvMPFAnW2MTDBgPnJVN5UbYLJz2dVJFMtd1U4f9M8HiWe+loJb+IpxxgL81Hu874b/8N4t/Mseo5GqcKtgQ==" hashValue="5tdxPZuHQQs5gpYgF9evZoE6GcM6MH6vAWlTxAD1xskL2AGM8uO67q12dzP474zFMfs8B5jPxHZZwnB8NGQnsQ==" algorithmName="SHA-512" password="EC3B"/>
  <autoFilter ref="C120:K157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101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2168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ROUND(J122,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ROUND((SUM(BE122:BE158)),  2)</f>
        <v>0</v>
      </c>
      <c r="G33" s="39"/>
      <c r="H33" s="39"/>
      <c r="I33" s="165">
        <v>0.20999999999999999</v>
      </c>
      <c r="J33" s="164">
        <f>ROUND(((SUM(BE122:BE158))*I33),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ROUND((SUM(BF122:BF158)),  2)</f>
        <v>0</v>
      </c>
      <c r="G34" s="39"/>
      <c r="H34" s="39"/>
      <c r="I34" s="165">
        <v>0.12</v>
      </c>
      <c r="J34" s="164">
        <f>ROUND(((SUM(BF122:BF158))*I34),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ROUND((SUM(BG122:BG158)),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ROUND((SUM(BH122:BH158)),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ROUND((SUM(BI122:BI158)),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D.7 SO 07 - Příjezdová komunikace ke KČS 01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J122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2169</v>
      </c>
      <c r="E97" s="192"/>
      <c r="F97" s="192"/>
      <c r="G97" s="192"/>
      <c r="H97" s="192"/>
      <c r="I97" s="192"/>
      <c r="J97" s="193">
        <f>J123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2170</v>
      </c>
      <c r="E98" s="197"/>
      <c r="F98" s="197"/>
      <c r="G98" s="197"/>
      <c r="H98" s="197"/>
      <c r="I98" s="197"/>
      <c r="J98" s="198">
        <f>J124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1751</v>
      </c>
      <c r="E99" s="197"/>
      <c r="F99" s="197"/>
      <c r="G99" s="197"/>
      <c r="H99" s="197"/>
      <c r="I99" s="197"/>
      <c r="J99" s="198">
        <f>J131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2171</v>
      </c>
      <c r="E100" s="197"/>
      <c r="F100" s="197"/>
      <c r="G100" s="197"/>
      <c r="H100" s="197"/>
      <c r="I100" s="197"/>
      <c r="J100" s="198">
        <f>J145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146</v>
      </c>
      <c r="E101" s="197"/>
      <c r="F101" s="197"/>
      <c r="G101" s="197"/>
      <c r="H101" s="197"/>
      <c r="I101" s="197"/>
      <c r="J101" s="198">
        <f>J153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2172</v>
      </c>
      <c r="E102" s="197"/>
      <c r="F102" s="197"/>
      <c r="G102" s="197"/>
      <c r="H102" s="197"/>
      <c r="I102" s="197"/>
      <c r="J102" s="198">
        <f>J157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149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6.25" customHeight="1">
      <c r="A112" s="39"/>
      <c r="B112" s="40"/>
      <c r="C112" s="41"/>
      <c r="D112" s="41"/>
      <c r="E112" s="184" t="str">
        <f>E7</f>
        <v>Našiměřice - Splašková kanalizace - ÚRS I/2026-úprava po připomínkách uchazečů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133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6.5" customHeight="1">
      <c r="A114" s="39"/>
      <c r="B114" s="40"/>
      <c r="C114" s="41"/>
      <c r="D114" s="41"/>
      <c r="E114" s="77" t="str">
        <f>E9</f>
        <v>D.7 SO 07 - Příjezdová komunikace ke KČS 01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20</v>
      </c>
      <c r="D116" s="41"/>
      <c r="E116" s="41"/>
      <c r="F116" s="28" t="str">
        <f>F12</f>
        <v>Našiměřice</v>
      </c>
      <c r="G116" s="41"/>
      <c r="H116" s="41"/>
      <c r="I116" s="33" t="s">
        <v>22</v>
      </c>
      <c r="J116" s="80" t="str">
        <f>IF(J12="","",J12)</f>
        <v>19. 6. 2026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24</v>
      </c>
      <c r="D118" s="41"/>
      <c r="E118" s="41"/>
      <c r="F118" s="28" t="str">
        <f>E15</f>
        <v xml:space="preserve"> </v>
      </c>
      <c r="G118" s="41"/>
      <c r="H118" s="41"/>
      <c r="I118" s="33" t="s">
        <v>30</v>
      </c>
      <c r="J118" s="37" t="str">
        <f>E21</f>
        <v xml:space="preserve"> 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5.15" customHeight="1">
      <c r="A119" s="39"/>
      <c r="B119" s="40"/>
      <c r="C119" s="33" t="s">
        <v>28</v>
      </c>
      <c r="D119" s="41"/>
      <c r="E119" s="41"/>
      <c r="F119" s="28" t="str">
        <f>IF(E18="","",E18)</f>
        <v>Vyplň údaj</v>
      </c>
      <c r="G119" s="41"/>
      <c r="H119" s="41"/>
      <c r="I119" s="33" t="s">
        <v>32</v>
      </c>
      <c r="J119" s="37" t="str">
        <f>E24</f>
        <v xml:space="preserve"> 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0.32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1" customFormat="1" ht="29.28" customHeight="1">
      <c r="A121" s="200"/>
      <c r="B121" s="201"/>
      <c r="C121" s="202" t="s">
        <v>150</v>
      </c>
      <c r="D121" s="203" t="s">
        <v>59</v>
      </c>
      <c r="E121" s="203" t="s">
        <v>55</v>
      </c>
      <c r="F121" s="203" t="s">
        <v>56</v>
      </c>
      <c r="G121" s="203" t="s">
        <v>151</v>
      </c>
      <c r="H121" s="203" t="s">
        <v>152</v>
      </c>
      <c r="I121" s="203" t="s">
        <v>153</v>
      </c>
      <c r="J121" s="204" t="s">
        <v>137</v>
      </c>
      <c r="K121" s="205" t="s">
        <v>154</v>
      </c>
      <c r="L121" s="206"/>
      <c r="M121" s="101" t="s">
        <v>1</v>
      </c>
      <c r="N121" s="102" t="s">
        <v>38</v>
      </c>
      <c r="O121" s="102" t="s">
        <v>155</v>
      </c>
      <c r="P121" s="102" t="s">
        <v>156</v>
      </c>
      <c r="Q121" s="102" t="s">
        <v>157</v>
      </c>
      <c r="R121" s="102" t="s">
        <v>158</v>
      </c>
      <c r="S121" s="102" t="s">
        <v>159</v>
      </c>
      <c r="T121" s="103" t="s">
        <v>160</v>
      </c>
      <c r="U121" s="200"/>
      <c r="V121" s="200"/>
      <c r="W121" s="200"/>
      <c r="X121" s="200"/>
      <c r="Y121" s="200"/>
      <c r="Z121" s="200"/>
      <c r="AA121" s="200"/>
      <c r="AB121" s="200"/>
      <c r="AC121" s="200"/>
      <c r="AD121" s="200"/>
      <c r="AE121" s="200"/>
    </row>
    <row r="122" s="2" customFormat="1" ht="22.8" customHeight="1">
      <c r="A122" s="39"/>
      <c r="B122" s="40"/>
      <c r="C122" s="108" t="s">
        <v>161</v>
      </c>
      <c r="D122" s="41"/>
      <c r="E122" s="41"/>
      <c r="F122" s="41"/>
      <c r="G122" s="41"/>
      <c r="H122" s="41"/>
      <c r="I122" s="41"/>
      <c r="J122" s="207">
        <f>BK122</f>
        <v>0</v>
      </c>
      <c r="K122" s="41"/>
      <c r="L122" s="45"/>
      <c r="M122" s="104"/>
      <c r="N122" s="208"/>
      <c r="O122" s="105"/>
      <c r="P122" s="209">
        <f>P123</f>
        <v>0</v>
      </c>
      <c r="Q122" s="105"/>
      <c r="R122" s="209">
        <f>R123</f>
        <v>0</v>
      </c>
      <c r="S122" s="105"/>
      <c r="T122" s="210">
        <f>T123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73</v>
      </c>
      <c r="AU122" s="18" t="s">
        <v>139</v>
      </c>
      <c r="BK122" s="211">
        <f>BK123</f>
        <v>0</v>
      </c>
    </row>
    <row r="123" s="12" customFormat="1" ht="25.92" customHeight="1">
      <c r="A123" s="12"/>
      <c r="B123" s="212"/>
      <c r="C123" s="213"/>
      <c r="D123" s="214" t="s">
        <v>73</v>
      </c>
      <c r="E123" s="215" t="s">
        <v>162</v>
      </c>
      <c r="F123" s="215" t="s">
        <v>162</v>
      </c>
      <c r="G123" s="213"/>
      <c r="H123" s="213"/>
      <c r="I123" s="216"/>
      <c r="J123" s="217">
        <f>BK123</f>
        <v>0</v>
      </c>
      <c r="K123" s="213"/>
      <c r="L123" s="218"/>
      <c r="M123" s="219"/>
      <c r="N123" s="220"/>
      <c r="O123" s="220"/>
      <c r="P123" s="221">
        <f>P124+P131+P145+P153+P157</f>
        <v>0</v>
      </c>
      <c r="Q123" s="220"/>
      <c r="R123" s="221">
        <f>R124+R131+R145+R153+R157</f>
        <v>0</v>
      </c>
      <c r="S123" s="220"/>
      <c r="T123" s="222">
        <f>T124+T131+T145+T153+T157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3" t="s">
        <v>81</v>
      </c>
      <c r="AT123" s="224" t="s">
        <v>73</v>
      </c>
      <c r="AU123" s="224" t="s">
        <v>12</v>
      </c>
      <c r="AY123" s="223" t="s">
        <v>164</v>
      </c>
      <c r="BK123" s="225">
        <f>BK124+BK131+BK145+BK153+BK157</f>
        <v>0</v>
      </c>
    </row>
    <row r="124" s="12" customFormat="1" ht="22.8" customHeight="1">
      <c r="A124" s="12"/>
      <c r="B124" s="212"/>
      <c r="C124" s="213"/>
      <c r="D124" s="214" t="s">
        <v>73</v>
      </c>
      <c r="E124" s="226" t="s">
        <v>12</v>
      </c>
      <c r="F124" s="226" t="s">
        <v>2173</v>
      </c>
      <c r="G124" s="213"/>
      <c r="H124" s="213"/>
      <c r="I124" s="216"/>
      <c r="J124" s="227">
        <f>BK124</f>
        <v>0</v>
      </c>
      <c r="K124" s="213"/>
      <c r="L124" s="218"/>
      <c r="M124" s="219"/>
      <c r="N124" s="220"/>
      <c r="O124" s="220"/>
      <c r="P124" s="221">
        <f>SUM(P125:P130)</f>
        <v>0</v>
      </c>
      <c r="Q124" s="220"/>
      <c r="R124" s="221">
        <f>SUM(R125:R130)</f>
        <v>0</v>
      </c>
      <c r="S124" s="220"/>
      <c r="T124" s="222">
        <f>SUM(T125:T130)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3" t="s">
        <v>81</v>
      </c>
      <c r="AT124" s="224" t="s">
        <v>73</v>
      </c>
      <c r="AU124" s="224" t="s">
        <v>81</v>
      </c>
      <c r="AY124" s="223" t="s">
        <v>164</v>
      </c>
      <c r="BK124" s="225">
        <f>SUM(BK125:BK130)</f>
        <v>0</v>
      </c>
    </row>
    <row r="125" s="2" customFormat="1" ht="16.5" customHeight="1">
      <c r="A125" s="39"/>
      <c r="B125" s="40"/>
      <c r="C125" s="228" t="s">
        <v>81</v>
      </c>
      <c r="D125" s="228" t="s">
        <v>166</v>
      </c>
      <c r="E125" s="229" t="s">
        <v>2174</v>
      </c>
      <c r="F125" s="230" t="s">
        <v>2175</v>
      </c>
      <c r="G125" s="231" t="s">
        <v>2176</v>
      </c>
      <c r="H125" s="232">
        <v>1</v>
      </c>
      <c r="I125" s="233"/>
      <c r="J125" s="234">
        <f>ROUND(I125*H125,2)</f>
        <v>0</v>
      </c>
      <c r="K125" s="235"/>
      <c r="L125" s="45"/>
      <c r="M125" s="236" t="s">
        <v>1</v>
      </c>
      <c r="N125" s="237" t="s">
        <v>39</v>
      </c>
      <c r="O125" s="92"/>
      <c r="P125" s="238">
        <f>O125*H125</f>
        <v>0</v>
      </c>
      <c r="Q125" s="238">
        <v>0</v>
      </c>
      <c r="R125" s="238">
        <f>Q125*H125</f>
        <v>0</v>
      </c>
      <c r="S125" s="238">
        <v>0</v>
      </c>
      <c r="T125" s="239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40" t="s">
        <v>170</v>
      </c>
      <c r="AT125" s="240" t="s">
        <v>166</v>
      </c>
      <c r="AU125" s="240" t="s">
        <v>83</v>
      </c>
      <c r="AY125" s="18" t="s">
        <v>164</v>
      </c>
      <c r="BE125" s="241">
        <f>IF(N125="základní",J125,0)</f>
        <v>0</v>
      </c>
      <c r="BF125" s="241">
        <f>IF(N125="snížená",J125,0)</f>
        <v>0</v>
      </c>
      <c r="BG125" s="241">
        <f>IF(N125="zákl. přenesená",J125,0)</f>
        <v>0</v>
      </c>
      <c r="BH125" s="241">
        <f>IF(N125="sníž. přenesená",J125,0)</f>
        <v>0</v>
      </c>
      <c r="BI125" s="241">
        <f>IF(N125="nulová",J125,0)</f>
        <v>0</v>
      </c>
      <c r="BJ125" s="18" t="s">
        <v>81</v>
      </c>
      <c r="BK125" s="241">
        <f>ROUND(I125*H125,2)</f>
        <v>0</v>
      </c>
      <c r="BL125" s="18" t="s">
        <v>170</v>
      </c>
      <c r="BM125" s="240" t="s">
        <v>83</v>
      </c>
    </row>
    <row r="126" s="2" customFormat="1" ht="16.5" customHeight="1">
      <c r="A126" s="39"/>
      <c r="B126" s="40"/>
      <c r="C126" s="228" t="s">
        <v>83</v>
      </c>
      <c r="D126" s="228" t="s">
        <v>166</v>
      </c>
      <c r="E126" s="229" t="s">
        <v>2177</v>
      </c>
      <c r="F126" s="230" t="s">
        <v>2178</v>
      </c>
      <c r="G126" s="231" t="s">
        <v>2176</v>
      </c>
      <c r="H126" s="232">
        <v>1</v>
      </c>
      <c r="I126" s="233"/>
      <c r="J126" s="234">
        <f>ROUND(I126*H126,2)</f>
        <v>0</v>
      </c>
      <c r="K126" s="235"/>
      <c r="L126" s="45"/>
      <c r="M126" s="236" t="s">
        <v>1</v>
      </c>
      <c r="N126" s="237" t="s">
        <v>39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170</v>
      </c>
      <c r="AT126" s="240" t="s">
        <v>166</v>
      </c>
      <c r="AU126" s="240" t="s">
        <v>83</v>
      </c>
      <c r="AY126" s="18" t="s">
        <v>164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81</v>
      </c>
      <c r="BK126" s="241">
        <f>ROUND(I126*H126,2)</f>
        <v>0</v>
      </c>
      <c r="BL126" s="18" t="s">
        <v>170</v>
      </c>
      <c r="BM126" s="240" t="s">
        <v>170</v>
      </c>
    </row>
    <row r="127" s="2" customFormat="1" ht="16.5" customHeight="1">
      <c r="A127" s="39"/>
      <c r="B127" s="40"/>
      <c r="C127" s="228" t="s">
        <v>181</v>
      </c>
      <c r="D127" s="228" t="s">
        <v>166</v>
      </c>
      <c r="E127" s="229" t="s">
        <v>2179</v>
      </c>
      <c r="F127" s="230" t="s">
        <v>2180</v>
      </c>
      <c r="G127" s="231" t="s">
        <v>2176</v>
      </c>
      <c r="H127" s="232">
        <v>1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170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170</v>
      </c>
      <c r="BM127" s="240" t="s">
        <v>201</v>
      </c>
    </row>
    <row r="128" s="2" customFormat="1" ht="16.5" customHeight="1">
      <c r="A128" s="39"/>
      <c r="B128" s="40"/>
      <c r="C128" s="228" t="s">
        <v>170</v>
      </c>
      <c r="D128" s="228" t="s">
        <v>166</v>
      </c>
      <c r="E128" s="229" t="s">
        <v>2181</v>
      </c>
      <c r="F128" s="230" t="s">
        <v>2182</v>
      </c>
      <c r="G128" s="231" t="s">
        <v>2176</v>
      </c>
      <c r="H128" s="232">
        <v>1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170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170</v>
      </c>
      <c r="BM128" s="240" t="s">
        <v>222</v>
      </c>
    </row>
    <row r="129" s="2" customFormat="1" ht="16.5" customHeight="1">
      <c r="A129" s="39"/>
      <c r="B129" s="40"/>
      <c r="C129" s="228" t="s">
        <v>194</v>
      </c>
      <c r="D129" s="228" t="s">
        <v>166</v>
      </c>
      <c r="E129" s="229" t="s">
        <v>2183</v>
      </c>
      <c r="F129" s="230" t="s">
        <v>2184</v>
      </c>
      <c r="G129" s="231" t="s">
        <v>2176</v>
      </c>
      <c r="H129" s="232">
        <v>1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170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170</v>
      </c>
      <c r="BM129" s="240" t="s">
        <v>237</v>
      </c>
    </row>
    <row r="130" s="2" customFormat="1" ht="16.5" customHeight="1">
      <c r="A130" s="39"/>
      <c r="B130" s="40"/>
      <c r="C130" s="228" t="s">
        <v>201</v>
      </c>
      <c r="D130" s="228" t="s">
        <v>166</v>
      </c>
      <c r="E130" s="229" t="s">
        <v>2185</v>
      </c>
      <c r="F130" s="230" t="s">
        <v>2186</v>
      </c>
      <c r="G130" s="231" t="s">
        <v>2176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8</v>
      </c>
    </row>
    <row r="131" s="12" customFormat="1" ht="22.8" customHeight="1">
      <c r="A131" s="12"/>
      <c r="B131" s="212"/>
      <c r="C131" s="213"/>
      <c r="D131" s="214" t="s">
        <v>73</v>
      </c>
      <c r="E131" s="226" t="s">
        <v>81</v>
      </c>
      <c r="F131" s="226" t="s">
        <v>1764</v>
      </c>
      <c r="G131" s="213"/>
      <c r="H131" s="213"/>
      <c r="I131" s="216"/>
      <c r="J131" s="227">
        <f>BK131</f>
        <v>0</v>
      </c>
      <c r="K131" s="213"/>
      <c r="L131" s="218"/>
      <c r="M131" s="219"/>
      <c r="N131" s="220"/>
      <c r="O131" s="220"/>
      <c r="P131" s="221">
        <f>SUM(P132:P144)</f>
        <v>0</v>
      </c>
      <c r="Q131" s="220"/>
      <c r="R131" s="221">
        <f>SUM(R132:R144)</f>
        <v>0</v>
      </c>
      <c r="S131" s="220"/>
      <c r="T131" s="222">
        <f>SUM(T132:T144)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3" t="s">
        <v>81</v>
      </c>
      <c r="AT131" s="224" t="s">
        <v>73</v>
      </c>
      <c r="AU131" s="224" t="s">
        <v>81</v>
      </c>
      <c r="AY131" s="223" t="s">
        <v>164</v>
      </c>
      <c r="BK131" s="225">
        <f>SUM(BK132:BK144)</f>
        <v>0</v>
      </c>
    </row>
    <row r="132" s="2" customFormat="1" ht="21.75" customHeight="1">
      <c r="A132" s="39"/>
      <c r="B132" s="40"/>
      <c r="C132" s="228" t="s">
        <v>216</v>
      </c>
      <c r="D132" s="228" t="s">
        <v>166</v>
      </c>
      <c r="E132" s="229" t="s">
        <v>2187</v>
      </c>
      <c r="F132" s="230" t="s">
        <v>2188</v>
      </c>
      <c r="G132" s="231" t="s">
        <v>2189</v>
      </c>
      <c r="H132" s="232">
        <v>1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170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170</v>
      </c>
      <c r="BM132" s="240" t="s">
        <v>266</v>
      </c>
    </row>
    <row r="133" s="2" customFormat="1" ht="21.75" customHeight="1">
      <c r="A133" s="39"/>
      <c r="B133" s="40"/>
      <c r="C133" s="228" t="s">
        <v>222</v>
      </c>
      <c r="D133" s="228" t="s">
        <v>166</v>
      </c>
      <c r="E133" s="229" t="s">
        <v>2190</v>
      </c>
      <c r="F133" s="230" t="s">
        <v>2191</v>
      </c>
      <c r="G133" s="231" t="s">
        <v>169</v>
      </c>
      <c r="H133" s="232">
        <v>80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170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170</v>
      </c>
      <c r="BM133" s="240" t="s">
        <v>342</v>
      </c>
    </row>
    <row r="134" s="2" customFormat="1" ht="16.5" customHeight="1">
      <c r="A134" s="39"/>
      <c r="B134" s="40"/>
      <c r="C134" s="228" t="s">
        <v>230</v>
      </c>
      <c r="D134" s="228" t="s">
        <v>166</v>
      </c>
      <c r="E134" s="229" t="s">
        <v>2192</v>
      </c>
      <c r="F134" s="230" t="s">
        <v>2193</v>
      </c>
      <c r="G134" s="231" t="s">
        <v>2194</v>
      </c>
      <c r="H134" s="232">
        <v>127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170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170</v>
      </c>
      <c r="BM134" s="240" t="s">
        <v>354</v>
      </c>
    </row>
    <row r="135" s="2" customFormat="1" ht="21.75" customHeight="1">
      <c r="A135" s="39"/>
      <c r="B135" s="40"/>
      <c r="C135" s="228" t="s">
        <v>237</v>
      </c>
      <c r="D135" s="228" t="s">
        <v>166</v>
      </c>
      <c r="E135" s="229" t="s">
        <v>2195</v>
      </c>
      <c r="F135" s="230" t="s">
        <v>2196</v>
      </c>
      <c r="G135" s="231" t="s">
        <v>2194</v>
      </c>
      <c r="H135" s="232">
        <v>127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265</v>
      </c>
    </row>
    <row r="136" s="2" customFormat="1" ht="16.5" customHeight="1">
      <c r="A136" s="39"/>
      <c r="B136" s="40"/>
      <c r="C136" s="228" t="s">
        <v>247</v>
      </c>
      <c r="D136" s="228" t="s">
        <v>166</v>
      </c>
      <c r="E136" s="229" t="s">
        <v>2197</v>
      </c>
      <c r="F136" s="230" t="s">
        <v>2198</v>
      </c>
      <c r="G136" s="231" t="s">
        <v>2194</v>
      </c>
      <c r="H136" s="232">
        <v>63.5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170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170</v>
      </c>
      <c r="BM136" s="240" t="s">
        <v>379</v>
      </c>
    </row>
    <row r="137" s="2" customFormat="1" ht="21.75" customHeight="1">
      <c r="A137" s="39"/>
      <c r="B137" s="40"/>
      <c r="C137" s="228" t="s">
        <v>8</v>
      </c>
      <c r="D137" s="228" t="s">
        <v>166</v>
      </c>
      <c r="E137" s="229" t="s">
        <v>1801</v>
      </c>
      <c r="F137" s="230" t="s">
        <v>2199</v>
      </c>
      <c r="G137" s="231" t="s">
        <v>2194</v>
      </c>
      <c r="H137" s="232">
        <v>127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170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170</v>
      </c>
      <c r="BM137" s="240" t="s">
        <v>387</v>
      </c>
    </row>
    <row r="138" s="2" customFormat="1" ht="21.75" customHeight="1">
      <c r="A138" s="39"/>
      <c r="B138" s="40"/>
      <c r="C138" s="228" t="s">
        <v>260</v>
      </c>
      <c r="D138" s="228" t="s">
        <v>166</v>
      </c>
      <c r="E138" s="229" t="s">
        <v>1804</v>
      </c>
      <c r="F138" s="230" t="s">
        <v>2200</v>
      </c>
      <c r="G138" s="231" t="s">
        <v>2194</v>
      </c>
      <c r="H138" s="232">
        <v>508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170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170</v>
      </c>
      <c r="BM138" s="240" t="s">
        <v>399</v>
      </c>
    </row>
    <row r="139" s="13" customFormat="1">
      <c r="A139" s="13"/>
      <c r="B139" s="242"/>
      <c r="C139" s="243"/>
      <c r="D139" s="244" t="s">
        <v>172</v>
      </c>
      <c r="E139" s="245" t="s">
        <v>1</v>
      </c>
      <c r="F139" s="246" t="s">
        <v>2201</v>
      </c>
      <c r="G139" s="243"/>
      <c r="H139" s="247">
        <v>508</v>
      </c>
      <c r="I139" s="248"/>
      <c r="J139" s="243"/>
      <c r="K139" s="243"/>
      <c r="L139" s="249"/>
      <c r="M139" s="250"/>
      <c r="N139" s="251"/>
      <c r="O139" s="251"/>
      <c r="P139" s="251"/>
      <c r="Q139" s="251"/>
      <c r="R139" s="251"/>
      <c r="S139" s="251"/>
      <c r="T139" s="252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53" t="s">
        <v>172</v>
      </c>
      <c r="AU139" s="253" t="s">
        <v>83</v>
      </c>
      <c r="AV139" s="13" t="s">
        <v>83</v>
      </c>
      <c r="AW139" s="13" t="s">
        <v>31</v>
      </c>
      <c r="AX139" s="13" t="s">
        <v>81</v>
      </c>
      <c r="AY139" s="253" t="s">
        <v>164</v>
      </c>
    </row>
    <row r="140" s="2" customFormat="1" ht="21.75" customHeight="1">
      <c r="A140" s="39"/>
      <c r="B140" s="40"/>
      <c r="C140" s="228" t="s">
        <v>266</v>
      </c>
      <c r="D140" s="228" t="s">
        <v>166</v>
      </c>
      <c r="E140" s="229" t="s">
        <v>2202</v>
      </c>
      <c r="F140" s="230" t="s">
        <v>2203</v>
      </c>
      <c r="G140" s="231" t="s">
        <v>2194</v>
      </c>
      <c r="H140" s="232">
        <v>5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421</v>
      </c>
    </row>
    <row r="141" s="2" customFormat="1" ht="16.5" customHeight="1">
      <c r="A141" s="39"/>
      <c r="B141" s="40"/>
      <c r="C141" s="228" t="s">
        <v>291</v>
      </c>
      <c r="D141" s="228" t="s">
        <v>166</v>
      </c>
      <c r="E141" s="229" t="s">
        <v>2204</v>
      </c>
      <c r="F141" s="230" t="s">
        <v>2205</v>
      </c>
      <c r="G141" s="231" t="s">
        <v>446</v>
      </c>
      <c r="H141" s="232">
        <v>10</v>
      </c>
      <c r="I141" s="233"/>
      <c r="J141" s="234">
        <f>ROUND(I141*H141,2)</f>
        <v>0</v>
      </c>
      <c r="K141" s="235"/>
      <c r="L141" s="45"/>
      <c r="M141" s="236" t="s">
        <v>1</v>
      </c>
      <c r="N141" s="237" t="s">
        <v>39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170</v>
      </c>
      <c r="AT141" s="240" t="s">
        <v>166</v>
      </c>
      <c r="AU141" s="240" t="s">
        <v>83</v>
      </c>
      <c r="AY141" s="18" t="s">
        <v>164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81</v>
      </c>
      <c r="BK141" s="241">
        <f>ROUND(I141*H141,2)</f>
        <v>0</v>
      </c>
      <c r="BL141" s="18" t="s">
        <v>170</v>
      </c>
      <c r="BM141" s="240" t="s">
        <v>431</v>
      </c>
    </row>
    <row r="142" s="2" customFormat="1" ht="21.75" customHeight="1">
      <c r="A142" s="39"/>
      <c r="B142" s="40"/>
      <c r="C142" s="228" t="s">
        <v>342</v>
      </c>
      <c r="D142" s="228" t="s">
        <v>166</v>
      </c>
      <c r="E142" s="229" t="s">
        <v>1807</v>
      </c>
      <c r="F142" s="230" t="s">
        <v>2206</v>
      </c>
      <c r="G142" s="231" t="s">
        <v>2194</v>
      </c>
      <c r="H142" s="232">
        <v>127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170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170</v>
      </c>
      <c r="BM142" s="240" t="s">
        <v>439</v>
      </c>
    </row>
    <row r="143" s="2" customFormat="1" ht="24.15" customHeight="1">
      <c r="A143" s="39"/>
      <c r="B143" s="40"/>
      <c r="C143" s="228" t="s">
        <v>348</v>
      </c>
      <c r="D143" s="228" t="s">
        <v>166</v>
      </c>
      <c r="E143" s="229" t="s">
        <v>2207</v>
      </c>
      <c r="F143" s="230" t="s">
        <v>2208</v>
      </c>
      <c r="G143" s="231" t="s">
        <v>446</v>
      </c>
      <c r="H143" s="232">
        <v>254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170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170</v>
      </c>
      <c r="BM143" s="240" t="s">
        <v>449</v>
      </c>
    </row>
    <row r="144" s="2" customFormat="1" ht="21.75" customHeight="1">
      <c r="A144" s="39"/>
      <c r="B144" s="40"/>
      <c r="C144" s="228" t="s">
        <v>354</v>
      </c>
      <c r="D144" s="228" t="s">
        <v>166</v>
      </c>
      <c r="E144" s="229" t="s">
        <v>2209</v>
      </c>
      <c r="F144" s="230" t="s">
        <v>2210</v>
      </c>
      <c r="G144" s="231" t="s">
        <v>169</v>
      </c>
      <c r="H144" s="232">
        <v>218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170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170</v>
      </c>
      <c r="BM144" s="240" t="s">
        <v>487</v>
      </c>
    </row>
    <row r="145" s="12" customFormat="1" ht="22.8" customHeight="1">
      <c r="A145" s="12"/>
      <c r="B145" s="212"/>
      <c r="C145" s="213"/>
      <c r="D145" s="214" t="s">
        <v>73</v>
      </c>
      <c r="E145" s="226" t="s">
        <v>194</v>
      </c>
      <c r="F145" s="226" t="s">
        <v>2211</v>
      </c>
      <c r="G145" s="213"/>
      <c r="H145" s="213"/>
      <c r="I145" s="216"/>
      <c r="J145" s="227">
        <f>BK145</f>
        <v>0</v>
      </c>
      <c r="K145" s="213"/>
      <c r="L145" s="218"/>
      <c r="M145" s="219"/>
      <c r="N145" s="220"/>
      <c r="O145" s="220"/>
      <c r="P145" s="221">
        <f>SUM(P146:P152)</f>
        <v>0</v>
      </c>
      <c r="Q145" s="220"/>
      <c r="R145" s="221">
        <f>SUM(R146:R152)</f>
        <v>0</v>
      </c>
      <c r="S145" s="220"/>
      <c r="T145" s="222">
        <f>SUM(T146:T152)</f>
        <v>0</v>
      </c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R145" s="223" t="s">
        <v>81</v>
      </c>
      <c r="AT145" s="224" t="s">
        <v>73</v>
      </c>
      <c r="AU145" s="224" t="s">
        <v>81</v>
      </c>
      <c r="AY145" s="223" t="s">
        <v>164</v>
      </c>
      <c r="BK145" s="225">
        <f>SUM(BK146:BK152)</f>
        <v>0</v>
      </c>
    </row>
    <row r="146" s="2" customFormat="1" ht="24.15" customHeight="1">
      <c r="A146" s="39"/>
      <c r="B146" s="40"/>
      <c r="C146" s="228" t="s">
        <v>360</v>
      </c>
      <c r="D146" s="228" t="s">
        <v>166</v>
      </c>
      <c r="E146" s="229" t="s">
        <v>2212</v>
      </c>
      <c r="F146" s="230" t="s">
        <v>2213</v>
      </c>
      <c r="G146" s="231" t="s">
        <v>169</v>
      </c>
      <c r="H146" s="232">
        <v>171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170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170</v>
      </c>
      <c r="BM146" s="240" t="s">
        <v>507</v>
      </c>
    </row>
    <row r="147" s="2" customFormat="1" ht="24.15" customHeight="1">
      <c r="A147" s="39"/>
      <c r="B147" s="40"/>
      <c r="C147" s="228" t="s">
        <v>265</v>
      </c>
      <c r="D147" s="228" t="s">
        <v>166</v>
      </c>
      <c r="E147" s="229" t="s">
        <v>2214</v>
      </c>
      <c r="F147" s="230" t="s">
        <v>2215</v>
      </c>
      <c r="G147" s="231" t="s">
        <v>169</v>
      </c>
      <c r="H147" s="232">
        <v>218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170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170</v>
      </c>
      <c r="BM147" s="240" t="s">
        <v>527</v>
      </c>
    </row>
    <row r="148" s="2" customFormat="1" ht="24.15" customHeight="1">
      <c r="A148" s="39"/>
      <c r="B148" s="40"/>
      <c r="C148" s="228" t="s">
        <v>7</v>
      </c>
      <c r="D148" s="228" t="s">
        <v>166</v>
      </c>
      <c r="E148" s="229" t="s">
        <v>2214</v>
      </c>
      <c r="F148" s="230" t="s">
        <v>2215</v>
      </c>
      <c r="G148" s="231" t="s">
        <v>169</v>
      </c>
      <c r="H148" s="232">
        <v>171</v>
      </c>
      <c r="I148" s="233"/>
      <c r="J148" s="234">
        <f>ROUND(I148*H148,2)</f>
        <v>0</v>
      </c>
      <c r="K148" s="235"/>
      <c r="L148" s="45"/>
      <c r="M148" s="236" t="s">
        <v>1</v>
      </c>
      <c r="N148" s="237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170</v>
      </c>
      <c r="AT148" s="240" t="s">
        <v>166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170</v>
      </c>
      <c r="BM148" s="240" t="s">
        <v>553</v>
      </c>
    </row>
    <row r="149" s="2" customFormat="1" ht="21.75" customHeight="1">
      <c r="A149" s="39"/>
      <c r="B149" s="40"/>
      <c r="C149" s="228" t="s">
        <v>379</v>
      </c>
      <c r="D149" s="228" t="s">
        <v>166</v>
      </c>
      <c r="E149" s="229" t="s">
        <v>2216</v>
      </c>
      <c r="F149" s="230" t="s">
        <v>2217</v>
      </c>
      <c r="G149" s="231" t="s">
        <v>169</v>
      </c>
      <c r="H149" s="232">
        <v>171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170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170</v>
      </c>
      <c r="BM149" s="240" t="s">
        <v>565</v>
      </c>
    </row>
    <row r="150" s="2" customFormat="1" ht="16.5" customHeight="1">
      <c r="A150" s="39"/>
      <c r="B150" s="40"/>
      <c r="C150" s="228" t="s">
        <v>383</v>
      </c>
      <c r="D150" s="228" t="s">
        <v>166</v>
      </c>
      <c r="E150" s="229" t="s">
        <v>2218</v>
      </c>
      <c r="F150" s="230" t="s">
        <v>2219</v>
      </c>
      <c r="G150" s="231" t="s">
        <v>169</v>
      </c>
      <c r="H150" s="232">
        <v>171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574</v>
      </c>
    </row>
    <row r="151" s="2" customFormat="1" ht="21.75" customHeight="1">
      <c r="A151" s="39"/>
      <c r="B151" s="40"/>
      <c r="C151" s="228" t="s">
        <v>387</v>
      </c>
      <c r="D151" s="228" t="s">
        <v>166</v>
      </c>
      <c r="E151" s="229" t="s">
        <v>2220</v>
      </c>
      <c r="F151" s="230" t="s">
        <v>2221</v>
      </c>
      <c r="G151" s="231" t="s">
        <v>169</v>
      </c>
      <c r="H151" s="232">
        <v>171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170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170</v>
      </c>
      <c r="BM151" s="240" t="s">
        <v>583</v>
      </c>
    </row>
    <row r="152" s="2" customFormat="1" ht="21.75" customHeight="1">
      <c r="A152" s="39"/>
      <c r="B152" s="40"/>
      <c r="C152" s="228" t="s">
        <v>391</v>
      </c>
      <c r="D152" s="228" t="s">
        <v>166</v>
      </c>
      <c r="E152" s="229" t="s">
        <v>2222</v>
      </c>
      <c r="F152" s="230" t="s">
        <v>2223</v>
      </c>
      <c r="G152" s="231" t="s">
        <v>169</v>
      </c>
      <c r="H152" s="232">
        <v>47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170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170</v>
      </c>
      <c r="BM152" s="240" t="s">
        <v>598</v>
      </c>
    </row>
    <row r="153" s="12" customFormat="1" ht="22.8" customHeight="1">
      <c r="A153" s="12"/>
      <c r="B153" s="212"/>
      <c r="C153" s="213"/>
      <c r="D153" s="214" t="s">
        <v>73</v>
      </c>
      <c r="E153" s="226" t="s">
        <v>230</v>
      </c>
      <c r="F153" s="226" t="s">
        <v>890</v>
      </c>
      <c r="G153" s="213"/>
      <c r="H153" s="213"/>
      <c r="I153" s="216"/>
      <c r="J153" s="227">
        <f>BK153</f>
        <v>0</v>
      </c>
      <c r="K153" s="213"/>
      <c r="L153" s="218"/>
      <c r="M153" s="219"/>
      <c r="N153" s="220"/>
      <c r="O153" s="220"/>
      <c r="P153" s="221">
        <f>SUM(P154:P156)</f>
        <v>0</v>
      </c>
      <c r="Q153" s="220"/>
      <c r="R153" s="221">
        <f>SUM(R154:R156)</f>
        <v>0</v>
      </c>
      <c r="S153" s="220"/>
      <c r="T153" s="222">
        <f>SUM(T154:T156)</f>
        <v>0</v>
      </c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R153" s="223" t="s">
        <v>81</v>
      </c>
      <c r="AT153" s="224" t="s">
        <v>73</v>
      </c>
      <c r="AU153" s="224" t="s">
        <v>81</v>
      </c>
      <c r="AY153" s="223" t="s">
        <v>164</v>
      </c>
      <c r="BK153" s="225">
        <f>SUM(BK154:BK156)</f>
        <v>0</v>
      </c>
    </row>
    <row r="154" s="2" customFormat="1" ht="16.5" customHeight="1">
      <c r="A154" s="39"/>
      <c r="B154" s="40"/>
      <c r="C154" s="228" t="s">
        <v>399</v>
      </c>
      <c r="D154" s="228" t="s">
        <v>166</v>
      </c>
      <c r="E154" s="229" t="s">
        <v>2224</v>
      </c>
      <c r="F154" s="230" t="s">
        <v>2225</v>
      </c>
      <c r="G154" s="231" t="s">
        <v>240</v>
      </c>
      <c r="H154" s="232">
        <v>11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170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170</v>
      </c>
      <c r="BM154" s="240" t="s">
        <v>610</v>
      </c>
    </row>
    <row r="155" s="2" customFormat="1" ht="16.5" customHeight="1">
      <c r="A155" s="39"/>
      <c r="B155" s="40"/>
      <c r="C155" s="228" t="s">
        <v>404</v>
      </c>
      <c r="D155" s="228" t="s">
        <v>166</v>
      </c>
      <c r="E155" s="229" t="s">
        <v>2226</v>
      </c>
      <c r="F155" s="230" t="s">
        <v>2227</v>
      </c>
      <c r="G155" s="231" t="s">
        <v>240</v>
      </c>
      <c r="H155" s="232">
        <v>11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170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170</v>
      </c>
      <c r="BM155" s="240" t="s">
        <v>618</v>
      </c>
    </row>
    <row r="156" s="2" customFormat="1" ht="16.5" customHeight="1">
      <c r="A156" s="39"/>
      <c r="B156" s="40"/>
      <c r="C156" s="228" t="s">
        <v>421</v>
      </c>
      <c r="D156" s="228" t="s">
        <v>166</v>
      </c>
      <c r="E156" s="229" t="s">
        <v>2228</v>
      </c>
      <c r="F156" s="230" t="s">
        <v>2229</v>
      </c>
      <c r="G156" s="231" t="s">
        <v>240</v>
      </c>
      <c r="H156" s="232">
        <v>11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170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170</v>
      </c>
      <c r="BM156" s="240" t="s">
        <v>626</v>
      </c>
    </row>
    <row r="157" s="12" customFormat="1" ht="22.8" customHeight="1">
      <c r="A157" s="12"/>
      <c r="B157" s="212"/>
      <c r="C157" s="213"/>
      <c r="D157" s="214" t="s">
        <v>73</v>
      </c>
      <c r="E157" s="226" t="s">
        <v>838</v>
      </c>
      <c r="F157" s="226" t="s">
        <v>2230</v>
      </c>
      <c r="G157" s="213"/>
      <c r="H157" s="213"/>
      <c r="I157" s="216"/>
      <c r="J157" s="227">
        <f>BK157</f>
        <v>0</v>
      </c>
      <c r="K157" s="213"/>
      <c r="L157" s="218"/>
      <c r="M157" s="219"/>
      <c r="N157" s="220"/>
      <c r="O157" s="220"/>
      <c r="P157" s="221">
        <f>P158</f>
        <v>0</v>
      </c>
      <c r="Q157" s="220"/>
      <c r="R157" s="221">
        <f>R158</f>
        <v>0</v>
      </c>
      <c r="S157" s="220"/>
      <c r="T157" s="222">
        <f>T158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23" t="s">
        <v>81</v>
      </c>
      <c r="AT157" s="224" t="s">
        <v>73</v>
      </c>
      <c r="AU157" s="224" t="s">
        <v>81</v>
      </c>
      <c r="AY157" s="223" t="s">
        <v>164</v>
      </c>
      <c r="BK157" s="225">
        <f>BK158</f>
        <v>0</v>
      </c>
    </row>
    <row r="158" s="2" customFormat="1" ht="16.5" customHeight="1">
      <c r="A158" s="39"/>
      <c r="B158" s="40"/>
      <c r="C158" s="228" t="s">
        <v>427</v>
      </c>
      <c r="D158" s="228" t="s">
        <v>166</v>
      </c>
      <c r="E158" s="229" t="s">
        <v>2231</v>
      </c>
      <c r="F158" s="230" t="s">
        <v>2232</v>
      </c>
      <c r="G158" s="231" t="s">
        <v>446</v>
      </c>
      <c r="H158" s="232">
        <v>309.05099999999999</v>
      </c>
      <c r="I158" s="233"/>
      <c r="J158" s="234">
        <f>ROUND(I158*H158,2)</f>
        <v>0</v>
      </c>
      <c r="K158" s="235"/>
      <c r="L158" s="45"/>
      <c r="M158" s="304" t="s">
        <v>1</v>
      </c>
      <c r="N158" s="305" t="s">
        <v>39</v>
      </c>
      <c r="O158" s="306"/>
      <c r="P158" s="307">
        <f>O158*H158</f>
        <v>0</v>
      </c>
      <c r="Q158" s="307">
        <v>0</v>
      </c>
      <c r="R158" s="307">
        <f>Q158*H158</f>
        <v>0</v>
      </c>
      <c r="S158" s="307">
        <v>0</v>
      </c>
      <c r="T158" s="308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170</v>
      </c>
      <c r="AT158" s="240" t="s">
        <v>166</v>
      </c>
      <c r="AU158" s="240" t="s">
        <v>83</v>
      </c>
      <c r="AY158" s="18" t="s">
        <v>164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81</v>
      </c>
      <c r="BK158" s="241">
        <f>ROUND(I158*H158,2)</f>
        <v>0</v>
      </c>
      <c r="BL158" s="18" t="s">
        <v>170</v>
      </c>
      <c r="BM158" s="240" t="s">
        <v>636</v>
      </c>
    </row>
    <row r="159" s="2" customFormat="1" ht="6.96" customHeight="1">
      <c r="A159" s="39"/>
      <c r="B159" s="67"/>
      <c r="C159" s="68"/>
      <c r="D159" s="68"/>
      <c r="E159" s="68"/>
      <c r="F159" s="68"/>
      <c r="G159" s="68"/>
      <c r="H159" s="68"/>
      <c r="I159" s="68"/>
      <c r="J159" s="68"/>
      <c r="K159" s="68"/>
      <c r="L159" s="45"/>
      <c r="M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</row>
  </sheetData>
  <sheetProtection sheet="1" autoFilter="0" formatColumns="0" formatRows="0" objects="1" scenarios="1" spinCount="100000" saltValue="+179cVzSK4Ud2I3A+Gp7n3r9i7kmtSdMEIpVP7diyxaPqNJePod9bS618z4jR6mBzIdpQbJK/g84DTeGK7pFrw==" hashValue="GhwRXhxeC6MANyncGLoUh1YENUn1ZZQupOV54uHRdMPCeN7SSyWEyOtYr1np6RJuvaCR11KVNmygIGuaB5SFDg==" algorithmName="SHA-512" password="EC3B"/>
  <autoFilter ref="C121:K158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104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2233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ROUND(J124,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ROUND((SUM(BE124:BE569)),  2)</f>
        <v>0</v>
      </c>
      <c r="G33" s="39"/>
      <c r="H33" s="39"/>
      <c r="I33" s="165">
        <v>0.20999999999999999</v>
      </c>
      <c r="J33" s="164">
        <f>ROUND(((SUM(BE124:BE569))*I33),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ROUND((SUM(BF124:BF569)),  2)</f>
        <v>0</v>
      </c>
      <c r="G34" s="39"/>
      <c r="H34" s="39"/>
      <c r="I34" s="165">
        <v>0.12</v>
      </c>
      <c r="J34" s="164">
        <f>ROUND(((SUM(BF124:BF569))*I34),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ROUND((SUM(BG124:BG569)),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ROUND((SUM(BH124:BH569)),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ROUND((SUM(BI124:BI569)),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D.8 SO 08 - Přeložky vodovodu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J124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140</v>
      </c>
      <c r="E97" s="192"/>
      <c r="F97" s="192"/>
      <c r="G97" s="192"/>
      <c r="H97" s="192"/>
      <c r="I97" s="192"/>
      <c r="J97" s="193">
        <f>J125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141</v>
      </c>
      <c r="E98" s="197"/>
      <c r="F98" s="197"/>
      <c r="G98" s="197"/>
      <c r="H98" s="197"/>
      <c r="I98" s="197"/>
      <c r="J98" s="198">
        <f>J126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143</v>
      </c>
      <c r="E99" s="197"/>
      <c r="F99" s="197"/>
      <c r="G99" s="197"/>
      <c r="H99" s="197"/>
      <c r="I99" s="197"/>
      <c r="J99" s="198">
        <f>J341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144</v>
      </c>
      <c r="E100" s="197"/>
      <c r="F100" s="197"/>
      <c r="G100" s="197"/>
      <c r="H100" s="197"/>
      <c r="I100" s="197"/>
      <c r="J100" s="198">
        <f>J368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145</v>
      </c>
      <c r="E101" s="197"/>
      <c r="F101" s="197"/>
      <c r="G101" s="197"/>
      <c r="H101" s="197"/>
      <c r="I101" s="197"/>
      <c r="J101" s="198">
        <f>J392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146</v>
      </c>
      <c r="E102" s="197"/>
      <c r="F102" s="197"/>
      <c r="G102" s="197"/>
      <c r="H102" s="197"/>
      <c r="I102" s="197"/>
      <c r="J102" s="198">
        <f>J539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147</v>
      </c>
      <c r="E103" s="197"/>
      <c r="F103" s="197"/>
      <c r="G103" s="197"/>
      <c r="H103" s="197"/>
      <c r="I103" s="197"/>
      <c r="J103" s="198">
        <f>J552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148</v>
      </c>
      <c r="E104" s="197"/>
      <c r="F104" s="197"/>
      <c r="G104" s="197"/>
      <c r="H104" s="197"/>
      <c r="I104" s="197"/>
      <c r="J104" s="198">
        <f>J563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2" customFormat="1" ht="21.84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10" s="2" customFormat="1" ht="6.96" customHeight="1">
      <c r="A110" s="39"/>
      <c r="B110" s="69"/>
      <c r="C110" s="70"/>
      <c r="D110" s="70"/>
      <c r="E110" s="70"/>
      <c r="F110" s="70"/>
      <c r="G110" s="70"/>
      <c r="H110" s="70"/>
      <c r="I110" s="70"/>
      <c r="J110" s="70"/>
      <c r="K110" s="70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4.96" customHeight="1">
      <c r="A111" s="39"/>
      <c r="B111" s="40"/>
      <c r="C111" s="24" t="s">
        <v>149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16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6.25" customHeight="1">
      <c r="A114" s="39"/>
      <c r="B114" s="40"/>
      <c r="C114" s="41"/>
      <c r="D114" s="41"/>
      <c r="E114" s="184" t="str">
        <f>E7</f>
        <v>Našiměřice - Splašková kanalizace - ÚRS I/2026-úprava po připomínkách uchazečů</v>
      </c>
      <c r="F114" s="33"/>
      <c r="G114" s="33"/>
      <c r="H114" s="33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133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E9</f>
        <v>D.8 SO 08 - Přeložky vodovodu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F12</f>
        <v>Našiměřice</v>
      </c>
      <c r="G118" s="41"/>
      <c r="H118" s="41"/>
      <c r="I118" s="33" t="s">
        <v>22</v>
      </c>
      <c r="J118" s="80" t="str">
        <f>IF(J12="","",J12)</f>
        <v>19. 6. 2026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E15</f>
        <v xml:space="preserve"> </v>
      </c>
      <c r="G120" s="41"/>
      <c r="H120" s="41"/>
      <c r="I120" s="33" t="s">
        <v>30</v>
      </c>
      <c r="J120" s="37" t="str">
        <f>E21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IF(E18="","",E18)</f>
        <v>Vyplň údaj</v>
      </c>
      <c r="G121" s="41"/>
      <c r="H121" s="41"/>
      <c r="I121" s="33" t="s">
        <v>32</v>
      </c>
      <c r="J121" s="37" t="str">
        <f>E24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0"/>
      <c r="B123" s="201"/>
      <c r="C123" s="202" t="s">
        <v>150</v>
      </c>
      <c r="D123" s="203" t="s">
        <v>59</v>
      </c>
      <c r="E123" s="203" t="s">
        <v>55</v>
      </c>
      <c r="F123" s="203" t="s">
        <v>56</v>
      </c>
      <c r="G123" s="203" t="s">
        <v>151</v>
      </c>
      <c r="H123" s="203" t="s">
        <v>152</v>
      </c>
      <c r="I123" s="203" t="s">
        <v>153</v>
      </c>
      <c r="J123" s="204" t="s">
        <v>137</v>
      </c>
      <c r="K123" s="205" t="s">
        <v>154</v>
      </c>
      <c r="L123" s="206"/>
      <c r="M123" s="101" t="s">
        <v>1</v>
      </c>
      <c r="N123" s="102" t="s">
        <v>38</v>
      </c>
      <c r="O123" s="102" t="s">
        <v>155</v>
      </c>
      <c r="P123" s="102" t="s">
        <v>156</v>
      </c>
      <c r="Q123" s="102" t="s">
        <v>157</v>
      </c>
      <c r="R123" s="102" t="s">
        <v>158</v>
      </c>
      <c r="S123" s="102" t="s">
        <v>159</v>
      </c>
      <c r="T123" s="103" t="s">
        <v>160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9"/>
      <c r="B124" s="40"/>
      <c r="C124" s="108" t="s">
        <v>161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</f>
        <v>0</v>
      </c>
      <c r="Q124" s="105"/>
      <c r="R124" s="209">
        <f>R125</f>
        <v>355.22352210500009</v>
      </c>
      <c r="S124" s="105"/>
      <c r="T124" s="210">
        <f>T125</f>
        <v>148.56819999999999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73</v>
      </c>
      <c r="AU124" s="18" t="s">
        <v>139</v>
      </c>
      <c r="BK124" s="211">
        <f>BK125</f>
        <v>0</v>
      </c>
    </row>
    <row r="125" s="12" customFormat="1" ht="25.92" customHeight="1">
      <c r="A125" s="12"/>
      <c r="B125" s="212"/>
      <c r="C125" s="213"/>
      <c r="D125" s="214" t="s">
        <v>73</v>
      </c>
      <c r="E125" s="215" t="s">
        <v>162</v>
      </c>
      <c r="F125" s="215" t="s">
        <v>163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P126+P341+P368+P392+P539+P552+P563</f>
        <v>0</v>
      </c>
      <c r="Q125" s="220"/>
      <c r="R125" s="221">
        <f>R126+R341+R368+R392+R539+R552+R563</f>
        <v>355.22352210500009</v>
      </c>
      <c r="S125" s="220"/>
      <c r="T125" s="222">
        <f>T126+T341+T368+T392+T539+T552+T563</f>
        <v>148.56819999999999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81</v>
      </c>
      <c r="AT125" s="224" t="s">
        <v>73</v>
      </c>
      <c r="AU125" s="224" t="s">
        <v>12</v>
      </c>
      <c r="AY125" s="223" t="s">
        <v>164</v>
      </c>
      <c r="BK125" s="225">
        <f>BK126+BK341+BK368+BK392+BK539+BK552+BK563</f>
        <v>0</v>
      </c>
    </row>
    <row r="126" s="12" customFormat="1" ht="22.8" customHeight="1">
      <c r="A126" s="12"/>
      <c r="B126" s="212"/>
      <c r="C126" s="213"/>
      <c r="D126" s="214" t="s">
        <v>73</v>
      </c>
      <c r="E126" s="226" t="s">
        <v>81</v>
      </c>
      <c r="F126" s="226" t="s">
        <v>165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SUM(P127:P340)</f>
        <v>0</v>
      </c>
      <c r="Q126" s="220"/>
      <c r="R126" s="221">
        <f>SUM(R127:R340)</f>
        <v>113.90068715999999</v>
      </c>
      <c r="S126" s="220"/>
      <c r="T126" s="222">
        <f>SUM(T127:T340)</f>
        <v>148.56819999999999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81</v>
      </c>
      <c r="AT126" s="224" t="s">
        <v>73</v>
      </c>
      <c r="AU126" s="224" t="s">
        <v>81</v>
      </c>
      <c r="AY126" s="223" t="s">
        <v>164</v>
      </c>
      <c r="BK126" s="225">
        <f>SUM(BK127:BK340)</f>
        <v>0</v>
      </c>
    </row>
    <row r="127" s="2" customFormat="1" ht="24.15" customHeight="1">
      <c r="A127" s="39"/>
      <c r="B127" s="40"/>
      <c r="C127" s="228" t="s">
        <v>81</v>
      </c>
      <c r="D127" s="228" t="s">
        <v>166</v>
      </c>
      <c r="E127" s="229" t="s">
        <v>202</v>
      </c>
      <c r="F127" s="230" t="s">
        <v>203</v>
      </c>
      <c r="G127" s="231" t="s">
        <v>169</v>
      </c>
      <c r="H127" s="232">
        <v>314.60000000000002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0.28999999999999998</v>
      </c>
      <c r="T127" s="239">
        <f>S127*H127</f>
        <v>91.233999999999995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170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170</v>
      </c>
      <c r="BM127" s="240" t="s">
        <v>2234</v>
      </c>
    </row>
    <row r="128" s="14" customFormat="1">
      <c r="A128" s="14"/>
      <c r="B128" s="254"/>
      <c r="C128" s="255"/>
      <c r="D128" s="244" t="s">
        <v>172</v>
      </c>
      <c r="E128" s="256" t="s">
        <v>1</v>
      </c>
      <c r="F128" s="257" t="s">
        <v>205</v>
      </c>
      <c r="G128" s="255"/>
      <c r="H128" s="256" t="s">
        <v>1</v>
      </c>
      <c r="I128" s="258"/>
      <c r="J128" s="255"/>
      <c r="K128" s="255"/>
      <c r="L128" s="259"/>
      <c r="M128" s="260"/>
      <c r="N128" s="261"/>
      <c r="O128" s="261"/>
      <c r="P128" s="261"/>
      <c r="Q128" s="261"/>
      <c r="R128" s="261"/>
      <c r="S128" s="261"/>
      <c r="T128" s="262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63" t="s">
        <v>172</v>
      </c>
      <c r="AU128" s="263" t="s">
        <v>83</v>
      </c>
      <c r="AV128" s="14" t="s">
        <v>81</v>
      </c>
      <c r="AW128" s="14" t="s">
        <v>31</v>
      </c>
      <c r="AX128" s="14" t="s">
        <v>12</v>
      </c>
      <c r="AY128" s="263" t="s">
        <v>164</v>
      </c>
    </row>
    <row r="129" s="14" customFormat="1">
      <c r="A129" s="14"/>
      <c r="B129" s="254"/>
      <c r="C129" s="255"/>
      <c r="D129" s="244" t="s">
        <v>172</v>
      </c>
      <c r="E129" s="256" t="s">
        <v>1</v>
      </c>
      <c r="F129" s="257" t="s">
        <v>2235</v>
      </c>
      <c r="G129" s="255"/>
      <c r="H129" s="256" t="s">
        <v>1</v>
      </c>
      <c r="I129" s="258"/>
      <c r="J129" s="255"/>
      <c r="K129" s="255"/>
      <c r="L129" s="259"/>
      <c r="M129" s="260"/>
      <c r="N129" s="261"/>
      <c r="O129" s="261"/>
      <c r="P129" s="261"/>
      <c r="Q129" s="261"/>
      <c r="R129" s="261"/>
      <c r="S129" s="261"/>
      <c r="T129" s="262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63" t="s">
        <v>172</v>
      </c>
      <c r="AU129" s="263" t="s">
        <v>83</v>
      </c>
      <c r="AV129" s="14" t="s">
        <v>81</v>
      </c>
      <c r="AW129" s="14" t="s">
        <v>31</v>
      </c>
      <c r="AX129" s="14" t="s">
        <v>12</v>
      </c>
      <c r="AY129" s="263" t="s">
        <v>164</v>
      </c>
    </row>
    <row r="130" s="13" customFormat="1">
      <c r="A130" s="13"/>
      <c r="B130" s="242"/>
      <c r="C130" s="243"/>
      <c r="D130" s="244" t="s">
        <v>172</v>
      </c>
      <c r="E130" s="245" t="s">
        <v>1</v>
      </c>
      <c r="F130" s="246" t="s">
        <v>2236</v>
      </c>
      <c r="G130" s="243"/>
      <c r="H130" s="247">
        <v>41.579999999999998</v>
      </c>
      <c r="I130" s="248"/>
      <c r="J130" s="243"/>
      <c r="K130" s="243"/>
      <c r="L130" s="249"/>
      <c r="M130" s="250"/>
      <c r="N130" s="251"/>
      <c r="O130" s="251"/>
      <c r="P130" s="251"/>
      <c r="Q130" s="251"/>
      <c r="R130" s="251"/>
      <c r="S130" s="251"/>
      <c r="T130" s="252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53" t="s">
        <v>172</v>
      </c>
      <c r="AU130" s="253" t="s">
        <v>83</v>
      </c>
      <c r="AV130" s="13" t="s">
        <v>83</v>
      </c>
      <c r="AW130" s="13" t="s">
        <v>31</v>
      </c>
      <c r="AX130" s="13" t="s">
        <v>12</v>
      </c>
      <c r="AY130" s="253" t="s">
        <v>164</v>
      </c>
    </row>
    <row r="131" s="14" customFormat="1">
      <c r="A131" s="14"/>
      <c r="B131" s="254"/>
      <c r="C131" s="255"/>
      <c r="D131" s="244" t="s">
        <v>172</v>
      </c>
      <c r="E131" s="256" t="s">
        <v>1</v>
      </c>
      <c r="F131" s="257" t="s">
        <v>208</v>
      </c>
      <c r="G131" s="255"/>
      <c r="H131" s="256" t="s">
        <v>1</v>
      </c>
      <c r="I131" s="258"/>
      <c r="J131" s="255"/>
      <c r="K131" s="255"/>
      <c r="L131" s="259"/>
      <c r="M131" s="260"/>
      <c r="N131" s="261"/>
      <c r="O131" s="261"/>
      <c r="P131" s="261"/>
      <c r="Q131" s="261"/>
      <c r="R131" s="261"/>
      <c r="S131" s="261"/>
      <c r="T131" s="262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63" t="s">
        <v>172</v>
      </c>
      <c r="AU131" s="263" t="s">
        <v>83</v>
      </c>
      <c r="AV131" s="14" t="s">
        <v>81</v>
      </c>
      <c r="AW131" s="14" t="s">
        <v>31</v>
      </c>
      <c r="AX131" s="14" t="s">
        <v>12</v>
      </c>
      <c r="AY131" s="263" t="s">
        <v>164</v>
      </c>
    </row>
    <row r="132" s="14" customFormat="1">
      <c r="A132" s="14"/>
      <c r="B132" s="254"/>
      <c r="C132" s="255"/>
      <c r="D132" s="244" t="s">
        <v>172</v>
      </c>
      <c r="E132" s="256" t="s">
        <v>1</v>
      </c>
      <c r="F132" s="257" t="s">
        <v>2237</v>
      </c>
      <c r="G132" s="255"/>
      <c r="H132" s="256" t="s">
        <v>1</v>
      </c>
      <c r="I132" s="258"/>
      <c r="J132" s="255"/>
      <c r="K132" s="255"/>
      <c r="L132" s="259"/>
      <c r="M132" s="260"/>
      <c r="N132" s="261"/>
      <c r="O132" s="261"/>
      <c r="P132" s="261"/>
      <c r="Q132" s="261"/>
      <c r="R132" s="261"/>
      <c r="S132" s="261"/>
      <c r="T132" s="26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63" t="s">
        <v>172</v>
      </c>
      <c r="AU132" s="263" t="s">
        <v>83</v>
      </c>
      <c r="AV132" s="14" t="s">
        <v>81</v>
      </c>
      <c r="AW132" s="14" t="s">
        <v>31</v>
      </c>
      <c r="AX132" s="14" t="s">
        <v>12</v>
      </c>
      <c r="AY132" s="263" t="s">
        <v>164</v>
      </c>
    </row>
    <row r="133" s="13" customFormat="1">
      <c r="A133" s="13"/>
      <c r="B133" s="242"/>
      <c r="C133" s="243"/>
      <c r="D133" s="244" t="s">
        <v>172</v>
      </c>
      <c r="E133" s="245" t="s">
        <v>1</v>
      </c>
      <c r="F133" s="246" t="s">
        <v>2238</v>
      </c>
      <c r="G133" s="243"/>
      <c r="H133" s="247">
        <v>273.01999999999998</v>
      </c>
      <c r="I133" s="248"/>
      <c r="J133" s="243"/>
      <c r="K133" s="243"/>
      <c r="L133" s="249"/>
      <c r="M133" s="250"/>
      <c r="N133" s="251"/>
      <c r="O133" s="251"/>
      <c r="P133" s="251"/>
      <c r="Q133" s="251"/>
      <c r="R133" s="251"/>
      <c r="S133" s="251"/>
      <c r="T133" s="252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53" t="s">
        <v>172</v>
      </c>
      <c r="AU133" s="253" t="s">
        <v>83</v>
      </c>
      <c r="AV133" s="13" t="s">
        <v>83</v>
      </c>
      <c r="AW133" s="13" t="s">
        <v>31</v>
      </c>
      <c r="AX133" s="13" t="s">
        <v>12</v>
      </c>
      <c r="AY133" s="253" t="s">
        <v>164</v>
      </c>
    </row>
    <row r="134" s="15" customFormat="1">
      <c r="A134" s="15"/>
      <c r="B134" s="264"/>
      <c r="C134" s="265"/>
      <c r="D134" s="244" t="s">
        <v>172</v>
      </c>
      <c r="E134" s="266" t="s">
        <v>1</v>
      </c>
      <c r="F134" s="267" t="s">
        <v>180</v>
      </c>
      <c r="G134" s="265"/>
      <c r="H134" s="268">
        <v>314.59999999999997</v>
      </c>
      <c r="I134" s="269"/>
      <c r="J134" s="265"/>
      <c r="K134" s="265"/>
      <c r="L134" s="270"/>
      <c r="M134" s="271"/>
      <c r="N134" s="272"/>
      <c r="O134" s="272"/>
      <c r="P134" s="272"/>
      <c r="Q134" s="272"/>
      <c r="R134" s="272"/>
      <c r="S134" s="272"/>
      <c r="T134" s="273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74" t="s">
        <v>172</v>
      </c>
      <c r="AU134" s="274" t="s">
        <v>83</v>
      </c>
      <c r="AV134" s="15" t="s">
        <v>170</v>
      </c>
      <c r="AW134" s="15" t="s">
        <v>31</v>
      </c>
      <c r="AX134" s="15" t="s">
        <v>81</v>
      </c>
      <c r="AY134" s="274" t="s">
        <v>164</v>
      </c>
    </row>
    <row r="135" s="2" customFormat="1" ht="24.15" customHeight="1">
      <c r="A135" s="39"/>
      <c r="B135" s="40"/>
      <c r="C135" s="228" t="s">
        <v>83</v>
      </c>
      <c r="D135" s="228" t="s">
        <v>166</v>
      </c>
      <c r="E135" s="229" t="s">
        <v>223</v>
      </c>
      <c r="F135" s="230" t="s">
        <v>224</v>
      </c>
      <c r="G135" s="231" t="s">
        <v>169</v>
      </c>
      <c r="H135" s="232">
        <v>260.61000000000001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0.22</v>
      </c>
      <c r="T135" s="239">
        <f>S135*H135</f>
        <v>57.334200000000003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170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170</v>
      </c>
      <c r="BM135" s="240" t="s">
        <v>2239</v>
      </c>
    </row>
    <row r="136" s="14" customFormat="1">
      <c r="A136" s="14"/>
      <c r="B136" s="254"/>
      <c r="C136" s="255"/>
      <c r="D136" s="244" t="s">
        <v>172</v>
      </c>
      <c r="E136" s="256" t="s">
        <v>1</v>
      </c>
      <c r="F136" s="257" t="s">
        <v>208</v>
      </c>
      <c r="G136" s="255"/>
      <c r="H136" s="256" t="s">
        <v>1</v>
      </c>
      <c r="I136" s="258"/>
      <c r="J136" s="255"/>
      <c r="K136" s="255"/>
      <c r="L136" s="259"/>
      <c r="M136" s="260"/>
      <c r="N136" s="261"/>
      <c r="O136" s="261"/>
      <c r="P136" s="261"/>
      <c r="Q136" s="261"/>
      <c r="R136" s="261"/>
      <c r="S136" s="261"/>
      <c r="T136" s="26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63" t="s">
        <v>172</v>
      </c>
      <c r="AU136" s="263" t="s">
        <v>83</v>
      </c>
      <c r="AV136" s="14" t="s">
        <v>81</v>
      </c>
      <c r="AW136" s="14" t="s">
        <v>31</v>
      </c>
      <c r="AX136" s="14" t="s">
        <v>12</v>
      </c>
      <c r="AY136" s="263" t="s">
        <v>164</v>
      </c>
    </row>
    <row r="137" s="14" customFormat="1">
      <c r="A137" s="14"/>
      <c r="B137" s="254"/>
      <c r="C137" s="255"/>
      <c r="D137" s="244" t="s">
        <v>172</v>
      </c>
      <c r="E137" s="256" t="s">
        <v>1</v>
      </c>
      <c r="F137" s="257" t="s">
        <v>2240</v>
      </c>
      <c r="G137" s="255"/>
      <c r="H137" s="256" t="s">
        <v>1</v>
      </c>
      <c r="I137" s="258"/>
      <c r="J137" s="255"/>
      <c r="K137" s="255"/>
      <c r="L137" s="259"/>
      <c r="M137" s="260"/>
      <c r="N137" s="261"/>
      <c r="O137" s="261"/>
      <c r="P137" s="261"/>
      <c r="Q137" s="261"/>
      <c r="R137" s="261"/>
      <c r="S137" s="261"/>
      <c r="T137" s="26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63" t="s">
        <v>172</v>
      </c>
      <c r="AU137" s="263" t="s">
        <v>83</v>
      </c>
      <c r="AV137" s="14" t="s">
        <v>81</v>
      </c>
      <c r="AW137" s="14" t="s">
        <v>31</v>
      </c>
      <c r="AX137" s="14" t="s">
        <v>12</v>
      </c>
      <c r="AY137" s="263" t="s">
        <v>164</v>
      </c>
    </row>
    <row r="138" s="13" customFormat="1">
      <c r="A138" s="13"/>
      <c r="B138" s="242"/>
      <c r="C138" s="243"/>
      <c r="D138" s="244" t="s">
        <v>172</v>
      </c>
      <c r="E138" s="245" t="s">
        <v>1</v>
      </c>
      <c r="F138" s="246" t="s">
        <v>2241</v>
      </c>
      <c r="G138" s="243"/>
      <c r="H138" s="247">
        <v>260.61000000000001</v>
      </c>
      <c r="I138" s="248"/>
      <c r="J138" s="243"/>
      <c r="K138" s="243"/>
      <c r="L138" s="249"/>
      <c r="M138" s="250"/>
      <c r="N138" s="251"/>
      <c r="O138" s="251"/>
      <c r="P138" s="251"/>
      <c r="Q138" s="251"/>
      <c r="R138" s="251"/>
      <c r="S138" s="251"/>
      <c r="T138" s="252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53" t="s">
        <v>172</v>
      </c>
      <c r="AU138" s="253" t="s">
        <v>83</v>
      </c>
      <c r="AV138" s="13" t="s">
        <v>83</v>
      </c>
      <c r="AW138" s="13" t="s">
        <v>31</v>
      </c>
      <c r="AX138" s="13" t="s">
        <v>12</v>
      </c>
      <c r="AY138" s="253" t="s">
        <v>164</v>
      </c>
    </row>
    <row r="139" s="15" customFormat="1">
      <c r="A139" s="15"/>
      <c r="B139" s="264"/>
      <c r="C139" s="265"/>
      <c r="D139" s="244" t="s">
        <v>172</v>
      </c>
      <c r="E139" s="266" t="s">
        <v>1</v>
      </c>
      <c r="F139" s="267" t="s">
        <v>180</v>
      </c>
      <c r="G139" s="265"/>
      <c r="H139" s="268">
        <v>260.61000000000001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172</v>
      </c>
      <c r="AU139" s="274" t="s">
        <v>83</v>
      </c>
      <c r="AV139" s="15" t="s">
        <v>170</v>
      </c>
      <c r="AW139" s="15" t="s">
        <v>31</v>
      </c>
      <c r="AX139" s="15" t="s">
        <v>81</v>
      </c>
      <c r="AY139" s="274" t="s">
        <v>164</v>
      </c>
    </row>
    <row r="140" s="2" customFormat="1" ht="24.15" customHeight="1">
      <c r="A140" s="39"/>
      <c r="B140" s="40"/>
      <c r="C140" s="228" t="s">
        <v>181</v>
      </c>
      <c r="D140" s="228" t="s">
        <v>166</v>
      </c>
      <c r="E140" s="229" t="s">
        <v>255</v>
      </c>
      <c r="F140" s="230" t="s">
        <v>256</v>
      </c>
      <c r="G140" s="231" t="s">
        <v>257</v>
      </c>
      <c r="H140" s="232">
        <v>80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3.0000000000000001E-05</v>
      </c>
      <c r="R140" s="238">
        <f>Q140*H140</f>
        <v>0.0024000000000000002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170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170</v>
      </c>
      <c r="BM140" s="240" t="s">
        <v>2242</v>
      </c>
    </row>
    <row r="141" s="13" customFormat="1">
      <c r="A141" s="13"/>
      <c r="B141" s="242"/>
      <c r="C141" s="243"/>
      <c r="D141" s="244" t="s">
        <v>172</v>
      </c>
      <c r="E141" s="245" t="s">
        <v>1</v>
      </c>
      <c r="F141" s="246" t="s">
        <v>1020</v>
      </c>
      <c r="G141" s="243"/>
      <c r="H141" s="247">
        <v>80</v>
      </c>
      <c r="I141" s="248"/>
      <c r="J141" s="243"/>
      <c r="K141" s="243"/>
      <c r="L141" s="249"/>
      <c r="M141" s="250"/>
      <c r="N141" s="251"/>
      <c r="O141" s="251"/>
      <c r="P141" s="251"/>
      <c r="Q141" s="251"/>
      <c r="R141" s="251"/>
      <c r="S141" s="251"/>
      <c r="T141" s="25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3" t="s">
        <v>172</v>
      </c>
      <c r="AU141" s="253" t="s">
        <v>83</v>
      </c>
      <c r="AV141" s="13" t="s">
        <v>83</v>
      </c>
      <c r="AW141" s="13" t="s">
        <v>31</v>
      </c>
      <c r="AX141" s="13" t="s">
        <v>81</v>
      </c>
      <c r="AY141" s="253" t="s">
        <v>164</v>
      </c>
    </row>
    <row r="142" s="2" customFormat="1" ht="24.15" customHeight="1">
      <c r="A142" s="39"/>
      <c r="B142" s="40"/>
      <c r="C142" s="228" t="s">
        <v>170</v>
      </c>
      <c r="D142" s="228" t="s">
        <v>166</v>
      </c>
      <c r="E142" s="229" t="s">
        <v>261</v>
      </c>
      <c r="F142" s="230" t="s">
        <v>262</v>
      </c>
      <c r="G142" s="231" t="s">
        <v>263</v>
      </c>
      <c r="H142" s="232">
        <v>10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170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170</v>
      </c>
      <c r="BM142" s="240" t="s">
        <v>2243</v>
      </c>
    </row>
    <row r="143" s="13" customFormat="1">
      <c r="A143" s="13"/>
      <c r="B143" s="242"/>
      <c r="C143" s="243"/>
      <c r="D143" s="244" t="s">
        <v>172</v>
      </c>
      <c r="E143" s="245" t="s">
        <v>1</v>
      </c>
      <c r="F143" s="246" t="s">
        <v>237</v>
      </c>
      <c r="G143" s="243"/>
      <c r="H143" s="247">
        <v>10</v>
      </c>
      <c r="I143" s="248"/>
      <c r="J143" s="243"/>
      <c r="K143" s="243"/>
      <c r="L143" s="249"/>
      <c r="M143" s="250"/>
      <c r="N143" s="251"/>
      <c r="O143" s="251"/>
      <c r="P143" s="251"/>
      <c r="Q143" s="251"/>
      <c r="R143" s="251"/>
      <c r="S143" s="251"/>
      <c r="T143" s="252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53" t="s">
        <v>172</v>
      </c>
      <c r="AU143" s="253" t="s">
        <v>83</v>
      </c>
      <c r="AV143" s="13" t="s">
        <v>83</v>
      </c>
      <c r="AW143" s="13" t="s">
        <v>31</v>
      </c>
      <c r="AX143" s="13" t="s">
        <v>81</v>
      </c>
      <c r="AY143" s="253" t="s">
        <v>164</v>
      </c>
    </row>
    <row r="144" s="2" customFormat="1" ht="24.15" customHeight="1">
      <c r="A144" s="39"/>
      <c r="B144" s="40"/>
      <c r="C144" s="228" t="s">
        <v>194</v>
      </c>
      <c r="D144" s="228" t="s">
        <v>166</v>
      </c>
      <c r="E144" s="229" t="s">
        <v>267</v>
      </c>
      <c r="F144" s="230" t="s">
        <v>268</v>
      </c>
      <c r="G144" s="231" t="s">
        <v>269</v>
      </c>
      <c r="H144" s="232">
        <v>8.25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170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170</v>
      </c>
      <c r="BM144" s="240" t="s">
        <v>2244</v>
      </c>
    </row>
    <row r="145" s="14" customFormat="1">
      <c r="A145" s="14"/>
      <c r="B145" s="254"/>
      <c r="C145" s="255"/>
      <c r="D145" s="244" t="s">
        <v>172</v>
      </c>
      <c r="E145" s="256" t="s">
        <v>1</v>
      </c>
      <c r="F145" s="257" t="s">
        <v>2245</v>
      </c>
      <c r="G145" s="255"/>
      <c r="H145" s="256" t="s">
        <v>1</v>
      </c>
      <c r="I145" s="258"/>
      <c r="J145" s="255"/>
      <c r="K145" s="255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172</v>
      </c>
      <c r="AU145" s="263" t="s">
        <v>83</v>
      </c>
      <c r="AV145" s="14" t="s">
        <v>81</v>
      </c>
      <c r="AW145" s="14" t="s">
        <v>31</v>
      </c>
      <c r="AX145" s="14" t="s">
        <v>12</v>
      </c>
      <c r="AY145" s="263" t="s">
        <v>164</v>
      </c>
    </row>
    <row r="146" s="13" customFormat="1">
      <c r="A146" s="13"/>
      <c r="B146" s="242"/>
      <c r="C146" s="243"/>
      <c r="D146" s="244" t="s">
        <v>172</v>
      </c>
      <c r="E146" s="245" t="s">
        <v>1</v>
      </c>
      <c r="F146" s="246" t="s">
        <v>2246</v>
      </c>
      <c r="G146" s="243"/>
      <c r="H146" s="247">
        <v>1.6499999999999999</v>
      </c>
      <c r="I146" s="248"/>
      <c r="J146" s="243"/>
      <c r="K146" s="243"/>
      <c r="L146" s="249"/>
      <c r="M146" s="250"/>
      <c r="N146" s="251"/>
      <c r="O146" s="251"/>
      <c r="P146" s="251"/>
      <c r="Q146" s="251"/>
      <c r="R146" s="251"/>
      <c r="S146" s="251"/>
      <c r="T146" s="252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53" t="s">
        <v>172</v>
      </c>
      <c r="AU146" s="253" t="s">
        <v>83</v>
      </c>
      <c r="AV146" s="13" t="s">
        <v>83</v>
      </c>
      <c r="AW146" s="13" t="s">
        <v>31</v>
      </c>
      <c r="AX146" s="13" t="s">
        <v>12</v>
      </c>
      <c r="AY146" s="25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2247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2248</v>
      </c>
      <c r="G148" s="243"/>
      <c r="H148" s="247">
        <v>6.5999999999999996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12</v>
      </c>
      <c r="AY148" s="253" t="s">
        <v>164</v>
      </c>
    </row>
    <row r="149" s="15" customFormat="1">
      <c r="A149" s="15"/>
      <c r="B149" s="264"/>
      <c r="C149" s="265"/>
      <c r="D149" s="244" t="s">
        <v>172</v>
      </c>
      <c r="E149" s="266" t="s">
        <v>1</v>
      </c>
      <c r="F149" s="267" t="s">
        <v>180</v>
      </c>
      <c r="G149" s="265"/>
      <c r="H149" s="268">
        <v>8.25</v>
      </c>
      <c r="I149" s="269"/>
      <c r="J149" s="265"/>
      <c r="K149" s="265"/>
      <c r="L149" s="270"/>
      <c r="M149" s="271"/>
      <c r="N149" s="272"/>
      <c r="O149" s="272"/>
      <c r="P149" s="272"/>
      <c r="Q149" s="272"/>
      <c r="R149" s="272"/>
      <c r="S149" s="272"/>
      <c r="T149" s="27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4" t="s">
        <v>172</v>
      </c>
      <c r="AU149" s="274" t="s">
        <v>83</v>
      </c>
      <c r="AV149" s="15" t="s">
        <v>170</v>
      </c>
      <c r="AW149" s="15" t="s">
        <v>31</v>
      </c>
      <c r="AX149" s="15" t="s">
        <v>81</v>
      </c>
      <c r="AY149" s="274" t="s">
        <v>164</v>
      </c>
    </row>
    <row r="150" s="2" customFormat="1" ht="33" customHeight="1">
      <c r="A150" s="39"/>
      <c r="B150" s="40"/>
      <c r="C150" s="228" t="s">
        <v>201</v>
      </c>
      <c r="D150" s="228" t="s">
        <v>166</v>
      </c>
      <c r="E150" s="229" t="s">
        <v>2249</v>
      </c>
      <c r="F150" s="230" t="s">
        <v>2250</v>
      </c>
      <c r="G150" s="231" t="s">
        <v>269</v>
      </c>
      <c r="H150" s="232">
        <v>28.458880000000001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2251</v>
      </c>
    </row>
    <row r="151" s="14" customFormat="1">
      <c r="A151" s="14"/>
      <c r="B151" s="254"/>
      <c r="C151" s="255"/>
      <c r="D151" s="244" t="s">
        <v>172</v>
      </c>
      <c r="E151" s="256" t="s">
        <v>1</v>
      </c>
      <c r="F151" s="257" t="s">
        <v>295</v>
      </c>
      <c r="G151" s="255"/>
      <c r="H151" s="256" t="s">
        <v>1</v>
      </c>
      <c r="I151" s="258"/>
      <c r="J151" s="255"/>
      <c r="K151" s="255"/>
      <c r="L151" s="259"/>
      <c r="M151" s="260"/>
      <c r="N151" s="261"/>
      <c r="O151" s="261"/>
      <c r="P151" s="261"/>
      <c r="Q151" s="261"/>
      <c r="R151" s="261"/>
      <c r="S151" s="261"/>
      <c r="T151" s="26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63" t="s">
        <v>172</v>
      </c>
      <c r="AU151" s="263" t="s">
        <v>83</v>
      </c>
      <c r="AV151" s="14" t="s">
        <v>81</v>
      </c>
      <c r="AW151" s="14" t="s">
        <v>31</v>
      </c>
      <c r="AX151" s="14" t="s">
        <v>12</v>
      </c>
      <c r="AY151" s="263" t="s">
        <v>164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2252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3" customFormat="1">
      <c r="A153" s="13"/>
      <c r="B153" s="242"/>
      <c r="C153" s="243"/>
      <c r="D153" s="244" t="s">
        <v>172</v>
      </c>
      <c r="E153" s="245" t="s">
        <v>1</v>
      </c>
      <c r="F153" s="246" t="s">
        <v>2253</v>
      </c>
      <c r="G153" s="243"/>
      <c r="H153" s="247">
        <v>191.74000000000001</v>
      </c>
      <c r="I153" s="248"/>
      <c r="J153" s="243"/>
      <c r="K153" s="243"/>
      <c r="L153" s="249"/>
      <c r="M153" s="250"/>
      <c r="N153" s="251"/>
      <c r="O153" s="251"/>
      <c r="P153" s="251"/>
      <c r="Q153" s="251"/>
      <c r="R153" s="251"/>
      <c r="S153" s="251"/>
      <c r="T153" s="252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53" t="s">
        <v>172</v>
      </c>
      <c r="AU153" s="253" t="s">
        <v>83</v>
      </c>
      <c r="AV153" s="13" t="s">
        <v>83</v>
      </c>
      <c r="AW153" s="13" t="s">
        <v>31</v>
      </c>
      <c r="AX153" s="13" t="s">
        <v>12</v>
      </c>
      <c r="AY153" s="25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2254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3" customFormat="1">
      <c r="A155" s="13"/>
      <c r="B155" s="242"/>
      <c r="C155" s="243"/>
      <c r="D155" s="244" t="s">
        <v>172</v>
      </c>
      <c r="E155" s="245" t="s">
        <v>1</v>
      </c>
      <c r="F155" s="246" t="s">
        <v>2255</v>
      </c>
      <c r="G155" s="243"/>
      <c r="H155" s="247">
        <v>-52.714199999999998</v>
      </c>
      <c r="I155" s="248"/>
      <c r="J155" s="243"/>
      <c r="K155" s="243"/>
      <c r="L155" s="249"/>
      <c r="M155" s="250"/>
      <c r="N155" s="251"/>
      <c r="O155" s="251"/>
      <c r="P155" s="251"/>
      <c r="Q155" s="251"/>
      <c r="R155" s="251"/>
      <c r="S155" s="251"/>
      <c r="T155" s="25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3" t="s">
        <v>172</v>
      </c>
      <c r="AU155" s="253" t="s">
        <v>83</v>
      </c>
      <c r="AV155" s="13" t="s">
        <v>83</v>
      </c>
      <c r="AW155" s="13" t="s">
        <v>31</v>
      </c>
      <c r="AX155" s="13" t="s">
        <v>12</v>
      </c>
      <c r="AY155" s="253" t="s">
        <v>164</v>
      </c>
    </row>
    <row r="156" s="14" customFormat="1">
      <c r="A156" s="14"/>
      <c r="B156" s="254"/>
      <c r="C156" s="255"/>
      <c r="D156" s="244" t="s">
        <v>172</v>
      </c>
      <c r="E156" s="256" t="s">
        <v>1</v>
      </c>
      <c r="F156" s="257" t="s">
        <v>2256</v>
      </c>
      <c r="G156" s="255"/>
      <c r="H156" s="256" t="s">
        <v>1</v>
      </c>
      <c r="I156" s="258"/>
      <c r="J156" s="255"/>
      <c r="K156" s="255"/>
      <c r="L156" s="259"/>
      <c r="M156" s="260"/>
      <c r="N156" s="261"/>
      <c r="O156" s="261"/>
      <c r="P156" s="261"/>
      <c r="Q156" s="261"/>
      <c r="R156" s="261"/>
      <c r="S156" s="261"/>
      <c r="T156" s="26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63" t="s">
        <v>172</v>
      </c>
      <c r="AU156" s="263" t="s">
        <v>83</v>
      </c>
      <c r="AV156" s="14" t="s">
        <v>81</v>
      </c>
      <c r="AW156" s="14" t="s">
        <v>31</v>
      </c>
      <c r="AX156" s="14" t="s">
        <v>12</v>
      </c>
      <c r="AY156" s="263" t="s">
        <v>164</v>
      </c>
    </row>
    <row r="157" s="13" customFormat="1">
      <c r="A157" s="13"/>
      <c r="B157" s="242"/>
      <c r="C157" s="243"/>
      <c r="D157" s="244" t="s">
        <v>172</v>
      </c>
      <c r="E157" s="245" t="s">
        <v>1</v>
      </c>
      <c r="F157" s="246" t="s">
        <v>2257</v>
      </c>
      <c r="G157" s="243"/>
      <c r="H157" s="247">
        <v>78.870000000000005</v>
      </c>
      <c r="I157" s="248"/>
      <c r="J157" s="243"/>
      <c r="K157" s="243"/>
      <c r="L157" s="249"/>
      <c r="M157" s="250"/>
      <c r="N157" s="251"/>
      <c r="O157" s="251"/>
      <c r="P157" s="251"/>
      <c r="Q157" s="251"/>
      <c r="R157" s="251"/>
      <c r="S157" s="251"/>
      <c r="T157" s="252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53" t="s">
        <v>172</v>
      </c>
      <c r="AU157" s="253" t="s">
        <v>83</v>
      </c>
      <c r="AV157" s="13" t="s">
        <v>83</v>
      </c>
      <c r="AW157" s="13" t="s">
        <v>31</v>
      </c>
      <c r="AX157" s="13" t="s">
        <v>12</v>
      </c>
      <c r="AY157" s="253" t="s">
        <v>164</v>
      </c>
    </row>
    <row r="158" s="14" customFormat="1">
      <c r="A158" s="14"/>
      <c r="B158" s="254"/>
      <c r="C158" s="255"/>
      <c r="D158" s="244" t="s">
        <v>172</v>
      </c>
      <c r="E158" s="256" t="s">
        <v>1</v>
      </c>
      <c r="F158" s="257" t="s">
        <v>2258</v>
      </c>
      <c r="G158" s="255"/>
      <c r="H158" s="256" t="s">
        <v>1</v>
      </c>
      <c r="I158" s="258"/>
      <c r="J158" s="255"/>
      <c r="K158" s="255"/>
      <c r="L158" s="259"/>
      <c r="M158" s="260"/>
      <c r="N158" s="261"/>
      <c r="O158" s="261"/>
      <c r="P158" s="261"/>
      <c r="Q158" s="261"/>
      <c r="R158" s="261"/>
      <c r="S158" s="261"/>
      <c r="T158" s="26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63" t="s">
        <v>172</v>
      </c>
      <c r="AU158" s="263" t="s">
        <v>83</v>
      </c>
      <c r="AV158" s="14" t="s">
        <v>81</v>
      </c>
      <c r="AW158" s="14" t="s">
        <v>31</v>
      </c>
      <c r="AX158" s="14" t="s">
        <v>12</v>
      </c>
      <c r="AY158" s="263" t="s">
        <v>164</v>
      </c>
    </row>
    <row r="159" s="13" customFormat="1">
      <c r="A159" s="13"/>
      <c r="B159" s="242"/>
      <c r="C159" s="243"/>
      <c r="D159" s="244" t="s">
        <v>172</v>
      </c>
      <c r="E159" s="245" t="s">
        <v>1</v>
      </c>
      <c r="F159" s="246" t="s">
        <v>2259</v>
      </c>
      <c r="G159" s="243"/>
      <c r="H159" s="247">
        <v>-6.2370000000000001</v>
      </c>
      <c r="I159" s="248"/>
      <c r="J159" s="243"/>
      <c r="K159" s="243"/>
      <c r="L159" s="249"/>
      <c r="M159" s="250"/>
      <c r="N159" s="251"/>
      <c r="O159" s="251"/>
      <c r="P159" s="251"/>
      <c r="Q159" s="251"/>
      <c r="R159" s="251"/>
      <c r="S159" s="251"/>
      <c r="T159" s="252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53" t="s">
        <v>172</v>
      </c>
      <c r="AU159" s="253" t="s">
        <v>83</v>
      </c>
      <c r="AV159" s="13" t="s">
        <v>83</v>
      </c>
      <c r="AW159" s="13" t="s">
        <v>31</v>
      </c>
      <c r="AX159" s="13" t="s">
        <v>12</v>
      </c>
      <c r="AY159" s="253" t="s">
        <v>164</v>
      </c>
    </row>
    <row r="160" s="13" customFormat="1">
      <c r="A160" s="13"/>
      <c r="B160" s="242"/>
      <c r="C160" s="243"/>
      <c r="D160" s="244" t="s">
        <v>172</v>
      </c>
      <c r="E160" s="245" t="s">
        <v>1</v>
      </c>
      <c r="F160" s="246" t="s">
        <v>2260</v>
      </c>
      <c r="G160" s="243"/>
      <c r="H160" s="247">
        <v>-4.6200000000000001</v>
      </c>
      <c r="I160" s="248"/>
      <c r="J160" s="243"/>
      <c r="K160" s="243"/>
      <c r="L160" s="249"/>
      <c r="M160" s="250"/>
      <c r="N160" s="251"/>
      <c r="O160" s="251"/>
      <c r="P160" s="251"/>
      <c r="Q160" s="251"/>
      <c r="R160" s="251"/>
      <c r="S160" s="251"/>
      <c r="T160" s="252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53" t="s">
        <v>172</v>
      </c>
      <c r="AU160" s="253" t="s">
        <v>83</v>
      </c>
      <c r="AV160" s="13" t="s">
        <v>83</v>
      </c>
      <c r="AW160" s="13" t="s">
        <v>31</v>
      </c>
      <c r="AX160" s="13" t="s">
        <v>12</v>
      </c>
      <c r="AY160" s="253" t="s">
        <v>164</v>
      </c>
    </row>
    <row r="161" s="14" customFormat="1">
      <c r="A161" s="14"/>
      <c r="B161" s="254"/>
      <c r="C161" s="255"/>
      <c r="D161" s="244" t="s">
        <v>172</v>
      </c>
      <c r="E161" s="256" t="s">
        <v>1</v>
      </c>
      <c r="F161" s="257" t="s">
        <v>2261</v>
      </c>
      <c r="G161" s="255"/>
      <c r="H161" s="256" t="s">
        <v>1</v>
      </c>
      <c r="I161" s="258"/>
      <c r="J161" s="255"/>
      <c r="K161" s="255"/>
      <c r="L161" s="259"/>
      <c r="M161" s="260"/>
      <c r="N161" s="261"/>
      <c r="O161" s="261"/>
      <c r="P161" s="261"/>
      <c r="Q161" s="261"/>
      <c r="R161" s="261"/>
      <c r="S161" s="261"/>
      <c r="T161" s="26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63" t="s">
        <v>172</v>
      </c>
      <c r="AU161" s="263" t="s">
        <v>83</v>
      </c>
      <c r="AV161" s="14" t="s">
        <v>81</v>
      </c>
      <c r="AW161" s="14" t="s">
        <v>31</v>
      </c>
      <c r="AX161" s="14" t="s">
        <v>12</v>
      </c>
      <c r="AY161" s="263" t="s">
        <v>164</v>
      </c>
    </row>
    <row r="162" s="13" customFormat="1">
      <c r="A162" s="13"/>
      <c r="B162" s="242"/>
      <c r="C162" s="243"/>
      <c r="D162" s="244" t="s">
        <v>172</v>
      </c>
      <c r="E162" s="245" t="s">
        <v>1</v>
      </c>
      <c r="F162" s="246" t="s">
        <v>2262</v>
      </c>
      <c r="G162" s="243"/>
      <c r="H162" s="247">
        <v>11.550000000000001</v>
      </c>
      <c r="I162" s="248"/>
      <c r="J162" s="243"/>
      <c r="K162" s="243"/>
      <c r="L162" s="249"/>
      <c r="M162" s="250"/>
      <c r="N162" s="251"/>
      <c r="O162" s="251"/>
      <c r="P162" s="251"/>
      <c r="Q162" s="251"/>
      <c r="R162" s="251"/>
      <c r="S162" s="251"/>
      <c r="T162" s="252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53" t="s">
        <v>172</v>
      </c>
      <c r="AU162" s="253" t="s">
        <v>83</v>
      </c>
      <c r="AV162" s="13" t="s">
        <v>83</v>
      </c>
      <c r="AW162" s="13" t="s">
        <v>31</v>
      </c>
      <c r="AX162" s="13" t="s">
        <v>12</v>
      </c>
      <c r="AY162" s="253" t="s">
        <v>164</v>
      </c>
    </row>
    <row r="163" s="14" customFormat="1">
      <c r="A163" s="14"/>
      <c r="B163" s="254"/>
      <c r="C163" s="255"/>
      <c r="D163" s="244" t="s">
        <v>172</v>
      </c>
      <c r="E163" s="256" t="s">
        <v>1</v>
      </c>
      <c r="F163" s="257" t="s">
        <v>2263</v>
      </c>
      <c r="G163" s="255"/>
      <c r="H163" s="256" t="s">
        <v>1</v>
      </c>
      <c r="I163" s="258"/>
      <c r="J163" s="255"/>
      <c r="K163" s="255"/>
      <c r="L163" s="259"/>
      <c r="M163" s="260"/>
      <c r="N163" s="261"/>
      <c r="O163" s="261"/>
      <c r="P163" s="261"/>
      <c r="Q163" s="261"/>
      <c r="R163" s="261"/>
      <c r="S163" s="261"/>
      <c r="T163" s="26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63" t="s">
        <v>172</v>
      </c>
      <c r="AU163" s="263" t="s">
        <v>83</v>
      </c>
      <c r="AV163" s="14" t="s">
        <v>81</v>
      </c>
      <c r="AW163" s="14" t="s">
        <v>31</v>
      </c>
      <c r="AX163" s="14" t="s">
        <v>12</v>
      </c>
      <c r="AY163" s="263" t="s">
        <v>164</v>
      </c>
    </row>
    <row r="164" s="14" customFormat="1">
      <c r="A164" s="14"/>
      <c r="B164" s="254"/>
      <c r="C164" s="255"/>
      <c r="D164" s="244" t="s">
        <v>172</v>
      </c>
      <c r="E164" s="256" t="s">
        <v>1</v>
      </c>
      <c r="F164" s="257" t="s">
        <v>2264</v>
      </c>
      <c r="G164" s="255"/>
      <c r="H164" s="256" t="s">
        <v>1</v>
      </c>
      <c r="I164" s="258"/>
      <c r="J164" s="255"/>
      <c r="K164" s="255"/>
      <c r="L164" s="259"/>
      <c r="M164" s="260"/>
      <c r="N164" s="261"/>
      <c r="O164" s="261"/>
      <c r="P164" s="261"/>
      <c r="Q164" s="261"/>
      <c r="R164" s="261"/>
      <c r="S164" s="261"/>
      <c r="T164" s="26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63" t="s">
        <v>172</v>
      </c>
      <c r="AU164" s="263" t="s">
        <v>83</v>
      </c>
      <c r="AV164" s="14" t="s">
        <v>81</v>
      </c>
      <c r="AW164" s="14" t="s">
        <v>31</v>
      </c>
      <c r="AX164" s="14" t="s">
        <v>12</v>
      </c>
      <c r="AY164" s="263" t="s">
        <v>164</v>
      </c>
    </row>
    <row r="165" s="14" customFormat="1">
      <c r="A165" s="14"/>
      <c r="B165" s="254"/>
      <c r="C165" s="255"/>
      <c r="D165" s="244" t="s">
        <v>172</v>
      </c>
      <c r="E165" s="256" t="s">
        <v>1</v>
      </c>
      <c r="F165" s="257" t="s">
        <v>2247</v>
      </c>
      <c r="G165" s="255"/>
      <c r="H165" s="256" t="s">
        <v>1</v>
      </c>
      <c r="I165" s="258"/>
      <c r="J165" s="255"/>
      <c r="K165" s="255"/>
      <c r="L165" s="259"/>
      <c r="M165" s="260"/>
      <c r="N165" s="261"/>
      <c r="O165" s="261"/>
      <c r="P165" s="261"/>
      <c r="Q165" s="261"/>
      <c r="R165" s="261"/>
      <c r="S165" s="261"/>
      <c r="T165" s="26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63" t="s">
        <v>172</v>
      </c>
      <c r="AU165" s="263" t="s">
        <v>83</v>
      </c>
      <c r="AV165" s="14" t="s">
        <v>81</v>
      </c>
      <c r="AW165" s="14" t="s">
        <v>31</v>
      </c>
      <c r="AX165" s="14" t="s">
        <v>12</v>
      </c>
      <c r="AY165" s="263" t="s">
        <v>164</v>
      </c>
    </row>
    <row r="166" s="13" customFormat="1">
      <c r="A166" s="13"/>
      <c r="B166" s="242"/>
      <c r="C166" s="243"/>
      <c r="D166" s="244" t="s">
        <v>172</v>
      </c>
      <c r="E166" s="245" t="s">
        <v>1</v>
      </c>
      <c r="F166" s="246" t="s">
        <v>2265</v>
      </c>
      <c r="G166" s="243"/>
      <c r="H166" s="247">
        <v>66</v>
      </c>
      <c r="I166" s="248"/>
      <c r="J166" s="243"/>
      <c r="K166" s="243"/>
      <c r="L166" s="249"/>
      <c r="M166" s="250"/>
      <c r="N166" s="251"/>
      <c r="O166" s="251"/>
      <c r="P166" s="251"/>
      <c r="Q166" s="251"/>
      <c r="R166" s="251"/>
      <c r="S166" s="251"/>
      <c r="T166" s="25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3" t="s">
        <v>172</v>
      </c>
      <c r="AU166" s="253" t="s">
        <v>83</v>
      </c>
      <c r="AV166" s="13" t="s">
        <v>83</v>
      </c>
      <c r="AW166" s="13" t="s">
        <v>31</v>
      </c>
      <c r="AX166" s="13" t="s">
        <v>12</v>
      </c>
      <c r="AY166" s="253" t="s">
        <v>164</v>
      </c>
    </row>
    <row r="167" s="15" customFormat="1">
      <c r="A167" s="15"/>
      <c r="B167" s="264"/>
      <c r="C167" s="265"/>
      <c r="D167" s="244" t="s">
        <v>172</v>
      </c>
      <c r="E167" s="266" t="s">
        <v>1</v>
      </c>
      <c r="F167" s="267" t="s">
        <v>180</v>
      </c>
      <c r="G167" s="265"/>
      <c r="H167" s="268">
        <v>284.58879999999999</v>
      </c>
      <c r="I167" s="269"/>
      <c r="J167" s="265"/>
      <c r="K167" s="265"/>
      <c r="L167" s="270"/>
      <c r="M167" s="271"/>
      <c r="N167" s="272"/>
      <c r="O167" s="272"/>
      <c r="P167" s="272"/>
      <c r="Q167" s="272"/>
      <c r="R167" s="272"/>
      <c r="S167" s="272"/>
      <c r="T167" s="273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74" t="s">
        <v>172</v>
      </c>
      <c r="AU167" s="274" t="s">
        <v>83</v>
      </c>
      <c r="AV167" s="15" t="s">
        <v>170</v>
      </c>
      <c r="AW167" s="15" t="s">
        <v>31</v>
      </c>
      <c r="AX167" s="15" t="s">
        <v>81</v>
      </c>
      <c r="AY167" s="274" t="s">
        <v>164</v>
      </c>
    </row>
    <row r="168" s="13" customFormat="1">
      <c r="A168" s="13"/>
      <c r="B168" s="242"/>
      <c r="C168" s="243"/>
      <c r="D168" s="244" t="s">
        <v>172</v>
      </c>
      <c r="E168" s="243"/>
      <c r="F168" s="246" t="s">
        <v>2266</v>
      </c>
      <c r="G168" s="243"/>
      <c r="H168" s="247">
        <v>28.458880000000001</v>
      </c>
      <c r="I168" s="248"/>
      <c r="J168" s="243"/>
      <c r="K168" s="243"/>
      <c r="L168" s="249"/>
      <c r="M168" s="250"/>
      <c r="N168" s="251"/>
      <c r="O168" s="251"/>
      <c r="P168" s="251"/>
      <c r="Q168" s="251"/>
      <c r="R168" s="251"/>
      <c r="S168" s="251"/>
      <c r="T168" s="252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53" t="s">
        <v>172</v>
      </c>
      <c r="AU168" s="253" t="s">
        <v>83</v>
      </c>
      <c r="AV168" s="13" t="s">
        <v>83</v>
      </c>
      <c r="AW168" s="13" t="s">
        <v>4</v>
      </c>
      <c r="AX168" s="13" t="s">
        <v>81</v>
      </c>
      <c r="AY168" s="253" t="s">
        <v>164</v>
      </c>
    </row>
    <row r="169" s="2" customFormat="1" ht="33" customHeight="1">
      <c r="A169" s="39"/>
      <c r="B169" s="40"/>
      <c r="C169" s="228" t="s">
        <v>216</v>
      </c>
      <c r="D169" s="228" t="s">
        <v>166</v>
      </c>
      <c r="E169" s="229" t="s">
        <v>2267</v>
      </c>
      <c r="F169" s="230" t="s">
        <v>2268</v>
      </c>
      <c r="G169" s="231" t="s">
        <v>269</v>
      </c>
      <c r="H169" s="232">
        <v>113.83552</v>
      </c>
      <c r="I169" s="233"/>
      <c r="J169" s="234">
        <f>ROUND(I169*H169,2)</f>
        <v>0</v>
      </c>
      <c r="K169" s="235"/>
      <c r="L169" s="45"/>
      <c r="M169" s="236" t="s">
        <v>1</v>
      </c>
      <c r="N169" s="237" t="s">
        <v>39</v>
      </c>
      <c r="O169" s="92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40" t="s">
        <v>170</v>
      </c>
      <c r="AT169" s="240" t="s">
        <v>166</v>
      </c>
      <c r="AU169" s="240" t="s">
        <v>83</v>
      </c>
      <c r="AY169" s="18" t="s">
        <v>164</v>
      </c>
      <c r="BE169" s="241">
        <f>IF(N169="základní",J169,0)</f>
        <v>0</v>
      </c>
      <c r="BF169" s="241">
        <f>IF(N169="snížená",J169,0)</f>
        <v>0</v>
      </c>
      <c r="BG169" s="241">
        <f>IF(N169="zákl. přenesená",J169,0)</f>
        <v>0</v>
      </c>
      <c r="BH169" s="241">
        <f>IF(N169="sníž. přenesená",J169,0)</f>
        <v>0</v>
      </c>
      <c r="BI169" s="241">
        <f>IF(N169="nulová",J169,0)</f>
        <v>0</v>
      </c>
      <c r="BJ169" s="18" t="s">
        <v>81</v>
      </c>
      <c r="BK169" s="241">
        <f>ROUND(I169*H169,2)</f>
        <v>0</v>
      </c>
      <c r="BL169" s="18" t="s">
        <v>170</v>
      </c>
      <c r="BM169" s="240" t="s">
        <v>2269</v>
      </c>
    </row>
    <row r="170" s="14" customFormat="1">
      <c r="A170" s="14"/>
      <c r="B170" s="254"/>
      <c r="C170" s="255"/>
      <c r="D170" s="244" t="s">
        <v>172</v>
      </c>
      <c r="E170" s="256" t="s">
        <v>1</v>
      </c>
      <c r="F170" s="257" t="s">
        <v>346</v>
      </c>
      <c r="G170" s="255"/>
      <c r="H170" s="256" t="s">
        <v>1</v>
      </c>
      <c r="I170" s="258"/>
      <c r="J170" s="255"/>
      <c r="K170" s="255"/>
      <c r="L170" s="259"/>
      <c r="M170" s="260"/>
      <c r="N170" s="261"/>
      <c r="O170" s="261"/>
      <c r="P170" s="261"/>
      <c r="Q170" s="261"/>
      <c r="R170" s="261"/>
      <c r="S170" s="261"/>
      <c r="T170" s="26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63" t="s">
        <v>172</v>
      </c>
      <c r="AU170" s="263" t="s">
        <v>83</v>
      </c>
      <c r="AV170" s="14" t="s">
        <v>81</v>
      </c>
      <c r="AW170" s="14" t="s">
        <v>31</v>
      </c>
      <c r="AX170" s="14" t="s">
        <v>12</v>
      </c>
      <c r="AY170" s="263" t="s">
        <v>164</v>
      </c>
    </row>
    <row r="171" s="14" customFormat="1">
      <c r="A171" s="14"/>
      <c r="B171" s="254"/>
      <c r="C171" s="255"/>
      <c r="D171" s="244" t="s">
        <v>172</v>
      </c>
      <c r="E171" s="256" t="s">
        <v>1</v>
      </c>
      <c r="F171" s="257" t="s">
        <v>2252</v>
      </c>
      <c r="G171" s="255"/>
      <c r="H171" s="256" t="s">
        <v>1</v>
      </c>
      <c r="I171" s="258"/>
      <c r="J171" s="255"/>
      <c r="K171" s="255"/>
      <c r="L171" s="259"/>
      <c r="M171" s="260"/>
      <c r="N171" s="261"/>
      <c r="O171" s="261"/>
      <c r="P171" s="261"/>
      <c r="Q171" s="261"/>
      <c r="R171" s="261"/>
      <c r="S171" s="261"/>
      <c r="T171" s="26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63" t="s">
        <v>172</v>
      </c>
      <c r="AU171" s="263" t="s">
        <v>83</v>
      </c>
      <c r="AV171" s="14" t="s">
        <v>81</v>
      </c>
      <c r="AW171" s="14" t="s">
        <v>31</v>
      </c>
      <c r="AX171" s="14" t="s">
        <v>12</v>
      </c>
      <c r="AY171" s="263" t="s">
        <v>164</v>
      </c>
    </row>
    <row r="172" s="13" customFormat="1">
      <c r="A172" s="13"/>
      <c r="B172" s="242"/>
      <c r="C172" s="243"/>
      <c r="D172" s="244" t="s">
        <v>172</v>
      </c>
      <c r="E172" s="245" t="s">
        <v>1</v>
      </c>
      <c r="F172" s="246" t="s">
        <v>2253</v>
      </c>
      <c r="G172" s="243"/>
      <c r="H172" s="247">
        <v>191.74000000000001</v>
      </c>
      <c r="I172" s="248"/>
      <c r="J172" s="243"/>
      <c r="K172" s="243"/>
      <c r="L172" s="249"/>
      <c r="M172" s="250"/>
      <c r="N172" s="251"/>
      <c r="O172" s="251"/>
      <c r="P172" s="251"/>
      <c r="Q172" s="251"/>
      <c r="R172" s="251"/>
      <c r="S172" s="251"/>
      <c r="T172" s="252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53" t="s">
        <v>172</v>
      </c>
      <c r="AU172" s="253" t="s">
        <v>83</v>
      </c>
      <c r="AV172" s="13" t="s">
        <v>83</v>
      </c>
      <c r="AW172" s="13" t="s">
        <v>31</v>
      </c>
      <c r="AX172" s="13" t="s">
        <v>12</v>
      </c>
      <c r="AY172" s="253" t="s">
        <v>164</v>
      </c>
    </row>
    <row r="173" s="14" customFormat="1">
      <c r="A173" s="14"/>
      <c r="B173" s="254"/>
      <c r="C173" s="255"/>
      <c r="D173" s="244" t="s">
        <v>172</v>
      </c>
      <c r="E173" s="256" t="s">
        <v>1</v>
      </c>
      <c r="F173" s="257" t="s">
        <v>2254</v>
      </c>
      <c r="G173" s="255"/>
      <c r="H173" s="256" t="s">
        <v>1</v>
      </c>
      <c r="I173" s="258"/>
      <c r="J173" s="255"/>
      <c r="K173" s="255"/>
      <c r="L173" s="259"/>
      <c r="M173" s="260"/>
      <c r="N173" s="261"/>
      <c r="O173" s="261"/>
      <c r="P173" s="261"/>
      <c r="Q173" s="261"/>
      <c r="R173" s="261"/>
      <c r="S173" s="261"/>
      <c r="T173" s="26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63" t="s">
        <v>172</v>
      </c>
      <c r="AU173" s="263" t="s">
        <v>83</v>
      </c>
      <c r="AV173" s="14" t="s">
        <v>81</v>
      </c>
      <c r="AW173" s="14" t="s">
        <v>31</v>
      </c>
      <c r="AX173" s="14" t="s">
        <v>12</v>
      </c>
      <c r="AY173" s="263" t="s">
        <v>164</v>
      </c>
    </row>
    <row r="174" s="13" customFormat="1">
      <c r="A174" s="13"/>
      <c r="B174" s="242"/>
      <c r="C174" s="243"/>
      <c r="D174" s="244" t="s">
        <v>172</v>
      </c>
      <c r="E174" s="245" t="s">
        <v>1</v>
      </c>
      <c r="F174" s="246" t="s">
        <v>2255</v>
      </c>
      <c r="G174" s="243"/>
      <c r="H174" s="247">
        <v>-52.714199999999998</v>
      </c>
      <c r="I174" s="248"/>
      <c r="J174" s="243"/>
      <c r="K174" s="243"/>
      <c r="L174" s="249"/>
      <c r="M174" s="250"/>
      <c r="N174" s="251"/>
      <c r="O174" s="251"/>
      <c r="P174" s="251"/>
      <c r="Q174" s="251"/>
      <c r="R174" s="251"/>
      <c r="S174" s="251"/>
      <c r="T174" s="252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53" t="s">
        <v>172</v>
      </c>
      <c r="AU174" s="253" t="s">
        <v>83</v>
      </c>
      <c r="AV174" s="13" t="s">
        <v>83</v>
      </c>
      <c r="AW174" s="13" t="s">
        <v>31</v>
      </c>
      <c r="AX174" s="13" t="s">
        <v>12</v>
      </c>
      <c r="AY174" s="253" t="s">
        <v>164</v>
      </c>
    </row>
    <row r="175" s="14" customFormat="1">
      <c r="A175" s="14"/>
      <c r="B175" s="254"/>
      <c r="C175" s="255"/>
      <c r="D175" s="244" t="s">
        <v>172</v>
      </c>
      <c r="E175" s="256" t="s">
        <v>1</v>
      </c>
      <c r="F175" s="257" t="s">
        <v>2256</v>
      </c>
      <c r="G175" s="255"/>
      <c r="H175" s="256" t="s">
        <v>1</v>
      </c>
      <c r="I175" s="258"/>
      <c r="J175" s="255"/>
      <c r="K175" s="255"/>
      <c r="L175" s="259"/>
      <c r="M175" s="260"/>
      <c r="N175" s="261"/>
      <c r="O175" s="261"/>
      <c r="P175" s="261"/>
      <c r="Q175" s="261"/>
      <c r="R175" s="261"/>
      <c r="S175" s="261"/>
      <c r="T175" s="26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63" t="s">
        <v>172</v>
      </c>
      <c r="AU175" s="263" t="s">
        <v>83</v>
      </c>
      <c r="AV175" s="14" t="s">
        <v>81</v>
      </c>
      <c r="AW175" s="14" t="s">
        <v>31</v>
      </c>
      <c r="AX175" s="14" t="s">
        <v>12</v>
      </c>
      <c r="AY175" s="263" t="s">
        <v>164</v>
      </c>
    </row>
    <row r="176" s="13" customFormat="1">
      <c r="A176" s="13"/>
      <c r="B176" s="242"/>
      <c r="C176" s="243"/>
      <c r="D176" s="244" t="s">
        <v>172</v>
      </c>
      <c r="E176" s="245" t="s">
        <v>1</v>
      </c>
      <c r="F176" s="246" t="s">
        <v>2257</v>
      </c>
      <c r="G176" s="243"/>
      <c r="H176" s="247">
        <v>78.870000000000005</v>
      </c>
      <c r="I176" s="248"/>
      <c r="J176" s="243"/>
      <c r="K176" s="243"/>
      <c r="L176" s="249"/>
      <c r="M176" s="250"/>
      <c r="N176" s="251"/>
      <c r="O176" s="251"/>
      <c r="P176" s="251"/>
      <c r="Q176" s="251"/>
      <c r="R176" s="251"/>
      <c r="S176" s="251"/>
      <c r="T176" s="252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3" t="s">
        <v>172</v>
      </c>
      <c r="AU176" s="253" t="s">
        <v>83</v>
      </c>
      <c r="AV176" s="13" t="s">
        <v>83</v>
      </c>
      <c r="AW176" s="13" t="s">
        <v>31</v>
      </c>
      <c r="AX176" s="13" t="s">
        <v>12</v>
      </c>
      <c r="AY176" s="253" t="s">
        <v>164</v>
      </c>
    </row>
    <row r="177" s="14" customFormat="1">
      <c r="A177" s="14"/>
      <c r="B177" s="254"/>
      <c r="C177" s="255"/>
      <c r="D177" s="244" t="s">
        <v>172</v>
      </c>
      <c r="E177" s="256" t="s">
        <v>1</v>
      </c>
      <c r="F177" s="257" t="s">
        <v>2258</v>
      </c>
      <c r="G177" s="255"/>
      <c r="H177" s="256" t="s">
        <v>1</v>
      </c>
      <c r="I177" s="258"/>
      <c r="J177" s="255"/>
      <c r="K177" s="255"/>
      <c r="L177" s="259"/>
      <c r="M177" s="260"/>
      <c r="N177" s="261"/>
      <c r="O177" s="261"/>
      <c r="P177" s="261"/>
      <c r="Q177" s="261"/>
      <c r="R177" s="261"/>
      <c r="S177" s="261"/>
      <c r="T177" s="26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63" t="s">
        <v>172</v>
      </c>
      <c r="AU177" s="263" t="s">
        <v>83</v>
      </c>
      <c r="AV177" s="14" t="s">
        <v>81</v>
      </c>
      <c r="AW177" s="14" t="s">
        <v>31</v>
      </c>
      <c r="AX177" s="14" t="s">
        <v>12</v>
      </c>
      <c r="AY177" s="263" t="s">
        <v>164</v>
      </c>
    </row>
    <row r="178" s="13" customFormat="1">
      <c r="A178" s="13"/>
      <c r="B178" s="242"/>
      <c r="C178" s="243"/>
      <c r="D178" s="244" t="s">
        <v>172</v>
      </c>
      <c r="E178" s="245" t="s">
        <v>1</v>
      </c>
      <c r="F178" s="246" t="s">
        <v>2259</v>
      </c>
      <c r="G178" s="243"/>
      <c r="H178" s="247">
        <v>-6.2370000000000001</v>
      </c>
      <c r="I178" s="248"/>
      <c r="J178" s="243"/>
      <c r="K178" s="243"/>
      <c r="L178" s="249"/>
      <c r="M178" s="250"/>
      <c r="N178" s="251"/>
      <c r="O178" s="251"/>
      <c r="P178" s="251"/>
      <c r="Q178" s="251"/>
      <c r="R178" s="251"/>
      <c r="S178" s="251"/>
      <c r="T178" s="252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53" t="s">
        <v>172</v>
      </c>
      <c r="AU178" s="253" t="s">
        <v>83</v>
      </c>
      <c r="AV178" s="13" t="s">
        <v>83</v>
      </c>
      <c r="AW178" s="13" t="s">
        <v>31</v>
      </c>
      <c r="AX178" s="13" t="s">
        <v>12</v>
      </c>
      <c r="AY178" s="253" t="s">
        <v>164</v>
      </c>
    </row>
    <row r="179" s="13" customFormat="1">
      <c r="A179" s="13"/>
      <c r="B179" s="242"/>
      <c r="C179" s="243"/>
      <c r="D179" s="244" t="s">
        <v>172</v>
      </c>
      <c r="E179" s="245" t="s">
        <v>1</v>
      </c>
      <c r="F179" s="246" t="s">
        <v>2260</v>
      </c>
      <c r="G179" s="243"/>
      <c r="H179" s="247">
        <v>-4.6200000000000001</v>
      </c>
      <c r="I179" s="248"/>
      <c r="J179" s="243"/>
      <c r="K179" s="243"/>
      <c r="L179" s="249"/>
      <c r="M179" s="250"/>
      <c r="N179" s="251"/>
      <c r="O179" s="251"/>
      <c r="P179" s="251"/>
      <c r="Q179" s="251"/>
      <c r="R179" s="251"/>
      <c r="S179" s="251"/>
      <c r="T179" s="252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53" t="s">
        <v>172</v>
      </c>
      <c r="AU179" s="253" t="s">
        <v>83</v>
      </c>
      <c r="AV179" s="13" t="s">
        <v>83</v>
      </c>
      <c r="AW179" s="13" t="s">
        <v>31</v>
      </c>
      <c r="AX179" s="13" t="s">
        <v>12</v>
      </c>
      <c r="AY179" s="253" t="s">
        <v>164</v>
      </c>
    </row>
    <row r="180" s="14" customFormat="1">
      <c r="A180" s="14"/>
      <c r="B180" s="254"/>
      <c r="C180" s="255"/>
      <c r="D180" s="244" t="s">
        <v>172</v>
      </c>
      <c r="E180" s="256" t="s">
        <v>1</v>
      </c>
      <c r="F180" s="257" t="s">
        <v>2261</v>
      </c>
      <c r="G180" s="255"/>
      <c r="H180" s="256" t="s">
        <v>1</v>
      </c>
      <c r="I180" s="258"/>
      <c r="J180" s="255"/>
      <c r="K180" s="255"/>
      <c r="L180" s="259"/>
      <c r="M180" s="260"/>
      <c r="N180" s="261"/>
      <c r="O180" s="261"/>
      <c r="P180" s="261"/>
      <c r="Q180" s="261"/>
      <c r="R180" s="261"/>
      <c r="S180" s="261"/>
      <c r="T180" s="26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63" t="s">
        <v>172</v>
      </c>
      <c r="AU180" s="263" t="s">
        <v>83</v>
      </c>
      <c r="AV180" s="14" t="s">
        <v>81</v>
      </c>
      <c r="AW180" s="14" t="s">
        <v>31</v>
      </c>
      <c r="AX180" s="14" t="s">
        <v>12</v>
      </c>
      <c r="AY180" s="263" t="s">
        <v>164</v>
      </c>
    </row>
    <row r="181" s="13" customFormat="1">
      <c r="A181" s="13"/>
      <c r="B181" s="242"/>
      <c r="C181" s="243"/>
      <c r="D181" s="244" t="s">
        <v>172</v>
      </c>
      <c r="E181" s="245" t="s">
        <v>1</v>
      </c>
      <c r="F181" s="246" t="s">
        <v>2262</v>
      </c>
      <c r="G181" s="243"/>
      <c r="H181" s="247">
        <v>11.550000000000001</v>
      </c>
      <c r="I181" s="248"/>
      <c r="J181" s="243"/>
      <c r="K181" s="243"/>
      <c r="L181" s="249"/>
      <c r="M181" s="250"/>
      <c r="N181" s="251"/>
      <c r="O181" s="251"/>
      <c r="P181" s="251"/>
      <c r="Q181" s="251"/>
      <c r="R181" s="251"/>
      <c r="S181" s="251"/>
      <c r="T181" s="252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53" t="s">
        <v>172</v>
      </c>
      <c r="AU181" s="253" t="s">
        <v>83</v>
      </c>
      <c r="AV181" s="13" t="s">
        <v>83</v>
      </c>
      <c r="AW181" s="13" t="s">
        <v>31</v>
      </c>
      <c r="AX181" s="13" t="s">
        <v>12</v>
      </c>
      <c r="AY181" s="253" t="s">
        <v>164</v>
      </c>
    </row>
    <row r="182" s="14" customFormat="1">
      <c r="A182" s="14"/>
      <c r="B182" s="254"/>
      <c r="C182" s="255"/>
      <c r="D182" s="244" t="s">
        <v>172</v>
      </c>
      <c r="E182" s="256" t="s">
        <v>1</v>
      </c>
      <c r="F182" s="257" t="s">
        <v>2263</v>
      </c>
      <c r="G182" s="255"/>
      <c r="H182" s="256" t="s">
        <v>1</v>
      </c>
      <c r="I182" s="258"/>
      <c r="J182" s="255"/>
      <c r="K182" s="255"/>
      <c r="L182" s="259"/>
      <c r="M182" s="260"/>
      <c r="N182" s="261"/>
      <c r="O182" s="261"/>
      <c r="P182" s="261"/>
      <c r="Q182" s="261"/>
      <c r="R182" s="261"/>
      <c r="S182" s="261"/>
      <c r="T182" s="26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63" t="s">
        <v>172</v>
      </c>
      <c r="AU182" s="263" t="s">
        <v>83</v>
      </c>
      <c r="AV182" s="14" t="s">
        <v>81</v>
      </c>
      <c r="AW182" s="14" t="s">
        <v>31</v>
      </c>
      <c r="AX182" s="14" t="s">
        <v>12</v>
      </c>
      <c r="AY182" s="263" t="s">
        <v>164</v>
      </c>
    </row>
    <row r="183" s="14" customFormat="1">
      <c r="A183" s="14"/>
      <c r="B183" s="254"/>
      <c r="C183" s="255"/>
      <c r="D183" s="244" t="s">
        <v>172</v>
      </c>
      <c r="E183" s="256" t="s">
        <v>1</v>
      </c>
      <c r="F183" s="257" t="s">
        <v>2264</v>
      </c>
      <c r="G183" s="255"/>
      <c r="H183" s="256" t="s">
        <v>1</v>
      </c>
      <c r="I183" s="258"/>
      <c r="J183" s="255"/>
      <c r="K183" s="255"/>
      <c r="L183" s="259"/>
      <c r="M183" s="260"/>
      <c r="N183" s="261"/>
      <c r="O183" s="261"/>
      <c r="P183" s="261"/>
      <c r="Q183" s="261"/>
      <c r="R183" s="261"/>
      <c r="S183" s="261"/>
      <c r="T183" s="26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63" t="s">
        <v>172</v>
      </c>
      <c r="AU183" s="263" t="s">
        <v>83</v>
      </c>
      <c r="AV183" s="14" t="s">
        <v>81</v>
      </c>
      <c r="AW183" s="14" t="s">
        <v>31</v>
      </c>
      <c r="AX183" s="14" t="s">
        <v>12</v>
      </c>
      <c r="AY183" s="263" t="s">
        <v>164</v>
      </c>
    </row>
    <row r="184" s="14" customFormat="1">
      <c r="A184" s="14"/>
      <c r="B184" s="254"/>
      <c r="C184" s="255"/>
      <c r="D184" s="244" t="s">
        <v>172</v>
      </c>
      <c r="E184" s="256" t="s">
        <v>1</v>
      </c>
      <c r="F184" s="257" t="s">
        <v>2247</v>
      </c>
      <c r="G184" s="255"/>
      <c r="H184" s="256" t="s">
        <v>1</v>
      </c>
      <c r="I184" s="258"/>
      <c r="J184" s="255"/>
      <c r="K184" s="255"/>
      <c r="L184" s="259"/>
      <c r="M184" s="260"/>
      <c r="N184" s="261"/>
      <c r="O184" s="261"/>
      <c r="P184" s="261"/>
      <c r="Q184" s="261"/>
      <c r="R184" s="261"/>
      <c r="S184" s="261"/>
      <c r="T184" s="26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63" t="s">
        <v>172</v>
      </c>
      <c r="AU184" s="263" t="s">
        <v>83</v>
      </c>
      <c r="AV184" s="14" t="s">
        <v>81</v>
      </c>
      <c r="AW184" s="14" t="s">
        <v>31</v>
      </c>
      <c r="AX184" s="14" t="s">
        <v>12</v>
      </c>
      <c r="AY184" s="263" t="s">
        <v>164</v>
      </c>
    </row>
    <row r="185" s="13" customFormat="1">
      <c r="A185" s="13"/>
      <c r="B185" s="242"/>
      <c r="C185" s="243"/>
      <c r="D185" s="244" t="s">
        <v>172</v>
      </c>
      <c r="E185" s="245" t="s">
        <v>1</v>
      </c>
      <c r="F185" s="246" t="s">
        <v>2265</v>
      </c>
      <c r="G185" s="243"/>
      <c r="H185" s="247">
        <v>66</v>
      </c>
      <c r="I185" s="248"/>
      <c r="J185" s="243"/>
      <c r="K185" s="243"/>
      <c r="L185" s="249"/>
      <c r="M185" s="250"/>
      <c r="N185" s="251"/>
      <c r="O185" s="251"/>
      <c r="P185" s="251"/>
      <c r="Q185" s="251"/>
      <c r="R185" s="251"/>
      <c r="S185" s="251"/>
      <c r="T185" s="252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53" t="s">
        <v>172</v>
      </c>
      <c r="AU185" s="253" t="s">
        <v>83</v>
      </c>
      <c r="AV185" s="13" t="s">
        <v>83</v>
      </c>
      <c r="AW185" s="13" t="s">
        <v>31</v>
      </c>
      <c r="AX185" s="13" t="s">
        <v>12</v>
      </c>
      <c r="AY185" s="253" t="s">
        <v>164</v>
      </c>
    </row>
    <row r="186" s="15" customFormat="1">
      <c r="A186" s="15"/>
      <c r="B186" s="264"/>
      <c r="C186" s="265"/>
      <c r="D186" s="244" t="s">
        <v>172</v>
      </c>
      <c r="E186" s="266" t="s">
        <v>1</v>
      </c>
      <c r="F186" s="267" t="s">
        <v>180</v>
      </c>
      <c r="G186" s="265"/>
      <c r="H186" s="268">
        <v>284.58879999999999</v>
      </c>
      <c r="I186" s="269"/>
      <c r="J186" s="265"/>
      <c r="K186" s="265"/>
      <c r="L186" s="270"/>
      <c r="M186" s="271"/>
      <c r="N186" s="272"/>
      <c r="O186" s="272"/>
      <c r="P186" s="272"/>
      <c r="Q186" s="272"/>
      <c r="R186" s="272"/>
      <c r="S186" s="272"/>
      <c r="T186" s="273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T186" s="274" t="s">
        <v>172</v>
      </c>
      <c r="AU186" s="274" t="s">
        <v>83</v>
      </c>
      <c r="AV186" s="15" t="s">
        <v>170</v>
      </c>
      <c r="AW186" s="15" t="s">
        <v>31</v>
      </c>
      <c r="AX186" s="15" t="s">
        <v>81</v>
      </c>
      <c r="AY186" s="274" t="s">
        <v>164</v>
      </c>
    </row>
    <row r="187" s="13" customFormat="1">
      <c r="A187" s="13"/>
      <c r="B187" s="242"/>
      <c r="C187" s="243"/>
      <c r="D187" s="244" t="s">
        <v>172</v>
      </c>
      <c r="E187" s="243"/>
      <c r="F187" s="246" t="s">
        <v>2270</v>
      </c>
      <c r="G187" s="243"/>
      <c r="H187" s="247">
        <v>113.83552</v>
      </c>
      <c r="I187" s="248"/>
      <c r="J187" s="243"/>
      <c r="K187" s="243"/>
      <c r="L187" s="249"/>
      <c r="M187" s="250"/>
      <c r="N187" s="251"/>
      <c r="O187" s="251"/>
      <c r="P187" s="251"/>
      <c r="Q187" s="251"/>
      <c r="R187" s="251"/>
      <c r="S187" s="251"/>
      <c r="T187" s="252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53" t="s">
        <v>172</v>
      </c>
      <c r="AU187" s="253" t="s">
        <v>83</v>
      </c>
      <c r="AV187" s="13" t="s">
        <v>83</v>
      </c>
      <c r="AW187" s="13" t="s">
        <v>4</v>
      </c>
      <c r="AX187" s="13" t="s">
        <v>81</v>
      </c>
      <c r="AY187" s="253" t="s">
        <v>164</v>
      </c>
    </row>
    <row r="188" s="2" customFormat="1" ht="33" customHeight="1">
      <c r="A188" s="39"/>
      <c r="B188" s="40"/>
      <c r="C188" s="228" t="s">
        <v>222</v>
      </c>
      <c r="D188" s="228" t="s">
        <v>166</v>
      </c>
      <c r="E188" s="229" t="s">
        <v>2271</v>
      </c>
      <c r="F188" s="230" t="s">
        <v>2272</v>
      </c>
      <c r="G188" s="231" t="s">
        <v>269</v>
      </c>
      <c r="H188" s="232">
        <v>142.2944</v>
      </c>
      <c r="I188" s="233"/>
      <c r="J188" s="234">
        <f>ROUND(I188*H188,2)</f>
        <v>0</v>
      </c>
      <c r="K188" s="235"/>
      <c r="L188" s="45"/>
      <c r="M188" s="236" t="s">
        <v>1</v>
      </c>
      <c r="N188" s="237" t="s">
        <v>39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170</v>
      </c>
      <c r="AT188" s="240" t="s">
        <v>166</v>
      </c>
      <c r="AU188" s="240" t="s">
        <v>83</v>
      </c>
      <c r="AY188" s="18" t="s">
        <v>164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81</v>
      </c>
      <c r="BK188" s="241">
        <f>ROUND(I188*H188,2)</f>
        <v>0</v>
      </c>
      <c r="BL188" s="18" t="s">
        <v>170</v>
      </c>
      <c r="BM188" s="240" t="s">
        <v>2273</v>
      </c>
    </row>
    <row r="189" s="14" customFormat="1">
      <c r="A189" s="14"/>
      <c r="B189" s="254"/>
      <c r="C189" s="255"/>
      <c r="D189" s="244" t="s">
        <v>172</v>
      </c>
      <c r="E189" s="256" t="s">
        <v>1</v>
      </c>
      <c r="F189" s="257" t="s">
        <v>352</v>
      </c>
      <c r="G189" s="255"/>
      <c r="H189" s="256" t="s">
        <v>1</v>
      </c>
      <c r="I189" s="258"/>
      <c r="J189" s="255"/>
      <c r="K189" s="255"/>
      <c r="L189" s="259"/>
      <c r="M189" s="260"/>
      <c r="N189" s="261"/>
      <c r="O189" s="261"/>
      <c r="P189" s="261"/>
      <c r="Q189" s="261"/>
      <c r="R189" s="261"/>
      <c r="S189" s="261"/>
      <c r="T189" s="26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63" t="s">
        <v>172</v>
      </c>
      <c r="AU189" s="263" t="s">
        <v>83</v>
      </c>
      <c r="AV189" s="14" t="s">
        <v>81</v>
      </c>
      <c r="AW189" s="14" t="s">
        <v>31</v>
      </c>
      <c r="AX189" s="14" t="s">
        <v>12</v>
      </c>
      <c r="AY189" s="263" t="s">
        <v>164</v>
      </c>
    </row>
    <row r="190" s="14" customFormat="1">
      <c r="A190" s="14"/>
      <c r="B190" s="254"/>
      <c r="C190" s="255"/>
      <c r="D190" s="244" t="s">
        <v>172</v>
      </c>
      <c r="E190" s="256" t="s">
        <v>1</v>
      </c>
      <c r="F190" s="257" t="s">
        <v>2252</v>
      </c>
      <c r="G190" s="255"/>
      <c r="H190" s="256" t="s">
        <v>1</v>
      </c>
      <c r="I190" s="258"/>
      <c r="J190" s="255"/>
      <c r="K190" s="255"/>
      <c r="L190" s="259"/>
      <c r="M190" s="260"/>
      <c r="N190" s="261"/>
      <c r="O190" s="261"/>
      <c r="P190" s="261"/>
      <c r="Q190" s="261"/>
      <c r="R190" s="261"/>
      <c r="S190" s="261"/>
      <c r="T190" s="26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63" t="s">
        <v>172</v>
      </c>
      <c r="AU190" s="263" t="s">
        <v>83</v>
      </c>
      <c r="AV190" s="14" t="s">
        <v>81</v>
      </c>
      <c r="AW190" s="14" t="s">
        <v>31</v>
      </c>
      <c r="AX190" s="14" t="s">
        <v>12</v>
      </c>
      <c r="AY190" s="263" t="s">
        <v>164</v>
      </c>
    </row>
    <row r="191" s="13" customFormat="1">
      <c r="A191" s="13"/>
      <c r="B191" s="242"/>
      <c r="C191" s="243"/>
      <c r="D191" s="244" t="s">
        <v>172</v>
      </c>
      <c r="E191" s="245" t="s">
        <v>1</v>
      </c>
      <c r="F191" s="246" t="s">
        <v>2253</v>
      </c>
      <c r="G191" s="243"/>
      <c r="H191" s="247">
        <v>191.74000000000001</v>
      </c>
      <c r="I191" s="248"/>
      <c r="J191" s="243"/>
      <c r="K191" s="243"/>
      <c r="L191" s="249"/>
      <c r="M191" s="250"/>
      <c r="N191" s="251"/>
      <c r="O191" s="251"/>
      <c r="P191" s="251"/>
      <c r="Q191" s="251"/>
      <c r="R191" s="251"/>
      <c r="S191" s="251"/>
      <c r="T191" s="252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53" t="s">
        <v>172</v>
      </c>
      <c r="AU191" s="253" t="s">
        <v>83</v>
      </c>
      <c r="AV191" s="13" t="s">
        <v>83</v>
      </c>
      <c r="AW191" s="13" t="s">
        <v>31</v>
      </c>
      <c r="AX191" s="13" t="s">
        <v>12</v>
      </c>
      <c r="AY191" s="253" t="s">
        <v>164</v>
      </c>
    </row>
    <row r="192" s="14" customFormat="1">
      <c r="A192" s="14"/>
      <c r="B192" s="254"/>
      <c r="C192" s="255"/>
      <c r="D192" s="244" t="s">
        <v>172</v>
      </c>
      <c r="E192" s="256" t="s">
        <v>1</v>
      </c>
      <c r="F192" s="257" t="s">
        <v>2254</v>
      </c>
      <c r="G192" s="255"/>
      <c r="H192" s="256" t="s">
        <v>1</v>
      </c>
      <c r="I192" s="258"/>
      <c r="J192" s="255"/>
      <c r="K192" s="255"/>
      <c r="L192" s="259"/>
      <c r="M192" s="260"/>
      <c r="N192" s="261"/>
      <c r="O192" s="261"/>
      <c r="P192" s="261"/>
      <c r="Q192" s="261"/>
      <c r="R192" s="261"/>
      <c r="S192" s="261"/>
      <c r="T192" s="26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63" t="s">
        <v>172</v>
      </c>
      <c r="AU192" s="263" t="s">
        <v>83</v>
      </c>
      <c r="AV192" s="14" t="s">
        <v>81</v>
      </c>
      <c r="AW192" s="14" t="s">
        <v>31</v>
      </c>
      <c r="AX192" s="14" t="s">
        <v>12</v>
      </c>
      <c r="AY192" s="263" t="s">
        <v>164</v>
      </c>
    </row>
    <row r="193" s="13" customFormat="1">
      <c r="A193" s="13"/>
      <c r="B193" s="242"/>
      <c r="C193" s="243"/>
      <c r="D193" s="244" t="s">
        <v>172</v>
      </c>
      <c r="E193" s="245" t="s">
        <v>1</v>
      </c>
      <c r="F193" s="246" t="s">
        <v>2255</v>
      </c>
      <c r="G193" s="243"/>
      <c r="H193" s="247">
        <v>-52.714199999999998</v>
      </c>
      <c r="I193" s="248"/>
      <c r="J193" s="243"/>
      <c r="K193" s="243"/>
      <c r="L193" s="249"/>
      <c r="M193" s="250"/>
      <c r="N193" s="251"/>
      <c r="O193" s="251"/>
      <c r="P193" s="251"/>
      <c r="Q193" s="251"/>
      <c r="R193" s="251"/>
      <c r="S193" s="251"/>
      <c r="T193" s="252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53" t="s">
        <v>172</v>
      </c>
      <c r="AU193" s="253" t="s">
        <v>83</v>
      </c>
      <c r="AV193" s="13" t="s">
        <v>83</v>
      </c>
      <c r="AW193" s="13" t="s">
        <v>31</v>
      </c>
      <c r="AX193" s="13" t="s">
        <v>12</v>
      </c>
      <c r="AY193" s="253" t="s">
        <v>164</v>
      </c>
    </row>
    <row r="194" s="14" customFormat="1">
      <c r="A194" s="14"/>
      <c r="B194" s="254"/>
      <c r="C194" s="255"/>
      <c r="D194" s="244" t="s">
        <v>172</v>
      </c>
      <c r="E194" s="256" t="s">
        <v>1</v>
      </c>
      <c r="F194" s="257" t="s">
        <v>2256</v>
      </c>
      <c r="G194" s="255"/>
      <c r="H194" s="256" t="s">
        <v>1</v>
      </c>
      <c r="I194" s="258"/>
      <c r="J194" s="255"/>
      <c r="K194" s="255"/>
      <c r="L194" s="259"/>
      <c r="M194" s="260"/>
      <c r="N194" s="261"/>
      <c r="O194" s="261"/>
      <c r="P194" s="261"/>
      <c r="Q194" s="261"/>
      <c r="R194" s="261"/>
      <c r="S194" s="261"/>
      <c r="T194" s="26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63" t="s">
        <v>172</v>
      </c>
      <c r="AU194" s="263" t="s">
        <v>83</v>
      </c>
      <c r="AV194" s="14" t="s">
        <v>81</v>
      </c>
      <c r="AW194" s="14" t="s">
        <v>31</v>
      </c>
      <c r="AX194" s="14" t="s">
        <v>12</v>
      </c>
      <c r="AY194" s="263" t="s">
        <v>164</v>
      </c>
    </row>
    <row r="195" s="13" customFormat="1">
      <c r="A195" s="13"/>
      <c r="B195" s="242"/>
      <c r="C195" s="243"/>
      <c r="D195" s="244" t="s">
        <v>172</v>
      </c>
      <c r="E195" s="245" t="s">
        <v>1</v>
      </c>
      <c r="F195" s="246" t="s">
        <v>2257</v>
      </c>
      <c r="G195" s="243"/>
      <c r="H195" s="247">
        <v>78.870000000000005</v>
      </c>
      <c r="I195" s="248"/>
      <c r="J195" s="243"/>
      <c r="K195" s="243"/>
      <c r="L195" s="249"/>
      <c r="M195" s="250"/>
      <c r="N195" s="251"/>
      <c r="O195" s="251"/>
      <c r="P195" s="251"/>
      <c r="Q195" s="251"/>
      <c r="R195" s="251"/>
      <c r="S195" s="251"/>
      <c r="T195" s="252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53" t="s">
        <v>172</v>
      </c>
      <c r="AU195" s="253" t="s">
        <v>83</v>
      </c>
      <c r="AV195" s="13" t="s">
        <v>83</v>
      </c>
      <c r="AW195" s="13" t="s">
        <v>31</v>
      </c>
      <c r="AX195" s="13" t="s">
        <v>12</v>
      </c>
      <c r="AY195" s="253" t="s">
        <v>164</v>
      </c>
    </row>
    <row r="196" s="14" customFormat="1">
      <c r="A196" s="14"/>
      <c r="B196" s="254"/>
      <c r="C196" s="255"/>
      <c r="D196" s="244" t="s">
        <v>172</v>
      </c>
      <c r="E196" s="256" t="s">
        <v>1</v>
      </c>
      <c r="F196" s="257" t="s">
        <v>2258</v>
      </c>
      <c r="G196" s="255"/>
      <c r="H196" s="256" t="s">
        <v>1</v>
      </c>
      <c r="I196" s="258"/>
      <c r="J196" s="255"/>
      <c r="K196" s="255"/>
      <c r="L196" s="259"/>
      <c r="M196" s="260"/>
      <c r="N196" s="261"/>
      <c r="O196" s="261"/>
      <c r="P196" s="261"/>
      <c r="Q196" s="261"/>
      <c r="R196" s="261"/>
      <c r="S196" s="261"/>
      <c r="T196" s="26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63" t="s">
        <v>172</v>
      </c>
      <c r="AU196" s="263" t="s">
        <v>83</v>
      </c>
      <c r="AV196" s="14" t="s">
        <v>81</v>
      </c>
      <c r="AW196" s="14" t="s">
        <v>31</v>
      </c>
      <c r="AX196" s="14" t="s">
        <v>12</v>
      </c>
      <c r="AY196" s="263" t="s">
        <v>164</v>
      </c>
    </row>
    <row r="197" s="13" customFormat="1">
      <c r="A197" s="13"/>
      <c r="B197" s="242"/>
      <c r="C197" s="243"/>
      <c r="D197" s="244" t="s">
        <v>172</v>
      </c>
      <c r="E197" s="245" t="s">
        <v>1</v>
      </c>
      <c r="F197" s="246" t="s">
        <v>2259</v>
      </c>
      <c r="G197" s="243"/>
      <c r="H197" s="247">
        <v>-6.2370000000000001</v>
      </c>
      <c r="I197" s="248"/>
      <c r="J197" s="243"/>
      <c r="K197" s="243"/>
      <c r="L197" s="249"/>
      <c r="M197" s="250"/>
      <c r="N197" s="251"/>
      <c r="O197" s="251"/>
      <c r="P197" s="251"/>
      <c r="Q197" s="251"/>
      <c r="R197" s="251"/>
      <c r="S197" s="251"/>
      <c r="T197" s="252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53" t="s">
        <v>172</v>
      </c>
      <c r="AU197" s="253" t="s">
        <v>83</v>
      </c>
      <c r="AV197" s="13" t="s">
        <v>83</v>
      </c>
      <c r="AW197" s="13" t="s">
        <v>31</v>
      </c>
      <c r="AX197" s="13" t="s">
        <v>12</v>
      </c>
      <c r="AY197" s="253" t="s">
        <v>164</v>
      </c>
    </row>
    <row r="198" s="13" customFormat="1">
      <c r="A198" s="13"/>
      <c r="B198" s="242"/>
      <c r="C198" s="243"/>
      <c r="D198" s="244" t="s">
        <v>172</v>
      </c>
      <c r="E198" s="245" t="s">
        <v>1</v>
      </c>
      <c r="F198" s="246" t="s">
        <v>2260</v>
      </c>
      <c r="G198" s="243"/>
      <c r="H198" s="247">
        <v>-4.6200000000000001</v>
      </c>
      <c r="I198" s="248"/>
      <c r="J198" s="243"/>
      <c r="K198" s="243"/>
      <c r="L198" s="249"/>
      <c r="M198" s="250"/>
      <c r="N198" s="251"/>
      <c r="O198" s="251"/>
      <c r="P198" s="251"/>
      <c r="Q198" s="251"/>
      <c r="R198" s="251"/>
      <c r="S198" s="251"/>
      <c r="T198" s="252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53" t="s">
        <v>172</v>
      </c>
      <c r="AU198" s="253" t="s">
        <v>83</v>
      </c>
      <c r="AV198" s="13" t="s">
        <v>83</v>
      </c>
      <c r="AW198" s="13" t="s">
        <v>31</v>
      </c>
      <c r="AX198" s="13" t="s">
        <v>12</v>
      </c>
      <c r="AY198" s="253" t="s">
        <v>164</v>
      </c>
    </row>
    <row r="199" s="14" customFormat="1">
      <c r="A199" s="14"/>
      <c r="B199" s="254"/>
      <c r="C199" s="255"/>
      <c r="D199" s="244" t="s">
        <v>172</v>
      </c>
      <c r="E199" s="256" t="s">
        <v>1</v>
      </c>
      <c r="F199" s="257" t="s">
        <v>2261</v>
      </c>
      <c r="G199" s="255"/>
      <c r="H199" s="256" t="s">
        <v>1</v>
      </c>
      <c r="I199" s="258"/>
      <c r="J199" s="255"/>
      <c r="K199" s="255"/>
      <c r="L199" s="259"/>
      <c r="M199" s="260"/>
      <c r="N199" s="261"/>
      <c r="O199" s="261"/>
      <c r="P199" s="261"/>
      <c r="Q199" s="261"/>
      <c r="R199" s="261"/>
      <c r="S199" s="261"/>
      <c r="T199" s="26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63" t="s">
        <v>172</v>
      </c>
      <c r="AU199" s="263" t="s">
        <v>83</v>
      </c>
      <c r="AV199" s="14" t="s">
        <v>81</v>
      </c>
      <c r="AW199" s="14" t="s">
        <v>31</v>
      </c>
      <c r="AX199" s="14" t="s">
        <v>12</v>
      </c>
      <c r="AY199" s="263" t="s">
        <v>164</v>
      </c>
    </row>
    <row r="200" s="13" customFormat="1">
      <c r="A200" s="13"/>
      <c r="B200" s="242"/>
      <c r="C200" s="243"/>
      <c r="D200" s="244" t="s">
        <v>172</v>
      </c>
      <c r="E200" s="245" t="s">
        <v>1</v>
      </c>
      <c r="F200" s="246" t="s">
        <v>2262</v>
      </c>
      <c r="G200" s="243"/>
      <c r="H200" s="247">
        <v>11.550000000000001</v>
      </c>
      <c r="I200" s="248"/>
      <c r="J200" s="243"/>
      <c r="K200" s="243"/>
      <c r="L200" s="249"/>
      <c r="M200" s="250"/>
      <c r="N200" s="251"/>
      <c r="O200" s="251"/>
      <c r="P200" s="251"/>
      <c r="Q200" s="251"/>
      <c r="R200" s="251"/>
      <c r="S200" s="251"/>
      <c r="T200" s="252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53" t="s">
        <v>172</v>
      </c>
      <c r="AU200" s="253" t="s">
        <v>83</v>
      </c>
      <c r="AV200" s="13" t="s">
        <v>83</v>
      </c>
      <c r="AW200" s="13" t="s">
        <v>31</v>
      </c>
      <c r="AX200" s="13" t="s">
        <v>12</v>
      </c>
      <c r="AY200" s="253" t="s">
        <v>164</v>
      </c>
    </row>
    <row r="201" s="14" customFormat="1">
      <c r="A201" s="14"/>
      <c r="B201" s="254"/>
      <c r="C201" s="255"/>
      <c r="D201" s="244" t="s">
        <v>172</v>
      </c>
      <c r="E201" s="256" t="s">
        <v>1</v>
      </c>
      <c r="F201" s="257" t="s">
        <v>2263</v>
      </c>
      <c r="G201" s="255"/>
      <c r="H201" s="256" t="s">
        <v>1</v>
      </c>
      <c r="I201" s="258"/>
      <c r="J201" s="255"/>
      <c r="K201" s="255"/>
      <c r="L201" s="259"/>
      <c r="M201" s="260"/>
      <c r="N201" s="261"/>
      <c r="O201" s="261"/>
      <c r="P201" s="261"/>
      <c r="Q201" s="261"/>
      <c r="R201" s="261"/>
      <c r="S201" s="261"/>
      <c r="T201" s="26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63" t="s">
        <v>172</v>
      </c>
      <c r="AU201" s="263" t="s">
        <v>83</v>
      </c>
      <c r="AV201" s="14" t="s">
        <v>81</v>
      </c>
      <c r="AW201" s="14" t="s">
        <v>31</v>
      </c>
      <c r="AX201" s="14" t="s">
        <v>12</v>
      </c>
      <c r="AY201" s="263" t="s">
        <v>164</v>
      </c>
    </row>
    <row r="202" s="14" customFormat="1">
      <c r="A202" s="14"/>
      <c r="B202" s="254"/>
      <c r="C202" s="255"/>
      <c r="D202" s="244" t="s">
        <v>172</v>
      </c>
      <c r="E202" s="256" t="s">
        <v>1</v>
      </c>
      <c r="F202" s="257" t="s">
        <v>2264</v>
      </c>
      <c r="G202" s="255"/>
      <c r="H202" s="256" t="s">
        <v>1</v>
      </c>
      <c r="I202" s="258"/>
      <c r="J202" s="255"/>
      <c r="K202" s="255"/>
      <c r="L202" s="259"/>
      <c r="M202" s="260"/>
      <c r="N202" s="261"/>
      <c r="O202" s="261"/>
      <c r="P202" s="261"/>
      <c r="Q202" s="261"/>
      <c r="R202" s="261"/>
      <c r="S202" s="261"/>
      <c r="T202" s="26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63" t="s">
        <v>172</v>
      </c>
      <c r="AU202" s="263" t="s">
        <v>83</v>
      </c>
      <c r="AV202" s="14" t="s">
        <v>81</v>
      </c>
      <c r="AW202" s="14" t="s">
        <v>31</v>
      </c>
      <c r="AX202" s="14" t="s">
        <v>12</v>
      </c>
      <c r="AY202" s="263" t="s">
        <v>164</v>
      </c>
    </row>
    <row r="203" s="14" customFormat="1">
      <c r="A203" s="14"/>
      <c r="B203" s="254"/>
      <c r="C203" s="255"/>
      <c r="D203" s="244" t="s">
        <v>172</v>
      </c>
      <c r="E203" s="256" t="s">
        <v>1</v>
      </c>
      <c r="F203" s="257" t="s">
        <v>2247</v>
      </c>
      <c r="G203" s="255"/>
      <c r="H203" s="256" t="s">
        <v>1</v>
      </c>
      <c r="I203" s="258"/>
      <c r="J203" s="255"/>
      <c r="K203" s="255"/>
      <c r="L203" s="259"/>
      <c r="M203" s="260"/>
      <c r="N203" s="261"/>
      <c r="O203" s="261"/>
      <c r="P203" s="261"/>
      <c r="Q203" s="261"/>
      <c r="R203" s="261"/>
      <c r="S203" s="261"/>
      <c r="T203" s="26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63" t="s">
        <v>172</v>
      </c>
      <c r="AU203" s="263" t="s">
        <v>83</v>
      </c>
      <c r="AV203" s="14" t="s">
        <v>81</v>
      </c>
      <c r="AW203" s="14" t="s">
        <v>31</v>
      </c>
      <c r="AX203" s="14" t="s">
        <v>12</v>
      </c>
      <c r="AY203" s="263" t="s">
        <v>164</v>
      </c>
    </row>
    <row r="204" s="13" customFormat="1">
      <c r="A204" s="13"/>
      <c r="B204" s="242"/>
      <c r="C204" s="243"/>
      <c r="D204" s="244" t="s">
        <v>172</v>
      </c>
      <c r="E204" s="245" t="s">
        <v>1</v>
      </c>
      <c r="F204" s="246" t="s">
        <v>2265</v>
      </c>
      <c r="G204" s="243"/>
      <c r="H204" s="247">
        <v>66</v>
      </c>
      <c r="I204" s="248"/>
      <c r="J204" s="243"/>
      <c r="K204" s="243"/>
      <c r="L204" s="249"/>
      <c r="M204" s="250"/>
      <c r="N204" s="251"/>
      <c r="O204" s="251"/>
      <c r="P204" s="251"/>
      <c r="Q204" s="251"/>
      <c r="R204" s="251"/>
      <c r="S204" s="251"/>
      <c r="T204" s="252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53" t="s">
        <v>172</v>
      </c>
      <c r="AU204" s="253" t="s">
        <v>83</v>
      </c>
      <c r="AV204" s="13" t="s">
        <v>83</v>
      </c>
      <c r="AW204" s="13" t="s">
        <v>31</v>
      </c>
      <c r="AX204" s="13" t="s">
        <v>12</v>
      </c>
      <c r="AY204" s="253" t="s">
        <v>164</v>
      </c>
    </row>
    <row r="205" s="15" customFormat="1">
      <c r="A205" s="15"/>
      <c r="B205" s="264"/>
      <c r="C205" s="265"/>
      <c r="D205" s="244" t="s">
        <v>172</v>
      </c>
      <c r="E205" s="266" t="s">
        <v>1</v>
      </c>
      <c r="F205" s="267" t="s">
        <v>180</v>
      </c>
      <c r="G205" s="265"/>
      <c r="H205" s="268">
        <v>284.58879999999999</v>
      </c>
      <c r="I205" s="269"/>
      <c r="J205" s="265"/>
      <c r="K205" s="265"/>
      <c r="L205" s="270"/>
      <c r="M205" s="271"/>
      <c r="N205" s="272"/>
      <c r="O205" s="272"/>
      <c r="P205" s="272"/>
      <c r="Q205" s="272"/>
      <c r="R205" s="272"/>
      <c r="S205" s="272"/>
      <c r="T205" s="273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T205" s="274" t="s">
        <v>172</v>
      </c>
      <c r="AU205" s="274" t="s">
        <v>83</v>
      </c>
      <c r="AV205" s="15" t="s">
        <v>170</v>
      </c>
      <c r="AW205" s="15" t="s">
        <v>31</v>
      </c>
      <c r="AX205" s="15" t="s">
        <v>81</v>
      </c>
      <c r="AY205" s="274" t="s">
        <v>164</v>
      </c>
    </row>
    <row r="206" s="13" customFormat="1">
      <c r="A206" s="13"/>
      <c r="B206" s="242"/>
      <c r="C206" s="243"/>
      <c r="D206" s="244" t="s">
        <v>172</v>
      </c>
      <c r="E206" s="243"/>
      <c r="F206" s="246" t="s">
        <v>2274</v>
      </c>
      <c r="G206" s="243"/>
      <c r="H206" s="247">
        <v>142.2944</v>
      </c>
      <c r="I206" s="248"/>
      <c r="J206" s="243"/>
      <c r="K206" s="243"/>
      <c r="L206" s="249"/>
      <c r="M206" s="250"/>
      <c r="N206" s="251"/>
      <c r="O206" s="251"/>
      <c r="P206" s="251"/>
      <c r="Q206" s="251"/>
      <c r="R206" s="251"/>
      <c r="S206" s="251"/>
      <c r="T206" s="252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53" t="s">
        <v>172</v>
      </c>
      <c r="AU206" s="253" t="s">
        <v>83</v>
      </c>
      <c r="AV206" s="13" t="s">
        <v>83</v>
      </c>
      <c r="AW206" s="13" t="s">
        <v>4</v>
      </c>
      <c r="AX206" s="13" t="s">
        <v>81</v>
      </c>
      <c r="AY206" s="253" t="s">
        <v>164</v>
      </c>
    </row>
    <row r="207" s="2" customFormat="1" ht="21.75" customHeight="1">
      <c r="A207" s="39"/>
      <c r="B207" s="40"/>
      <c r="C207" s="228" t="s">
        <v>230</v>
      </c>
      <c r="D207" s="228" t="s">
        <v>166</v>
      </c>
      <c r="E207" s="229" t="s">
        <v>361</v>
      </c>
      <c r="F207" s="230" t="s">
        <v>362</v>
      </c>
      <c r="G207" s="231" t="s">
        <v>169</v>
      </c>
      <c r="H207" s="232">
        <v>399.99900000000002</v>
      </c>
      <c r="I207" s="233"/>
      <c r="J207" s="234">
        <f>ROUND(I207*H207,2)</f>
        <v>0</v>
      </c>
      <c r="K207" s="235"/>
      <c r="L207" s="45"/>
      <c r="M207" s="236" t="s">
        <v>1</v>
      </c>
      <c r="N207" s="237" t="s">
        <v>39</v>
      </c>
      <c r="O207" s="92"/>
      <c r="P207" s="238">
        <f>O207*H207</f>
        <v>0</v>
      </c>
      <c r="Q207" s="238">
        <v>0.00084000000000000003</v>
      </c>
      <c r="R207" s="238">
        <f>Q207*H207</f>
        <v>0.33599916000000002</v>
      </c>
      <c r="S207" s="238">
        <v>0</v>
      </c>
      <c r="T207" s="239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40" t="s">
        <v>170</v>
      </c>
      <c r="AT207" s="240" t="s">
        <v>166</v>
      </c>
      <c r="AU207" s="240" t="s">
        <v>83</v>
      </c>
      <c r="AY207" s="18" t="s">
        <v>164</v>
      </c>
      <c r="BE207" s="241">
        <f>IF(N207="základní",J207,0)</f>
        <v>0</v>
      </c>
      <c r="BF207" s="241">
        <f>IF(N207="snížená",J207,0)</f>
        <v>0</v>
      </c>
      <c r="BG207" s="241">
        <f>IF(N207="zákl. přenesená",J207,0)</f>
        <v>0</v>
      </c>
      <c r="BH207" s="241">
        <f>IF(N207="sníž. přenesená",J207,0)</f>
        <v>0</v>
      </c>
      <c r="BI207" s="241">
        <f>IF(N207="nulová",J207,0)</f>
        <v>0</v>
      </c>
      <c r="BJ207" s="18" t="s">
        <v>81</v>
      </c>
      <c r="BK207" s="241">
        <f>ROUND(I207*H207,2)</f>
        <v>0</v>
      </c>
      <c r="BL207" s="18" t="s">
        <v>170</v>
      </c>
      <c r="BM207" s="240" t="s">
        <v>2275</v>
      </c>
    </row>
    <row r="208" s="14" customFormat="1">
      <c r="A208" s="14"/>
      <c r="B208" s="254"/>
      <c r="C208" s="255"/>
      <c r="D208" s="244" t="s">
        <v>172</v>
      </c>
      <c r="E208" s="256" t="s">
        <v>1</v>
      </c>
      <c r="F208" s="257" t="s">
        <v>2252</v>
      </c>
      <c r="G208" s="255"/>
      <c r="H208" s="256" t="s">
        <v>1</v>
      </c>
      <c r="I208" s="258"/>
      <c r="J208" s="255"/>
      <c r="K208" s="255"/>
      <c r="L208" s="259"/>
      <c r="M208" s="260"/>
      <c r="N208" s="261"/>
      <c r="O208" s="261"/>
      <c r="P208" s="261"/>
      <c r="Q208" s="261"/>
      <c r="R208" s="261"/>
      <c r="S208" s="261"/>
      <c r="T208" s="26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63" t="s">
        <v>172</v>
      </c>
      <c r="AU208" s="263" t="s">
        <v>83</v>
      </c>
      <c r="AV208" s="14" t="s">
        <v>81</v>
      </c>
      <c r="AW208" s="14" t="s">
        <v>31</v>
      </c>
      <c r="AX208" s="14" t="s">
        <v>12</v>
      </c>
      <c r="AY208" s="263" t="s">
        <v>164</v>
      </c>
    </row>
    <row r="209" s="13" customFormat="1">
      <c r="A209" s="13"/>
      <c r="B209" s="242"/>
      <c r="C209" s="243"/>
      <c r="D209" s="244" t="s">
        <v>172</v>
      </c>
      <c r="E209" s="245" t="s">
        <v>1</v>
      </c>
      <c r="F209" s="246" t="s">
        <v>2276</v>
      </c>
      <c r="G209" s="243"/>
      <c r="H209" s="247">
        <v>342.30000000000001</v>
      </c>
      <c r="I209" s="248"/>
      <c r="J209" s="243"/>
      <c r="K209" s="243"/>
      <c r="L209" s="249"/>
      <c r="M209" s="250"/>
      <c r="N209" s="251"/>
      <c r="O209" s="251"/>
      <c r="P209" s="251"/>
      <c r="Q209" s="251"/>
      <c r="R209" s="251"/>
      <c r="S209" s="251"/>
      <c r="T209" s="252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53" t="s">
        <v>172</v>
      </c>
      <c r="AU209" s="253" t="s">
        <v>83</v>
      </c>
      <c r="AV209" s="13" t="s">
        <v>83</v>
      </c>
      <c r="AW209" s="13" t="s">
        <v>31</v>
      </c>
      <c r="AX209" s="13" t="s">
        <v>12</v>
      </c>
      <c r="AY209" s="253" t="s">
        <v>164</v>
      </c>
    </row>
    <row r="210" s="14" customFormat="1">
      <c r="A210" s="14"/>
      <c r="B210" s="254"/>
      <c r="C210" s="255"/>
      <c r="D210" s="244" t="s">
        <v>172</v>
      </c>
      <c r="E210" s="256" t="s">
        <v>1</v>
      </c>
      <c r="F210" s="257" t="s">
        <v>2254</v>
      </c>
      <c r="G210" s="255"/>
      <c r="H210" s="256" t="s">
        <v>1</v>
      </c>
      <c r="I210" s="258"/>
      <c r="J210" s="255"/>
      <c r="K210" s="255"/>
      <c r="L210" s="259"/>
      <c r="M210" s="260"/>
      <c r="N210" s="261"/>
      <c r="O210" s="261"/>
      <c r="P210" s="261"/>
      <c r="Q210" s="261"/>
      <c r="R210" s="261"/>
      <c r="S210" s="261"/>
      <c r="T210" s="26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63" t="s">
        <v>172</v>
      </c>
      <c r="AU210" s="263" t="s">
        <v>83</v>
      </c>
      <c r="AV210" s="14" t="s">
        <v>81</v>
      </c>
      <c r="AW210" s="14" t="s">
        <v>31</v>
      </c>
      <c r="AX210" s="14" t="s">
        <v>12</v>
      </c>
      <c r="AY210" s="263" t="s">
        <v>164</v>
      </c>
    </row>
    <row r="211" s="13" customFormat="1">
      <c r="A211" s="13"/>
      <c r="B211" s="242"/>
      <c r="C211" s="243"/>
      <c r="D211" s="244" t="s">
        <v>172</v>
      </c>
      <c r="E211" s="245" t="s">
        <v>1</v>
      </c>
      <c r="F211" s="246" t="s">
        <v>2277</v>
      </c>
      <c r="G211" s="243"/>
      <c r="H211" s="247">
        <v>-95.843999999999994</v>
      </c>
      <c r="I211" s="248"/>
      <c r="J211" s="243"/>
      <c r="K211" s="243"/>
      <c r="L211" s="249"/>
      <c r="M211" s="250"/>
      <c r="N211" s="251"/>
      <c r="O211" s="251"/>
      <c r="P211" s="251"/>
      <c r="Q211" s="251"/>
      <c r="R211" s="251"/>
      <c r="S211" s="251"/>
      <c r="T211" s="252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53" t="s">
        <v>172</v>
      </c>
      <c r="AU211" s="253" t="s">
        <v>83</v>
      </c>
      <c r="AV211" s="13" t="s">
        <v>83</v>
      </c>
      <c r="AW211" s="13" t="s">
        <v>31</v>
      </c>
      <c r="AX211" s="13" t="s">
        <v>12</v>
      </c>
      <c r="AY211" s="253" t="s">
        <v>164</v>
      </c>
    </row>
    <row r="212" s="14" customFormat="1">
      <c r="A212" s="14"/>
      <c r="B212" s="254"/>
      <c r="C212" s="255"/>
      <c r="D212" s="244" t="s">
        <v>172</v>
      </c>
      <c r="E212" s="256" t="s">
        <v>1</v>
      </c>
      <c r="F212" s="257" t="s">
        <v>2256</v>
      </c>
      <c r="G212" s="255"/>
      <c r="H212" s="256" t="s">
        <v>1</v>
      </c>
      <c r="I212" s="258"/>
      <c r="J212" s="255"/>
      <c r="K212" s="255"/>
      <c r="L212" s="259"/>
      <c r="M212" s="260"/>
      <c r="N212" s="261"/>
      <c r="O212" s="261"/>
      <c r="P212" s="261"/>
      <c r="Q212" s="261"/>
      <c r="R212" s="261"/>
      <c r="S212" s="261"/>
      <c r="T212" s="26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63" t="s">
        <v>172</v>
      </c>
      <c r="AU212" s="263" t="s">
        <v>83</v>
      </c>
      <c r="AV212" s="14" t="s">
        <v>81</v>
      </c>
      <c r="AW212" s="14" t="s">
        <v>31</v>
      </c>
      <c r="AX212" s="14" t="s">
        <v>12</v>
      </c>
      <c r="AY212" s="263" t="s">
        <v>164</v>
      </c>
    </row>
    <row r="213" s="13" customFormat="1">
      <c r="A213" s="13"/>
      <c r="B213" s="242"/>
      <c r="C213" s="243"/>
      <c r="D213" s="244" t="s">
        <v>172</v>
      </c>
      <c r="E213" s="245" t="s">
        <v>1</v>
      </c>
      <c r="F213" s="246" t="s">
        <v>2278</v>
      </c>
      <c r="G213" s="243"/>
      <c r="H213" s="247">
        <v>143.40000000000001</v>
      </c>
      <c r="I213" s="248"/>
      <c r="J213" s="243"/>
      <c r="K213" s="243"/>
      <c r="L213" s="249"/>
      <c r="M213" s="250"/>
      <c r="N213" s="251"/>
      <c r="O213" s="251"/>
      <c r="P213" s="251"/>
      <c r="Q213" s="251"/>
      <c r="R213" s="251"/>
      <c r="S213" s="251"/>
      <c r="T213" s="252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53" t="s">
        <v>172</v>
      </c>
      <c r="AU213" s="253" t="s">
        <v>83</v>
      </c>
      <c r="AV213" s="13" t="s">
        <v>83</v>
      </c>
      <c r="AW213" s="13" t="s">
        <v>31</v>
      </c>
      <c r="AX213" s="13" t="s">
        <v>12</v>
      </c>
      <c r="AY213" s="253" t="s">
        <v>164</v>
      </c>
    </row>
    <row r="214" s="14" customFormat="1">
      <c r="A214" s="14"/>
      <c r="B214" s="254"/>
      <c r="C214" s="255"/>
      <c r="D214" s="244" t="s">
        <v>172</v>
      </c>
      <c r="E214" s="256" t="s">
        <v>1</v>
      </c>
      <c r="F214" s="257" t="s">
        <v>2258</v>
      </c>
      <c r="G214" s="255"/>
      <c r="H214" s="256" t="s">
        <v>1</v>
      </c>
      <c r="I214" s="258"/>
      <c r="J214" s="255"/>
      <c r="K214" s="255"/>
      <c r="L214" s="259"/>
      <c r="M214" s="260"/>
      <c r="N214" s="261"/>
      <c r="O214" s="261"/>
      <c r="P214" s="261"/>
      <c r="Q214" s="261"/>
      <c r="R214" s="261"/>
      <c r="S214" s="261"/>
      <c r="T214" s="26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63" t="s">
        <v>172</v>
      </c>
      <c r="AU214" s="263" t="s">
        <v>83</v>
      </c>
      <c r="AV214" s="14" t="s">
        <v>81</v>
      </c>
      <c r="AW214" s="14" t="s">
        <v>31</v>
      </c>
      <c r="AX214" s="14" t="s">
        <v>12</v>
      </c>
      <c r="AY214" s="263" t="s">
        <v>164</v>
      </c>
    </row>
    <row r="215" s="13" customFormat="1">
      <c r="A215" s="13"/>
      <c r="B215" s="242"/>
      <c r="C215" s="243"/>
      <c r="D215" s="244" t="s">
        <v>172</v>
      </c>
      <c r="E215" s="245" t="s">
        <v>1</v>
      </c>
      <c r="F215" s="246" t="s">
        <v>2259</v>
      </c>
      <c r="G215" s="243"/>
      <c r="H215" s="247">
        <v>-6.2370000000000001</v>
      </c>
      <c r="I215" s="248"/>
      <c r="J215" s="243"/>
      <c r="K215" s="243"/>
      <c r="L215" s="249"/>
      <c r="M215" s="250"/>
      <c r="N215" s="251"/>
      <c r="O215" s="251"/>
      <c r="P215" s="251"/>
      <c r="Q215" s="251"/>
      <c r="R215" s="251"/>
      <c r="S215" s="251"/>
      <c r="T215" s="252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53" t="s">
        <v>172</v>
      </c>
      <c r="AU215" s="253" t="s">
        <v>83</v>
      </c>
      <c r="AV215" s="13" t="s">
        <v>83</v>
      </c>
      <c r="AW215" s="13" t="s">
        <v>31</v>
      </c>
      <c r="AX215" s="13" t="s">
        <v>12</v>
      </c>
      <c r="AY215" s="253" t="s">
        <v>164</v>
      </c>
    </row>
    <row r="216" s="13" customFormat="1">
      <c r="A216" s="13"/>
      <c r="B216" s="242"/>
      <c r="C216" s="243"/>
      <c r="D216" s="244" t="s">
        <v>172</v>
      </c>
      <c r="E216" s="245" t="s">
        <v>1</v>
      </c>
      <c r="F216" s="246" t="s">
        <v>2260</v>
      </c>
      <c r="G216" s="243"/>
      <c r="H216" s="247">
        <v>-4.6200000000000001</v>
      </c>
      <c r="I216" s="248"/>
      <c r="J216" s="243"/>
      <c r="K216" s="243"/>
      <c r="L216" s="249"/>
      <c r="M216" s="250"/>
      <c r="N216" s="251"/>
      <c r="O216" s="251"/>
      <c r="P216" s="251"/>
      <c r="Q216" s="251"/>
      <c r="R216" s="251"/>
      <c r="S216" s="251"/>
      <c r="T216" s="252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53" t="s">
        <v>172</v>
      </c>
      <c r="AU216" s="253" t="s">
        <v>83</v>
      </c>
      <c r="AV216" s="13" t="s">
        <v>83</v>
      </c>
      <c r="AW216" s="13" t="s">
        <v>31</v>
      </c>
      <c r="AX216" s="13" t="s">
        <v>12</v>
      </c>
      <c r="AY216" s="253" t="s">
        <v>164</v>
      </c>
    </row>
    <row r="217" s="14" customFormat="1">
      <c r="A217" s="14"/>
      <c r="B217" s="254"/>
      <c r="C217" s="255"/>
      <c r="D217" s="244" t="s">
        <v>172</v>
      </c>
      <c r="E217" s="256" t="s">
        <v>1</v>
      </c>
      <c r="F217" s="257" t="s">
        <v>2261</v>
      </c>
      <c r="G217" s="255"/>
      <c r="H217" s="256" t="s">
        <v>1</v>
      </c>
      <c r="I217" s="258"/>
      <c r="J217" s="255"/>
      <c r="K217" s="255"/>
      <c r="L217" s="259"/>
      <c r="M217" s="260"/>
      <c r="N217" s="261"/>
      <c r="O217" s="261"/>
      <c r="P217" s="261"/>
      <c r="Q217" s="261"/>
      <c r="R217" s="261"/>
      <c r="S217" s="261"/>
      <c r="T217" s="262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63" t="s">
        <v>172</v>
      </c>
      <c r="AU217" s="263" t="s">
        <v>83</v>
      </c>
      <c r="AV217" s="14" t="s">
        <v>81</v>
      </c>
      <c r="AW217" s="14" t="s">
        <v>31</v>
      </c>
      <c r="AX217" s="14" t="s">
        <v>12</v>
      </c>
      <c r="AY217" s="263" t="s">
        <v>164</v>
      </c>
    </row>
    <row r="218" s="13" customFormat="1">
      <c r="A218" s="13"/>
      <c r="B218" s="242"/>
      <c r="C218" s="243"/>
      <c r="D218" s="244" t="s">
        <v>172</v>
      </c>
      <c r="E218" s="245" t="s">
        <v>1</v>
      </c>
      <c r="F218" s="246" t="s">
        <v>2279</v>
      </c>
      <c r="G218" s="243"/>
      <c r="H218" s="247">
        <v>21</v>
      </c>
      <c r="I218" s="248"/>
      <c r="J218" s="243"/>
      <c r="K218" s="243"/>
      <c r="L218" s="249"/>
      <c r="M218" s="250"/>
      <c r="N218" s="251"/>
      <c r="O218" s="251"/>
      <c r="P218" s="251"/>
      <c r="Q218" s="251"/>
      <c r="R218" s="251"/>
      <c r="S218" s="251"/>
      <c r="T218" s="252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53" t="s">
        <v>172</v>
      </c>
      <c r="AU218" s="253" t="s">
        <v>83</v>
      </c>
      <c r="AV218" s="13" t="s">
        <v>83</v>
      </c>
      <c r="AW218" s="13" t="s">
        <v>31</v>
      </c>
      <c r="AX218" s="13" t="s">
        <v>12</v>
      </c>
      <c r="AY218" s="253" t="s">
        <v>164</v>
      </c>
    </row>
    <row r="219" s="15" customFormat="1">
      <c r="A219" s="15"/>
      <c r="B219" s="264"/>
      <c r="C219" s="265"/>
      <c r="D219" s="244" t="s">
        <v>172</v>
      </c>
      <c r="E219" s="266" t="s">
        <v>1</v>
      </c>
      <c r="F219" s="267" t="s">
        <v>180</v>
      </c>
      <c r="G219" s="265"/>
      <c r="H219" s="268">
        <v>399.99899999999997</v>
      </c>
      <c r="I219" s="269"/>
      <c r="J219" s="265"/>
      <c r="K219" s="265"/>
      <c r="L219" s="270"/>
      <c r="M219" s="271"/>
      <c r="N219" s="272"/>
      <c r="O219" s="272"/>
      <c r="P219" s="272"/>
      <c r="Q219" s="272"/>
      <c r="R219" s="272"/>
      <c r="S219" s="272"/>
      <c r="T219" s="273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T219" s="274" t="s">
        <v>172</v>
      </c>
      <c r="AU219" s="274" t="s">
        <v>83</v>
      </c>
      <c r="AV219" s="15" t="s">
        <v>170</v>
      </c>
      <c r="AW219" s="15" t="s">
        <v>31</v>
      </c>
      <c r="AX219" s="15" t="s">
        <v>81</v>
      </c>
      <c r="AY219" s="274" t="s">
        <v>164</v>
      </c>
    </row>
    <row r="220" s="2" customFormat="1" ht="24.15" customHeight="1">
      <c r="A220" s="39"/>
      <c r="B220" s="40"/>
      <c r="C220" s="228" t="s">
        <v>237</v>
      </c>
      <c r="D220" s="228" t="s">
        <v>166</v>
      </c>
      <c r="E220" s="229" t="s">
        <v>380</v>
      </c>
      <c r="F220" s="230" t="s">
        <v>381</v>
      </c>
      <c r="G220" s="231" t="s">
        <v>169</v>
      </c>
      <c r="H220" s="232">
        <v>399.99900000000002</v>
      </c>
      <c r="I220" s="233"/>
      <c r="J220" s="234">
        <f>ROUND(I220*H220,2)</f>
        <v>0</v>
      </c>
      <c r="K220" s="235"/>
      <c r="L220" s="45"/>
      <c r="M220" s="236" t="s">
        <v>1</v>
      </c>
      <c r="N220" s="237" t="s">
        <v>39</v>
      </c>
      <c r="O220" s="92"/>
      <c r="P220" s="238">
        <f>O220*H220</f>
        <v>0</v>
      </c>
      <c r="Q220" s="238">
        <v>0</v>
      </c>
      <c r="R220" s="238">
        <f>Q220*H220</f>
        <v>0</v>
      </c>
      <c r="S220" s="238">
        <v>0</v>
      </c>
      <c r="T220" s="239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40" t="s">
        <v>170</v>
      </c>
      <c r="AT220" s="240" t="s">
        <v>166</v>
      </c>
      <c r="AU220" s="240" t="s">
        <v>83</v>
      </c>
      <c r="AY220" s="18" t="s">
        <v>164</v>
      </c>
      <c r="BE220" s="241">
        <f>IF(N220="základní",J220,0)</f>
        <v>0</v>
      </c>
      <c r="BF220" s="241">
        <f>IF(N220="snížená",J220,0)</f>
        <v>0</v>
      </c>
      <c r="BG220" s="241">
        <f>IF(N220="zákl. přenesená",J220,0)</f>
        <v>0</v>
      </c>
      <c r="BH220" s="241">
        <f>IF(N220="sníž. přenesená",J220,0)</f>
        <v>0</v>
      </c>
      <c r="BI220" s="241">
        <f>IF(N220="nulová",J220,0)</f>
        <v>0</v>
      </c>
      <c r="BJ220" s="18" t="s">
        <v>81</v>
      </c>
      <c r="BK220" s="241">
        <f>ROUND(I220*H220,2)</f>
        <v>0</v>
      </c>
      <c r="BL220" s="18" t="s">
        <v>170</v>
      </c>
      <c r="BM220" s="240" t="s">
        <v>2280</v>
      </c>
    </row>
    <row r="221" s="14" customFormat="1">
      <c r="A221" s="14"/>
      <c r="B221" s="254"/>
      <c r="C221" s="255"/>
      <c r="D221" s="244" t="s">
        <v>172</v>
      </c>
      <c r="E221" s="256" t="s">
        <v>1</v>
      </c>
      <c r="F221" s="257" t="s">
        <v>2252</v>
      </c>
      <c r="G221" s="255"/>
      <c r="H221" s="256" t="s">
        <v>1</v>
      </c>
      <c r="I221" s="258"/>
      <c r="J221" s="255"/>
      <c r="K221" s="255"/>
      <c r="L221" s="259"/>
      <c r="M221" s="260"/>
      <c r="N221" s="261"/>
      <c r="O221" s="261"/>
      <c r="P221" s="261"/>
      <c r="Q221" s="261"/>
      <c r="R221" s="261"/>
      <c r="S221" s="261"/>
      <c r="T221" s="26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63" t="s">
        <v>172</v>
      </c>
      <c r="AU221" s="263" t="s">
        <v>83</v>
      </c>
      <c r="AV221" s="14" t="s">
        <v>81</v>
      </c>
      <c r="AW221" s="14" t="s">
        <v>31</v>
      </c>
      <c r="AX221" s="14" t="s">
        <v>12</v>
      </c>
      <c r="AY221" s="263" t="s">
        <v>164</v>
      </c>
    </row>
    <row r="222" s="13" customFormat="1">
      <c r="A222" s="13"/>
      <c r="B222" s="242"/>
      <c r="C222" s="243"/>
      <c r="D222" s="244" t="s">
        <v>172</v>
      </c>
      <c r="E222" s="245" t="s">
        <v>1</v>
      </c>
      <c r="F222" s="246" t="s">
        <v>2276</v>
      </c>
      <c r="G222" s="243"/>
      <c r="H222" s="247">
        <v>342.30000000000001</v>
      </c>
      <c r="I222" s="248"/>
      <c r="J222" s="243"/>
      <c r="K222" s="243"/>
      <c r="L222" s="249"/>
      <c r="M222" s="250"/>
      <c r="N222" s="251"/>
      <c r="O222" s="251"/>
      <c r="P222" s="251"/>
      <c r="Q222" s="251"/>
      <c r="R222" s="251"/>
      <c r="S222" s="251"/>
      <c r="T222" s="252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53" t="s">
        <v>172</v>
      </c>
      <c r="AU222" s="253" t="s">
        <v>83</v>
      </c>
      <c r="AV222" s="13" t="s">
        <v>83</v>
      </c>
      <c r="AW222" s="13" t="s">
        <v>31</v>
      </c>
      <c r="AX222" s="13" t="s">
        <v>12</v>
      </c>
      <c r="AY222" s="253" t="s">
        <v>164</v>
      </c>
    </row>
    <row r="223" s="14" customFormat="1">
      <c r="A223" s="14"/>
      <c r="B223" s="254"/>
      <c r="C223" s="255"/>
      <c r="D223" s="244" t="s">
        <v>172</v>
      </c>
      <c r="E223" s="256" t="s">
        <v>1</v>
      </c>
      <c r="F223" s="257" t="s">
        <v>2254</v>
      </c>
      <c r="G223" s="255"/>
      <c r="H223" s="256" t="s">
        <v>1</v>
      </c>
      <c r="I223" s="258"/>
      <c r="J223" s="255"/>
      <c r="K223" s="255"/>
      <c r="L223" s="259"/>
      <c r="M223" s="260"/>
      <c r="N223" s="261"/>
      <c r="O223" s="261"/>
      <c r="P223" s="261"/>
      <c r="Q223" s="261"/>
      <c r="R223" s="261"/>
      <c r="S223" s="261"/>
      <c r="T223" s="26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63" t="s">
        <v>172</v>
      </c>
      <c r="AU223" s="263" t="s">
        <v>83</v>
      </c>
      <c r="AV223" s="14" t="s">
        <v>81</v>
      </c>
      <c r="AW223" s="14" t="s">
        <v>31</v>
      </c>
      <c r="AX223" s="14" t="s">
        <v>12</v>
      </c>
      <c r="AY223" s="263" t="s">
        <v>164</v>
      </c>
    </row>
    <row r="224" s="13" customFormat="1">
      <c r="A224" s="13"/>
      <c r="B224" s="242"/>
      <c r="C224" s="243"/>
      <c r="D224" s="244" t="s">
        <v>172</v>
      </c>
      <c r="E224" s="245" t="s">
        <v>1</v>
      </c>
      <c r="F224" s="246" t="s">
        <v>2277</v>
      </c>
      <c r="G224" s="243"/>
      <c r="H224" s="247">
        <v>-95.843999999999994</v>
      </c>
      <c r="I224" s="248"/>
      <c r="J224" s="243"/>
      <c r="K224" s="243"/>
      <c r="L224" s="249"/>
      <c r="M224" s="250"/>
      <c r="N224" s="251"/>
      <c r="O224" s="251"/>
      <c r="P224" s="251"/>
      <c r="Q224" s="251"/>
      <c r="R224" s="251"/>
      <c r="S224" s="251"/>
      <c r="T224" s="252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53" t="s">
        <v>172</v>
      </c>
      <c r="AU224" s="253" t="s">
        <v>83</v>
      </c>
      <c r="AV224" s="13" t="s">
        <v>83</v>
      </c>
      <c r="AW224" s="13" t="s">
        <v>31</v>
      </c>
      <c r="AX224" s="13" t="s">
        <v>12</v>
      </c>
      <c r="AY224" s="253" t="s">
        <v>164</v>
      </c>
    </row>
    <row r="225" s="14" customFormat="1">
      <c r="A225" s="14"/>
      <c r="B225" s="254"/>
      <c r="C225" s="255"/>
      <c r="D225" s="244" t="s">
        <v>172</v>
      </c>
      <c r="E225" s="256" t="s">
        <v>1</v>
      </c>
      <c r="F225" s="257" t="s">
        <v>2256</v>
      </c>
      <c r="G225" s="255"/>
      <c r="H225" s="256" t="s">
        <v>1</v>
      </c>
      <c r="I225" s="258"/>
      <c r="J225" s="255"/>
      <c r="K225" s="255"/>
      <c r="L225" s="259"/>
      <c r="M225" s="260"/>
      <c r="N225" s="261"/>
      <c r="O225" s="261"/>
      <c r="P225" s="261"/>
      <c r="Q225" s="261"/>
      <c r="R225" s="261"/>
      <c r="S225" s="261"/>
      <c r="T225" s="26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63" t="s">
        <v>172</v>
      </c>
      <c r="AU225" s="263" t="s">
        <v>83</v>
      </c>
      <c r="AV225" s="14" t="s">
        <v>81</v>
      </c>
      <c r="AW225" s="14" t="s">
        <v>31</v>
      </c>
      <c r="AX225" s="14" t="s">
        <v>12</v>
      </c>
      <c r="AY225" s="263" t="s">
        <v>164</v>
      </c>
    </row>
    <row r="226" s="13" customFormat="1">
      <c r="A226" s="13"/>
      <c r="B226" s="242"/>
      <c r="C226" s="243"/>
      <c r="D226" s="244" t="s">
        <v>172</v>
      </c>
      <c r="E226" s="245" t="s">
        <v>1</v>
      </c>
      <c r="F226" s="246" t="s">
        <v>2278</v>
      </c>
      <c r="G226" s="243"/>
      <c r="H226" s="247">
        <v>143.40000000000001</v>
      </c>
      <c r="I226" s="248"/>
      <c r="J226" s="243"/>
      <c r="K226" s="243"/>
      <c r="L226" s="249"/>
      <c r="M226" s="250"/>
      <c r="N226" s="251"/>
      <c r="O226" s="251"/>
      <c r="P226" s="251"/>
      <c r="Q226" s="251"/>
      <c r="R226" s="251"/>
      <c r="S226" s="251"/>
      <c r="T226" s="252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53" t="s">
        <v>172</v>
      </c>
      <c r="AU226" s="253" t="s">
        <v>83</v>
      </c>
      <c r="AV226" s="13" t="s">
        <v>83</v>
      </c>
      <c r="AW226" s="13" t="s">
        <v>31</v>
      </c>
      <c r="AX226" s="13" t="s">
        <v>12</v>
      </c>
      <c r="AY226" s="253" t="s">
        <v>164</v>
      </c>
    </row>
    <row r="227" s="14" customFormat="1">
      <c r="A227" s="14"/>
      <c r="B227" s="254"/>
      <c r="C227" s="255"/>
      <c r="D227" s="244" t="s">
        <v>172</v>
      </c>
      <c r="E227" s="256" t="s">
        <v>1</v>
      </c>
      <c r="F227" s="257" t="s">
        <v>2258</v>
      </c>
      <c r="G227" s="255"/>
      <c r="H227" s="256" t="s">
        <v>1</v>
      </c>
      <c r="I227" s="258"/>
      <c r="J227" s="255"/>
      <c r="K227" s="255"/>
      <c r="L227" s="259"/>
      <c r="M227" s="260"/>
      <c r="N227" s="261"/>
      <c r="O227" s="261"/>
      <c r="P227" s="261"/>
      <c r="Q227" s="261"/>
      <c r="R227" s="261"/>
      <c r="S227" s="261"/>
      <c r="T227" s="26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63" t="s">
        <v>172</v>
      </c>
      <c r="AU227" s="263" t="s">
        <v>83</v>
      </c>
      <c r="AV227" s="14" t="s">
        <v>81</v>
      </c>
      <c r="AW227" s="14" t="s">
        <v>31</v>
      </c>
      <c r="AX227" s="14" t="s">
        <v>12</v>
      </c>
      <c r="AY227" s="263" t="s">
        <v>164</v>
      </c>
    </row>
    <row r="228" s="13" customFormat="1">
      <c r="A228" s="13"/>
      <c r="B228" s="242"/>
      <c r="C228" s="243"/>
      <c r="D228" s="244" t="s">
        <v>172</v>
      </c>
      <c r="E228" s="245" t="s">
        <v>1</v>
      </c>
      <c r="F228" s="246" t="s">
        <v>2259</v>
      </c>
      <c r="G228" s="243"/>
      <c r="H228" s="247">
        <v>-6.2370000000000001</v>
      </c>
      <c r="I228" s="248"/>
      <c r="J228" s="243"/>
      <c r="K228" s="243"/>
      <c r="L228" s="249"/>
      <c r="M228" s="250"/>
      <c r="N228" s="251"/>
      <c r="O228" s="251"/>
      <c r="P228" s="251"/>
      <c r="Q228" s="251"/>
      <c r="R228" s="251"/>
      <c r="S228" s="251"/>
      <c r="T228" s="252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53" t="s">
        <v>172</v>
      </c>
      <c r="AU228" s="253" t="s">
        <v>83</v>
      </c>
      <c r="AV228" s="13" t="s">
        <v>83</v>
      </c>
      <c r="AW228" s="13" t="s">
        <v>31</v>
      </c>
      <c r="AX228" s="13" t="s">
        <v>12</v>
      </c>
      <c r="AY228" s="253" t="s">
        <v>164</v>
      </c>
    </row>
    <row r="229" s="13" customFormat="1">
      <c r="A229" s="13"/>
      <c r="B229" s="242"/>
      <c r="C229" s="243"/>
      <c r="D229" s="244" t="s">
        <v>172</v>
      </c>
      <c r="E229" s="245" t="s">
        <v>1</v>
      </c>
      <c r="F229" s="246" t="s">
        <v>2260</v>
      </c>
      <c r="G229" s="243"/>
      <c r="H229" s="247">
        <v>-4.6200000000000001</v>
      </c>
      <c r="I229" s="248"/>
      <c r="J229" s="243"/>
      <c r="K229" s="243"/>
      <c r="L229" s="249"/>
      <c r="M229" s="250"/>
      <c r="N229" s="251"/>
      <c r="O229" s="251"/>
      <c r="P229" s="251"/>
      <c r="Q229" s="251"/>
      <c r="R229" s="251"/>
      <c r="S229" s="251"/>
      <c r="T229" s="252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53" t="s">
        <v>172</v>
      </c>
      <c r="AU229" s="253" t="s">
        <v>83</v>
      </c>
      <c r="AV229" s="13" t="s">
        <v>83</v>
      </c>
      <c r="AW229" s="13" t="s">
        <v>31</v>
      </c>
      <c r="AX229" s="13" t="s">
        <v>12</v>
      </c>
      <c r="AY229" s="253" t="s">
        <v>164</v>
      </c>
    </row>
    <row r="230" s="14" customFormat="1">
      <c r="A230" s="14"/>
      <c r="B230" s="254"/>
      <c r="C230" s="255"/>
      <c r="D230" s="244" t="s">
        <v>172</v>
      </c>
      <c r="E230" s="256" t="s">
        <v>1</v>
      </c>
      <c r="F230" s="257" t="s">
        <v>2261</v>
      </c>
      <c r="G230" s="255"/>
      <c r="H230" s="256" t="s">
        <v>1</v>
      </c>
      <c r="I230" s="258"/>
      <c r="J230" s="255"/>
      <c r="K230" s="255"/>
      <c r="L230" s="259"/>
      <c r="M230" s="260"/>
      <c r="N230" s="261"/>
      <c r="O230" s="261"/>
      <c r="P230" s="261"/>
      <c r="Q230" s="261"/>
      <c r="R230" s="261"/>
      <c r="S230" s="261"/>
      <c r="T230" s="26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63" t="s">
        <v>172</v>
      </c>
      <c r="AU230" s="263" t="s">
        <v>83</v>
      </c>
      <c r="AV230" s="14" t="s">
        <v>81</v>
      </c>
      <c r="AW230" s="14" t="s">
        <v>31</v>
      </c>
      <c r="AX230" s="14" t="s">
        <v>12</v>
      </c>
      <c r="AY230" s="263" t="s">
        <v>164</v>
      </c>
    </row>
    <row r="231" s="13" customFormat="1">
      <c r="A231" s="13"/>
      <c r="B231" s="242"/>
      <c r="C231" s="243"/>
      <c r="D231" s="244" t="s">
        <v>172</v>
      </c>
      <c r="E231" s="245" t="s">
        <v>1</v>
      </c>
      <c r="F231" s="246" t="s">
        <v>2279</v>
      </c>
      <c r="G231" s="243"/>
      <c r="H231" s="247">
        <v>21</v>
      </c>
      <c r="I231" s="248"/>
      <c r="J231" s="243"/>
      <c r="K231" s="243"/>
      <c r="L231" s="249"/>
      <c r="M231" s="250"/>
      <c r="N231" s="251"/>
      <c r="O231" s="251"/>
      <c r="P231" s="251"/>
      <c r="Q231" s="251"/>
      <c r="R231" s="251"/>
      <c r="S231" s="251"/>
      <c r="T231" s="252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53" t="s">
        <v>172</v>
      </c>
      <c r="AU231" s="253" t="s">
        <v>83</v>
      </c>
      <c r="AV231" s="13" t="s">
        <v>83</v>
      </c>
      <c r="AW231" s="13" t="s">
        <v>31</v>
      </c>
      <c r="AX231" s="13" t="s">
        <v>12</v>
      </c>
      <c r="AY231" s="253" t="s">
        <v>164</v>
      </c>
    </row>
    <row r="232" s="15" customFormat="1">
      <c r="A232" s="15"/>
      <c r="B232" s="264"/>
      <c r="C232" s="265"/>
      <c r="D232" s="244" t="s">
        <v>172</v>
      </c>
      <c r="E232" s="266" t="s">
        <v>1</v>
      </c>
      <c r="F232" s="267" t="s">
        <v>180</v>
      </c>
      <c r="G232" s="265"/>
      <c r="H232" s="268">
        <v>399.99899999999997</v>
      </c>
      <c r="I232" s="269"/>
      <c r="J232" s="265"/>
      <c r="K232" s="265"/>
      <c r="L232" s="270"/>
      <c r="M232" s="271"/>
      <c r="N232" s="272"/>
      <c r="O232" s="272"/>
      <c r="P232" s="272"/>
      <c r="Q232" s="272"/>
      <c r="R232" s="272"/>
      <c r="S232" s="272"/>
      <c r="T232" s="273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74" t="s">
        <v>172</v>
      </c>
      <c r="AU232" s="274" t="s">
        <v>83</v>
      </c>
      <c r="AV232" s="15" t="s">
        <v>170</v>
      </c>
      <c r="AW232" s="15" t="s">
        <v>31</v>
      </c>
      <c r="AX232" s="15" t="s">
        <v>81</v>
      </c>
      <c r="AY232" s="274" t="s">
        <v>164</v>
      </c>
    </row>
    <row r="233" s="2" customFormat="1" ht="37.8" customHeight="1">
      <c r="A233" s="39"/>
      <c r="B233" s="40"/>
      <c r="C233" s="228" t="s">
        <v>247</v>
      </c>
      <c r="D233" s="228" t="s">
        <v>166</v>
      </c>
      <c r="E233" s="229" t="s">
        <v>392</v>
      </c>
      <c r="F233" s="230" t="s">
        <v>393</v>
      </c>
      <c r="G233" s="231" t="s">
        <v>269</v>
      </c>
      <c r="H233" s="232">
        <v>98.031405000000007</v>
      </c>
      <c r="I233" s="233"/>
      <c r="J233" s="234">
        <f>ROUND(I233*H233,2)</f>
        <v>0</v>
      </c>
      <c r="K233" s="235"/>
      <c r="L233" s="45"/>
      <c r="M233" s="236" t="s">
        <v>1</v>
      </c>
      <c r="N233" s="237" t="s">
        <v>39</v>
      </c>
      <c r="O233" s="92"/>
      <c r="P233" s="238">
        <f>O233*H233</f>
        <v>0</v>
      </c>
      <c r="Q233" s="238">
        <v>0</v>
      </c>
      <c r="R233" s="238">
        <f>Q233*H233</f>
        <v>0</v>
      </c>
      <c r="S233" s="238">
        <v>0</v>
      </c>
      <c r="T233" s="23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40" t="s">
        <v>170</v>
      </c>
      <c r="AT233" s="240" t="s">
        <v>166</v>
      </c>
      <c r="AU233" s="240" t="s">
        <v>83</v>
      </c>
      <c r="AY233" s="18" t="s">
        <v>164</v>
      </c>
      <c r="BE233" s="241">
        <f>IF(N233="základní",J233,0)</f>
        <v>0</v>
      </c>
      <c r="BF233" s="241">
        <f>IF(N233="snížená",J233,0)</f>
        <v>0</v>
      </c>
      <c r="BG233" s="241">
        <f>IF(N233="zákl. přenesená",J233,0)</f>
        <v>0</v>
      </c>
      <c r="BH233" s="241">
        <f>IF(N233="sníž. přenesená",J233,0)</f>
        <v>0</v>
      </c>
      <c r="BI233" s="241">
        <f>IF(N233="nulová",J233,0)</f>
        <v>0</v>
      </c>
      <c r="BJ233" s="18" t="s">
        <v>81</v>
      </c>
      <c r="BK233" s="241">
        <f>ROUND(I233*H233,2)</f>
        <v>0</v>
      </c>
      <c r="BL233" s="18" t="s">
        <v>170</v>
      </c>
      <c r="BM233" s="240" t="s">
        <v>2281</v>
      </c>
    </row>
    <row r="234" s="14" customFormat="1">
      <c r="A234" s="14"/>
      <c r="B234" s="254"/>
      <c r="C234" s="255"/>
      <c r="D234" s="244" t="s">
        <v>172</v>
      </c>
      <c r="E234" s="256" t="s">
        <v>1</v>
      </c>
      <c r="F234" s="257" t="s">
        <v>395</v>
      </c>
      <c r="G234" s="255"/>
      <c r="H234" s="256" t="s">
        <v>1</v>
      </c>
      <c r="I234" s="258"/>
      <c r="J234" s="255"/>
      <c r="K234" s="255"/>
      <c r="L234" s="259"/>
      <c r="M234" s="260"/>
      <c r="N234" s="261"/>
      <c r="O234" s="261"/>
      <c r="P234" s="261"/>
      <c r="Q234" s="261"/>
      <c r="R234" s="261"/>
      <c r="S234" s="261"/>
      <c r="T234" s="26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63" t="s">
        <v>172</v>
      </c>
      <c r="AU234" s="263" t="s">
        <v>83</v>
      </c>
      <c r="AV234" s="14" t="s">
        <v>81</v>
      </c>
      <c r="AW234" s="14" t="s">
        <v>31</v>
      </c>
      <c r="AX234" s="14" t="s">
        <v>12</v>
      </c>
      <c r="AY234" s="263" t="s">
        <v>164</v>
      </c>
    </row>
    <row r="235" s="14" customFormat="1">
      <c r="A235" s="14"/>
      <c r="B235" s="254"/>
      <c r="C235" s="255"/>
      <c r="D235" s="244" t="s">
        <v>172</v>
      </c>
      <c r="E235" s="256" t="s">
        <v>1</v>
      </c>
      <c r="F235" s="257" t="s">
        <v>396</v>
      </c>
      <c r="G235" s="255"/>
      <c r="H235" s="256" t="s">
        <v>1</v>
      </c>
      <c r="I235" s="258"/>
      <c r="J235" s="255"/>
      <c r="K235" s="255"/>
      <c r="L235" s="259"/>
      <c r="M235" s="260"/>
      <c r="N235" s="261"/>
      <c r="O235" s="261"/>
      <c r="P235" s="261"/>
      <c r="Q235" s="261"/>
      <c r="R235" s="261"/>
      <c r="S235" s="261"/>
      <c r="T235" s="262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63" t="s">
        <v>172</v>
      </c>
      <c r="AU235" s="263" t="s">
        <v>83</v>
      </c>
      <c r="AV235" s="14" t="s">
        <v>81</v>
      </c>
      <c r="AW235" s="14" t="s">
        <v>31</v>
      </c>
      <c r="AX235" s="14" t="s">
        <v>12</v>
      </c>
      <c r="AY235" s="263" t="s">
        <v>164</v>
      </c>
    </row>
    <row r="236" s="13" customFormat="1">
      <c r="A236" s="13"/>
      <c r="B236" s="242"/>
      <c r="C236" s="243"/>
      <c r="D236" s="244" t="s">
        <v>172</v>
      </c>
      <c r="E236" s="245" t="s">
        <v>1</v>
      </c>
      <c r="F236" s="246" t="s">
        <v>2282</v>
      </c>
      <c r="G236" s="243"/>
      <c r="H236" s="247">
        <v>196.06281000000001</v>
      </c>
      <c r="I236" s="248"/>
      <c r="J236" s="243"/>
      <c r="K236" s="243"/>
      <c r="L236" s="249"/>
      <c r="M236" s="250"/>
      <c r="N236" s="251"/>
      <c r="O236" s="251"/>
      <c r="P236" s="251"/>
      <c r="Q236" s="251"/>
      <c r="R236" s="251"/>
      <c r="S236" s="251"/>
      <c r="T236" s="252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53" t="s">
        <v>172</v>
      </c>
      <c r="AU236" s="253" t="s">
        <v>83</v>
      </c>
      <c r="AV236" s="13" t="s">
        <v>83</v>
      </c>
      <c r="AW236" s="13" t="s">
        <v>31</v>
      </c>
      <c r="AX236" s="13" t="s">
        <v>12</v>
      </c>
      <c r="AY236" s="253" t="s">
        <v>164</v>
      </c>
    </row>
    <row r="237" s="15" customFormat="1">
      <c r="A237" s="15"/>
      <c r="B237" s="264"/>
      <c r="C237" s="265"/>
      <c r="D237" s="244" t="s">
        <v>172</v>
      </c>
      <c r="E237" s="266" t="s">
        <v>1</v>
      </c>
      <c r="F237" s="267" t="s">
        <v>180</v>
      </c>
      <c r="G237" s="265"/>
      <c r="H237" s="268">
        <v>196.06281000000001</v>
      </c>
      <c r="I237" s="269"/>
      <c r="J237" s="265"/>
      <c r="K237" s="265"/>
      <c r="L237" s="270"/>
      <c r="M237" s="271"/>
      <c r="N237" s="272"/>
      <c r="O237" s="272"/>
      <c r="P237" s="272"/>
      <c r="Q237" s="272"/>
      <c r="R237" s="272"/>
      <c r="S237" s="272"/>
      <c r="T237" s="273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74" t="s">
        <v>172</v>
      </c>
      <c r="AU237" s="274" t="s">
        <v>83</v>
      </c>
      <c r="AV237" s="15" t="s">
        <v>170</v>
      </c>
      <c r="AW237" s="15" t="s">
        <v>31</v>
      </c>
      <c r="AX237" s="15" t="s">
        <v>81</v>
      </c>
      <c r="AY237" s="274" t="s">
        <v>164</v>
      </c>
    </row>
    <row r="238" s="13" customFormat="1">
      <c r="A238" s="13"/>
      <c r="B238" s="242"/>
      <c r="C238" s="243"/>
      <c r="D238" s="244" t="s">
        <v>172</v>
      </c>
      <c r="E238" s="243"/>
      <c r="F238" s="246" t="s">
        <v>2283</v>
      </c>
      <c r="G238" s="243"/>
      <c r="H238" s="247">
        <v>98.031405000000007</v>
      </c>
      <c r="I238" s="248"/>
      <c r="J238" s="243"/>
      <c r="K238" s="243"/>
      <c r="L238" s="249"/>
      <c r="M238" s="250"/>
      <c r="N238" s="251"/>
      <c r="O238" s="251"/>
      <c r="P238" s="251"/>
      <c r="Q238" s="251"/>
      <c r="R238" s="251"/>
      <c r="S238" s="251"/>
      <c r="T238" s="252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53" t="s">
        <v>172</v>
      </c>
      <c r="AU238" s="253" t="s">
        <v>83</v>
      </c>
      <c r="AV238" s="13" t="s">
        <v>83</v>
      </c>
      <c r="AW238" s="13" t="s">
        <v>4</v>
      </c>
      <c r="AX238" s="13" t="s">
        <v>81</v>
      </c>
      <c r="AY238" s="253" t="s">
        <v>164</v>
      </c>
    </row>
    <row r="239" s="2" customFormat="1" ht="37.8" customHeight="1">
      <c r="A239" s="39"/>
      <c r="B239" s="40"/>
      <c r="C239" s="228" t="s">
        <v>8</v>
      </c>
      <c r="D239" s="228" t="s">
        <v>166</v>
      </c>
      <c r="E239" s="229" t="s">
        <v>400</v>
      </c>
      <c r="F239" s="230" t="s">
        <v>401</v>
      </c>
      <c r="G239" s="231" t="s">
        <v>269</v>
      </c>
      <c r="H239" s="232">
        <v>98.031405000000007</v>
      </c>
      <c r="I239" s="233"/>
      <c r="J239" s="234">
        <f>ROUND(I239*H239,2)</f>
        <v>0</v>
      </c>
      <c r="K239" s="235"/>
      <c r="L239" s="45"/>
      <c r="M239" s="236" t="s">
        <v>1</v>
      </c>
      <c r="N239" s="237" t="s">
        <v>39</v>
      </c>
      <c r="O239" s="92"/>
      <c r="P239" s="238">
        <f>O239*H239</f>
        <v>0</v>
      </c>
      <c r="Q239" s="238">
        <v>0</v>
      </c>
      <c r="R239" s="238">
        <f>Q239*H239</f>
        <v>0</v>
      </c>
      <c r="S239" s="238">
        <v>0</v>
      </c>
      <c r="T239" s="239">
        <f>S239*H239</f>
        <v>0</v>
      </c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R239" s="240" t="s">
        <v>170</v>
      </c>
      <c r="AT239" s="240" t="s">
        <v>166</v>
      </c>
      <c r="AU239" s="240" t="s">
        <v>83</v>
      </c>
      <c r="AY239" s="18" t="s">
        <v>164</v>
      </c>
      <c r="BE239" s="241">
        <f>IF(N239="základní",J239,0)</f>
        <v>0</v>
      </c>
      <c r="BF239" s="241">
        <f>IF(N239="snížená",J239,0)</f>
        <v>0</v>
      </c>
      <c r="BG239" s="241">
        <f>IF(N239="zákl. přenesená",J239,0)</f>
        <v>0</v>
      </c>
      <c r="BH239" s="241">
        <f>IF(N239="sníž. přenesená",J239,0)</f>
        <v>0</v>
      </c>
      <c r="BI239" s="241">
        <f>IF(N239="nulová",J239,0)</f>
        <v>0</v>
      </c>
      <c r="BJ239" s="18" t="s">
        <v>81</v>
      </c>
      <c r="BK239" s="241">
        <f>ROUND(I239*H239,2)</f>
        <v>0</v>
      </c>
      <c r="BL239" s="18" t="s">
        <v>170</v>
      </c>
      <c r="BM239" s="240" t="s">
        <v>2284</v>
      </c>
    </row>
    <row r="240" s="14" customFormat="1">
      <c r="A240" s="14"/>
      <c r="B240" s="254"/>
      <c r="C240" s="255"/>
      <c r="D240" s="244" t="s">
        <v>172</v>
      </c>
      <c r="E240" s="256" t="s">
        <v>1</v>
      </c>
      <c r="F240" s="257" t="s">
        <v>403</v>
      </c>
      <c r="G240" s="255"/>
      <c r="H240" s="256" t="s">
        <v>1</v>
      </c>
      <c r="I240" s="258"/>
      <c r="J240" s="255"/>
      <c r="K240" s="255"/>
      <c r="L240" s="259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63" t="s">
        <v>172</v>
      </c>
      <c r="AU240" s="263" t="s">
        <v>83</v>
      </c>
      <c r="AV240" s="14" t="s">
        <v>81</v>
      </c>
      <c r="AW240" s="14" t="s">
        <v>31</v>
      </c>
      <c r="AX240" s="14" t="s">
        <v>12</v>
      </c>
      <c r="AY240" s="263" t="s">
        <v>164</v>
      </c>
    </row>
    <row r="241" s="14" customFormat="1">
      <c r="A241" s="14"/>
      <c r="B241" s="254"/>
      <c r="C241" s="255"/>
      <c r="D241" s="244" t="s">
        <v>172</v>
      </c>
      <c r="E241" s="256" t="s">
        <v>1</v>
      </c>
      <c r="F241" s="257" t="s">
        <v>396</v>
      </c>
      <c r="G241" s="255"/>
      <c r="H241" s="256" t="s">
        <v>1</v>
      </c>
      <c r="I241" s="258"/>
      <c r="J241" s="255"/>
      <c r="K241" s="255"/>
      <c r="L241" s="259"/>
      <c r="M241" s="260"/>
      <c r="N241" s="261"/>
      <c r="O241" s="261"/>
      <c r="P241" s="261"/>
      <c r="Q241" s="261"/>
      <c r="R241" s="261"/>
      <c r="S241" s="261"/>
      <c r="T241" s="26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63" t="s">
        <v>172</v>
      </c>
      <c r="AU241" s="263" t="s">
        <v>83</v>
      </c>
      <c r="AV241" s="14" t="s">
        <v>81</v>
      </c>
      <c r="AW241" s="14" t="s">
        <v>31</v>
      </c>
      <c r="AX241" s="14" t="s">
        <v>12</v>
      </c>
      <c r="AY241" s="263" t="s">
        <v>164</v>
      </c>
    </row>
    <row r="242" s="13" customFormat="1">
      <c r="A242" s="13"/>
      <c r="B242" s="242"/>
      <c r="C242" s="243"/>
      <c r="D242" s="244" t="s">
        <v>172</v>
      </c>
      <c r="E242" s="245" t="s">
        <v>1</v>
      </c>
      <c r="F242" s="246" t="s">
        <v>2282</v>
      </c>
      <c r="G242" s="243"/>
      <c r="H242" s="247">
        <v>196.06281000000001</v>
      </c>
      <c r="I242" s="248"/>
      <c r="J242" s="243"/>
      <c r="K242" s="243"/>
      <c r="L242" s="249"/>
      <c r="M242" s="250"/>
      <c r="N242" s="251"/>
      <c r="O242" s="251"/>
      <c r="P242" s="251"/>
      <c r="Q242" s="251"/>
      <c r="R242" s="251"/>
      <c r="S242" s="251"/>
      <c r="T242" s="252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53" t="s">
        <v>172</v>
      </c>
      <c r="AU242" s="253" t="s">
        <v>83</v>
      </c>
      <c r="AV242" s="13" t="s">
        <v>83</v>
      </c>
      <c r="AW242" s="13" t="s">
        <v>31</v>
      </c>
      <c r="AX242" s="13" t="s">
        <v>12</v>
      </c>
      <c r="AY242" s="253" t="s">
        <v>164</v>
      </c>
    </row>
    <row r="243" s="15" customFormat="1">
      <c r="A243" s="15"/>
      <c r="B243" s="264"/>
      <c r="C243" s="265"/>
      <c r="D243" s="244" t="s">
        <v>172</v>
      </c>
      <c r="E243" s="266" t="s">
        <v>1</v>
      </c>
      <c r="F243" s="267" t="s">
        <v>180</v>
      </c>
      <c r="G243" s="265"/>
      <c r="H243" s="268">
        <v>196.06281000000001</v>
      </c>
      <c r="I243" s="269"/>
      <c r="J243" s="265"/>
      <c r="K243" s="265"/>
      <c r="L243" s="270"/>
      <c r="M243" s="271"/>
      <c r="N243" s="272"/>
      <c r="O243" s="272"/>
      <c r="P243" s="272"/>
      <c r="Q243" s="272"/>
      <c r="R243" s="272"/>
      <c r="S243" s="272"/>
      <c r="T243" s="273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74" t="s">
        <v>172</v>
      </c>
      <c r="AU243" s="274" t="s">
        <v>83</v>
      </c>
      <c r="AV243" s="15" t="s">
        <v>170</v>
      </c>
      <c r="AW243" s="15" t="s">
        <v>31</v>
      </c>
      <c r="AX243" s="15" t="s">
        <v>81</v>
      </c>
      <c r="AY243" s="274" t="s">
        <v>164</v>
      </c>
    </row>
    <row r="244" s="13" customFormat="1">
      <c r="A244" s="13"/>
      <c r="B244" s="242"/>
      <c r="C244" s="243"/>
      <c r="D244" s="244" t="s">
        <v>172</v>
      </c>
      <c r="E244" s="243"/>
      <c r="F244" s="246" t="s">
        <v>2283</v>
      </c>
      <c r="G244" s="243"/>
      <c r="H244" s="247">
        <v>98.031405000000007</v>
      </c>
      <c r="I244" s="248"/>
      <c r="J244" s="243"/>
      <c r="K244" s="243"/>
      <c r="L244" s="249"/>
      <c r="M244" s="250"/>
      <c r="N244" s="251"/>
      <c r="O244" s="251"/>
      <c r="P244" s="251"/>
      <c r="Q244" s="251"/>
      <c r="R244" s="251"/>
      <c r="S244" s="251"/>
      <c r="T244" s="252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53" t="s">
        <v>172</v>
      </c>
      <c r="AU244" s="253" t="s">
        <v>83</v>
      </c>
      <c r="AV244" s="13" t="s">
        <v>83</v>
      </c>
      <c r="AW244" s="13" t="s">
        <v>4</v>
      </c>
      <c r="AX244" s="13" t="s">
        <v>81</v>
      </c>
      <c r="AY244" s="253" t="s">
        <v>164</v>
      </c>
    </row>
    <row r="245" s="2" customFormat="1" ht="37.8" customHeight="1">
      <c r="A245" s="39"/>
      <c r="B245" s="40"/>
      <c r="C245" s="228" t="s">
        <v>260</v>
      </c>
      <c r="D245" s="228" t="s">
        <v>166</v>
      </c>
      <c r="E245" s="229" t="s">
        <v>405</v>
      </c>
      <c r="F245" s="230" t="s">
        <v>406</v>
      </c>
      <c r="G245" s="231" t="s">
        <v>269</v>
      </c>
      <c r="H245" s="232">
        <v>44.262994999999997</v>
      </c>
      <c r="I245" s="233"/>
      <c r="J245" s="234">
        <f>ROUND(I245*H245,2)</f>
        <v>0</v>
      </c>
      <c r="K245" s="235"/>
      <c r="L245" s="45"/>
      <c r="M245" s="236" t="s">
        <v>1</v>
      </c>
      <c r="N245" s="237" t="s">
        <v>39</v>
      </c>
      <c r="O245" s="92"/>
      <c r="P245" s="238">
        <f>O245*H245</f>
        <v>0</v>
      </c>
      <c r="Q245" s="238">
        <v>0</v>
      </c>
      <c r="R245" s="238">
        <f>Q245*H245</f>
        <v>0</v>
      </c>
      <c r="S245" s="238">
        <v>0</v>
      </c>
      <c r="T245" s="239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40" t="s">
        <v>170</v>
      </c>
      <c r="AT245" s="240" t="s">
        <v>166</v>
      </c>
      <c r="AU245" s="240" t="s">
        <v>83</v>
      </c>
      <c r="AY245" s="18" t="s">
        <v>164</v>
      </c>
      <c r="BE245" s="241">
        <f>IF(N245="základní",J245,0)</f>
        <v>0</v>
      </c>
      <c r="BF245" s="241">
        <f>IF(N245="snížená",J245,0)</f>
        <v>0</v>
      </c>
      <c r="BG245" s="241">
        <f>IF(N245="zákl. přenesená",J245,0)</f>
        <v>0</v>
      </c>
      <c r="BH245" s="241">
        <f>IF(N245="sníž. přenesená",J245,0)</f>
        <v>0</v>
      </c>
      <c r="BI245" s="241">
        <f>IF(N245="nulová",J245,0)</f>
        <v>0</v>
      </c>
      <c r="BJ245" s="18" t="s">
        <v>81</v>
      </c>
      <c r="BK245" s="241">
        <f>ROUND(I245*H245,2)</f>
        <v>0</v>
      </c>
      <c r="BL245" s="18" t="s">
        <v>170</v>
      </c>
      <c r="BM245" s="240" t="s">
        <v>2285</v>
      </c>
    </row>
    <row r="246" s="14" customFormat="1">
      <c r="A246" s="14"/>
      <c r="B246" s="254"/>
      <c r="C246" s="255"/>
      <c r="D246" s="244" t="s">
        <v>172</v>
      </c>
      <c r="E246" s="256" t="s">
        <v>1</v>
      </c>
      <c r="F246" s="257" t="s">
        <v>395</v>
      </c>
      <c r="G246" s="255"/>
      <c r="H246" s="256" t="s">
        <v>1</v>
      </c>
      <c r="I246" s="258"/>
      <c r="J246" s="255"/>
      <c r="K246" s="255"/>
      <c r="L246" s="259"/>
      <c r="M246" s="260"/>
      <c r="N246" s="261"/>
      <c r="O246" s="261"/>
      <c r="P246" s="261"/>
      <c r="Q246" s="261"/>
      <c r="R246" s="261"/>
      <c r="S246" s="261"/>
      <c r="T246" s="262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63" t="s">
        <v>172</v>
      </c>
      <c r="AU246" s="263" t="s">
        <v>83</v>
      </c>
      <c r="AV246" s="14" t="s">
        <v>81</v>
      </c>
      <c r="AW246" s="14" t="s">
        <v>31</v>
      </c>
      <c r="AX246" s="14" t="s">
        <v>12</v>
      </c>
      <c r="AY246" s="263" t="s">
        <v>164</v>
      </c>
    </row>
    <row r="247" s="14" customFormat="1">
      <c r="A247" s="14"/>
      <c r="B247" s="254"/>
      <c r="C247" s="255"/>
      <c r="D247" s="244" t="s">
        <v>172</v>
      </c>
      <c r="E247" s="256" t="s">
        <v>1</v>
      </c>
      <c r="F247" s="257" t="s">
        <v>408</v>
      </c>
      <c r="G247" s="255"/>
      <c r="H247" s="256" t="s">
        <v>1</v>
      </c>
      <c r="I247" s="258"/>
      <c r="J247" s="255"/>
      <c r="K247" s="255"/>
      <c r="L247" s="259"/>
      <c r="M247" s="260"/>
      <c r="N247" s="261"/>
      <c r="O247" s="261"/>
      <c r="P247" s="261"/>
      <c r="Q247" s="261"/>
      <c r="R247" s="261"/>
      <c r="S247" s="261"/>
      <c r="T247" s="262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63" t="s">
        <v>172</v>
      </c>
      <c r="AU247" s="263" t="s">
        <v>83</v>
      </c>
      <c r="AV247" s="14" t="s">
        <v>81</v>
      </c>
      <c r="AW247" s="14" t="s">
        <v>31</v>
      </c>
      <c r="AX247" s="14" t="s">
        <v>12</v>
      </c>
      <c r="AY247" s="263" t="s">
        <v>164</v>
      </c>
    </row>
    <row r="248" s="14" customFormat="1">
      <c r="A248" s="14"/>
      <c r="B248" s="254"/>
      <c r="C248" s="255"/>
      <c r="D248" s="244" t="s">
        <v>172</v>
      </c>
      <c r="E248" s="256" t="s">
        <v>1</v>
      </c>
      <c r="F248" s="257" t="s">
        <v>1646</v>
      </c>
      <c r="G248" s="255"/>
      <c r="H248" s="256" t="s">
        <v>1</v>
      </c>
      <c r="I248" s="258"/>
      <c r="J248" s="255"/>
      <c r="K248" s="255"/>
      <c r="L248" s="259"/>
      <c r="M248" s="260"/>
      <c r="N248" s="261"/>
      <c r="O248" s="261"/>
      <c r="P248" s="261"/>
      <c r="Q248" s="261"/>
      <c r="R248" s="261"/>
      <c r="S248" s="261"/>
      <c r="T248" s="26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63" t="s">
        <v>172</v>
      </c>
      <c r="AU248" s="263" t="s">
        <v>83</v>
      </c>
      <c r="AV248" s="14" t="s">
        <v>81</v>
      </c>
      <c r="AW248" s="14" t="s">
        <v>31</v>
      </c>
      <c r="AX248" s="14" t="s">
        <v>12</v>
      </c>
      <c r="AY248" s="263" t="s">
        <v>164</v>
      </c>
    </row>
    <row r="249" s="13" customFormat="1">
      <c r="A249" s="13"/>
      <c r="B249" s="242"/>
      <c r="C249" s="243"/>
      <c r="D249" s="244" t="s">
        <v>172</v>
      </c>
      <c r="E249" s="245" t="s">
        <v>1</v>
      </c>
      <c r="F249" s="246" t="s">
        <v>2286</v>
      </c>
      <c r="G249" s="243"/>
      <c r="H249" s="247">
        <v>89.555430000000001</v>
      </c>
      <c r="I249" s="248"/>
      <c r="J249" s="243"/>
      <c r="K249" s="243"/>
      <c r="L249" s="249"/>
      <c r="M249" s="250"/>
      <c r="N249" s="251"/>
      <c r="O249" s="251"/>
      <c r="P249" s="251"/>
      <c r="Q249" s="251"/>
      <c r="R249" s="251"/>
      <c r="S249" s="251"/>
      <c r="T249" s="252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53" t="s">
        <v>172</v>
      </c>
      <c r="AU249" s="253" t="s">
        <v>83</v>
      </c>
      <c r="AV249" s="13" t="s">
        <v>83</v>
      </c>
      <c r="AW249" s="13" t="s">
        <v>31</v>
      </c>
      <c r="AX249" s="13" t="s">
        <v>12</v>
      </c>
      <c r="AY249" s="253" t="s">
        <v>164</v>
      </c>
    </row>
    <row r="250" s="14" customFormat="1">
      <c r="A250" s="14"/>
      <c r="B250" s="254"/>
      <c r="C250" s="255"/>
      <c r="D250" s="244" t="s">
        <v>172</v>
      </c>
      <c r="E250" s="256" t="s">
        <v>1</v>
      </c>
      <c r="F250" s="257" t="s">
        <v>1084</v>
      </c>
      <c r="G250" s="255"/>
      <c r="H250" s="256" t="s">
        <v>1</v>
      </c>
      <c r="I250" s="258"/>
      <c r="J250" s="255"/>
      <c r="K250" s="255"/>
      <c r="L250" s="259"/>
      <c r="M250" s="260"/>
      <c r="N250" s="261"/>
      <c r="O250" s="261"/>
      <c r="P250" s="261"/>
      <c r="Q250" s="261"/>
      <c r="R250" s="261"/>
      <c r="S250" s="261"/>
      <c r="T250" s="26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63" t="s">
        <v>172</v>
      </c>
      <c r="AU250" s="263" t="s">
        <v>83</v>
      </c>
      <c r="AV250" s="14" t="s">
        <v>81</v>
      </c>
      <c r="AW250" s="14" t="s">
        <v>31</v>
      </c>
      <c r="AX250" s="14" t="s">
        <v>12</v>
      </c>
      <c r="AY250" s="263" t="s">
        <v>164</v>
      </c>
    </row>
    <row r="251" s="13" customFormat="1">
      <c r="A251" s="13"/>
      <c r="B251" s="242"/>
      <c r="C251" s="243"/>
      <c r="D251" s="244" t="s">
        <v>172</v>
      </c>
      <c r="E251" s="245" t="s">
        <v>1</v>
      </c>
      <c r="F251" s="246" t="s">
        <v>2287</v>
      </c>
      <c r="G251" s="243"/>
      <c r="H251" s="247">
        <v>-0.72550484999999998</v>
      </c>
      <c r="I251" s="248"/>
      <c r="J251" s="243"/>
      <c r="K251" s="243"/>
      <c r="L251" s="249"/>
      <c r="M251" s="250"/>
      <c r="N251" s="251"/>
      <c r="O251" s="251"/>
      <c r="P251" s="251"/>
      <c r="Q251" s="251"/>
      <c r="R251" s="251"/>
      <c r="S251" s="251"/>
      <c r="T251" s="252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53" t="s">
        <v>172</v>
      </c>
      <c r="AU251" s="253" t="s">
        <v>83</v>
      </c>
      <c r="AV251" s="13" t="s">
        <v>83</v>
      </c>
      <c r="AW251" s="13" t="s">
        <v>31</v>
      </c>
      <c r="AX251" s="13" t="s">
        <v>12</v>
      </c>
      <c r="AY251" s="253" t="s">
        <v>164</v>
      </c>
    </row>
    <row r="252" s="13" customFormat="1">
      <c r="A252" s="13"/>
      <c r="B252" s="242"/>
      <c r="C252" s="243"/>
      <c r="D252" s="244" t="s">
        <v>172</v>
      </c>
      <c r="E252" s="245" t="s">
        <v>1</v>
      </c>
      <c r="F252" s="246" t="s">
        <v>2288</v>
      </c>
      <c r="G252" s="243"/>
      <c r="H252" s="247">
        <v>-0.30393629999999999</v>
      </c>
      <c r="I252" s="248"/>
      <c r="J252" s="243"/>
      <c r="K252" s="243"/>
      <c r="L252" s="249"/>
      <c r="M252" s="250"/>
      <c r="N252" s="251"/>
      <c r="O252" s="251"/>
      <c r="P252" s="251"/>
      <c r="Q252" s="251"/>
      <c r="R252" s="251"/>
      <c r="S252" s="251"/>
      <c r="T252" s="252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53" t="s">
        <v>172</v>
      </c>
      <c r="AU252" s="253" t="s">
        <v>83</v>
      </c>
      <c r="AV252" s="13" t="s">
        <v>83</v>
      </c>
      <c r="AW252" s="13" t="s">
        <v>31</v>
      </c>
      <c r="AX252" s="13" t="s">
        <v>12</v>
      </c>
      <c r="AY252" s="253" t="s">
        <v>164</v>
      </c>
    </row>
    <row r="253" s="15" customFormat="1">
      <c r="A253" s="15"/>
      <c r="B253" s="264"/>
      <c r="C253" s="265"/>
      <c r="D253" s="244" t="s">
        <v>172</v>
      </c>
      <c r="E253" s="266" t="s">
        <v>1</v>
      </c>
      <c r="F253" s="267" t="s">
        <v>180</v>
      </c>
      <c r="G253" s="265"/>
      <c r="H253" s="268">
        <v>88.525988850000005</v>
      </c>
      <c r="I253" s="269"/>
      <c r="J253" s="265"/>
      <c r="K253" s="265"/>
      <c r="L253" s="270"/>
      <c r="M253" s="271"/>
      <c r="N253" s="272"/>
      <c r="O253" s="272"/>
      <c r="P253" s="272"/>
      <c r="Q253" s="272"/>
      <c r="R253" s="272"/>
      <c r="S253" s="272"/>
      <c r="T253" s="273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T253" s="274" t="s">
        <v>172</v>
      </c>
      <c r="AU253" s="274" t="s">
        <v>83</v>
      </c>
      <c r="AV253" s="15" t="s">
        <v>170</v>
      </c>
      <c r="AW253" s="15" t="s">
        <v>31</v>
      </c>
      <c r="AX253" s="15" t="s">
        <v>81</v>
      </c>
      <c r="AY253" s="274" t="s">
        <v>164</v>
      </c>
    </row>
    <row r="254" s="13" customFormat="1">
      <c r="A254" s="13"/>
      <c r="B254" s="242"/>
      <c r="C254" s="243"/>
      <c r="D254" s="244" t="s">
        <v>172</v>
      </c>
      <c r="E254" s="243"/>
      <c r="F254" s="246" t="s">
        <v>2289</v>
      </c>
      <c r="G254" s="243"/>
      <c r="H254" s="247">
        <v>44.262994999999997</v>
      </c>
      <c r="I254" s="248"/>
      <c r="J254" s="243"/>
      <c r="K254" s="243"/>
      <c r="L254" s="249"/>
      <c r="M254" s="250"/>
      <c r="N254" s="251"/>
      <c r="O254" s="251"/>
      <c r="P254" s="251"/>
      <c r="Q254" s="251"/>
      <c r="R254" s="251"/>
      <c r="S254" s="251"/>
      <c r="T254" s="252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53" t="s">
        <v>172</v>
      </c>
      <c r="AU254" s="253" t="s">
        <v>83</v>
      </c>
      <c r="AV254" s="13" t="s">
        <v>83</v>
      </c>
      <c r="AW254" s="13" t="s">
        <v>4</v>
      </c>
      <c r="AX254" s="13" t="s">
        <v>81</v>
      </c>
      <c r="AY254" s="253" t="s">
        <v>164</v>
      </c>
    </row>
    <row r="255" s="2" customFormat="1" ht="37.8" customHeight="1">
      <c r="A255" s="39"/>
      <c r="B255" s="40"/>
      <c r="C255" s="228" t="s">
        <v>266</v>
      </c>
      <c r="D255" s="228" t="s">
        <v>166</v>
      </c>
      <c r="E255" s="229" t="s">
        <v>422</v>
      </c>
      <c r="F255" s="230" t="s">
        <v>423</v>
      </c>
      <c r="G255" s="231" t="s">
        <v>269</v>
      </c>
      <c r="H255" s="232">
        <v>177.05197999999999</v>
      </c>
      <c r="I255" s="233"/>
      <c r="J255" s="234">
        <f>ROUND(I255*H255,2)</f>
        <v>0</v>
      </c>
      <c r="K255" s="235"/>
      <c r="L255" s="45"/>
      <c r="M255" s="236" t="s">
        <v>1</v>
      </c>
      <c r="N255" s="237" t="s">
        <v>39</v>
      </c>
      <c r="O255" s="92"/>
      <c r="P255" s="238">
        <f>O255*H255</f>
        <v>0</v>
      </c>
      <c r="Q255" s="238">
        <v>0</v>
      </c>
      <c r="R255" s="238">
        <f>Q255*H255</f>
        <v>0</v>
      </c>
      <c r="S255" s="238">
        <v>0</v>
      </c>
      <c r="T255" s="23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40" t="s">
        <v>170</v>
      </c>
      <c r="AT255" s="240" t="s">
        <v>166</v>
      </c>
      <c r="AU255" s="240" t="s">
        <v>83</v>
      </c>
      <c r="AY255" s="18" t="s">
        <v>164</v>
      </c>
      <c r="BE255" s="241">
        <f>IF(N255="základní",J255,0)</f>
        <v>0</v>
      </c>
      <c r="BF255" s="241">
        <f>IF(N255="snížená",J255,0)</f>
        <v>0</v>
      </c>
      <c r="BG255" s="241">
        <f>IF(N255="zákl. přenesená",J255,0)</f>
        <v>0</v>
      </c>
      <c r="BH255" s="241">
        <f>IF(N255="sníž. přenesená",J255,0)</f>
        <v>0</v>
      </c>
      <c r="BI255" s="241">
        <f>IF(N255="nulová",J255,0)</f>
        <v>0</v>
      </c>
      <c r="BJ255" s="18" t="s">
        <v>81</v>
      </c>
      <c r="BK255" s="241">
        <f>ROUND(I255*H255,2)</f>
        <v>0</v>
      </c>
      <c r="BL255" s="18" t="s">
        <v>170</v>
      </c>
      <c r="BM255" s="240" t="s">
        <v>2290</v>
      </c>
    </row>
    <row r="256" s="14" customFormat="1">
      <c r="A256" s="14"/>
      <c r="B256" s="254"/>
      <c r="C256" s="255"/>
      <c r="D256" s="244" t="s">
        <v>172</v>
      </c>
      <c r="E256" s="256" t="s">
        <v>1</v>
      </c>
      <c r="F256" s="257" t="s">
        <v>395</v>
      </c>
      <c r="G256" s="255"/>
      <c r="H256" s="256" t="s">
        <v>1</v>
      </c>
      <c r="I256" s="258"/>
      <c r="J256" s="255"/>
      <c r="K256" s="255"/>
      <c r="L256" s="259"/>
      <c r="M256" s="260"/>
      <c r="N256" s="261"/>
      <c r="O256" s="261"/>
      <c r="P256" s="261"/>
      <c r="Q256" s="261"/>
      <c r="R256" s="261"/>
      <c r="S256" s="261"/>
      <c r="T256" s="26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63" t="s">
        <v>172</v>
      </c>
      <c r="AU256" s="263" t="s">
        <v>83</v>
      </c>
      <c r="AV256" s="14" t="s">
        <v>81</v>
      </c>
      <c r="AW256" s="14" t="s">
        <v>31</v>
      </c>
      <c r="AX256" s="14" t="s">
        <v>12</v>
      </c>
      <c r="AY256" s="263" t="s">
        <v>164</v>
      </c>
    </row>
    <row r="257" s="14" customFormat="1">
      <c r="A257" s="14"/>
      <c r="B257" s="254"/>
      <c r="C257" s="255"/>
      <c r="D257" s="244" t="s">
        <v>172</v>
      </c>
      <c r="E257" s="256" t="s">
        <v>1</v>
      </c>
      <c r="F257" s="257" t="s">
        <v>408</v>
      </c>
      <c r="G257" s="255"/>
      <c r="H257" s="256" t="s">
        <v>1</v>
      </c>
      <c r="I257" s="258"/>
      <c r="J257" s="255"/>
      <c r="K257" s="255"/>
      <c r="L257" s="259"/>
      <c r="M257" s="260"/>
      <c r="N257" s="261"/>
      <c r="O257" s="261"/>
      <c r="P257" s="261"/>
      <c r="Q257" s="261"/>
      <c r="R257" s="261"/>
      <c r="S257" s="261"/>
      <c r="T257" s="26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63" t="s">
        <v>172</v>
      </c>
      <c r="AU257" s="263" t="s">
        <v>83</v>
      </c>
      <c r="AV257" s="14" t="s">
        <v>81</v>
      </c>
      <c r="AW257" s="14" t="s">
        <v>31</v>
      </c>
      <c r="AX257" s="14" t="s">
        <v>12</v>
      </c>
      <c r="AY257" s="263" t="s">
        <v>164</v>
      </c>
    </row>
    <row r="258" s="14" customFormat="1">
      <c r="A258" s="14"/>
      <c r="B258" s="254"/>
      <c r="C258" s="255"/>
      <c r="D258" s="244" t="s">
        <v>172</v>
      </c>
      <c r="E258" s="256" t="s">
        <v>1</v>
      </c>
      <c r="F258" s="257" t="s">
        <v>1646</v>
      </c>
      <c r="G258" s="255"/>
      <c r="H258" s="256" t="s">
        <v>1</v>
      </c>
      <c r="I258" s="258"/>
      <c r="J258" s="255"/>
      <c r="K258" s="255"/>
      <c r="L258" s="259"/>
      <c r="M258" s="260"/>
      <c r="N258" s="261"/>
      <c r="O258" s="261"/>
      <c r="P258" s="261"/>
      <c r="Q258" s="261"/>
      <c r="R258" s="261"/>
      <c r="S258" s="261"/>
      <c r="T258" s="26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63" t="s">
        <v>172</v>
      </c>
      <c r="AU258" s="263" t="s">
        <v>83</v>
      </c>
      <c r="AV258" s="14" t="s">
        <v>81</v>
      </c>
      <c r="AW258" s="14" t="s">
        <v>31</v>
      </c>
      <c r="AX258" s="14" t="s">
        <v>12</v>
      </c>
      <c r="AY258" s="263" t="s">
        <v>164</v>
      </c>
    </row>
    <row r="259" s="13" customFormat="1">
      <c r="A259" s="13"/>
      <c r="B259" s="242"/>
      <c r="C259" s="243"/>
      <c r="D259" s="244" t="s">
        <v>172</v>
      </c>
      <c r="E259" s="245" t="s">
        <v>1</v>
      </c>
      <c r="F259" s="246" t="s">
        <v>2286</v>
      </c>
      <c r="G259" s="243"/>
      <c r="H259" s="247">
        <v>89.555430000000001</v>
      </c>
      <c r="I259" s="248"/>
      <c r="J259" s="243"/>
      <c r="K259" s="243"/>
      <c r="L259" s="249"/>
      <c r="M259" s="250"/>
      <c r="N259" s="251"/>
      <c r="O259" s="251"/>
      <c r="P259" s="251"/>
      <c r="Q259" s="251"/>
      <c r="R259" s="251"/>
      <c r="S259" s="251"/>
      <c r="T259" s="252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53" t="s">
        <v>172</v>
      </c>
      <c r="AU259" s="253" t="s">
        <v>83</v>
      </c>
      <c r="AV259" s="13" t="s">
        <v>83</v>
      </c>
      <c r="AW259" s="13" t="s">
        <v>31</v>
      </c>
      <c r="AX259" s="13" t="s">
        <v>12</v>
      </c>
      <c r="AY259" s="253" t="s">
        <v>164</v>
      </c>
    </row>
    <row r="260" s="14" customFormat="1">
      <c r="A260" s="14"/>
      <c r="B260" s="254"/>
      <c r="C260" s="255"/>
      <c r="D260" s="244" t="s">
        <v>172</v>
      </c>
      <c r="E260" s="256" t="s">
        <v>1</v>
      </c>
      <c r="F260" s="257" t="s">
        <v>1084</v>
      </c>
      <c r="G260" s="255"/>
      <c r="H260" s="256" t="s">
        <v>1</v>
      </c>
      <c r="I260" s="258"/>
      <c r="J260" s="255"/>
      <c r="K260" s="255"/>
      <c r="L260" s="259"/>
      <c r="M260" s="260"/>
      <c r="N260" s="261"/>
      <c r="O260" s="261"/>
      <c r="P260" s="261"/>
      <c r="Q260" s="261"/>
      <c r="R260" s="261"/>
      <c r="S260" s="261"/>
      <c r="T260" s="26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63" t="s">
        <v>172</v>
      </c>
      <c r="AU260" s="263" t="s">
        <v>83</v>
      </c>
      <c r="AV260" s="14" t="s">
        <v>81</v>
      </c>
      <c r="AW260" s="14" t="s">
        <v>31</v>
      </c>
      <c r="AX260" s="14" t="s">
        <v>12</v>
      </c>
      <c r="AY260" s="263" t="s">
        <v>164</v>
      </c>
    </row>
    <row r="261" s="13" customFormat="1">
      <c r="A261" s="13"/>
      <c r="B261" s="242"/>
      <c r="C261" s="243"/>
      <c r="D261" s="244" t="s">
        <v>172</v>
      </c>
      <c r="E261" s="245" t="s">
        <v>1</v>
      </c>
      <c r="F261" s="246" t="s">
        <v>2287</v>
      </c>
      <c r="G261" s="243"/>
      <c r="H261" s="247">
        <v>-0.72550484999999998</v>
      </c>
      <c r="I261" s="248"/>
      <c r="J261" s="243"/>
      <c r="K261" s="243"/>
      <c r="L261" s="249"/>
      <c r="M261" s="250"/>
      <c r="N261" s="251"/>
      <c r="O261" s="251"/>
      <c r="P261" s="251"/>
      <c r="Q261" s="251"/>
      <c r="R261" s="251"/>
      <c r="S261" s="251"/>
      <c r="T261" s="252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53" t="s">
        <v>172</v>
      </c>
      <c r="AU261" s="253" t="s">
        <v>83</v>
      </c>
      <c r="AV261" s="13" t="s">
        <v>83</v>
      </c>
      <c r="AW261" s="13" t="s">
        <v>31</v>
      </c>
      <c r="AX261" s="13" t="s">
        <v>12</v>
      </c>
      <c r="AY261" s="253" t="s">
        <v>164</v>
      </c>
    </row>
    <row r="262" s="13" customFormat="1">
      <c r="A262" s="13"/>
      <c r="B262" s="242"/>
      <c r="C262" s="243"/>
      <c r="D262" s="244" t="s">
        <v>172</v>
      </c>
      <c r="E262" s="245" t="s">
        <v>1</v>
      </c>
      <c r="F262" s="246" t="s">
        <v>2288</v>
      </c>
      <c r="G262" s="243"/>
      <c r="H262" s="247">
        <v>-0.30393629999999999</v>
      </c>
      <c r="I262" s="248"/>
      <c r="J262" s="243"/>
      <c r="K262" s="243"/>
      <c r="L262" s="249"/>
      <c r="M262" s="250"/>
      <c r="N262" s="251"/>
      <c r="O262" s="251"/>
      <c r="P262" s="251"/>
      <c r="Q262" s="251"/>
      <c r="R262" s="251"/>
      <c r="S262" s="251"/>
      <c r="T262" s="252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53" t="s">
        <v>172</v>
      </c>
      <c r="AU262" s="253" t="s">
        <v>83</v>
      </c>
      <c r="AV262" s="13" t="s">
        <v>83</v>
      </c>
      <c r="AW262" s="13" t="s">
        <v>31</v>
      </c>
      <c r="AX262" s="13" t="s">
        <v>12</v>
      </c>
      <c r="AY262" s="253" t="s">
        <v>164</v>
      </c>
    </row>
    <row r="263" s="16" customFormat="1">
      <c r="A263" s="16"/>
      <c r="B263" s="275"/>
      <c r="C263" s="276"/>
      <c r="D263" s="244" t="s">
        <v>172</v>
      </c>
      <c r="E263" s="277" t="s">
        <v>1</v>
      </c>
      <c r="F263" s="278" t="s">
        <v>308</v>
      </c>
      <c r="G263" s="276"/>
      <c r="H263" s="279">
        <v>88.525988850000005</v>
      </c>
      <c r="I263" s="280"/>
      <c r="J263" s="276"/>
      <c r="K263" s="276"/>
      <c r="L263" s="281"/>
      <c r="M263" s="282"/>
      <c r="N263" s="283"/>
      <c r="O263" s="283"/>
      <c r="P263" s="283"/>
      <c r="Q263" s="283"/>
      <c r="R263" s="283"/>
      <c r="S263" s="283"/>
      <c r="T263" s="284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T263" s="285" t="s">
        <v>172</v>
      </c>
      <c r="AU263" s="285" t="s">
        <v>83</v>
      </c>
      <c r="AV263" s="16" t="s">
        <v>181</v>
      </c>
      <c r="AW263" s="16" t="s">
        <v>31</v>
      </c>
      <c r="AX263" s="16" t="s">
        <v>12</v>
      </c>
      <c r="AY263" s="285" t="s">
        <v>164</v>
      </c>
    </row>
    <row r="264" s="13" customFormat="1">
      <c r="A264" s="13"/>
      <c r="B264" s="242"/>
      <c r="C264" s="243"/>
      <c r="D264" s="244" t="s">
        <v>172</v>
      </c>
      <c r="E264" s="245" t="s">
        <v>1</v>
      </c>
      <c r="F264" s="246" t="s">
        <v>2291</v>
      </c>
      <c r="G264" s="243"/>
      <c r="H264" s="247">
        <v>354.10395999999997</v>
      </c>
      <c r="I264" s="248"/>
      <c r="J264" s="243"/>
      <c r="K264" s="243"/>
      <c r="L264" s="249"/>
      <c r="M264" s="250"/>
      <c r="N264" s="251"/>
      <c r="O264" s="251"/>
      <c r="P264" s="251"/>
      <c r="Q264" s="251"/>
      <c r="R264" s="251"/>
      <c r="S264" s="251"/>
      <c r="T264" s="252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53" t="s">
        <v>172</v>
      </c>
      <c r="AU264" s="253" t="s">
        <v>83</v>
      </c>
      <c r="AV264" s="13" t="s">
        <v>83</v>
      </c>
      <c r="AW264" s="13" t="s">
        <v>31</v>
      </c>
      <c r="AX264" s="13" t="s">
        <v>81</v>
      </c>
      <c r="AY264" s="253" t="s">
        <v>164</v>
      </c>
    </row>
    <row r="265" s="13" customFormat="1">
      <c r="A265" s="13"/>
      <c r="B265" s="242"/>
      <c r="C265" s="243"/>
      <c r="D265" s="244" t="s">
        <v>172</v>
      </c>
      <c r="E265" s="243"/>
      <c r="F265" s="246" t="s">
        <v>2292</v>
      </c>
      <c r="G265" s="243"/>
      <c r="H265" s="247">
        <v>177.05197999999999</v>
      </c>
      <c r="I265" s="248"/>
      <c r="J265" s="243"/>
      <c r="K265" s="243"/>
      <c r="L265" s="249"/>
      <c r="M265" s="250"/>
      <c r="N265" s="251"/>
      <c r="O265" s="251"/>
      <c r="P265" s="251"/>
      <c r="Q265" s="251"/>
      <c r="R265" s="251"/>
      <c r="S265" s="251"/>
      <c r="T265" s="252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53" t="s">
        <v>172</v>
      </c>
      <c r="AU265" s="253" t="s">
        <v>83</v>
      </c>
      <c r="AV265" s="13" t="s">
        <v>83</v>
      </c>
      <c r="AW265" s="13" t="s">
        <v>4</v>
      </c>
      <c r="AX265" s="13" t="s">
        <v>81</v>
      </c>
      <c r="AY265" s="253" t="s">
        <v>164</v>
      </c>
    </row>
    <row r="266" s="2" customFormat="1" ht="37.8" customHeight="1">
      <c r="A266" s="39"/>
      <c r="B266" s="40"/>
      <c r="C266" s="228" t="s">
        <v>291</v>
      </c>
      <c r="D266" s="228" t="s">
        <v>166</v>
      </c>
      <c r="E266" s="229" t="s">
        <v>428</v>
      </c>
      <c r="F266" s="230" t="s">
        <v>429</v>
      </c>
      <c r="G266" s="231" t="s">
        <v>269</v>
      </c>
      <c r="H266" s="232">
        <v>44.262994999999997</v>
      </c>
      <c r="I266" s="233"/>
      <c r="J266" s="234">
        <f>ROUND(I266*H266,2)</f>
        <v>0</v>
      </c>
      <c r="K266" s="235"/>
      <c r="L266" s="45"/>
      <c r="M266" s="236" t="s">
        <v>1</v>
      </c>
      <c r="N266" s="237" t="s">
        <v>39</v>
      </c>
      <c r="O266" s="92"/>
      <c r="P266" s="238">
        <f>O266*H266</f>
        <v>0</v>
      </c>
      <c r="Q266" s="238">
        <v>0</v>
      </c>
      <c r="R266" s="238">
        <f>Q266*H266</f>
        <v>0</v>
      </c>
      <c r="S266" s="238">
        <v>0</v>
      </c>
      <c r="T266" s="239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40" t="s">
        <v>170</v>
      </c>
      <c r="AT266" s="240" t="s">
        <v>166</v>
      </c>
      <c r="AU266" s="240" t="s">
        <v>83</v>
      </c>
      <c r="AY266" s="18" t="s">
        <v>164</v>
      </c>
      <c r="BE266" s="241">
        <f>IF(N266="základní",J266,0)</f>
        <v>0</v>
      </c>
      <c r="BF266" s="241">
        <f>IF(N266="snížená",J266,0)</f>
        <v>0</v>
      </c>
      <c r="BG266" s="241">
        <f>IF(N266="zákl. přenesená",J266,0)</f>
        <v>0</v>
      </c>
      <c r="BH266" s="241">
        <f>IF(N266="sníž. přenesená",J266,0)</f>
        <v>0</v>
      </c>
      <c r="BI266" s="241">
        <f>IF(N266="nulová",J266,0)</f>
        <v>0</v>
      </c>
      <c r="BJ266" s="18" t="s">
        <v>81</v>
      </c>
      <c r="BK266" s="241">
        <f>ROUND(I266*H266,2)</f>
        <v>0</v>
      </c>
      <c r="BL266" s="18" t="s">
        <v>170</v>
      </c>
      <c r="BM266" s="240" t="s">
        <v>2293</v>
      </c>
    </row>
    <row r="267" s="14" customFormat="1">
      <c r="A267" s="14"/>
      <c r="B267" s="254"/>
      <c r="C267" s="255"/>
      <c r="D267" s="244" t="s">
        <v>172</v>
      </c>
      <c r="E267" s="256" t="s">
        <v>1</v>
      </c>
      <c r="F267" s="257" t="s">
        <v>403</v>
      </c>
      <c r="G267" s="255"/>
      <c r="H267" s="256" t="s">
        <v>1</v>
      </c>
      <c r="I267" s="258"/>
      <c r="J267" s="255"/>
      <c r="K267" s="255"/>
      <c r="L267" s="259"/>
      <c r="M267" s="260"/>
      <c r="N267" s="261"/>
      <c r="O267" s="261"/>
      <c r="P267" s="261"/>
      <c r="Q267" s="261"/>
      <c r="R267" s="261"/>
      <c r="S267" s="261"/>
      <c r="T267" s="26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63" t="s">
        <v>172</v>
      </c>
      <c r="AU267" s="263" t="s">
        <v>83</v>
      </c>
      <c r="AV267" s="14" t="s">
        <v>81</v>
      </c>
      <c r="AW267" s="14" t="s">
        <v>31</v>
      </c>
      <c r="AX267" s="14" t="s">
        <v>12</v>
      </c>
      <c r="AY267" s="263" t="s">
        <v>164</v>
      </c>
    </row>
    <row r="268" s="14" customFormat="1">
      <c r="A268" s="14"/>
      <c r="B268" s="254"/>
      <c r="C268" s="255"/>
      <c r="D268" s="244" t="s">
        <v>172</v>
      </c>
      <c r="E268" s="256" t="s">
        <v>1</v>
      </c>
      <c r="F268" s="257" t="s">
        <v>408</v>
      </c>
      <c r="G268" s="255"/>
      <c r="H268" s="256" t="s">
        <v>1</v>
      </c>
      <c r="I268" s="258"/>
      <c r="J268" s="255"/>
      <c r="K268" s="255"/>
      <c r="L268" s="259"/>
      <c r="M268" s="260"/>
      <c r="N268" s="261"/>
      <c r="O268" s="261"/>
      <c r="P268" s="261"/>
      <c r="Q268" s="261"/>
      <c r="R268" s="261"/>
      <c r="S268" s="261"/>
      <c r="T268" s="26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63" t="s">
        <v>172</v>
      </c>
      <c r="AU268" s="263" t="s">
        <v>83</v>
      </c>
      <c r="AV268" s="14" t="s">
        <v>81</v>
      </c>
      <c r="AW268" s="14" t="s">
        <v>31</v>
      </c>
      <c r="AX268" s="14" t="s">
        <v>12</v>
      </c>
      <c r="AY268" s="263" t="s">
        <v>164</v>
      </c>
    </row>
    <row r="269" s="14" customFormat="1">
      <c r="A269" s="14"/>
      <c r="B269" s="254"/>
      <c r="C269" s="255"/>
      <c r="D269" s="244" t="s">
        <v>172</v>
      </c>
      <c r="E269" s="256" t="s">
        <v>1</v>
      </c>
      <c r="F269" s="257" t="s">
        <v>1646</v>
      </c>
      <c r="G269" s="255"/>
      <c r="H269" s="256" t="s">
        <v>1</v>
      </c>
      <c r="I269" s="258"/>
      <c r="J269" s="255"/>
      <c r="K269" s="255"/>
      <c r="L269" s="259"/>
      <c r="M269" s="260"/>
      <c r="N269" s="261"/>
      <c r="O269" s="261"/>
      <c r="P269" s="261"/>
      <c r="Q269" s="261"/>
      <c r="R269" s="261"/>
      <c r="S269" s="261"/>
      <c r="T269" s="26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63" t="s">
        <v>172</v>
      </c>
      <c r="AU269" s="263" t="s">
        <v>83</v>
      </c>
      <c r="AV269" s="14" t="s">
        <v>81</v>
      </c>
      <c r="AW269" s="14" t="s">
        <v>31</v>
      </c>
      <c r="AX269" s="14" t="s">
        <v>12</v>
      </c>
      <c r="AY269" s="263" t="s">
        <v>164</v>
      </c>
    </row>
    <row r="270" s="13" customFormat="1">
      <c r="A270" s="13"/>
      <c r="B270" s="242"/>
      <c r="C270" s="243"/>
      <c r="D270" s="244" t="s">
        <v>172</v>
      </c>
      <c r="E270" s="245" t="s">
        <v>1</v>
      </c>
      <c r="F270" s="246" t="s">
        <v>2286</v>
      </c>
      <c r="G270" s="243"/>
      <c r="H270" s="247">
        <v>89.555430000000001</v>
      </c>
      <c r="I270" s="248"/>
      <c r="J270" s="243"/>
      <c r="K270" s="243"/>
      <c r="L270" s="249"/>
      <c r="M270" s="250"/>
      <c r="N270" s="251"/>
      <c r="O270" s="251"/>
      <c r="P270" s="251"/>
      <c r="Q270" s="251"/>
      <c r="R270" s="251"/>
      <c r="S270" s="251"/>
      <c r="T270" s="252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53" t="s">
        <v>172</v>
      </c>
      <c r="AU270" s="253" t="s">
        <v>83</v>
      </c>
      <c r="AV270" s="13" t="s">
        <v>83</v>
      </c>
      <c r="AW270" s="13" t="s">
        <v>31</v>
      </c>
      <c r="AX270" s="13" t="s">
        <v>12</v>
      </c>
      <c r="AY270" s="253" t="s">
        <v>164</v>
      </c>
    </row>
    <row r="271" s="14" customFormat="1">
      <c r="A271" s="14"/>
      <c r="B271" s="254"/>
      <c r="C271" s="255"/>
      <c r="D271" s="244" t="s">
        <v>172</v>
      </c>
      <c r="E271" s="256" t="s">
        <v>1</v>
      </c>
      <c r="F271" s="257" t="s">
        <v>1084</v>
      </c>
      <c r="G271" s="255"/>
      <c r="H271" s="256" t="s">
        <v>1</v>
      </c>
      <c r="I271" s="258"/>
      <c r="J271" s="255"/>
      <c r="K271" s="255"/>
      <c r="L271" s="259"/>
      <c r="M271" s="260"/>
      <c r="N271" s="261"/>
      <c r="O271" s="261"/>
      <c r="P271" s="261"/>
      <c r="Q271" s="261"/>
      <c r="R271" s="261"/>
      <c r="S271" s="261"/>
      <c r="T271" s="26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63" t="s">
        <v>172</v>
      </c>
      <c r="AU271" s="263" t="s">
        <v>83</v>
      </c>
      <c r="AV271" s="14" t="s">
        <v>81</v>
      </c>
      <c r="AW271" s="14" t="s">
        <v>31</v>
      </c>
      <c r="AX271" s="14" t="s">
        <v>12</v>
      </c>
      <c r="AY271" s="263" t="s">
        <v>164</v>
      </c>
    </row>
    <row r="272" s="13" customFormat="1">
      <c r="A272" s="13"/>
      <c r="B272" s="242"/>
      <c r="C272" s="243"/>
      <c r="D272" s="244" t="s">
        <v>172</v>
      </c>
      <c r="E272" s="245" t="s">
        <v>1</v>
      </c>
      <c r="F272" s="246" t="s">
        <v>2287</v>
      </c>
      <c r="G272" s="243"/>
      <c r="H272" s="247">
        <v>-0.72550484999999998</v>
      </c>
      <c r="I272" s="248"/>
      <c r="J272" s="243"/>
      <c r="K272" s="243"/>
      <c r="L272" s="249"/>
      <c r="M272" s="250"/>
      <c r="N272" s="251"/>
      <c r="O272" s="251"/>
      <c r="P272" s="251"/>
      <c r="Q272" s="251"/>
      <c r="R272" s="251"/>
      <c r="S272" s="251"/>
      <c r="T272" s="252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53" t="s">
        <v>172</v>
      </c>
      <c r="AU272" s="253" t="s">
        <v>83</v>
      </c>
      <c r="AV272" s="13" t="s">
        <v>83</v>
      </c>
      <c r="AW272" s="13" t="s">
        <v>31</v>
      </c>
      <c r="AX272" s="13" t="s">
        <v>12</v>
      </c>
      <c r="AY272" s="253" t="s">
        <v>164</v>
      </c>
    </row>
    <row r="273" s="13" customFormat="1">
      <c r="A273" s="13"/>
      <c r="B273" s="242"/>
      <c r="C273" s="243"/>
      <c r="D273" s="244" t="s">
        <v>172</v>
      </c>
      <c r="E273" s="245" t="s">
        <v>1</v>
      </c>
      <c r="F273" s="246" t="s">
        <v>2288</v>
      </c>
      <c r="G273" s="243"/>
      <c r="H273" s="247">
        <v>-0.30393629999999999</v>
      </c>
      <c r="I273" s="248"/>
      <c r="J273" s="243"/>
      <c r="K273" s="243"/>
      <c r="L273" s="249"/>
      <c r="M273" s="250"/>
      <c r="N273" s="251"/>
      <c r="O273" s="251"/>
      <c r="P273" s="251"/>
      <c r="Q273" s="251"/>
      <c r="R273" s="251"/>
      <c r="S273" s="251"/>
      <c r="T273" s="252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53" t="s">
        <v>172</v>
      </c>
      <c r="AU273" s="253" t="s">
        <v>83</v>
      </c>
      <c r="AV273" s="13" t="s">
        <v>83</v>
      </c>
      <c r="AW273" s="13" t="s">
        <v>31</v>
      </c>
      <c r="AX273" s="13" t="s">
        <v>12</v>
      </c>
      <c r="AY273" s="253" t="s">
        <v>164</v>
      </c>
    </row>
    <row r="274" s="15" customFormat="1">
      <c r="A274" s="15"/>
      <c r="B274" s="264"/>
      <c r="C274" s="265"/>
      <c r="D274" s="244" t="s">
        <v>172</v>
      </c>
      <c r="E274" s="266" t="s">
        <v>1</v>
      </c>
      <c r="F274" s="267" t="s">
        <v>180</v>
      </c>
      <c r="G274" s="265"/>
      <c r="H274" s="268">
        <v>88.525988850000005</v>
      </c>
      <c r="I274" s="269"/>
      <c r="J274" s="265"/>
      <c r="K274" s="265"/>
      <c r="L274" s="270"/>
      <c r="M274" s="271"/>
      <c r="N274" s="272"/>
      <c r="O274" s="272"/>
      <c r="P274" s="272"/>
      <c r="Q274" s="272"/>
      <c r="R274" s="272"/>
      <c r="S274" s="272"/>
      <c r="T274" s="273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74" t="s">
        <v>172</v>
      </c>
      <c r="AU274" s="274" t="s">
        <v>83</v>
      </c>
      <c r="AV274" s="15" t="s">
        <v>170</v>
      </c>
      <c r="AW274" s="15" t="s">
        <v>31</v>
      </c>
      <c r="AX274" s="15" t="s">
        <v>81</v>
      </c>
      <c r="AY274" s="274" t="s">
        <v>164</v>
      </c>
    </row>
    <row r="275" s="13" customFormat="1">
      <c r="A275" s="13"/>
      <c r="B275" s="242"/>
      <c r="C275" s="243"/>
      <c r="D275" s="244" t="s">
        <v>172</v>
      </c>
      <c r="E275" s="243"/>
      <c r="F275" s="246" t="s">
        <v>2289</v>
      </c>
      <c r="G275" s="243"/>
      <c r="H275" s="247">
        <v>44.262994999999997</v>
      </c>
      <c r="I275" s="248"/>
      <c r="J275" s="243"/>
      <c r="K275" s="243"/>
      <c r="L275" s="249"/>
      <c r="M275" s="250"/>
      <c r="N275" s="251"/>
      <c r="O275" s="251"/>
      <c r="P275" s="251"/>
      <c r="Q275" s="251"/>
      <c r="R275" s="251"/>
      <c r="S275" s="251"/>
      <c r="T275" s="252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53" t="s">
        <v>172</v>
      </c>
      <c r="AU275" s="253" t="s">
        <v>83</v>
      </c>
      <c r="AV275" s="13" t="s">
        <v>83</v>
      </c>
      <c r="AW275" s="13" t="s">
        <v>4</v>
      </c>
      <c r="AX275" s="13" t="s">
        <v>81</v>
      </c>
      <c r="AY275" s="253" t="s">
        <v>164</v>
      </c>
    </row>
    <row r="276" s="2" customFormat="1" ht="37.8" customHeight="1">
      <c r="A276" s="39"/>
      <c r="B276" s="40"/>
      <c r="C276" s="228" t="s">
        <v>342</v>
      </c>
      <c r="D276" s="228" t="s">
        <v>166</v>
      </c>
      <c r="E276" s="229" t="s">
        <v>432</v>
      </c>
      <c r="F276" s="230" t="s">
        <v>433</v>
      </c>
      <c r="G276" s="231" t="s">
        <v>269</v>
      </c>
      <c r="H276" s="232">
        <v>177.05197999999999</v>
      </c>
      <c r="I276" s="233"/>
      <c r="J276" s="234">
        <f>ROUND(I276*H276,2)</f>
        <v>0</v>
      </c>
      <c r="K276" s="235"/>
      <c r="L276" s="45"/>
      <c r="M276" s="236" t="s">
        <v>1</v>
      </c>
      <c r="N276" s="237" t="s">
        <v>39</v>
      </c>
      <c r="O276" s="92"/>
      <c r="P276" s="238">
        <f>O276*H276</f>
        <v>0</v>
      </c>
      <c r="Q276" s="238">
        <v>0</v>
      </c>
      <c r="R276" s="238">
        <f>Q276*H276</f>
        <v>0</v>
      </c>
      <c r="S276" s="238">
        <v>0</v>
      </c>
      <c r="T276" s="23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40" t="s">
        <v>170</v>
      </c>
      <c r="AT276" s="240" t="s">
        <v>166</v>
      </c>
      <c r="AU276" s="240" t="s">
        <v>83</v>
      </c>
      <c r="AY276" s="18" t="s">
        <v>164</v>
      </c>
      <c r="BE276" s="241">
        <f>IF(N276="základní",J276,0)</f>
        <v>0</v>
      </c>
      <c r="BF276" s="241">
        <f>IF(N276="snížená",J276,0)</f>
        <v>0</v>
      </c>
      <c r="BG276" s="241">
        <f>IF(N276="zákl. přenesená",J276,0)</f>
        <v>0</v>
      </c>
      <c r="BH276" s="241">
        <f>IF(N276="sníž. přenesená",J276,0)</f>
        <v>0</v>
      </c>
      <c r="BI276" s="241">
        <f>IF(N276="nulová",J276,0)</f>
        <v>0</v>
      </c>
      <c r="BJ276" s="18" t="s">
        <v>81</v>
      </c>
      <c r="BK276" s="241">
        <f>ROUND(I276*H276,2)</f>
        <v>0</v>
      </c>
      <c r="BL276" s="18" t="s">
        <v>170</v>
      </c>
      <c r="BM276" s="240" t="s">
        <v>2294</v>
      </c>
    </row>
    <row r="277" s="14" customFormat="1">
      <c r="A277" s="14"/>
      <c r="B277" s="254"/>
      <c r="C277" s="255"/>
      <c r="D277" s="244" t="s">
        <v>172</v>
      </c>
      <c r="E277" s="256" t="s">
        <v>1</v>
      </c>
      <c r="F277" s="257" t="s">
        <v>403</v>
      </c>
      <c r="G277" s="255"/>
      <c r="H277" s="256" t="s">
        <v>1</v>
      </c>
      <c r="I277" s="258"/>
      <c r="J277" s="255"/>
      <c r="K277" s="255"/>
      <c r="L277" s="259"/>
      <c r="M277" s="260"/>
      <c r="N277" s="261"/>
      <c r="O277" s="261"/>
      <c r="P277" s="261"/>
      <c r="Q277" s="261"/>
      <c r="R277" s="261"/>
      <c r="S277" s="261"/>
      <c r="T277" s="262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63" t="s">
        <v>172</v>
      </c>
      <c r="AU277" s="263" t="s">
        <v>83</v>
      </c>
      <c r="AV277" s="14" t="s">
        <v>81</v>
      </c>
      <c r="AW277" s="14" t="s">
        <v>31</v>
      </c>
      <c r="AX277" s="14" t="s">
        <v>12</v>
      </c>
      <c r="AY277" s="263" t="s">
        <v>164</v>
      </c>
    </row>
    <row r="278" s="14" customFormat="1">
      <c r="A278" s="14"/>
      <c r="B278" s="254"/>
      <c r="C278" s="255"/>
      <c r="D278" s="244" t="s">
        <v>172</v>
      </c>
      <c r="E278" s="256" t="s">
        <v>1</v>
      </c>
      <c r="F278" s="257" t="s">
        <v>408</v>
      </c>
      <c r="G278" s="255"/>
      <c r="H278" s="256" t="s">
        <v>1</v>
      </c>
      <c r="I278" s="258"/>
      <c r="J278" s="255"/>
      <c r="K278" s="255"/>
      <c r="L278" s="259"/>
      <c r="M278" s="260"/>
      <c r="N278" s="261"/>
      <c r="O278" s="261"/>
      <c r="P278" s="261"/>
      <c r="Q278" s="261"/>
      <c r="R278" s="261"/>
      <c r="S278" s="261"/>
      <c r="T278" s="262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63" t="s">
        <v>172</v>
      </c>
      <c r="AU278" s="263" t="s">
        <v>83</v>
      </c>
      <c r="AV278" s="14" t="s">
        <v>81</v>
      </c>
      <c r="AW278" s="14" t="s">
        <v>31</v>
      </c>
      <c r="AX278" s="14" t="s">
        <v>12</v>
      </c>
      <c r="AY278" s="263" t="s">
        <v>164</v>
      </c>
    </row>
    <row r="279" s="14" customFormat="1">
      <c r="A279" s="14"/>
      <c r="B279" s="254"/>
      <c r="C279" s="255"/>
      <c r="D279" s="244" t="s">
        <v>172</v>
      </c>
      <c r="E279" s="256" t="s">
        <v>1</v>
      </c>
      <c r="F279" s="257" t="s">
        <v>1646</v>
      </c>
      <c r="G279" s="255"/>
      <c r="H279" s="256" t="s">
        <v>1</v>
      </c>
      <c r="I279" s="258"/>
      <c r="J279" s="255"/>
      <c r="K279" s="255"/>
      <c r="L279" s="259"/>
      <c r="M279" s="260"/>
      <c r="N279" s="261"/>
      <c r="O279" s="261"/>
      <c r="P279" s="261"/>
      <c r="Q279" s="261"/>
      <c r="R279" s="261"/>
      <c r="S279" s="261"/>
      <c r="T279" s="26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63" t="s">
        <v>172</v>
      </c>
      <c r="AU279" s="263" t="s">
        <v>83</v>
      </c>
      <c r="AV279" s="14" t="s">
        <v>81</v>
      </c>
      <c r="AW279" s="14" t="s">
        <v>31</v>
      </c>
      <c r="AX279" s="14" t="s">
        <v>12</v>
      </c>
      <c r="AY279" s="263" t="s">
        <v>164</v>
      </c>
    </row>
    <row r="280" s="13" customFormat="1">
      <c r="A280" s="13"/>
      <c r="B280" s="242"/>
      <c r="C280" s="243"/>
      <c r="D280" s="244" t="s">
        <v>172</v>
      </c>
      <c r="E280" s="245" t="s">
        <v>1</v>
      </c>
      <c r="F280" s="246" t="s">
        <v>2286</v>
      </c>
      <c r="G280" s="243"/>
      <c r="H280" s="247">
        <v>89.555430000000001</v>
      </c>
      <c r="I280" s="248"/>
      <c r="J280" s="243"/>
      <c r="K280" s="243"/>
      <c r="L280" s="249"/>
      <c r="M280" s="250"/>
      <c r="N280" s="251"/>
      <c r="O280" s="251"/>
      <c r="P280" s="251"/>
      <c r="Q280" s="251"/>
      <c r="R280" s="251"/>
      <c r="S280" s="251"/>
      <c r="T280" s="252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53" t="s">
        <v>172</v>
      </c>
      <c r="AU280" s="253" t="s">
        <v>83</v>
      </c>
      <c r="AV280" s="13" t="s">
        <v>83</v>
      </c>
      <c r="AW280" s="13" t="s">
        <v>31</v>
      </c>
      <c r="AX280" s="13" t="s">
        <v>12</v>
      </c>
      <c r="AY280" s="253" t="s">
        <v>164</v>
      </c>
    </row>
    <row r="281" s="14" customFormat="1">
      <c r="A281" s="14"/>
      <c r="B281" s="254"/>
      <c r="C281" s="255"/>
      <c r="D281" s="244" t="s">
        <v>172</v>
      </c>
      <c r="E281" s="256" t="s">
        <v>1</v>
      </c>
      <c r="F281" s="257" t="s">
        <v>1084</v>
      </c>
      <c r="G281" s="255"/>
      <c r="H281" s="256" t="s">
        <v>1</v>
      </c>
      <c r="I281" s="258"/>
      <c r="J281" s="255"/>
      <c r="K281" s="255"/>
      <c r="L281" s="259"/>
      <c r="M281" s="260"/>
      <c r="N281" s="261"/>
      <c r="O281" s="261"/>
      <c r="P281" s="261"/>
      <c r="Q281" s="261"/>
      <c r="R281" s="261"/>
      <c r="S281" s="261"/>
      <c r="T281" s="262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63" t="s">
        <v>172</v>
      </c>
      <c r="AU281" s="263" t="s">
        <v>83</v>
      </c>
      <c r="AV281" s="14" t="s">
        <v>81</v>
      </c>
      <c r="AW281" s="14" t="s">
        <v>31</v>
      </c>
      <c r="AX281" s="14" t="s">
        <v>12</v>
      </c>
      <c r="AY281" s="263" t="s">
        <v>164</v>
      </c>
    </row>
    <row r="282" s="13" customFormat="1">
      <c r="A282" s="13"/>
      <c r="B282" s="242"/>
      <c r="C282" s="243"/>
      <c r="D282" s="244" t="s">
        <v>172</v>
      </c>
      <c r="E282" s="245" t="s">
        <v>1</v>
      </c>
      <c r="F282" s="246" t="s">
        <v>2287</v>
      </c>
      <c r="G282" s="243"/>
      <c r="H282" s="247">
        <v>-0.72550484999999998</v>
      </c>
      <c r="I282" s="248"/>
      <c r="J282" s="243"/>
      <c r="K282" s="243"/>
      <c r="L282" s="249"/>
      <c r="M282" s="250"/>
      <c r="N282" s="251"/>
      <c r="O282" s="251"/>
      <c r="P282" s="251"/>
      <c r="Q282" s="251"/>
      <c r="R282" s="251"/>
      <c r="S282" s="251"/>
      <c r="T282" s="252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53" t="s">
        <v>172</v>
      </c>
      <c r="AU282" s="253" t="s">
        <v>83</v>
      </c>
      <c r="AV282" s="13" t="s">
        <v>83</v>
      </c>
      <c r="AW282" s="13" t="s">
        <v>31</v>
      </c>
      <c r="AX282" s="13" t="s">
        <v>12</v>
      </c>
      <c r="AY282" s="253" t="s">
        <v>164</v>
      </c>
    </row>
    <row r="283" s="13" customFormat="1">
      <c r="A283" s="13"/>
      <c r="B283" s="242"/>
      <c r="C283" s="243"/>
      <c r="D283" s="244" t="s">
        <v>172</v>
      </c>
      <c r="E283" s="245" t="s">
        <v>1</v>
      </c>
      <c r="F283" s="246" t="s">
        <v>2288</v>
      </c>
      <c r="G283" s="243"/>
      <c r="H283" s="247">
        <v>-0.30393629999999999</v>
      </c>
      <c r="I283" s="248"/>
      <c r="J283" s="243"/>
      <c r="K283" s="243"/>
      <c r="L283" s="249"/>
      <c r="M283" s="250"/>
      <c r="N283" s="251"/>
      <c r="O283" s="251"/>
      <c r="P283" s="251"/>
      <c r="Q283" s="251"/>
      <c r="R283" s="251"/>
      <c r="S283" s="251"/>
      <c r="T283" s="252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T283" s="253" t="s">
        <v>172</v>
      </c>
      <c r="AU283" s="253" t="s">
        <v>83</v>
      </c>
      <c r="AV283" s="13" t="s">
        <v>83</v>
      </c>
      <c r="AW283" s="13" t="s">
        <v>31</v>
      </c>
      <c r="AX283" s="13" t="s">
        <v>12</v>
      </c>
      <c r="AY283" s="253" t="s">
        <v>164</v>
      </c>
    </row>
    <row r="284" s="16" customFormat="1">
      <c r="A284" s="16"/>
      <c r="B284" s="275"/>
      <c r="C284" s="276"/>
      <c r="D284" s="244" t="s">
        <v>172</v>
      </c>
      <c r="E284" s="277" t="s">
        <v>1</v>
      </c>
      <c r="F284" s="278" t="s">
        <v>308</v>
      </c>
      <c r="G284" s="276"/>
      <c r="H284" s="279">
        <v>88.525988850000005</v>
      </c>
      <c r="I284" s="280"/>
      <c r="J284" s="276"/>
      <c r="K284" s="276"/>
      <c r="L284" s="281"/>
      <c r="M284" s="282"/>
      <c r="N284" s="283"/>
      <c r="O284" s="283"/>
      <c r="P284" s="283"/>
      <c r="Q284" s="283"/>
      <c r="R284" s="283"/>
      <c r="S284" s="283"/>
      <c r="T284" s="284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T284" s="285" t="s">
        <v>172</v>
      </c>
      <c r="AU284" s="285" t="s">
        <v>83</v>
      </c>
      <c r="AV284" s="16" t="s">
        <v>181</v>
      </c>
      <c r="AW284" s="16" t="s">
        <v>31</v>
      </c>
      <c r="AX284" s="16" t="s">
        <v>12</v>
      </c>
      <c r="AY284" s="285" t="s">
        <v>164</v>
      </c>
    </row>
    <row r="285" s="13" customFormat="1">
      <c r="A285" s="13"/>
      <c r="B285" s="242"/>
      <c r="C285" s="243"/>
      <c r="D285" s="244" t="s">
        <v>172</v>
      </c>
      <c r="E285" s="245" t="s">
        <v>1</v>
      </c>
      <c r="F285" s="246" t="s">
        <v>2291</v>
      </c>
      <c r="G285" s="243"/>
      <c r="H285" s="247">
        <v>354.10395999999997</v>
      </c>
      <c r="I285" s="248"/>
      <c r="J285" s="243"/>
      <c r="K285" s="243"/>
      <c r="L285" s="249"/>
      <c r="M285" s="250"/>
      <c r="N285" s="251"/>
      <c r="O285" s="251"/>
      <c r="P285" s="251"/>
      <c r="Q285" s="251"/>
      <c r="R285" s="251"/>
      <c r="S285" s="251"/>
      <c r="T285" s="252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T285" s="253" t="s">
        <v>172</v>
      </c>
      <c r="AU285" s="253" t="s">
        <v>83</v>
      </c>
      <c r="AV285" s="13" t="s">
        <v>83</v>
      </c>
      <c r="AW285" s="13" t="s">
        <v>31</v>
      </c>
      <c r="AX285" s="13" t="s">
        <v>81</v>
      </c>
      <c r="AY285" s="253" t="s">
        <v>164</v>
      </c>
    </row>
    <row r="286" s="13" customFormat="1">
      <c r="A286" s="13"/>
      <c r="B286" s="242"/>
      <c r="C286" s="243"/>
      <c r="D286" s="244" t="s">
        <v>172</v>
      </c>
      <c r="E286" s="243"/>
      <c r="F286" s="246" t="s">
        <v>2292</v>
      </c>
      <c r="G286" s="243"/>
      <c r="H286" s="247">
        <v>177.05197999999999</v>
      </c>
      <c r="I286" s="248"/>
      <c r="J286" s="243"/>
      <c r="K286" s="243"/>
      <c r="L286" s="249"/>
      <c r="M286" s="250"/>
      <c r="N286" s="251"/>
      <c r="O286" s="251"/>
      <c r="P286" s="251"/>
      <c r="Q286" s="251"/>
      <c r="R286" s="251"/>
      <c r="S286" s="251"/>
      <c r="T286" s="252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53" t="s">
        <v>172</v>
      </c>
      <c r="AU286" s="253" t="s">
        <v>83</v>
      </c>
      <c r="AV286" s="13" t="s">
        <v>83</v>
      </c>
      <c r="AW286" s="13" t="s">
        <v>4</v>
      </c>
      <c r="AX286" s="13" t="s">
        <v>81</v>
      </c>
      <c r="AY286" s="253" t="s">
        <v>164</v>
      </c>
    </row>
    <row r="287" s="2" customFormat="1" ht="24.15" customHeight="1">
      <c r="A287" s="39"/>
      <c r="B287" s="40"/>
      <c r="C287" s="228" t="s">
        <v>348</v>
      </c>
      <c r="D287" s="228" t="s">
        <v>166</v>
      </c>
      <c r="E287" s="229" t="s">
        <v>436</v>
      </c>
      <c r="F287" s="230" t="s">
        <v>437</v>
      </c>
      <c r="G287" s="231" t="s">
        <v>269</v>
      </c>
      <c r="H287" s="232">
        <v>98.031405000000007</v>
      </c>
      <c r="I287" s="233"/>
      <c r="J287" s="234">
        <f>ROUND(I287*H287,2)</f>
        <v>0</v>
      </c>
      <c r="K287" s="235"/>
      <c r="L287" s="45"/>
      <c r="M287" s="236" t="s">
        <v>1</v>
      </c>
      <c r="N287" s="237" t="s">
        <v>39</v>
      </c>
      <c r="O287" s="92"/>
      <c r="P287" s="238">
        <f>O287*H287</f>
        <v>0</v>
      </c>
      <c r="Q287" s="238">
        <v>0</v>
      </c>
      <c r="R287" s="238">
        <f>Q287*H287</f>
        <v>0</v>
      </c>
      <c r="S287" s="238">
        <v>0</v>
      </c>
      <c r="T287" s="239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40" t="s">
        <v>170</v>
      </c>
      <c r="AT287" s="240" t="s">
        <v>166</v>
      </c>
      <c r="AU287" s="240" t="s">
        <v>83</v>
      </c>
      <c r="AY287" s="18" t="s">
        <v>164</v>
      </c>
      <c r="BE287" s="241">
        <f>IF(N287="základní",J287,0)</f>
        <v>0</v>
      </c>
      <c r="BF287" s="241">
        <f>IF(N287="snížená",J287,0)</f>
        <v>0</v>
      </c>
      <c r="BG287" s="241">
        <f>IF(N287="zákl. přenesená",J287,0)</f>
        <v>0</v>
      </c>
      <c r="BH287" s="241">
        <f>IF(N287="sníž. přenesená",J287,0)</f>
        <v>0</v>
      </c>
      <c r="BI287" s="241">
        <f>IF(N287="nulová",J287,0)</f>
        <v>0</v>
      </c>
      <c r="BJ287" s="18" t="s">
        <v>81</v>
      </c>
      <c r="BK287" s="241">
        <f>ROUND(I287*H287,2)</f>
        <v>0</v>
      </c>
      <c r="BL287" s="18" t="s">
        <v>170</v>
      </c>
      <c r="BM287" s="240" t="s">
        <v>2295</v>
      </c>
    </row>
    <row r="288" s="14" customFormat="1">
      <c r="A288" s="14"/>
      <c r="B288" s="254"/>
      <c r="C288" s="255"/>
      <c r="D288" s="244" t="s">
        <v>172</v>
      </c>
      <c r="E288" s="256" t="s">
        <v>1</v>
      </c>
      <c r="F288" s="257" t="s">
        <v>395</v>
      </c>
      <c r="G288" s="255"/>
      <c r="H288" s="256" t="s">
        <v>1</v>
      </c>
      <c r="I288" s="258"/>
      <c r="J288" s="255"/>
      <c r="K288" s="255"/>
      <c r="L288" s="259"/>
      <c r="M288" s="260"/>
      <c r="N288" s="261"/>
      <c r="O288" s="261"/>
      <c r="P288" s="261"/>
      <c r="Q288" s="261"/>
      <c r="R288" s="261"/>
      <c r="S288" s="261"/>
      <c r="T288" s="26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63" t="s">
        <v>172</v>
      </c>
      <c r="AU288" s="263" t="s">
        <v>83</v>
      </c>
      <c r="AV288" s="14" t="s">
        <v>81</v>
      </c>
      <c r="AW288" s="14" t="s">
        <v>31</v>
      </c>
      <c r="AX288" s="14" t="s">
        <v>12</v>
      </c>
      <c r="AY288" s="263" t="s">
        <v>164</v>
      </c>
    </row>
    <row r="289" s="14" customFormat="1">
      <c r="A289" s="14"/>
      <c r="B289" s="254"/>
      <c r="C289" s="255"/>
      <c r="D289" s="244" t="s">
        <v>172</v>
      </c>
      <c r="E289" s="256" t="s">
        <v>1</v>
      </c>
      <c r="F289" s="257" t="s">
        <v>396</v>
      </c>
      <c r="G289" s="255"/>
      <c r="H289" s="256" t="s">
        <v>1</v>
      </c>
      <c r="I289" s="258"/>
      <c r="J289" s="255"/>
      <c r="K289" s="255"/>
      <c r="L289" s="259"/>
      <c r="M289" s="260"/>
      <c r="N289" s="261"/>
      <c r="O289" s="261"/>
      <c r="P289" s="261"/>
      <c r="Q289" s="261"/>
      <c r="R289" s="261"/>
      <c r="S289" s="261"/>
      <c r="T289" s="26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63" t="s">
        <v>172</v>
      </c>
      <c r="AU289" s="263" t="s">
        <v>83</v>
      </c>
      <c r="AV289" s="14" t="s">
        <v>81</v>
      </c>
      <c r="AW289" s="14" t="s">
        <v>31</v>
      </c>
      <c r="AX289" s="14" t="s">
        <v>12</v>
      </c>
      <c r="AY289" s="263" t="s">
        <v>164</v>
      </c>
    </row>
    <row r="290" s="13" customFormat="1">
      <c r="A290" s="13"/>
      <c r="B290" s="242"/>
      <c r="C290" s="243"/>
      <c r="D290" s="244" t="s">
        <v>172</v>
      </c>
      <c r="E290" s="245" t="s">
        <v>1</v>
      </c>
      <c r="F290" s="246" t="s">
        <v>2282</v>
      </c>
      <c r="G290" s="243"/>
      <c r="H290" s="247">
        <v>196.06281000000001</v>
      </c>
      <c r="I290" s="248"/>
      <c r="J290" s="243"/>
      <c r="K290" s="243"/>
      <c r="L290" s="249"/>
      <c r="M290" s="250"/>
      <c r="N290" s="251"/>
      <c r="O290" s="251"/>
      <c r="P290" s="251"/>
      <c r="Q290" s="251"/>
      <c r="R290" s="251"/>
      <c r="S290" s="251"/>
      <c r="T290" s="252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53" t="s">
        <v>172</v>
      </c>
      <c r="AU290" s="253" t="s">
        <v>83</v>
      </c>
      <c r="AV290" s="13" t="s">
        <v>83</v>
      </c>
      <c r="AW290" s="13" t="s">
        <v>31</v>
      </c>
      <c r="AX290" s="13" t="s">
        <v>12</v>
      </c>
      <c r="AY290" s="253" t="s">
        <v>164</v>
      </c>
    </row>
    <row r="291" s="15" customFormat="1">
      <c r="A291" s="15"/>
      <c r="B291" s="264"/>
      <c r="C291" s="265"/>
      <c r="D291" s="244" t="s">
        <v>172</v>
      </c>
      <c r="E291" s="266" t="s">
        <v>1</v>
      </c>
      <c r="F291" s="267" t="s">
        <v>180</v>
      </c>
      <c r="G291" s="265"/>
      <c r="H291" s="268">
        <v>196.06281000000001</v>
      </c>
      <c r="I291" s="269"/>
      <c r="J291" s="265"/>
      <c r="K291" s="265"/>
      <c r="L291" s="270"/>
      <c r="M291" s="271"/>
      <c r="N291" s="272"/>
      <c r="O291" s="272"/>
      <c r="P291" s="272"/>
      <c r="Q291" s="272"/>
      <c r="R291" s="272"/>
      <c r="S291" s="272"/>
      <c r="T291" s="273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T291" s="274" t="s">
        <v>172</v>
      </c>
      <c r="AU291" s="274" t="s">
        <v>83</v>
      </c>
      <c r="AV291" s="15" t="s">
        <v>170</v>
      </c>
      <c r="AW291" s="15" t="s">
        <v>31</v>
      </c>
      <c r="AX291" s="15" t="s">
        <v>81</v>
      </c>
      <c r="AY291" s="274" t="s">
        <v>164</v>
      </c>
    </row>
    <row r="292" s="13" customFormat="1">
      <c r="A292" s="13"/>
      <c r="B292" s="242"/>
      <c r="C292" s="243"/>
      <c r="D292" s="244" t="s">
        <v>172</v>
      </c>
      <c r="E292" s="243"/>
      <c r="F292" s="246" t="s">
        <v>2283</v>
      </c>
      <c r="G292" s="243"/>
      <c r="H292" s="247">
        <v>98.031405000000007</v>
      </c>
      <c r="I292" s="248"/>
      <c r="J292" s="243"/>
      <c r="K292" s="243"/>
      <c r="L292" s="249"/>
      <c r="M292" s="250"/>
      <c r="N292" s="251"/>
      <c r="O292" s="251"/>
      <c r="P292" s="251"/>
      <c r="Q292" s="251"/>
      <c r="R292" s="251"/>
      <c r="S292" s="251"/>
      <c r="T292" s="252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53" t="s">
        <v>172</v>
      </c>
      <c r="AU292" s="253" t="s">
        <v>83</v>
      </c>
      <c r="AV292" s="13" t="s">
        <v>83</v>
      </c>
      <c r="AW292" s="13" t="s">
        <v>4</v>
      </c>
      <c r="AX292" s="13" t="s">
        <v>81</v>
      </c>
      <c r="AY292" s="253" t="s">
        <v>164</v>
      </c>
    </row>
    <row r="293" s="2" customFormat="1" ht="24.15" customHeight="1">
      <c r="A293" s="39"/>
      <c r="B293" s="40"/>
      <c r="C293" s="228" t="s">
        <v>354</v>
      </c>
      <c r="D293" s="228" t="s">
        <v>166</v>
      </c>
      <c r="E293" s="229" t="s">
        <v>440</v>
      </c>
      <c r="F293" s="230" t="s">
        <v>441</v>
      </c>
      <c r="G293" s="231" t="s">
        <v>269</v>
      </c>
      <c r="H293" s="232">
        <v>98.031405000000007</v>
      </c>
      <c r="I293" s="233"/>
      <c r="J293" s="234">
        <f>ROUND(I293*H293,2)</f>
        <v>0</v>
      </c>
      <c r="K293" s="235"/>
      <c r="L293" s="45"/>
      <c r="M293" s="236" t="s">
        <v>1</v>
      </c>
      <c r="N293" s="237" t="s">
        <v>39</v>
      </c>
      <c r="O293" s="92"/>
      <c r="P293" s="238">
        <f>O293*H293</f>
        <v>0</v>
      </c>
      <c r="Q293" s="238">
        <v>0</v>
      </c>
      <c r="R293" s="238">
        <f>Q293*H293</f>
        <v>0</v>
      </c>
      <c r="S293" s="238">
        <v>0</v>
      </c>
      <c r="T293" s="239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40" t="s">
        <v>170</v>
      </c>
      <c r="AT293" s="240" t="s">
        <v>166</v>
      </c>
      <c r="AU293" s="240" t="s">
        <v>83</v>
      </c>
      <c r="AY293" s="18" t="s">
        <v>164</v>
      </c>
      <c r="BE293" s="241">
        <f>IF(N293="základní",J293,0)</f>
        <v>0</v>
      </c>
      <c r="BF293" s="241">
        <f>IF(N293="snížená",J293,0)</f>
        <v>0</v>
      </c>
      <c r="BG293" s="241">
        <f>IF(N293="zákl. přenesená",J293,0)</f>
        <v>0</v>
      </c>
      <c r="BH293" s="241">
        <f>IF(N293="sníž. přenesená",J293,0)</f>
        <v>0</v>
      </c>
      <c r="BI293" s="241">
        <f>IF(N293="nulová",J293,0)</f>
        <v>0</v>
      </c>
      <c r="BJ293" s="18" t="s">
        <v>81</v>
      </c>
      <c r="BK293" s="241">
        <f>ROUND(I293*H293,2)</f>
        <v>0</v>
      </c>
      <c r="BL293" s="18" t="s">
        <v>170</v>
      </c>
      <c r="BM293" s="240" t="s">
        <v>2296</v>
      </c>
    </row>
    <row r="294" s="14" customFormat="1">
      <c r="A294" s="14"/>
      <c r="B294" s="254"/>
      <c r="C294" s="255"/>
      <c r="D294" s="244" t="s">
        <v>172</v>
      </c>
      <c r="E294" s="256" t="s">
        <v>1</v>
      </c>
      <c r="F294" s="257" t="s">
        <v>403</v>
      </c>
      <c r="G294" s="255"/>
      <c r="H294" s="256" t="s">
        <v>1</v>
      </c>
      <c r="I294" s="258"/>
      <c r="J294" s="255"/>
      <c r="K294" s="255"/>
      <c r="L294" s="259"/>
      <c r="M294" s="260"/>
      <c r="N294" s="261"/>
      <c r="O294" s="261"/>
      <c r="P294" s="261"/>
      <c r="Q294" s="261"/>
      <c r="R294" s="261"/>
      <c r="S294" s="261"/>
      <c r="T294" s="262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T294" s="263" t="s">
        <v>172</v>
      </c>
      <c r="AU294" s="263" t="s">
        <v>83</v>
      </c>
      <c r="AV294" s="14" t="s">
        <v>81</v>
      </c>
      <c r="AW294" s="14" t="s">
        <v>31</v>
      </c>
      <c r="AX294" s="14" t="s">
        <v>12</v>
      </c>
      <c r="AY294" s="263" t="s">
        <v>164</v>
      </c>
    </row>
    <row r="295" s="14" customFormat="1">
      <c r="A295" s="14"/>
      <c r="B295" s="254"/>
      <c r="C295" s="255"/>
      <c r="D295" s="244" t="s">
        <v>172</v>
      </c>
      <c r="E295" s="256" t="s">
        <v>1</v>
      </c>
      <c r="F295" s="257" t="s">
        <v>396</v>
      </c>
      <c r="G295" s="255"/>
      <c r="H295" s="256" t="s">
        <v>1</v>
      </c>
      <c r="I295" s="258"/>
      <c r="J295" s="255"/>
      <c r="K295" s="255"/>
      <c r="L295" s="259"/>
      <c r="M295" s="260"/>
      <c r="N295" s="261"/>
      <c r="O295" s="261"/>
      <c r="P295" s="261"/>
      <c r="Q295" s="261"/>
      <c r="R295" s="261"/>
      <c r="S295" s="261"/>
      <c r="T295" s="26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63" t="s">
        <v>172</v>
      </c>
      <c r="AU295" s="263" t="s">
        <v>83</v>
      </c>
      <c r="AV295" s="14" t="s">
        <v>81</v>
      </c>
      <c r="AW295" s="14" t="s">
        <v>31</v>
      </c>
      <c r="AX295" s="14" t="s">
        <v>12</v>
      </c>
      <c r="AY295" s="263" t="s">
        <v>164</v>
      </c>
    </row>
    <row r="296" s="13" customFormat="1">
      <c r="A296" s="13"/>
      <c r="B296" s="242"/>
      <c r="C296" s="243"/>
      <c r="D296" s="244" t="s">
        <v>172</v>
      </c>
      <c r="E296" s="245" t="s">
        <v>1</v>
      </c>
      <c r="F296" s="246" t="s">
        <v>2282</v>
      </c>
      <c r="G296" s="243"/>
      <c r="H296" s="247">
        <v>196.06281000000001</v>
      </c>
      <c r="I296" s="248"/>
      <c r="J296" s="243"/>
      <c r="K296" s="243"/>
      <c r="L296" s="249"/>
      <c r="M296" s="250"/>
      <c r="N296" s="251"/>
      <c r="O296" s="251"/>
      <c r="P296" s="251"/>
      <c r="Q296" s="251"/>
      <c r="R296" s="251"/>
      <c r="S296" s="251"/>
      <c r="T296" s="252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53" t="s">
        <v>172</v>
      </c>
      <c r="AU296" s="253" t="s">
        <v>83</v>
      </c>
      <c r="AV296" s="13" t="s">
        <v>83</v>
      </c>
      <c r="AW296" s="13" t="s">
        <v>31</v>
      </c>
      <c r="AX296" s="13" t="s">
        <v>12</v>
      </c>
      <c r="AY296" s="253" t="s">
        <v>164</v>
      </c>
    </row>
    <row r="297" s="15" customFormat="1">
      <c r="A297" s="15"/>
      <c r="B297" s="264"/>
      <c r="C297" s="265"/>
      <c r="D297" s="244" t="s">
        <v>172</v>
      </c>
      <c r="E297" s="266" t="s">
        <v>1</v>
      </c>
      <c r="F297" s="267" t="s">
        <v>180</v>
      </c>
      <c r="G297" s="265"/>
      <c r="H297" s="268">
        <v>196.06281000000001</v>
      </c>
      <c r="I297" s="269"/>
      <c r="J297" s="265"/>
      <c r="K297" s="265"/>
      <c r="L297" s="270"/>
      <c r="M297" s="271"/>
      <c r="N297" s="272"/>
      <c r="O297" s="272"/>
      <c r="P297" s="272"/>
      <c r="Q297" s="272"/>
      <c r="R297" s="272"/>
      <c r="S297" s="272"/>
      <c r="T297" s="273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74" t="s">
        <v>172</v>
      </c>
      <c r="AU297" s="274" t="s">
        <v>83</v>
      </c>
      <c r="AV297" s="15" t="s">
        <v>170</v>
      </c>
      <c r="AW297" s="15" t="s">
        <v>31</v>
      </c>
      <c r="AX297" s="15" t="s">
        <v>81</v>
      </c>
      <c r="AY297" s="274" t="s">
        <v>164</v>
      </c>
    </row>
    <row r="298" s="13" customFormat="1">
      <c r="A298" s="13"/>
      <c r="B298" s="242"/>
      <c r="C298" s="243"/>
      <c r="D298" s="244" t="s">
        <v>172</v>
      </c>
      <c r="E298" s="243"/>
      <c r="F298" s="246" t="s">
        <v>2283</v>
      </c>
      <c r="G298" s="243"/>
      <c r="H298" s="247">
        <v>98.031405000000007</v>
      </c>
      <c r="I298" s="248"/>
      <c r="J298" s="243"/>
      <c r="K298" s="243"/>
      <c r="L298" s="249"/>
      <c r="M298" s="250"/>
      <c r="N298" s="251"/>
      <c r="O298" s="251"/>
      <c r="P298" s="251"/>
      <c r="Q298" s="251"/>
      <c r="R298" s="251"/>
      <c r="S298" s="251"/>
      <c r="T298" s="252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53" t="s">
        <v>172</v>
      </c>
      <c r="AU298" s="253" t="s">
        <v>83</v>
      </c>
      <c r="AV298" s="13" t="s">
        <v>83</v>
      </c>
      <c r="AW298" s="13" t="s">
        <v>4</v>
      </c>
      <c r="AX298" s="13" t="s">
        <v>81</v>
      </c>
      <c r="AY298" s="253" t="s">
        <v>164</v>
      </c>
    </row>
    <row r="299" s="2" customFormat="1" ht="24.15" customHeight="1">
      <c r="A299" s="39"/>
      <c r="B299" s="40"/>
      <c r="C299" s="228" t="s">
        <v>360</v>
      </c>
      <c r="D299" s="228" t="s">
        <v>166</v>
      </c>
      <c r="E299" s="229" t="s">
        <v>444</v>
      </c>
      <c r="F299" s="230" t="s">
        <v>445</v>
      </c>
      <c r="G299" s="231" t="s">
        <v>446</v>
      </c>
      <c r="H299" s="232">
        <v>141.641584</v>
      </c>
      <c r="I299" s="233"/>
      <c r="J299" s="234">
        <f>ROUND(I299*H299,2)</f>
        <v>0</v>
      </c>
      <c r="K299" s="235"/>
      <c r="L299" s="45"/>
      <c r="M299" s="236" t="s">
        <v>1</v>
      </c>
      <c r="N299" s="237" t="s">
        <v>39</v>
      </c>
      <c r="O299" s="92"/>
      <c r="P299" s="238">
        <f>O299*H299</f>
        <v>0</v>
      </c>
      <c r="Q299" s="238">
        <v>0</v>
      </c>
      <c r="R299" s="238">
        <f>Q299*H299</f>
        <v>0</v>
      </c>
      <c r="S299" s="238">
        <v>0</v>
      </c>
      <c r="T299" s="239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40" t="s">
        <v>170</v>
      </c>
      <c r="AT299" s="240" t="s">
        <v>166</v>
      </c>
      <c r="AU299" s="240" t="s">
        <v>83</v>
      </c>
      <c r="AY299" s="18" t="s">
        <v>164</v>
      </c>
      <c r="BE299" s="241">
        <f>IF(N299="základní",J299,0)</f>
        <v>0</v>
      </c>
      <c r="BF299" s="241">
        <f>IF(N299="snížená",J299,0)</f>
        <v>0</v>
      </c>
      <c r="BG299" s="241">
        <f>IF(N299="zákl. přenesená",J299,0)</f>
        <v>0</v>
      </c>
      <c r="BH299" s="241">
        <f>IF(N299="sníž. přenesená",J299,0)</f>
        <v>0</v>
      </c>
      <c r="BI299" s="241">
        <f>IF(N299="nulová",J299,0)</f>
        <v>0</v>
      </c>
      <c r="BJ299" s="18" t="s">
        <v>81</v>
      </c>
      <c r="BK299" s="241">
        <f>ROUND(I299*H299,2)</f>
        <v>0</v>
      </c>
      <c r="BL299" s="18" t="s">
        <v>170</v>
      </c>
      <c r="BM299" s="240" t="s">
        <v>2297</v>
      </c>
    </row>
    <row r="300" s="14" customFormat="1">
      <c r="A300" s="14"/>
      <c r="B300" s="254"/>
      <c r="C300" s="255"/>
      <c r="D300" s="244" t="s">
        <v>172</v>
      </c>
      <c r="E300" s="256" t="s">
        <v>1</v>
      </c>
      <c r="F300" s="257" t="s">
        <v>408</v>
      </c>
      <c r="G300" s="255"/>
      <c r="H300" s="256" t="s">
        <v>1</v>
      </c>
      <c r="I300" s="258"/>
      <c r="J300" s="255"/>
      <c r="K300" s="255"/>
      <c r="L300" s="259"/>
      <c r="M300" s="260"/>
      <c r="N300" s="261"/>
      <c r="O300" s="261"/>
      <c r="P300" s="261"/>
      <c r="Q300" s="261"/>
      <c r="R300" s="261"/>
      <c r="S300" s="261"/>
      <c r="T300" s="26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63" t="s">
        <v>172</v>
      </c>
      <c r="AU300" s="263" t="s">
        <v>83</v>
      </c>
      <c r="AV300" s="14" t="s">
        <v>81</v>
      </c>
      <c r="AW300" s="14" t="s">
        <v>31</v>
      </c>
      <c r="AX300" s="14" t="s">
        <v>12</v>
      </c>
      <c r="AY300" s="263" t="s">
        <v>164</v>
      </c>
    </row>
    <row r="301" s="14" customFormat="1">
      <c r="A301" s="14"/>
      <c r="B301" s="254"/>
      <c r="C301" s="255"/>
      <c r="D301" s="244" t="s">
        <v>172</v>
      </c>
      <c r="E301" s="256" t="s">
        <v>1</v>
      </c>
      <c r="F301" s="257" t="s">
        <v>1646</v>
      </c>
      <c r="G301" s="255"/>
      <c r="H301" s="256" t="s">
        <v>1</v>
      </c>
      <c r="I301" s="258"/>
      <c r="J301" s="255"/>
      <c r="K301" s="255"/>
      <c r="L301" s="259"/>
      <c r="M301" s="260"/>
      <c r="N301" s="261"/>
      <c r="O301" s="261"/>
      <c r="P301" s="261"/>
      <c r="Q301" s="261"/>
      <c r="R301" s="261"/>
      <c r="S301" s="261"/>
      <c r="T301" s="262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63" t="s">
        <v>172</v>
      </c>
      <c r="AU301" s="263" t="s">
        <v>83</v>
      </c>
      <c r="AV301" s="14" t="s">
        <v>81</v>
      </c>
      <c r="AW301" s="14" t="s">
        <v>31</v>
      </c>
      <c r="AX301" s="14" t="s">
        <v>12</v>
      </c>
      <c r="AY301" s="263" t="s">
        <v>164</v>
      </c>
    </row>
    <row r="302" s="13" customFormat="1">
      <c r="A302" s="13"/>
      <c r="B302" s="242"/>
      <c r="C302" s="243"/>
      <c r="D302" s="244" t="s">
        <v>172</v>
      </c>
      <c r="E302" s="245" t="s">
        <v>1</v>
      </c>
      <c r="F302" s="246" t="s">
        <v>2286</v>
      </c>
      <c r="G302" s="243"/>
      <c r="H302" s="247">
        <v>89.555430000000001</v>
      </c>
      <c r="I302" s="248"/>
      <c r="J302" s="243"/>
      <c r="K302" s="243"/>
      <c r="L302" s="249"/>
      <c r="M302" s="250"/>
      <c r="N302" s="251"/>
      <c r="O302" s="251"/>
      <c r="P302" s="251"/>
      <c r="Q302" s="251"/>
      <c r="R302" s="251"/>
      <c r="S302" s="251"/>
      <c r="T302" s="252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53" t="s">
        <v>172</v>
      </c>
      <c r="AU302" s="253" t="s">
        <v>83</v>
      </c>
      <c r="AV302" s="13" t="s">
        <v>83</v>
      </c>
      <c r="AW302" s="13" t="s">
        <v>31</v>
      </c>
      <c r="AX302" s="13" t="s">
        <v>12</v>
      </c>
      <c r="AY302" s="253" t="s">
        <v>164</v>
      </c>
    </row>
    <row r="303" s="14" customFormat="1">
      <c r="A303" s="14"/>
      <c r="B303" s="254"/>
      <c r="C303" s="255"/>
      <c r="D303" s="244" t="s">
        <v>172</v>
      </c>
      <c r="E303" s="256" t="s">
        <v>1</v>
      </c>
      <c r="F303" s="257" t="s">
        <v>1084</v>
      </c>
      <c r="G303" s="255"/>
      <c r="H303" s="256" t="s">
        <v>1</v>
      </c>
      <c r="I303" s="258"/>
      <c r="J303" s="255"/>
      <c r="K303" s="255"/>
      <c r="L303" s="259"/>
      <c r="M303" s="260"/>
      <c r="N303" s="261"/>
      <c r="O303" s="261"/>
      <c r="P303" s="261"/>
      <c r="Q303" s="261"/>
      <c r="R303" s="261"/>
      <c r="S303" s="261"/>
      <c r="T303" s="262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63" t="s">
        <v>172</v>
      </c>
      <c r="AU303" s="263" t="s">
        <v>83</v>
      </c>
      <c r="AV303" s="14" t="s">
        <v>81</v>
      </c>
      <c r="AW303" s="14" t="s">
        <v>31</v>
      </c>
      <c r="AX303" s="14" t="s">
        <v>12</v>
      </c>
      <c r="AY303" s="263" t="s">
        <v>164</v>
      </c>
    </row>
    <row r="304" s="13" customFormat="1">
      <c r="A304" s="13"/>
      <c r="B304" s="242"/>
      <c r="C304" s="243"/>
      <c r="D304" s="244" t="s">
        <v>172</v>
      </c>
      <c r="E304" s="245" t="s">
        <v>1</v>
      </c>
      <c r="F304" s="246" t="s">
        <v>2287</v>
      </c>
      <c r="G304" s="243"/>
      <c r="H304" s="247">
        <v>-0.72550484999999998</v>
      </c>
      <c r="I304" s="248"/>
      <c r="J304" s="243"/>
      <c r="K304" s="243"/>
      <c r="L304" s="249"/>
      <c r="M304" s="250"/>
      <c r="N304" s="251"/>
      <c r="O304" s="251"/>
      <c r="P304" s="251"/>
      <c r="Q304" s="251"/>
      <c r="R304" s="251"/>
      <c r="S304" s="251"/>
      <c r="T304" s="252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53" t="s">
        <v>172</v>
      </c>
      <c r="AU304" s="253" t="s">
        <v>83</v>
      </c>
      <c r="AV304" s="13" t="s">
        <v>83</v>
      </c>
      <c r="AW304" s="13" t="s">
        <v>31</v>
      </c>
      <c r="AX304" s="13" t="s">
        <v>12</v>
      </c>
      <c r="AY304" s="253" t="s">
        <v>164</v>
      </c>
    </row>
    <row r="305" s="13" customFormat="1">
      <c r="A305" s="13"/>
      <c r="B305" s="242"/>
      <c r="C305" s="243"/>
      <c r="D305" s="244" t="s">
        <v>172</v>
      </c>
      <c r="E305" s="245" t="s">
        <v>1</v>
      </c>
      <c r="F305" s="246" t="s">
        <v>2288</v>
      </c>
      <c r="G305" s="243"/>
      <c r="H305" s="247">
        <v>-0.30393629999999999</v>
      </c>
      <c r="I305" s="248"/>
      <c r="J305" s="243"/>
      <c r="K305" s="243"/>
      <c r="L305" s="249"/>
      <c r="M305" s="250"/>
      <c r="N305" s="251"/>
      <c r="O305" s="251"/>
      <c r="P305" s="251"/>
      <c r="Q305" s="251"/>
      <c r="R305" s="251"/>
      <c r="S305" s="251"/>
      <c r="T305" s="252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53" t="s">
        <v>172</v>
      </c>
      <c r="AU305" s="253" t="s">
        <v>83</v>
      </c>
      <c r="AV305" s="13" t="s">
        <v>83</v>
      </c>
      <c r="AW305" s="13" t="s">
        <v>31</v>
      </c>
      <c r="AX305" s="13" t="s">
        <v>12</v>
      </c>
      <c r="AY305" s="253" t="s">
        <v>164</v>
      </c>
    </row>
    <row r="306" s="15" customFormat="1">
      <c r="A306" s="15"/>
      <c r="B306" s="264"/>
      <c r="C306" s="265"/>
      <c r="D306" s="244" t="s">
        <v>172</v>
      </c>
      <c r="E306" s="266" t="s">
        <v>1</v>
      </c>
      <c r="F306" s="267" t="s">
        <v>180</v>
      </c>
      <c r="G306" s="265"/>
      <c r="H306" s="268">
        <v>88.525988850000005</v>
      </c>
      <c r="I306" s="269"/>
      <c r="J306" s="265"/>
      <c r="K306" s="265"/>
      <c r="L306" s="270"/>
      <c r="M306" s="271"/>
      <c r="N306" s="272"/>
      <c r="O306" s="272"/>
      <c r="P306" s="272"/>
      <c r="Q306" s="272"/>
      <c r="R306" s="272"/>
      <c r="S306" s="272"/>
      <c r="T306" s="273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T306" s="274" t="s">
        <v>172</v>
      </c>
      <c r="AU306" s="274" t="s">
        <v>83</v>
      </c>
      <c r="AV306" s="15" t="s">
        <v>170</v>
      </c>
      <c r="AW306" s="15" t="s">
        <v>31</v>
      </c>
      <c r="AX306" s="15" t="s">
        <v>81</v>
      </c>
      <c r="AY306" s="274" t="s">
        <v>164</v>
      </c>
    </row>
    <row r="307" s="13" customFormat="1">
      <c r="A307" s="13"/>
      <c r="B307" s="242"/>
      <c r="C307" s="243"/>
      <c r="D307" s="244" t="s">
        <v>172</v>
      </c>
      <c r="E307" s="243"/>
      <c r="F307" s="246" t="s">
        <v>2298</v>
      </c>
      <c r="G307" s="243"/>
      <c r="H307" s="247">
        <v>141.641584</v>
      </c>
      <c r="I307" s="248"/>
      <c r="J307" s="243"/>
      <c r="K307" s="243"/>
      <c r="L307" s="249"/>
      <c r="M307" s="250"/>
      <c r="N307" s="251"/>
      <c r="O307" s="251"/>
      <c r="P307" s="251"/>
      <c r="Q307" s="251"/>
      <c r="R307" s="251"/>
      <c r="S307" s="251"/>
      <c r="T307" s="252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53" t="s">
        <v>172</v>
      </c>
      <c r="AU307" s="253" t="s">
        <v>83</v>
      </c>
      <c r="AV307" s="13" t="s">
        <v>83</v>
      </c>
      <c r="AW307" s="13" t="s">
        <v>4</v>
      </c>
      <c r="AX307" s="13" t="s">
        <v>81</v>
      </c>
      <c r="AY307" s="253" t="s">
        <v>164</v>
      </c>
    </row>
    <row r="308" s="2" customFormat="1" ht="24.15" customHeight="1">
      <c r="A308" s="39"/>
      <c r="B308" s="40"/>
      <c r="C308" s="228" t="s">
        <v>265</v>
      </c>
      <c r="D308" s="228" t="s">
        <v>166</v>
      </c>
      <c r="E308" s="229" t="s">
        <v>450</v>
      </c>
      <c r="F308" s="230" t="s">
        <v>451</v>
      </c>
      <c r="G308" s="231" t="s">
        <v>269</v>
      </c>
      <c r="H308" s="232">
        <v>196.06281000000001</v>
      </c>
      <c r="I308" s="233"/>
      <c r="J308" s="234">
        <f>ROUND(I308*H308,2)</f>
        <v>0</v>
      </c>
      <c r="K308" s="235"/>
      <c r="L308" s="45"/>
      <c r="M308" s="236" t="s">
        <v>1</v>
      </c>
      <c r="N308" s="237" t="s">
        <v>39</v>
      </c>
      <c r="O308" s="92"/>
      <c r="P308" s="238">
        <f>O308*H308</f>
        <v>0</v>
      </c>
      <c r="Q308" s="238">
        <v>0</v>
      </c>
      <c r="R308" s="238">
        <f>Q308*H308</f>
        <v>0</v>
      </c>
      <c r="S308" s="238">
        <v>0</v>
      </c>
      <c r="T308" s="239">
        <f>S308*H308</f>
        <v>0</v>
      </c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R308" s="240" t="s">
        <v>170</v>
      </c>
      <c r="AT308" s="240" t="s">
        <v>166</v>
      </c>
      <c r="AU308" s="240" t="s">
        <v>83</v>
      </c>
      <c r="AY308" s="18" t="s">
        <v>164</v>
      </c>
      <c r="BE308" s="241">
        <f>IF(N308="základní",J308,0)</f>
        <v>0</v>
      </c>
      <c r="BF308" s="241">
        <f>IF(N308="snížená",J308,0)</f>
        <v>0</v>
      </c>
      <c r="BG308" s="241">
        <f>IF(N308="zákl. přenesená",J308,0)</f>
        <v>0</v>
      </c>
      <c r="BH308" s="241">
        <f>IF(N308="sníž. přenesená",J308,0)</f>
        <v>0</v>
      </c>
      <c r="BI308" s="241">
        <f>IF(N308="nulová",J308,0)</f>
        <v>0</v>
      </c>
      <c r="BJ308" s="18" t="s">
        <v>81</v>
      </c>
      <c r="BK308" s="241">
        <f>ROUND(I308*H308,2)</f>
        <v>0</v>
      </c>
      <c r="BL308" s="18" t="s">
        <v>170</v>
      </c>
      <c r="BM308" s="240" t="s">
        <v>2299</v>
      </c>
    </row>
    <row r="309" s="14" customFormat="1">
      <c r="A309" s="14"/>
      <c r="B309" s="254"/>
      <c r="C309" s="255"/>
      <c r="D309" s="244" t="s">
        <v>172</v>
      </c>
      <c r="E309" s="256" t="s">
        <v>1</v>
      </c>
      <c r="F309" s="257" t="s">
        <v>396</v>
      </c>
      <c r="G309" s="255"/>
      <c r="H309" s="256" t="s">
        <v>1</v>
      </c>
      <c r="I309" s="258"/>
      <c r="J309" s="255"/>
      <c r="K309" s="255"/>
      <c r="L309" s="259"/>
      <c r="M309" s="260"/>
      <c r="N309" s="261"/>
      <c r="O309" s="261"/>
      <c r="P309" s="261"/>
      <c r="Q309" s="261"/>
      <c r="R309" s="261"/>
      <c r="S309" s="261"/>
      <c r="T309" s="262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63" t="s">
        <v>172</v>
      </c>
      <c r="AU309" s="263" t="s">
        <v>83</v>
      </c>
      <c r="AV309" s="14" t="s">
        <v>81</v>
      </c>
      <c r="AW309" s="14" t="s">
        <v>31</v>
      </c>
      <c r="AX309" s="14" t="s">
        <v>12</v>
      </c>
      <c r="AY309" s="263" t="s">
        <v>164</v>
      </c>
    </row>
    <row r="310" s="13" customFormat="1">
      <c r="A310" s="13"/>
      <c r="B310" s="242"/>
      <c r="C310" s="243"/>
      <c r="D310" s="244" t="s">
        <v>172</v>
      </c>
      <c r="E310" s="245" t="s">
        <v>1</v>
      </c>
      <c r="F310" s="246" t="s">
        <v>2282</v>
      </c>
      <c r="G310" s="243"/>
      <c r="H310" s="247">
        <v>196.06281000000001</v>
      </c>
      <c r="I310" s="248"/>
      <c r="J310" s="243"/>
      <c r="K310" s="243"/>
      <c r="L310" s="249"/>
      <c r="M310" s="250"/>
      <c r="N310" s="251"/>
      <c r="O310" s="251"/>
      <c r="P310" s="251"/>
      <c r="Q310" s="251"/>
      <c r="R310" s="251"/>
      <c r="S310" s="251"/>
      <c r="T310" s="252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53" t="s">
        <v>172</v>
      </c>
      <c r="AU310" s="253" t="s">
        <v>83</v>
      </c>
      <c r="AV310" s="13" t="s">
        <v>83</v>
      </c>
      <c r="AW310" s="13" t="s">
        <v>31</v>
      </c>
      <c r="AX310" s="13" t="s">
        <v>12</v>
      </c>
      <c r="AY310" s="253" t="s">
        <v>164</v>
      </c>
    </row>
    <row r="311" s="15" customFormat="1">
      <c r="A311" s="15"/>
      <c r="B311" s="264"/>
      <c r="C311" s="265"/>
      <c r="D311" s="244" t="s">
        <v>172</v>
      </c>
      <c r="E311" s="266" t="s">
        <v>1</v>
      </c>
      <c r="F311" s="267" t="s">
        <v>180</v>
      </c>
      <c r="G311" s="265"/>
      <c r="H311" s="268">
        <v>196.06281000000001</v>
      </c>
      <c r="I311" s="269"/>
      <c r="J311" s="265"/>
      <c r="K311" s="265"/>
      <c r="L311" s="270"/>
      <c r="M311" s="271"/>
      <c r="N311" s="272"/>
      <c r="O311" s="272"/>
      <c r="P311" s="272"/>
      <c r="Q311" s="272"/>
      <c r="R311" s="272"/>
      <c r="S311" s="272"/>
      <c r="T311" s="273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274" t="s">
        <v>172</v>
      </c>
      <c r="AU311" s="274" t="s">
        <v>83</v>
      </c>
      <c r="AV311" s="15" t="s">
        <v>170</v>
      </c>
      <c r="AW311" s="15" t="s">
        <v>31</v>
      </c>
      <c r="AX311" s="15" t="s">
        <v>81</v>
      </c>
      <c r="AY311" s="274" t="s">
        <v>164</v>
      </c>
    </row>
    <row r="312" s="2" customFormat="1" ht="24.15" customHeight="1">
      <c r="A312" s="39"/>
      <c r="B312" s="40"/>
      <c r="C312" s="228" t="s">
        <v>7</v>
      </c>
      <c r="D312" s="228" t="s">
        <v>166</v>
      </c>
      <c r="E312" s="229" t="s">
        <v>454</v>
      </c>
      <c r="F312" s="230" t="s">
        <v>455</v>
      </c>
      <c r="G312" s="231" t="s">
        <v>269</v>
      </c>
      <c r="H312" s="232">
        <v>70.976429999999993</v>
      </c>
      <c r="I312" s="233"/>
      <c r="J312" s="234">
        <f>ROUND(I312*H312,2)</f>
        <v>0</v>
      </c>
      <c r="K312" s="235"/>
      <c r="L312" s="45"/>
      <c r="M312" s="236" t="s">
        <v>1</v>
      </c>
      <c r="N312" s="237" t="s">
        <v>39</v>
      </c>
      <c r="O312" s="92"/>
      <c r="P312" s="238">
        <f>O312*H312</f>
        <v>0</v>
      </c>
      <c r="Q312" s="238">
        <v>0</v>
      </c>
      <c r="R312" s="238">
        <f>Q312*H312</f>
        <v>0</v>
      </c>
      <c r="S312" s="238">
        <v>0</v>
      </c>
      <c r="T312" s="239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40" t="s">
        <v>170</v>
      </c>
      <c r="AT312" s="240" t="s">
        <v>166</v>
      </c>
      <c r="AU312" s="240" t="s">
        <v>83</v>
      </c>
      <c r="AY312" s="18" t="s">
        <v>164</v>
      </c>
      <c r="BE312" s="241">
        <f>IF(N312="základní",J312,0)</f>
        <v>0</v>
      </c>
      <c r="BF312" s="241">
        <f>IF(N312="snížená",J312,0)</f>
        <v>0</v>
      </c>
      <c r="BG312" s="241">
        <f>IF(N312="zákl. přenesená",J312,0)</f>
        <v>0</v>
      </c>
      <c r="BH312" s="241">
        <f>IF(N312="sníž. přenesená",J312,0)</f>
        <v>0</v>
      </c>
      <c r="BI312" s="241">
        <f>IF(N312="nulová",J312,0)</f>
        <v>0</v>
      </c>
      <c r="BJ312" s="18" t="s">
        <v>81</v>
      </c>
      <c r="BK312" s="241">
        <f>ROUND(I312*H312,2)</f>
        <v>0</v>
      </c>
      <c r="BL312" s="18" t="s">
        <v>170</v>
      </c>
      <c r="BM312" s="240" t="s">
        <v>2300</v>
      </c>
    </row>
    <row r="313" s="14" customFormat="1">
      <c r="A313" s="14"/>
      <c r="B313" s="254"/>
      <c r="C313" s="255"/>
      <c r="D313" s="244" t="s">
        <v>172</v>
      </c>
      <c r="E313" s="256" t="s">
        <v>1</v>
      </c>
      <c r="F313" s="257" t="s">
        <v>2245</v>
      </c>
      <c r="G313" s="255"/>
      <c r="H313" s="256" t="s">
        <v>1</v>
      </c>
      <c r="I313" s="258"/>
      <c r="J313" s="255"/>
      <c r="K313" s="255"/>
      <c r="L313" s="259"/>
      <c r="M313" s="260"/>
      <c r="N313" s="261"/>
      <c r="O313" s="261"/>
      <c r="P313" s="261"/>
      <c r="Q313" s="261"/>
      <c r="R313" s="261"/>
      <c r="S313" s="261"/>
      <c r="T313" s="26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63" t="s">
        <v>172</v>
      </c>
      <c r="AU313" s="263" t="s">
        <v>83</v>
      </c>
      <c r="AV313" s="14" t="s">
        <v>81</v>
      </c>
      <c r="AW313" s="14" t="s">
        <v>31</v>
      </c>
      <c r="AX313" s="14" t="s">
        <v>12</v>
      </c>
      <c r="AY313" s="263" t="s">
        <v>164</v>
      </c>
    </row>
    <row r="314" s="13" customFormat="1">
      <c r="A314" s="13"/>
      <c r="B314" s="242"/>
      <c r="C314" s="243"/>
      <c r="D314" s="244" t="s">
        <v>172</v>
      </c>
      <c r="E314" s="245" t="s">
        <v>1</v>
      </c>
      <c r="F314" s="246" t="s">
        <v>2301</v>
      </c>
      <c r="G314" s="243"/>
      <c r="H314" s="247">
        <v>48.948900000000002</v>
      </c>
      <c r="I314" s="248"/>
      <c r="J314" s="243"/>
      <c r="K314" s="243"/>
      <c r="L314" s="249"/>
      <c r="M314" s="250"/>
      <c r="N314" s="251"/>
      <c r="O314" s="251"/>
      <c r="P314" s="251"/>
      <c r="Q314" s="251"/>
      <c r="R314" s="251"/>
      <c r="S314" s="251"/>
      <c r="T314" s="252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53" t="s">
        <v>172</v>
      </c>
      <c r="AU314" s="253" t="s">
        <v>83</v>
      </c>
      <c r="AV314" s="13" t="s">
        <v>83</v>
      </c>
      <c r="AW314" s="13" t="s">
        <v>31</v>
      </c>
      <c r="AX314" s="13" t="s">
        <v>12</v>
      </c>
      <c r="AY314" s="253" t="s">
        <v>164</v>
      </c>
    </row>
    <row r="315" s="14" customFormat="1">
      <c r="A315" s="14"/>
      <c r="B315" s="254"/>
      <c r="C315" s="255"/>
      <c r="D315" s="244" t="s">
        <v>172</v>
      </c>
      <c r="E315" s="256" t="s">
        <v>1</v>
      </c>
      <c r="F315" s="257" t="s">
        <v>2010</v>
      </c>
      <c r="G315" s="255"/>
      <c r="H315" s="256" t="s">
        <v>1</v>
      </c>
      <c r="I315" s="258"/>
      <c r="J315" s="255"/>
      <c r="K315" s="255"/>
      <c r="L315" s="259"/>
      <c r="M315" s="260"/>
      <c r="N315" s="261"/>
      <c r="O315" s="261"/>
      <c r="P315" s="261"/>
      <c r="Q315" s="261"/>
      <c r="R315" s="261"/>
      <c r="S315" s="261"/>
      <c r="T315" s="26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63" t="s">
        <v>172</v>
      </c>
      <c r="AU315" s="263" t="s">
        <v>83</v>
      </c>
      <c r="AV315" s="14" t="s">
        <v>81</v>
      </c>
      <c r="AW315" s="14" t="s">
        <v>31</v>
      </c>
      <c r="AX315" s="14" t="s">
        <v>12</v>
      </c>
      <c r="AY315" s="263" t="s">
        <v>164</v>
      </c>
    </row>
    <row r="316" s="13" customFormat="1">
      <c r="A316" s="13"/>
      <c r="B316" s="242"/>
      <c r="C316" s="243"/>
      <c r="D316" s="244" t="s">
        <v>172</v>
      </c>
      <c r="E316" s="245" t="s">
        <v>1</v>
      </c>
      <c r="F316" s="246" t="s">
        <v>2287</v>
      </c>
      <c r="G316" s="243"/>
      <c r="H316" s="247">
        <v>-0.72550484999999998</v>
      </c>
      <c r="I316" s="248"/>
      <c r="J316" s="243"/>
      <c r="K316" s="243"/>
      <c r="L316" s="249"/>
      <c r="M316" s="250"/>
      <c r="N316" s="251"/>
      <c r="O316" s="251"/>
      <c r="P316" s="251"/>
      <c r="Q316" s="251"/>
      <c r="R316" s="251"/>
      <c r="S316" s="251"/>
      <c r="T316" s="252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T316" s="253" t="s">
        <v>172</v>
      </c>
      <c r="AU316" s="253" t="s">
        <v>83</v>
      </c>
      <c r="AV316" s="13" t="s">
        <v>83</v>
      </c>
      <c r="AW316" s="13" t="s">
        <v>31</v>
      </c>
      <c r="AX316" s="13" t="s">
        <v>12</v>
      </c>
      <c r="AY316" s="253" t="s">
        <v>164</v>
      </c>
    </row>
    <row r="317" s="14" customFormat="1">
      <c r="A317" s="14"/>
      <c r="B317" s="254"/>
      <c r="C317" s="255"/>
      <c r="D317" s="244" t="s">
        <v>172</v>
      </c>
      <c r="E317" s="256" t="s">
        <v>1</v>
      </c>
      <c r="F317" s="257" t="s">
        <v>2247</v>
      </c>
      <c r="G317" s="255"/>
      <c r="H317" s="256" t="s">
        <v>1</v>
      </c>
      <c r="I317" s="258"/>
      <c r="J317" s="255"/>
      <c r="K317" s="255"/>
      <c r="L317" s="259"/>
      <c r="M317" s="260"/>
      <c r="N317" s="261"/>
      <c r="O317" s="261"/>
      <c r="P317" s="261"/>
      <c r="Q317" s="261"/>
      <c r="R317" s="261"/>
      <c r="S317" s="261"/>
      <c r="T317" s="262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T317" s="263" t="s">
        <v>172</v>
      </c>
      <c r="AU317" s="263" t="s">
        <v>83</v>
      </c>
      <c r="AV317" s="14" t="s">
        <v>81</v>
      </c>
      <c r="AW317" s="14" t="s">
        <v>31</v>
      </c>
      <c r="AX317" s="14" t="s">
        <v>12</v>
      </c>
      <c r="AY317" s="263" t="s">
        <v>164</v>
      </c>
    </row>
    <row r="318" s="13" customFormat="1">
      <c r="A318" s="13"/>
      <c r="B318" s="242"/>
      <c r="C318" s="243"/>
      <c r="D318" s="244" t="s">
        <v>172</v>
      </c>
      <c r="E318" s="245" t="s">
        <v>1</v>
      </c>
      <c r="F318" s="246" t="s">
        <v>2302</v>
      </c>
      <c r="G318" s="243"/>
      <c r="H318" s="247">
        <v>20.5062</v>
      </c>
      <c r="I318" s="248"/>
      <c r="J318" s="243"/>
      <c r="K318" s="243"/>
      <c r="L318" s="249"/>
      <c r="M318" s="250"/>
      <c r="N318" s="251"/>
      <c r="O318" s="251"/>
      <c r="P318" s="251"/>
      <c r="Q318" s="251"/>
      <c r="R318" s="251"/>
      <c r="S318" s="251"/>
      <c r="T318" s="252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53" t="s">
        <v>172</v>
      </c>
      <c r="AU318" s="253" t="s">
        <v>83</v>
      </c>
      <c r="AV318" s="13" t="s">
        <v>83</v>
      </c>
      <c r="AW318" s="13" t="s">
        <v>31</v>
      </c>
      <c r="AX318" s="13" t="s">
        <v>12</v>
      </c>
      <c r="AY318" s="253" t="s">
        <v>164</v>
      </c>
    </row>
    <row r="319" s="14" customFormat="1">
      <c r="A319" s="14"/>
      <c r="B319" s="254"/>
      <c r="C319" s="255"/>
      <c r="D319" s="244" t="s">
        <v>172</v>
      </c>
      <c r="E319" s="256" t="s">
        <v>1</v>
      </c>
      <c r="F319" s="257" t="s">
        <v>2010</v>
      </c>
      <c r="G319" s="255"/>
      <c r="H319" s="256" t="s">
        <v>1</v>
      </c>
      <c r="I319" s="258"/>
      <c r="J319" s="255"/>
      <c r="K319" s="255"/>
      <c r="L319" s="259"/>
      <c r="M319" s="260"/>
      <c r="N319" s="261"/>
      <c r="O319" s="261"/>
      <c r="P319" s="261"/>
      <c r="Q319" s="261"/>
      <c r="R319" s="261"/>
      <c r="S319" s="261"/>
      <c r="T319" s="26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63" t="s">
        <v>172</v>
      </c>
      <c r="AU319" s="263" t="s">
        <v>83</v>
      </c>
      <c r="AV319" s="14" t="s">
        <v>81</v>
      </c>
      <c r="AW319" s="14" t="s">
        <v>31</v>
      </c>
      <c r="AX319" s="14" t="s">
        <v>12</v>
      </c>
      <c r="AY319" s="263" t="s">
        <v>164</v>
      </c>
    </row>
    <row r="320" s="13" customFormat="1">
      <c r="A320" s="13"/>
      <c r="B320" s="242"/>
      <c r="C320" s="243"/>
      <c r="D320" s="244" t="s">
        <v>172</v>
      </c>
      <c r="E320" s="245" t="s">
        <v>1</v>
      </c>
      <c r="F320" s="246" t="s">
        <v>2288</v>
      </c>
      <c r="G320" s="243"/>
      <c r="H320" s="247">
        <v>-0.30393629999999999</v>
      </c>
      <c r="I320" s="248"/>
      <c r="J320" s="243"/>
      <c r="K320" s="243"/>
      <c r="L320" s="249"/>
      <c r="M320" s="250"/>
      <c r="N320" s="251"/>
      <c r="O320" s="251"/>
      <c r="P320" s="251"/>
      <c r="Q320" s="251"/>
      <c r="R320" s="251"/>
      <c r="S320" s="251"/>
      <c r="T320" s="252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T320" s="253" t="s">
        <v>172</v>
      </c>
      <c r="AU320" s="253" t="s">
        <v>83</v>
      </c>
      <c r="AV320" s="13" t="s">
        <v>83</v>
      </c>
      <c r="AW320" s="13" t="s">
        <v>31</v>
      </c>
      <c r="AX320" s="13" t="s">
        <v>12</v>
      </c>
      <c r="AY320" s="253" t="s">
        <v>164</v>
      </c>
    </row>
    <row r="321" s="14" customFormat="1">
      <c r="A321" s="14"/>
      <c r="B321" s="254"/>
      <c r="C321" s="255"/>
      <c r="D321" s="244" t="s">
        <v>172</v>
      </c>
      <c r="E321" s="256" t="s">
        <v>1</v>
      </c>
      <c r="F321" s="257" t="s">
        <v>2303</v>
      </c>
      <c r="G321" s="255"/>
      <c r="H321" s="256" t="s">
        <v>1</v>
      </c>
      <c r="I321" s="258"/>
      <c r="J321" s="255"/>
      <c r="K321" s="255"/>
      <c r="L321" s="259"/>
      <c r="M321" s="260"/>
      <c r="N321" s="261"/>
      <c r="O321" s="261"/>
      <c r="P321" s="261"/>
      <c r="Q321" s="261"/>
      <c r="R321" s="261"/>
      <c r="S321" s="261"/>
      <c r="T321" s="262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63" t="s">
        <v>172</v>
      </c>
      <c r="AU321" s="263" t="s">
        <v>83</v>
      </c>
      <c r="AV321" s="14" t="s">
        <v>81</v>
      </c>
      <c r="AW321" s="14" t="s">
        <v>31</v>
      </c>
      <c r="AX321" s="14" t="s">
        <v>12</v>
      </c>
      <c r="AY321" s="263" t="s">
        <v>164</v>
      </c>
    </row>
    <row r="322" s="13" customFormat="1">
      <c r="A322" s="13"/>
      <c r="B322" s="242"/>
      <c r="C322" s="243"/>
      <c r="D322" s="244" t="s">
        <v>172</v>
      </c>
      <c r="E322" s="245" t="s">
        <v>1</v>
      </c>
      <c r="F322" s="246" t="s">
        <v>2304</v>
      </c>
      <c r="G322" s="243"/>
      <c r="H322" s="247">
        <v>2.5564</v>
      </c>
      <c r="I322" s="248"/>
      <c r="J322" s="243"/>
      <c r="K322" s="243"/>
      <c r="L322" s="249"/>
      <c r="M322" s="250"/>
      <c r="N322" s="251"/>
      <c r="O322" s="251"/>
      <c r="P322" s="251"/>
      <c r="Q322" s="251"/>
      <c r="R322" s="251"/>
      <c r="S322" s="251"/>
      <c r="T322" s="252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53" t="s">
        <v>172</v>
      </c>
      <c r="AU322" s="253" t="s">
        <v>83</v>
      </c>
      <c r="AV322" s="13" t="s">
        <v>83</v>
      </c>
      <c r="AW322" s="13" t="s">
        <v>31</v>
      </c>
      <c r="AX322" s="13" t="s">
        <v>12</v>
      </c>
      <c r="AY322" s="253" t="s">
        <v>164</v>
      </c>
    </row>
    <row r="323" s="14" customFormat="1">
      <c r="A323" s="14"/>
      <c r="B323" s="254"/>
      <c r="C323" s="255"/>
      <c r="D323" s="244" t="s">
        <v>172</v>
      </c>
      <c r="E323" s="256" t="s">
        <v>1</v>
      </c>
      <c r="F323" s="257" t="s">
        <v>2010</v>
      </c>
      <c r="G323" s="255"/>
      <c r="H323" s="256" t="s">
        <v>1</v>
      </c>
      <c r="I323" s="258"/>
      <c r="J323" s="255"/>
      <c r="K323" s="255"/>
      <c r="L323" s="259"/>
      <c r="M323" s="260"/>
      <c r="N323" s="261"/>
      <c r="O323" s="261"/>
      <c r="P323" s="261"/>
      <c r="Q323" s="261"/>
      <c r="R323" s="261"/>
      <c r="S323" s="261"/>
      <c r="T323" s="26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63" t="s">
        <v>172</v>
      </c>
      <c r="AU323" s="263" t="s">
        <v>83</v>
      </c>
      <c r="AV323" s="14" t="s">
        <v>81</v>
      </c>
      <c r="AW323" s="14" t="s">
        <v>31</v>
      </c>
      <c r="AX323" s="14" t="s">
        <v>12</v>
      </c>
      <c r="AY323" s="263" t="s">
        <v>164</v>
      </c>
    </row>
    <row r="324" s="13" customFormat="1">
      <c r="A324" s="13"/>
      <c r="B324" s="242"/>
      <c r="C324" s="243"/>
      <c r="D324" s="244" t="s">
        <v>172</v>
      </c>
      <c r="E324" s="245" t="s">
        <v>1</v>
      </c>
      <c r="F324" s="246" t="s">
        <v>2305</v>
      </c>
      <c r="G324" s="243"/>
      <c r="H324" s="247">
        <v>-0.0056268799999999999</v>
      </c>
      <c r="I324" s="248"/>
      <c r="J324" s="243"/>
      <c r="K324" s="243"/>
      <c r="L324" s="249"/>
      <c r="M324" s="250"/>
      <c r="N324" s="251"/>
      <c r="O324" s="251"/>
      <c r="P324" s="251"/>
      <c r="Q324" s="251"/>
      <c r="R324" s="251"/>
      <c r="S324" s="251"/>
      <c r="T324" s="252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T324" s="253" t="s">
        <v>172</v>
      </c>
      <c r="AU324" s="253" t="s">
        <v>83</v>
      </c>
      <c r="AV324" s="13" t="s">
        <v>83</v>
      </c>
      <c r="AW324" s="13" t="s">
        <v>31</v>
      </c>
      <c r="AX324" s="13" t="s">
        <v>12</v>
      </c>
      <c r="AY324" s="253" t="s">
        <v>164</v>
      </c>
    </row>
    <row r="325" s="15" customFormat="1">
      <c r="A325" s="15"/>
      <c r="B325" s="264"/>
      <c r="C325" s="265"/>
      <c r="D325" s="244" t="s">
        <v>172</v>
      </c>
      <c r="E325" s="266" t="s">
        <v>1</v>
      </c>
      <c r="F325" s="267" t="s">
        <v>180</v>
      </c>
      <c r="G325" s="265"/>
      <c r="H325" s="268">
        <v>70.976431969999993</v>
      </c>
      <c r="I325" s="269"/>
      <c r="J325" s="265"/>
      <c r="K325" s="265"/>
      <c r="L325" s="270"/>
      <c r="M325" s="271"/>
      <c r="N325" s="272"/>
      <c r="O325" s="272"/>
      <c r="P325" s="272"/>
      <c r="Q325" s="272"/>
      <c r="R325" s="272"/>
      <c r="S325" s="272"/>
      <c r="T325" s="273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74" t="s">
        <v>172</v>
      </c>
      <c r="AU325" s="274" t="s">
        <v>83</v>
      </c>
      <c r="AV325" s="15" t="s">
        <v>170</v>
      </c>
      <c r="AW325" s="15" t="s">
        <v>31</v>
      </c>
      <c r="AX325" s="15" t="s">
        <v>81</v>
      </c>
      <c r="AY325" s="274" t="s">
        <v>164</v>
      </c>
    </row>
    <row r="326" s="2" customFormat="1" ht="16.5" customHeight="1">
      <c r="A326" s="39"/>
      <c r="B326" s="40"/>
      <c r="C326" s="286" t="s">
        <v>379</v>
      </c>
      <c r="D326" s="286" t="s">
        <v>488</v>
      </c>
      <c r="E326" s="287" t="s">
        <v>2306</v>
      </c>
      <c r="F326" s="288" t="s">
        <v>2307</v>
      </c>
      <c r="G326" s="289" t="s">
        <v>446</v>
      </c>
      <c r="H326" s="290">
        <v>113.562288</v>
      </c>
      <c r="I326" s="291"/>
      <c r="J326" s="292">
        <f>ROUND(I326*H326,2)</f>
        <v>0</v>
      </c>
      <c r="K326" s="293"/>
      <c r="L326" s="294"/>
      <c r="M326" s="295" t="s">
        <v>1</v>
      </c>
      <c r="N326" s="296" t="s">
        <v>39</v>
      </c>
      <c r="O326" s="92"/>
      <c r="P326" s="238">
        <f>O326*H326</f>
        <v>0</v>
      </c>
      <c r="Q326" s="238">
        <v>1</v>
      </c>
      <c r="R326" s="238">
        <f>Q326*H326</f>
        <v>113.562288</v>
      </c>
      <c r="S326" s="238">
        <v>0</v>
      </c>
      <c r="T326" s="239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40" t="s">
        <v>222</v>
      </c>
      <c r="AT326" s="240" t="s">
        <v>488</v>
      </c>
      <c r="AU326" s="240" t="s">
        <v>83</v>
      </c>
      <c r="AY326" s="18" t="s">
        <v>164</v>
      </c>
      <c r="BE326" s="241">
        <f>IF(N326="základní",J326,0)</f>
        <v>0</v>
      </c>
      <c r="BF326" s="241">
        <f>IF(N326="snížená",J326,0)</f>
        <v>0</v>
      </c>
      <c r="BG326" s="241">
        <f>IF(N326="zákl. přenesená",J326,0)</f>
        <v>0</v>
      </c>
      <c r="BH326" s="241">
        <f>IF(N326="sníž. přenesená",J326,0)</f>
        <v>0</v>
      </c>
      <c r="BI326" s="241">
        <f>IF(N326="nulová",J326,0)</f>
        <v>0</v>
      </c>
      <c r="BJ326" s="18" t="s">
        <v>81</v>
      </c>
      <c r="BK326" s="241">
        <f>ROUND(I326*H326,2)</f>
        <v>0</v>
      </c>
      <c r="BL326" s="18" t="s">
        <v>170</v>
      </c>
      <c r="BM326" s="240" t="s">
        <v>2308</v>
      </c>
    </row>
    <row r="327" s="14" customFormat="1">
      <c r="A327" s="14"/>
      <c r="B327" s="254"/>
      <c r="C327" s="255"/>
      <c r="D327" s="244" t="s">
        <v>172</v>
      </c>
      <c r="E327" s="256" t="s">
        <v>1</v>
      </c>
      <c r="F327" s="257" t="s">
        <v>2245</v>
      </c>
      <c r="G327" s="255"/>
      <c r="H327" s="256" t="s">
        <v>1</v>
      </c>
      <c r="I327" s="258"/>
      <c r="J327" s="255"/>
      <c r="K327" s="255"/>
      <c r="L327" s="259"/>
      <c r="M327" s="260"/>
      <c r="N327" s="261"/>
      <c r="O327" s="261"/>
      <c r="P327" s="261"/>
      <c r="Q327" s="261"/>
      <c r="R327" s="261"/>
      <c r="S327" s="261"/>
      <c r="T327" s="26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63" t="s">
        <v>172</v>
      </c>
      <c r="AU327" s="263" t="s">
        <v>83</v>
      </c>
      <c r="AV327" s="14" t="s">
        <v>81</v>
      </c>
      <c r="AW327" s="14" t="s">
        <v>31</v>
      </c>
      <c r="AX327" s="14" t="s">
        <v>12</v>
      </c>
      <c r="AY327" s="263" t="s">
        <v>164</v>
      </c>
    </row>
    <row r="328" s="13" customFormat="1">
      <c r="A328" s="13"/>
      <c r="B328" s="242"/>
      <c r="C328" s="243"/>
      <c r="D328" s="244" t="s">
        <v>172</v>
      </c>
      <c r="E328" s="245" t="s">
        <v>1</v>
      </c>
      <c r="F328" s="246" t="s">
        <v>2301</v>
      </c>
      <c r="G328" s="243"/>
      <c r="H328" s="247">
        <v>48.948900000000002</v>
      </c>
      <c r="I328" s="248"/>
      <c r="J328" s="243"/>
      <c r="K328" s="243"/>
      <c r="L328" s="249"/>
      <c r="M328" s="250"/>
      <c r="N328" s="251"/>
      <c r="O328" s="251"/>
      <c r="P328" s="251"/>
      <c r="Q328" s="251"/>
      <c r="R328" s="251"/>
      <c r="S328" s="251"/>
      <c r="T328" s="252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53" t="s">
        <v>172</v>
      </c>
      <c r="AU328" s="253" t="s">
        <v>83</v>
      </c>
      <c r="AV328" s="13" t="s">
        <v>83</v>
      </c>
      <c r="AW328" s="13" t="s">
        <v>31</v>
      </c>
      <c r="AX328" s="13" t="s">
        <v>12</v>
      </c>
      <c r="AY328" s="253" t="s">
        <v>164</v>
      </c>
    </row>
    <row r="329" s="14" customFormat="1">
      <c r="A329" s="14"/>
      <c r="B329" s="254"/>
      <c r="C329" s="255"/>
      <c r="D329" s="244" t="s">
        <v>172</v>
      </c>
      <c r="E329" s="256" t="s">
        <v>1</v>
      </c>
      <c r="F329" s="257" t="s">
        <v>2010</v>
      </c>
      <c r="G329" s="255"/>
      <c r="H329" s="256" t="s">
        <v>1</v>
      </c>
      <c r="I329" s="258"/>
      <c r="J329" s="255"/>
      <c r="K329" s="255"/>
      <c r="L329" s="259"/>
      <c r="M329" s="260"/>
      <c r="N329" s="261"/>
      <c r="O329" s="261"/>
      <c r="P329" s="261"/>
      <c r="Q329" s="261"/>
      <c r="R329" s="261"/>
      <c r="S329" s="261"/>
      <c r="T329" s="26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63" t="s">
        <v>172</v>
      </c>
      <c r="AU329" s="263" t="s">
        <v>83</v>
      </c>
      <c r="AV329" s="14" t="s">
        <v>81</v>
      </c>
      <c r="AW329" s="14" t="s">
        <v>31</v>
      </c>
      <c r="AX329" s="14" t="s">
        <v>12</v>
      </c>
      <c r="AY329" s="263" t="s">
        <v>164</v>
      </c>
    </row>
    <row r="330" s="13" customFormat="1">
      <c r="A330" s="13"/>
      <c r="B330" s="242"/>
      <c r="C330" s="243"/>
      <c r="D330" s="244" t="s">
        <v>172</v>
      </c>
      <c r="E330" s="245" t="s">
        <v>1</v>
      </c>
      <c r="F330" s="246" t="s">
        <v>2287</v>
      </c>
      <c r="G330" s="243"/>
      <c r="H330" s="247">
        <v>-0.72550484999999998</v>
      </c>
      <c r="I330" s="248"/>
      <c r="J330" s="243"/>
      <c r="K330" s="243"/>
      <c r="L330" s="249"/>
      <c r="M330" s="250"/>
      <c r="N330" s="251"/>
      <c r="O330" s="251"/>
      <c r="P330" s="251"/>
      <c r="Q330" s="251"/>
      <c r="R330" s="251"/>
      <c r="S330" s="251"/>
      <c r="T330" s="252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53" t="s">
        <v>172</v>
      </c>
      <c r="AU330" s="253" t="s">
        <v>83</v>
      </c>
      <c r="AV330" s="13" t="s">
        <v>83</v>
      </c>
      <c r="AW330" s="13" t="s">
        <v>31</v>
      </c>
      <c r="AX330" s="13" t="s">
        <v>12</v>
      </c>
      <c r="AY330" s="253" t="s">
        <v>164</v>
      </c>
    </row>
    <row r="331" s="14" customFormat="1">
      <c r="A331" s="14"/>
      <c r="B331" s="254"/>
      <c r="C331" s="255"/>
      <c r="D331" s="244" t="s">
        <v>172</v>
      </c>
      <c r="E331" s="256" t="s">
        <v>1</v>
      </c>
      <c r="F331" s="257" t="s">
        <v>2247</v>
      </c>
      <c r="G331" s="255"/>
      <c r="H331" s="256" t="s">
        <v>1</v>
      </c>
      <c r="I331" s="258"/>
      <c r="J331" s="255"/>
      <c r="K331" s="255"/>
      <c r="L331" s="259"/>
      <c r="M331" s="260"/>
      <c r="N331" s="261"/>
      <c r="O331" s="261"/>
      <c r="P331" s="261"/>
      <c r="Q331" s="261"/>
      <c r="R331" s="261"/>
      <c r="S331" s="261"/>
      <c r="T331" s="262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63" t="s">
        <v>172</v>
      </c>
      <c r="AU331" s="263" t="s">
        <v>83</v>
      </c>
      <c r="AV331" s="14" t="s">
        <v>81</v>
      </c>
      <c r="AW331" s="14" t="s">
        <v>31</v>
      </c>
      <c r="AX331" s="14" t="s">
        <v>12</v>
      </c>
      <c r="AY331" s="263" t="s">
        <v>164</v>
      </c>
    </row>
    <row r="332" s="13" customFormat="1">
      <c r="A332" s="13"/>
      <c r="B332" s="242"/>
      <c r="C332" s="243"/>
      <c r="D332" s="244" t="s">
        <v>172</v>
      </c>
      <c r="E332" s="245" t="s">
        <v>1</v>
      </c>
      <c r="F332" s="246" t="s">
        <v>2302</v>
      </c>
      <c r="G332" s="243"/>
      <c r="H332" s="247">
        <v>20.5062</v>
      </c>
      <c r="I332" s="248"/>
      <c r="J332" s="243"/>
      <c r="K332" s="243"/>
      <c r="L332" s="249"/>
      <c r="M332" s="250"/>
      <c r="N332" s="251"/>
      <c r="O332" s="251"/>
      <c r="P332" s="251"/>
      <c r="Q332" s="251"/>
      <c r="R332" s="251"/>
      <c r="S332" s="251"/>
      <c r="T332" s="252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53" t="s">
        <v>172</v>
      </c>
      <c r="AU332" s="253" t="s">
        <v>83</v>
      </c>
      <c r="AV332" s="13" t="s">
        <v>83</v>
      </c>
      <c r="AW332" s="13" t="s">
        <v>31</v>
      </c>
      <c r="AX332" s="13" t="s">
        <v>12</v>
      </c>
      <c r="AY332" s="253" t="s">
        <v>164</v>
      </c>
    </row>
    <row r="333" s="14" customFormat="1">
      <c r="A333" s="14"/>
      <c r="B333" s="254"/>
      <c r="C333" s="255"/>
      <c r="D333" s="244" t="s">
        <v>172</v>
      </c>
      <c r="E333" s="256" t="s">
        <v>1</v>
      </c>
      <c r="F333" s="257" t="s">
        <v>2010</v>
      </c>
      <c r="G333" s="255"/>
      <c r="H333" s="256" t="s">
        <v>1</v>
      </c>
      <c r="I333" s="258"/>
      <c r="J333" s="255"/>
      <c r="K333" s="255"/>
      <c r="L333" s="259"/>
      <c r="M333" s="260"/>
      <c r="N333" s="261"/>
      <c r="O333" s="261"/>
      <c r="P333" s="261"/>
      <c r="Q333" s="261"/>
      <c r="R333" s="261"/>
      <c r="S333" s="261"/>
      <c r="T333" s="26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63" t="s">
        <v>172</v>
      </c>
      <c r="AU333" s="263" t="s">
        <v>83</v>
      </c>
      <c r="AV333" s="14" t="s">
        <v>81</v>
      </c>
      <c r="AW333" s="14" t="s">
        <v>31</v>
      </c>
      <c r="AX333" s="14" t="s">
        <v>12</v>
      </c>
      <c r="AY333" s="263" t="s">
        <v>164</v>
      </c>
    </row>
    <row r="334" s="13" customFormat="1">
      <c r="A334" s="13"/>
      <c r="B334" s="242"/>
      <c r="C334" s="243"/>
      <c r="D334" s="244" t="s">
        <v>172</v>
      </c>
      <c r="E334" s="245" t="s">
        <v>1</v>
      </c>
      <c r="F334" s="246" t="s">
        <v>2288</v>
      </c>
      <c r="G334" s="243"/>
      <c r="H334" s="247">
        <v>-0.30393629999999999</v>
      </c>
      <c r="I334" s="248"/>
      <c r="J334" s="243"/>
      <c r="K334" s="243"/>
      <c r="L334" s="249"/>
      <c r="M334" s="250"/>
      <c r="N334" s="251"/>
      <c r="O334" s="251"/>
      <c r="P334" s="251"/>
      <c r="Q334" s="251"/>
      <c r="R334" s="251"/>
      <c r="S334" s="251"/>
      <c r="T334" s="252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T334" s="253" t="s">
        <v>172</v>
      </c>
      <c r="AU334" s="253" t="s">
        <v>83</v>
      </c>
      <c r="AV334" s="13" t="s">
        <v>83</v>
      </c>
      <c r="AW334" s="13" t="s">
        <v>31</v>
      </c>
      <c r="AX334" s="13" t="s">
        <v>12</v>
      </c>
      <c r="AY334" s="253" t="s">
        <v>164</v>
      </c>
    </row>
    <row r="335" s="14" customFormat="1">
      <c r="A335" s="14"/>
      <c r="B335" s="254"/>
      <c r="C335" s="255"/>
      <c r="D335" s="244" t="s">
        <v>172</v>
      </c>
      <c r="E335" s="256" t="s">
        <v>1</v>
      </c>
      <c r="F335" s="257" t="s">
        <v>2303</v>
      </c>
      <c r="G335" s="255"/>
      <c r="H335" s="256" t="s">
        <v>1</v>
      </c>
      <c r="I335" s="258"/>
      <c r="J335" s="255"/>
      <c r="K335" s="255"/>
      <c r="L335" s="259"/>
      <c r="M335" s="260"/>
      <c r="N335" s="261"/>
      <c r="O335" s="261"/>
      <c r="P335" s="261"/>
      <c r="Q335" s="261"/>
      <c r="R335" s="261"/>
      <c r="S335" s="261"/>
      <c r="T335" s="262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63" t="s">
        <v>172</v>
      </c>
      <c r="AU335" s="263" t="s">
        <v>83</v>
      </c>
      <c r="AV335" s="14" t="s">
        <v>81</v>
      </c>
      <c r="AW335" s="14" t="s">
        <v>31</v>
      </c>
      <c r="AX335" s="14" t="s">
        <v>12</v>
      </c>
      <c r="AY335" s="263" t="s">
        <v>164</v>
      </c>
    </row>
    <row r="336" s="13" customFormat="1">
      <c r="A336" s="13"/>
      <c r="B336" s="242"/>
      <c r="C336" s="243"/>
      <c r="D336" s="244" t="s">
        <v>172</v>
      </c>
      <c r="E336" s="245" t="s">
        <v>1</v>
      </c>
      <c r="F336" s="246" t="s">
        <v>2304</v>
      </c>
      <c r="G336" s="243"/>
      <c r="H336" s="247">
        <v>2.5564</v>
      </c>
      <c r="I336" s="248"/>
      <c r="J336" s="243"/>
      <c r="K336" s="243"/>
      <c r="L336" s="249"/>
      <c r="M336" s="250"/>
      <c r="N336" s="251"/>
      <c r="O336" s="251"/>
      <c r="P336" s="251"/>
      <c r="Q336" s="251"/>
      <c r="R336" s="251"/>
      <c r="S336" s="251"/>
      <c r="T336" s="252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53" t="s">
        <v>172</v>
      </c>
      <c r="AU336" s="253" t="s">
        <v>83</v>
      </c>
      <c r="AV336" s="13" t="s">
        <v>83</v>
      </c>
      <c r="AW336" s="13" t="s">
        <v>31</v>
      </c>
      <c r="AX336" s="13" t="s">
        <v>12</v>
      </c>
      <c r="AY336" s="253" t="s">
        <v>164</v>
      </c>
    </row>
    <row r="337" s="14" customFormat="1">
      <c r="A337" s="14"/>
      <c r="B337" s="254"/>
      <c r="C337" s="255"/>
      <c r="D337" s="244" t="s">
        <v>172</v>
      </c>
      <c r="E337" s="256" t="s">
        <v>1</v>
      </c>
      <c r="F337" s="257" t="s">
        <v>2010</v>
      </c>
      <c r="G337" s="255"/>
      <c r="H337" s="256" t="s">
        <v>1</v>
      </c>
      <c r="I337" s="258"/>
      <c r="J337" s="255"/>
      <c r="K337" s="255"/>
      <c r="L337" s="259"/>
      <c r="M337" s="260"/>
      <c r="N337" s="261"/>
      <c r="O337" s="261"/>
      <c r="P337" s="261"/>
      <c r="Q337" s="261"/>
      <c r="R337" s="261"/>
      <c r="S337" s="261"/>
      <c r="T337" s="26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63" t="s">
        <v>172</v>
      </c>
      <c r="AU337" s="263" t="s">
        <v>83</v>
      </c>
      <c r="AV337" s="14" t="s">
        <v>81</v>
      </c>
      <c r="AW337" s="14" t="s">
        <v>31</v>
      </c>
      <c r="AX337" s="14" t="s">
        <v>12</v>
      </c>
      <c r="AY337" s="263" t="s">
        <v>164</v>
      </c>
    </row>
    <row r="338" s="13" customFormat="1">
      <c r="A338" s="13"/>
      <c r="B338" s="242"/>
      <c r="C338" s="243"/>
      <c r="D338" s="244" t="s">
        <v>172</v>
      </c>
      <c r="E338" s="245" t="s">
        <v>1</v>
      </c>
      <c r="F338" s="246" t="s">
        <v>2305</v>
      </c>
      <c r="G338" s="243"/>
      <c r="H338" s="247">
        <v>-0.0056268799999999999</v>
      </c>
      <c r="I338" s="248"/>
      <c r="J338" s="243"/>
      <c r="K338" s="243"/>
      <c r="L338" s="249"/>
      <c r="M338" s="250"/>
      <c r="N338" s="251"/>
      <c r="O338" s="251"/>
      <c r="P338" s="251"/>
      <c r="Q338" s="251"/>
      <c r="R338" s="251"/>
      <c r="S338" s="251"/>
      <c r="T338" s="252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53" t="s">
        <v>172</v>
      </c>
      <c r="AU338" s="253" t="s">
        <v>83</v>
      </c>
      <c r="AV338" s="13" t="s">
        <v>83</v>
      </c>
      <c r="AW338" s="13" t="s">
        <v>31</v>
      </c>
      <c r="AX338" s="13" t="s">
        <v>12</v>
      </c>
      <c r="AY338" s="253" t="s">
        <v>164</v>
      </c>
    </row>
    <row r="339" s="15" customFormat="1">
      <c r="A339" s="15"/>
      <c r="B339" s="264"/>
      <c r="C339" s="265"/>
      <c r="D339" s="244" t="s">
        <v>172</v>
      </c>
      <c r="E339" s="266" t="s">
        <v>1</v>
      </c>
      <c r="F339" s="267" t="s">
        <v>180</v>
      </c>
      <c r="G339" s="265"/>
      <c r="H339" s="268">
        <v>70.976431969999993</v>
      </c>
      <c r="I339" s="269"/>
      <c r="J339" s="265"/>
      <c r="K339" s="265"/>
      <c r="L339" s="270"/>
      <c r="M339" s="271"/>
      <c r="N339" s="272"/>
      <c r="O339" s="272"/>
      <c r="P339" s="272"/>
      <c r="Q339" s="272"/>
      <c r="R339" s="272"/>
      <c r="S339" s="272"/>
      <c r="T339" s="273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T339" s="274" t="s">
        <v>172</v>
      </c>
      <c r="AU339" s="274" t="s">
        <v>83</v>
      </c>
      <c r="AV339" s="15" t="s">
        <v>170</v>
      </c>
      <c r="AW339" s="15" t="s">
        <v>31</v>
      </c>
      <c r="AX339" s="15" t="s">
        <v>81</v>
      </c>
      <c r="AY339" s="274" t="s">
        <v>164</v>
      </c>
    </row>
    <row r="340" s="13" customFormat="1">
      <c r="A340" s="13"/>
      <c r="B340" s="242"/>
      <c r="C340" s="243"/>
      <c r="D340" s="244" t="s">
        <v>172</v>
      </c>
      <c r="E340" s="243"/>
      <c r="F340" s="246" t="s">
        <v>2309</v>
      </c>
      <c r="G340" s="243"/>
      <c r="H340" s="247">
        <v>113.562288</v>
      </c>
      <c r="I340" s="248"/>
      <c r="J340" s="243"/>
      <c r="K340" s="243"/>
      <c r="L340" s="249"/>
      <c r="M340" s="250"/>
      <c r="N340" s="251"/>
      <c r="O340" s="251"/>
      <c r="P340" s="251"/>
      <c r="Q340" s="251"/>
      <c r="R340" s="251"/>
      <c r="S340" s="251"/>
      <c r="T340" s="252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T340" s="253" t="s">
        <v>172</v>
      </c>
      <c r="AU340" s="253" t="s">
        <v>83</v>
      </c>
      <c r="AV340" s="13" t="s">
        <v>83</v>
      </c>
      <c r="AW340" s="13" t="s">
        <v>4</v>
      </c>
      <c r="AX340" s="13" t="s">
        <v>81</v>
      </c>
      <c r="AY340" s="253" t="s">
        <v>164</v>
      </c>
    </row>
    <row r="341" s="12" customFormat="1" ht="22.8" customHeight="1">
      <c r="A341" s="12"/>
      <c r="B341" s="212"/>
      <c r="C341" s="213"/>
      <c r="D341" s="214" t="s">
        <v>73</v>
      </c>
      <c r="E341" s="226" t="s">
        <v>170</v>
      </c>
      <c r="F341" s="226" t="s">
        <v>532</v>
      </c>
      <c r="G341" s="213"/>
      <c r="H341" s="213"/>
      <c r="I341" s="216"/>
      <c r="J341" s="227">
        <f>BK341</f>
        <v>0</v>
      </c>
      <c r="K341" s="213"/>
      <c r="L341" s="218"/>
      <c r="M341" s="219"/>
      <c r="N341" s="220"/>
      <c r="O341" s="220"/>
      <c r="P341" s="221">
        <f>SUM(P342:P367)</f>
        <v>0</v>
      </c>
      <c r="Q341" s="220"/>
      <c r="R341" s="221">
        <f>SUM(R342:R367)</f>
        <v>35.751673750000002</v>
      </c>
      <c r="S341" s="220"/>
      <c r="T341" s="222">
        <f>SUM(T342:T367)</f>
        <v>0</v>
      </c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R341" s="223" t="s">
        <v>81</v>
      </c>
      <c r="AT341" s="224" t="s">
        <v>73</v>
      </c>
      <c r="AU341" s="224" t="s">
        <v>81</v>
      </c>
      <c r="AY341" s="223" t="s">
        <v>164</v>
      </c>
      <c r="BK341" s="225">
        <f>SUM(BK342:BK367)</f>
        <v>0</v>
      </c>
    </row>
    <row r="342" s="2" customFormat="1" ht="16.5" customHeight="1">
      <c r="A342" s="39"/>
      <c r="B342" s="40"/>
      <c r="C342" s="228" t="s">
        <v>383</v>
      </c>
      <c r="D342" s="228" t="s">
        <v>166</v>
      </c>
      <c r="E342" s="229" t="s">
        <v>534</v>
      </c>
      <c r="F342" s="230" t="s">
        <v>535</v>
      </c>
      <c r="G342" s="231" t="s">
        <v>269</v>
      </c>
      <c r="H342" s="232">
        <v>18.579000000000001</v>
      </c>
      <c r="I342" s="233"/>
      <c r="J342" s="234">
        <f>ROUND(I342*H342,2)</f>
        <v>0</v>
      </c>
      <c r="K342" s="235"/>
      <c r="L342" s="45"/>
      <c r="M342" s="236" t="s">
        <v>1</v>
      </c>
      <c r="N342" s="237" t="s">
        <v>39</v>
      </c>
      <c r="O342" s="92"/>
      <c r="P342" s="238">
        <f>O342*H342</f>
        <v>0</v>
      </c>
      <c r="Q342" s="238">
        <v>1.8907700000000001</v>
      </c>
      <c r="R342" s="238">
        <f>Q342*H342</f>
        <v>35.128615830000001</v>
      </c>
      <c r="S342" s="238">
        <v>0</v>
      </c>
      <c r="T342" s="239">
        <f>S342*H342</f>
        <v>0</v>
      </c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R342" s="240" t="s">
        <v>170</v>
      </c>
      <c r="AT342" s="240" t="s">
        <v>166</v>
      </c>
      <c r="AU342" s="240" t="s">
        <v>83</v>
      </c>
      <c r="AY342" s="18" t="s">
        <v>164</v>
      </c>
      <c r="BE342" s="241">
        <f>IF(N342="základní",J342,0)</f>
        <v>0</v>
      </c>
      <c r="BF342" s="241">
        <f>IF(N342="snížená",J342,0)</f>
        <v>0</v>
      </c>
      <c r="BG342" s="241">
        <f>IF(N342="zákl. přenesená",J342,0)</f>
        <v>0</v>
      </c>
      <c r="BH342" s="241">
        <f>IF(N342="sníž. přenesená",J342,0)</f>
        <v>0</v>
      </c>
      <c r="BI342" s="241">
        <f>IF(N342="nulová",J342,0)</f>
        <v>0</v>
      </c>
      <c r="BJ342" s="18" t="s">
        <v>81</v>
      </c>
      <c r="BK342" s="241">
        <f>ROUND(I342*H342,2)</f>
        <v>0</v>
      </c>
      <c r="BL342" s="18" t="s">
        <v>170</v>
      </c>
      <c r="BM342" s="240" t="s">
        <v>2310</v>
      </c>
    </row>
    <row r="343" s="14" customFormat="1">
      <c r="A343" s="14"/>
      <c r="B343" s="254"/>
      <c r="C343" s="255"/>
      <c r="D343" s="244" t="s">
        <v>172</v>
      </c>
      <c r="E343" s="256" t="s">
        <v>1</v>
      </c>
      <c r="F343" s="257" t="s">
        <v>2245</v>
      </c>
      <c r="G343" s="255"/>
      <c r="H343" s="256" t="s">
        <v>1</v>
      </c>
      <c r="I343" s="258"/>
      <c r="J343" s="255"/>
      <c r="K343" s="255"/>
      <c r="L343" s="259"/>
      <c r="M343" s="260"/>
      <c r="N343" s="261"/>
      <c r="O343" s="261"/>
      <c r="P343" s="261"/>
      <c r="Q343" s="261"/>
      <c r="R343" s="261"/>
      <c r="S343" s="261"/>
      <c r="T343" s="262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63" t="s">
        <v>172</v>
      </c>
      <c r="AU343" s="263" t="s">
        <v>83</v>
      </c>
      <c r="AV343" s="14" t="s">
        <v>81</v>
      </c>
      <c r="AW343" s="14" t="s">
        <v>31</v>
      </c>
      <c r="AX343" s="14" t="s">
        <v>12</v>
      </c>
      <c r="AY343" s="263" t="s">
        <v>164</v>
      </c>
    </row>
    <row r="344" s="13" customFormat="1">
      <c r="A344" s="13"/>
      <c r="B344" s="242"/>
      <c r="C344" s="243"/>
      <c r="D344" s="244" t="s">
        <v>172</v>
      </c>
      <c r="E344" s="245" t="s">
        <v>1</v>
      </c>
      <c r="F344" s="246" t="s">
        <v>2311</v>
      </c>
      <c r="G344" s="243"/>
      <c r="H344" s="247">
        <v>12.551</v>
      </c>
      <c r="I344" s="248"/>
      <c r="J344" s="243"/>
      <c r="K344" s="243"/>
      <c r="L344" s="249"/>
      <c r="M344" s="250"/>
      <c r="N344" s="251"/>
      <c r="O344" s="251"/>
      <c r="P344" s="251"/>
      <c r="Q344" s="251"/>
      <c r="R344" s="251"/>
      <c r="S344" s="251"/>
      <c r="T344" s="252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53" t="s">
        <v>172</v>
      </c>
      <c r="AU344" s="253" t="s">
        <v>83</v>
      </c>
      <c r="AV344" s="13" t="s">
        <v>83</v>
      </c>
      <c r="AW344" s="13" t="s">
        <v>31</v>
      </c>
      <c r="AX344" s="13" t="s">
        <v>12</v>
      </c>
      <c r="AY344" s="253" t="s">
        <v>164</v>
      </c>
    </row>
    <row r="345" s="14" customFormat="1">
      <c r="A345" s="14"/>
      <c r="B345" s="254"/>
      <c r="C345" s="255"/>
      <c r="D345" s="244" t="s">
        <v>172</v>
      </c>
      <c r="E345" s="256" t="s">
        <v>1</v>
      </c>
      <c r="F345" s="257" t="s">
        <v>2247</v>
      </c>
      <c r="G345" s="255"/>
      <c r="H345" s="256" t="s">
        <v>1</v>
      </c>
      <c r="I345" s="258"/>
      <c r="J345" s="255"/>
      <c r="K345" s="255"/>
      <c r="L345" s="259"/>
      <c r="M345" s="260"/>
      <c r="N345" s="261"/>
      <c r="O345" s="261"/>
      <c r="P345" s="261"/>
      <c r="Q345" s="261"/>
      <c r="R345" s="261"/>
      <c r="S345" s="261"/>
      <c r="T345" s="262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63" t="s">
        <v>172</v>
      </c>
      <c r="AU345" s="263" t="s">
        <v>83</v>
      </c>
      <c r="AV345" s="14" t="s">
        <v>81</v>
      </c>
      <c r="AW345" s="14" t="s">
        <v>31</v>
      </c>
      <c r="AX345" s="14" t="s">
        <v>12</v>
      </c>
      <c r="AY345" s="263" t="s">
        <v>164</v>
      </c>
    </row>
    <row r="346" s="13" customFormat="1">
      <c r="A346" s="13"/>
      <c r="B346" s="242"/>
      <c r="C346" s="243"/>
      <c r="D346" s="244" t="s">
        <v>172</v>
      </c>
      <c r="E346" s="245" t="s">
        <v>1</v>
      </c>
      <c r="F346" s="246" t="s">
        <v>2312</v>
      </c>
      <c r="G346" s="243"/>
      <c r="H346" s="247">
        <v>5.258</v>
      </c>
      <c r="I346" s="248"/>
      <c r="J346" s="243"/>
      <c r="K346" s="243"/>
      <c r="L346" s="249"/>
      <c r="M346" s="250"/>
      <c r="N346" s="251"/>
      <c r="O346" s="251"/>
      <c r="P346" s="251"/>
      <c r="Q346" s="251"/>
      <c r="R346" s="251"/>
      <c r="S346" s="251"/>
      <c r="T346" s="252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T346" s="253" t="s">
        <v>172</v>
      </c>
      <c r="AU346" s="253" t="s">
        <v>83</v>
      </c>
      <c r="AV346" s="13" t="s">
        <v>83</v>
      </c>
      <c r="AW346" s="13" t="s">
        <v>31</v>
      </c>
      <c r="AX346" s="13" t="s">
        <v>12</v>
      </c>
      <c r="AY346" s="253" t="s">
        <v>164</v>
      </c>
    </row>
    <row r="347" s="14" customFormat="1">
      <c r="A347" s="14"/>
      <c r="B347" s="254"/>
      <c r="C347" s="255"/>
      <c r="D347" s="244" t="s">
        <v>172</v>
      </c>
      <c r="E347" s="256" t="s">
        <v>1</v>
      </c>
      <c r="F347" s="257" t="s">
        <v>2303</v>
      </c>
      <c r="G347" s="255"/>
      <c r="H347" s="256" t="s">
        <v>1</v>
      </c>
      <c r="I347" s="258"/>
      <c r="J347" s="255"/>
      <c r="K347" s="255"/>
      <c r="L347" s="259"/>
      <c r="M347" s="260"/>
      <c r="N347" s="261"/>
      <c r="O347" s="261"/>
      <c r="P347" s="261"/>
      <c r="Q347" s="261"/>
      <c r="R347" s="261"/>
      <c r="S347" s="261"/>
      <c r="T347" s="262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63" t="s">
        <v>172</v>
      </c>
      <c r="AU347" s="263" t="s">
        <v>83</v>
      </c>
      <c r="AV347" s="14" t="s">
        <v>81</v>
      </c>
      <c r="AW347" s="14" t="s">
        <v>31</v>
      </c>
      <c r="AX347" s="14" t="s">
        <v>12</v>
      </c>
      <c r="AY347" s="263" t="s">
        <v>164</v>
      </c>
    </row>
    <row r="348" s="13" customFormat="1">
      <c r="A348" s="13"/>
      <c r="B348" s="242"/>
      <c r="C348" s="243"/>
      <c r="D348" s="244" t="s">
        <v>172</v>
      </c>
      <c r="E348" s="245" t="s">
        <v>1</v>
      </c>
      <c r="F348" s="246" t="s">
        <v>2313</v>
      </c>
      <c r="G348" s="243"/>
      <c r="H348" s="247">
        <v>0.77000000000000002</v>
      </c>
      <c r="I348" s="248"/>
      <c r="J348" s="243"/>
      <c r="K348" s="243"/>
      <c r="L348" s="249"/>
      <c r="M348" s="250"/>
      <c r="N348" s="251"/>
      <c r="O348" s="251"/>
      <c r="P348" s="251"/>
      <c r="Q348" s="251"/>
      <c r="R348" s="251"/>
      <c r="S348" s="251"/>
      <c r="T348" s="252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53" t="s">
        <v>172</v>
      </c>
      <c r="AU348" s="253" t="s">
        <v>83</v>
      </c>
      <c r="AV348" s="13" t="s">
        <v>83</v>
      </c>
      <c r="AW348" s="13" t="s">
        <v>31</v>
      </c>
      <c r="AX348" s="13" t="s">
        <v>12</v>
      </c>
      <c r="AY348" s="253" t="s">
        <v>164</v>
      </c>
    </row>
    <row r="349" s="15" customFormat="1">
      <c r="A349" s="15"/>
      <c r="B349" s="264"/>
      <c r="C349" s="265"/>
      <c r="D349" s="244" t="s">
        <v>172</v>
      </c>
      <c r="E349" s="266" t="s">
        <v>1</v>
      </c>
      <c r="F349" s="267" t="s">
        <v>180</v>
      </c>
      <c r="G349" s="265"/>
      <c r="H349" s="268">
        <v>18.579000000000001</v>
      </c>
      <c r="I349" s="269"/>
      <c r="J349" s="265"/>
      <c r="K349" s="265"/>
      <c r="L349" s="270"/>
      <c r="M349" s="271"/>
      <c r="N349" s="272"/>
      <c r="O349" s="272"/>
      <c r="P349" s="272"/>
      <c r="Q349" s="272"/>
      <c r="R349" s="272"/>
      <c r="S349" s="272"/>
      <c r="T349" s="273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T349" s="274" t="s">
        <v>172</v>
      </c>
      <c r="AU349" s="274" t="s">
        <v>83</v>
      </c>
      <c r="AV349" s="15" t="s">
        <v>170</v>
      </c>
      <c r="AW349" s="15" t="s">
        <v>31</v>
      </c>
      <c r="AX349" s="15" t="s">
        <v>81</v>
      </c>
      <c r="AY349" s="274" t="s">
        <v>164</v>
      </c>
    </row>
    <row r="350" s="2" customFormat="1" ht="33" customHeight="1">
      <c r="A350" s="39"/>
      <c r="B350" s="40"/>
      <c r="C350" s="228" t="s">
        <v>387</v>
      </c>
      <c r="D350" s="228" t="s">
        <v>166</v>
      </c>
      <c r="E350" s="229" t="s">
        <v>1157</v>
      </c>
      <c r="F350" s="230" t="s">
        <v>1158</v>
      </c>
      <c r="G350" s="231" t="s">
        <v>269</v>
      </c>
      <c r="H350" s="232">
        <v>0.25600000000000001</v>
      </c>
      <c r="I350" s="233"/>
      <c r="J350" s="234">
        <f>ROUND(I350*H350,2)</f>
        <v>0</v>
      </c>
      <c r="K350" s="235"/>
      <c r="L350" s="45"/>
      <c r="M350" s="236" t="s">
        <v>1</v>
      </c>
      <c r="N350" s="237" t="s">
        <v>39</v>
      </c>
      <c r="O350" s="92"/>
      <c r="P350" s="238">
        <f>O350*H350</f>
        <v>0</v>
      </c>
      <c r="Q350" s="238">
        <v>2.3010199999999998</v>
      </c>
      <c r="R350" s="238">
        <f>Q350*H350</f>
        <v>0.58906111999999999</v>
      </c>
      <c r="S350" s="238">
        <v>0</v>
      </c>
      <c r="T350" s="239">
        <f>S350*H350</f>
        <v>0</v>
      </c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R350" s="240" t="s">
        <v>170</v>
      </c>
      <c r="AT350" s="240" t="s">
        <v>166</v>
      </c>
      <c r="AU350" s="240" t="s">
        <v>83</v>
      </c>
      <c r="AY350" s="18" t="s">
        <v>164</v>
      </c>
      <c r="BE350" s="241">
        <f>IF(N350="základní",J350,0)</f>
        <v>0</v>
      </c>
      <c r="BF350" s="241">
        <f>IF(N350="snížená",J350,0)</f>
        <v>0</v>
      </c>
      <c r="BG350" s="241">
        <f>IF(N350="zákl. přenesená",J350,0)</f>
        <v>0</v>
      </c>
      <c r="BH350" s="241">
        <f>IF(N350="sníž. přenesená",J350,0)</f>
        <v>0</v>
      </c>
      <c r="BI350" s="241">
        <f>IF(N350="nulová",J350,0)</f>
        <v>0</v>
      </c>
      <c r="BJ350" s="18" t="s">
        <v>81</v>
      </c>
      <c r="BK350" s="241">
        <f>ROUND(I350*H350,2)</f>
        <v>0</v>
      </c>
      <c r="BL350" s="18" t="s">
        <v>170</v>
      </c>
      <c r="BM350" s="240" t="s">
        <v>2314</v>
      </c>
    </row>
    <row r="351" s="14" customFormat="1">
      <c r="A351" s="14"/>
      <c r="B351" s="254"/>
      <c r="C351" s="255"/>
      <c r="D351" s="244" t="s">
        <v>172</v>
      </c>
      <c r="E351" s="256" t="s">
        <v>1</v>
      </c>
      <c r="F351" s="257" t="s">
        <v>2245</v>
      </c>
      <c r="G351" s="255"/>
      <c r="H351" s="256" t="s">
        <v>1</v>
      </c>
      <c r="I351" s="258"/>
      <c r="J351" s="255"/>
      <c r="K351" s="255"/>
      <c r="L351" s="259"/>
      <c r="M351" s="260"/>
      <c r="N351" s="261"/>
      <c r="O351" s="261"/>
      <c r="P351" s="261"/>
      <c r="Q351" s="261"/>
      <c r="R351" s="261"/>
      <c r="S351" s="261"/>
      <c r="T351" s="26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63" t="s">
        <v>172</v>
      </c>
      <c r="AU351" s="263" t="s">
        <v>83</v>
      </c>
      <c r="AV351" s="14" t="s">
        <v>81</v>
      </c>
      <c r="AW351" s="14" t="s">
        <v>31</v>
      </c>
      <c r="AX351" s="14" t="s">
        <v>12</v>
      </c>
      <c r="AY351" s="263" t="s">
        <v>164</v>
      </c>
    </row>
    <row r="352" s="13" customFormat="1">
      <c r="A352" s="13"/>
      <c r="B352" s="242"/>
      <c r="C352" s="243"/>
      <c r="D352" s="244" t="s">
        <v>172</v>
      </c>
      <c r="E352" s="245" t="s">
        <v>1</v>
      </c>
      <c r="F352" s="246" t="s">
        <v>2315</v>
      </c>
      <c r="G352" s="243"/>
      <c r="H352" s="247">
        <v>0.064000000000000001</v>
      </c>
      <c r="I352" s="248"/>
      <c r="J352" s="243"/>
      <c r="K352" s="243"/>
      <c r="L352" s="249"/>
      <c r="M352" s="250"/>
      <c r="N352" s="251"/>
      <c r="O352" s="251"/>
      <c r="P352" s="251"/>
      <c r="Q352" s="251"/>
      <c r="R352" s="251"/>
      <c r="S352" s="251"/>
      <c r="T352" s="252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53" t="s">
        <v>172</v>
      </c>
      <c r="AU352" s="253" t="s">
        <v>83</v>
      </c>
      <c r="AV352" s="13" t="s">
        <v>83</v>
      </c>
      <c r="AW352" s="13" t="s">
        <v>31</v>
      </c>
      <c r="AX352" s="13" t="s">
        <v>12</v>
      </c>
      <c r="AY352" s="253" t="s">
        <v>164</v>
      </c>
    </row>
    <row r="353" s="14" customFormat="1">
      <c r="A353" s="14"/>
      <c r="B353" s="254"/>
      <c r="C353" s="255"/>
      <c r="D353" s="244" t="s">
        <v>172</v>
      </c>
      <c r="E353" s="256" t="s">
        <v>1</v>
      </c>
      <c r="F353" s="257" t="s">
        <v>2247</v>
      </c>
      <c r="G353" s="255"/>
      <c r="H353" s="256" t="s">
        <v>1</v>
      </c>
      <c r="I353" s="258"/>
      <c r="J353" s="255"/>
      <c r="K353" s="255"/>
      <c r="L353" s="259"/>
      <c r="M353" s="260"/>
      <c r="N353" s="261"/>
      <c r="O353" s="261"/>
      <c r="P353" s="261"/>
      <c r="Q353" s="261"/>
      <c r="R353" s="261"/>
      <c r="S353" s="261"/>
      <c r="T353" s="262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63" t="s">
        <v>172</v>
      </c>
      <c r="AU353" s="263" t="s">
        <v>83</v>
      </c>
      <c r="AV353" s="14" t="s">
        <v>81</v>
      </c>
      <c r="AW353" s="14" t="s">
        <v>31</v>
      </c>
      <c r="AX353" s="14" t="s">
        <v>12</v>
      </c>
      <c r="AY353" s="263" t="s">
        <v>164</v>
      </c>
    </row>
    <row r="354" s="13" customFormat="1">
      <c r="A354" s="13"/>
      <c r="B354" s="242"/>
      <c r="C354" s="243"/>
      <c r="D354" s="244" t="s">
        <v>172</v>
      </c>
      <c r="E354" s="245" t="s">
        <v>1</v>
      </c>
      <c r="F354" s="246" t="s">
        <v>2316</v>
      </c>
      <c r="G354" s="243"/>
      <c r="H354" s="247">
        <v>0.192</v>
      </c>
      <c r="I354" s="248"/>
      <c r="J354" s="243"/>
      <c r="K354" s="243"/>
      <c r="L354" s="249"/>
      <c r="M354" s="250"/>
      <c r="N354" s="251"/>
      <c r="O354" s="251"/>
      <c r="P354" s="251"/>
      <c r="Q354" s="251"/>
      <c r="R354" s="251"/>
      <c r="S354" s="251"/>
      <c r="T354" s="252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T354" s="253" t="s">
        <v>172</v>
      </c>
      <c r="AU354" s="253" t="s">
        <v>83</v>
      </c>
      <c r="AV354" s="13" t="s">
        <v>83</v>
      </c>
      <c r="AW354" s="13" t="s">
        <v>31</v>
      </c>
      <c r="AX354" s="13" t="s">
        <v>12</v>
      </c>
      <c r="AY354" s="253" t="s">
        <v>164</v>
      </c>
    </row>
    <row r="355" s="15" customFormat="1">
      <c r="A355" s="15"/>
      <c r="B355" s="264"/>
      <c r="C355" s="265"/>
      <c r="D355" s="244" t="s">
        <v>172</v>
      </c>
      <c r="E355" s="266" t="s">
        <v>1</v>
      </c>
      <c r="F355" s="267" t="s">
        <v>180</v>
      </c>
      <c r="G355" s="265"/>
      <c r="H355" s="268">
        <v>0.25600000000000001</v>
      </c>
      <c r="I355" s="269"/>
      <c r="J355" s="265"/>
      <c r="K355" s="265"/>
      <c r="L355" s="270"/>
      <c r="M355" s="271"/>
      <c r="N355" s="272"/>
      <c r="O355" s="272"/>
      <c r="P355" s="272"/>
      <c r="Q355" s="272"/>
      <c r="R355" s="272"/>
      <c r="S355" s="272"/>
      <c r="T355" s="273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T355" s="274" t="s">
        <v>172</v>
      </c>
      <c r="AU355" s="274" t="s">
        <v>83</v>
      </c>
      <c r="AV355" s="15" t="s">
        <v>170</v>
      </c>
      <c r="AW355" s="15" t="s">
        <v>31</v>
      </c>
      <c r="AX355" s="15" t="s">
        <v>81</v>
      </c>
      <c r="AY355" s="274" t="s">
        <v>164</v>
      </c>
    </row>
    <row r="356" s="2" customFormat="1" ht="24.15" customHeight="1">
      <c r="A356" s="39"/>
      <c r="B356" s="40"/>
      <c r="C356" s="228" t="s">
        <v>391</v>
      </c>
      <c r="D356" s="228" t="s">
        <v>166</v>
      </c>
      <c r="E356" s="229" t="s">
        <v>1174</v>
      </c>
      <c r="F356" s="230" t="s">
        <v>1175</v>
      </c>
      <c r="G356" s="231" t="s">
        <v>169</v>
      </c>
      <c r="H356" s="232">
        <v>2.5600000000000001</v>
      </c>
      <c r="I356" s="233"/>
      <c r="J356" s="234">
        <f>ROUND(I356*H356,2)</f>
        <v>0</v>
      </c>
      <c r="K356" s="235"/>
      <c r="L356" s="45"/>
      <c r="M356" s="236" t="s">
        <v>1</v>
      </c>
      <c r="N356" s="237" t="s">
        <v>39</v>
      </c>
      <c r="O356" s="92"/>
      <c r="P356" s="238">
        <f>O356*H356</f>
        <v>0</v>
      </c>
      <c r="Q356" s="238">
        <v>0.01328</v>
      </c>
      <c r="R356" s="238">
        <f>Q356*H356</f>
        <v>0.033996800000000001</v>
      </c>
      <c r="S356" s="238">
        <v>0</v>
      </c>
      <c r="T356" s="239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40" t="s">
        <v>170</v>
      </c>
      <c r="AT356" s="240" t="s">
        <v>166</v>
      </c>
      <c r="AU356" s="240" t="s">
        <v>83</v>
      </c>
      <c r="AY356" s="18" t="s">
        <v>164</v>
      </c>
      <c r="BE356" s="241">
        <f>IF(N356="základní",J356,0)</f>
        <v>0</v>
      </c>
      <c r="BF356" s="241">
        <f>IF(N356="snížená",J356,0)</f>
        <v>0</v>
      </c>
      <c r="BG356" s="241">
        <f>IF(N356="zákl. přenesená",J356,0)</f>
        <v>0</v>
      </c>
      <c r="BH356" s="241">
        <f>IF(N356="sníž. přenesená",J356,0)</f>
        <v>0</v>
      </c>
      <c r="BI356" s="241">
        <f>IF(N356="nulová",J356,0)</f>
        <v>0</v>
      </c>
      <c r="BJ356" s="18" t="s">
        <v>81</v>
      </c>
      <c r="BK356" s="241">
        <f>ROUND(I356*H356,2)</f>
        <v>0</v>
      </c>
      <c r="BL356" s="18" t="s">
        <v>170</v>
      </c>
      <c r="BM356" s="240" t="s">
        <v>2317</v>
      </c>
    </row>
    <row r="357" s="14" customFormat="1">
      <c r="A357" s="14"/>
      <c r="B357" s="254"/>
      <c r="C357" s="255"/>
      <c r="D357" s="244" t="s">
        <v>172</v>
      </c>
      <c r="E357" s="256" t="s">
        <v>1</v>
      </c>
      <c r="F357" s="257" t="s">
        <v>2245</v>
      </c>
      <c r="G357" s="255"/>
      <c r="H357" s="256" t="s">
        <v>1</v>
      </c>
      <c r="I357" s="258"/>
      <c r="J357" s="255"/>
      <c r="K357" s="255"/>
      <c r="L357" s="259"/>
      <c r="M357" s="260"/>
      <c r="N357" s="261"/>
      <c r="O357" s="261"/>
      <c r="P357" s="261"/>
      <c r="Q357" s="261"/>
      <c r="R357" s="261"/>
      <c r="S357" s="261"/>
      <c r="T357" s="262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63" t="s">
        <v>172</v>
      </c>
      <c r="AU357" s="263" t="s">
        <v>83</v>
      </c>
      <c r="AV357" s="14" t="s">
        <v>81</v>
      </c>
      <c r="AW357" s="14" t="s">
        <v>31</v>
      </c>
      <c r="AX357" s="14" t="s">
        <v>12</v>
      </c>
      <c r="AY357" s="263" t="s">
        <v>164</v>
      </c>
    </row>
    <row r="358" s="13" customFormat="1">
      <c r="A358" s="13"/>
      <c r="B358" s="242"/>
      <c r="C358" s="243"/>
      <c r="D358" s="244" t="s">
        <v>172</v>
      </c>
      <c r="E358" s="245" t="s">
        <v>1</v>
      </c>
      <c r="F358" s="246" t="s">
        <v>2318</v>
      </c>
      <c r="G358" s="243"/>
      <c r="H358" s="247">
        <v>0.64000000000000001</v>
      </c>
      <c r="I358" s="248"/>
      <c r="J358" s="243"/>
      <c r="K358" s="243"/>
      <c r="L358" s="249"/>
      <c r="M358" s="250"/>
      <c r="N358" s="251"/>
      <c r="O358" s="251"/>
      <c r="P358" s="251"/>
      <c r="Q358" s="251"/>
      <c r="R358" s="251"/>
      <c r="S358" s="251"/>
      <c r="T358" s="252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53" t="s">
        <v>172</v>
      </c>
      <c r="AU358" s="253" t="s">
        <v>83</v>
      </c>
      <c r="AV358" s="13" t="s">
        <v>83</v>
      </c>
      <c r="AW358" s="13" t="s">
        <v>31</v>
      </c>
      <c r="AX358" s="13" t="s">
        <v>12</v>
      </c>
      <c r="AY358" s="253" t="s">
        <v>164</v>
      </c>
    </row>
    <row r="359" s="14" customFormat="1">
      <c r="A359" s="14"/>
      <c r="B359" s="254"/>
      <c r="C359" s="255"/>
      <c r="D359" s="244" t="s">
        <v>172</v>
      </c>
      <c r="E359" s="256" t="s">
        <v>1</v>
      </c>
      <c r="F359" s="257" t="s">
        <v>2247</v>
      </c>
      <c r="G359" s="255"/>
      <c r="H359" s="256" t="s">
        <v>1</v>
      </c>
      <c r="I359" s="258"/>
      <c r="J359" s="255"/>
      <c r="K359" s="255"/>
      <c r="L359" s="259"/>
      <c r="M359" s="260"/>
      <c r="N359" s="261"/>
      <c r="O359" s="261"/>
      <c r="P359" s="261"/>
      <c r="Q359" s="261"/>
      <c r="R359" s="261"/>
      <c r="S359" s="261"/>
      <c r="T359" s="262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63" t="s">
        <v>172</v>
      </c>
      <c r="AU359" s="263" t="s">
        <v>83</v>
      </c>
      <c r="AV359" s="14" t="s">
        <v>81</v>
      </c>
      <c r="AW359" s="14" t="s">
        <v>31</v>
      </c>
      <c r="AX359" s="14" t="s">
        <v>12</v>
      </c>
      <c r="AY359" s="263" t="s">
        <v>164</v>
      </c>
    </row>
    <row r="360" s="13" customFormat="1">
      <c r="A360" s="13"/>
      <c r="B360" s="242"/>
      <c r="C360" s="243"/>
      <c r="D360" s="244" t="s">
        <v>172</v>
      </c>
      <c r="E360" s="245" t="s">
        <v>1</v>
      </c>
      <c r="F360" s="246" t="s">
        <v>2319</v>
      </c>
      <c r="G360" s="243"/>
      <c r="H360" s="247">
        <v>1.9199999999999999</v>
      </c>
      <c r="I360" s="248"/>
      <c r="J360" s="243"/>
      <c r="K360" s="243"/>
      <c r="L360" s="249"/>
      <c r="M360" s="250"/>
      <c r="N360" s="251"/>
      <c r="O360" s="251"/>
      <c r="P360" s="251"/>
      <c r="Q360" s="251"/>
      <c r="R360" s="251"/>
      <c r="S360" s="251"/>
      <c r="T360" s="252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T360" s="253" t="s">
        <v>172</v>
      </c>
      <c r="AU360" s="253" t="s">
        <v>83</v>
      </c>
      <c r="AV360" s="13" t="s">
        <v>83</v>
      </c>
      <c r="AW360" s="13" t="s">
        <v>31</v>
      </c>
      <c r="AX360" s="13" t="s">
        <v>12</v>
      </c>
      <c r="AY360" s="253" t="s">
        <v>164</v>
      </c>
    </row>
    <row r="361" s="15" customFormat="1">
      <c r="A361" s="15"/>
      <c r="B361" s="264"/>
      <c r="C361" s="265"/>
      <c r="D361" s="244" t="s">
        <v>172</v>
      </c>
      <c r="E361" s="266" t="s">
        <v>1</v>
      </c>
      <c r="F361" s="267" t="s">
        <v>180</v>
      </c>
      <c r="G361" s="265"/>
      <c r="H361" s="268">
        <v>2.5600000000000001</v>
      </c>
      <c r="I361" s="269"/>
      <c r="J361" s="265"/>
      <c r="K361" s="265"/>
      <c r="L361" s="270"/>
      <c r="M361" s="271"/>
      <c r="N361" s="272"/>
      <c r="O361" s="272"/>
      <c r="P361" s="272"/>
      <c r="Q361" s="272"/>
      <c r="R361" s="272"/>
      <c r="S361" s="272"/>
      <c r="T361" s="273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T361" s="274" t="s">
        <v>172</v>
      </c>
      <c r="AU361" s="274" t="s">
        <v>83</v>
      </c>
      <c r="AV361" s="15" t="s">
        <v>170</v>
      </c>
      <c r="AW361" s="15" t="s">
        <v>31</v>
      </c>
      <c r="AX361" s="15" t="s">
        <v>81</v>
      </c>
      <c r="AY361" s="274" t="s">
        <v>164</v>
      </c>
    </row>
    <row r="362" s="2" customFormat="1" ht="24.15" customHeight="1">
      <c r="A362" s="39"/>
      <c r="B362" s="40"/>
      <c r="C362" s="228" t="s">
        <v>399</v>
      </c>
      <c r="D362" s="228" t="s">
        <v>166</v>
      </c>
      <c r="E362" s="229" t="s">
        <v>1181</v>
      </c>
      <c r="F362" s="230" t="s">
        <v>1182</v>
      </c>
      <c r="G362" s="231" t="s">
        <v>169</v>
      </c>
      <c r="H362" s="232">
        <v>2.5600000000000001</v>
      </c>
      <c r="I362" s="233"/>
      <c r="J362" s="234">
        <f>ROUND(I362*H362,2)</f>
        <v>0</v>
      </c>
      <c r="K362" s="235"/>
      <c r="L362" s="45"/>
      <c r="M362" s="236" t="s">
        <v>1</v>
      </c>
      <c r="N362" s="237" t="s">
        <v>39</v>
      </c>
      <c r="O362" s="92"/>
      <c r="P362" s="238">
        <f>O362*H362</f>
        <v>0</v>
      </c>
      <c r="Q362" s="238">
        <v>0</v>
      </c>
      <c r="R362" s="238">
        <f>Q362*H362</f>
        <v>0</v>
      </c>
      <c r="S362" s="238">
        <v>0</v>
      </c>
      <c r="T362" s="239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40" t="s">
        <v>170</v>
      </c>
      <c r="AT362" s="240" t="s">
        <v>166</v>
      </c>
      <c r="AU362" s="240" t="s">
        <v>83</v>
      </c>
      <c r="AY362" s="18" t="s">
        <v>164</v>
      </c>
      <c r="BE362" s="241">
        <f>IF(N362="základní",J362,0)</f>
        <v>0</v>
      </c>
      <c r="BF362" s="241">
        <f>IF(N362="snížená",J362,0)</f>
        <v>0</v>
      </c>
      <c r="BG362" s="241">
        <f>IF(N362="zákl. přenesená",J362,0)</f>
        <v>0</v>
      </c>
      <c r="BH362" s="241">
        <f>IF(N362="sníž. přenesená",J362,0)</f>
        <v>0</v>
      </c>
      <c r="BI362" s="241">
        <f>IF(N362="nulová",J362,0)</f>
        <v>0</v>
      </c>
      <c r="BJ362" s="18" t="s">
        <v>81</v>
      </c>
      <c r="BK362" s="241">
        <f>ROUND(I362*H362,2)</f>
        <v>0</v>
      </c>
      <c r="BL362" s="18" t="s">
        <v>170</v>
      </c>
      <c r="BM362" s="240" t="s">
        <v>2320</v>
      </c>
    </row>
    <row r="363" s="14" customFormat="1">
      <c r="A363" s="14"/>
      <c r="B363" s="254"/>
      <c r="C363" s="255"/>
      <c r="D363" s="244" t="s">
        <v>172</v>
      </c>
      <c r="E363" s="256" t="s">
        <v>1</v>
      </c>
      <c r="F363" s="257" t="s">
        <v>2245</v>
      </c>
      <c r="G363" s="255"/>
      <c r="H363" s="256" t="s">
        <v>1</v>
      </c>
      <c r="I363" s="258"/>
      <c r="J363" s="255"/>
      <c r="K363" s="255"/>
      <c r="L363" s="259"/>
      <c r="M363" s="260"/>
      <c r="N363" s="261"/>
      <c r="O363" s="261"/>
      <c r="P363" s="261"/>
      <c r="Q363" s="261"/>
      <c r="R363" s="261"/>
      <c r="S363" s="261"/>
      <c r="T363" s="262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63" t="s">
        <v>172</v>
      </c>
      <c r="AU363" s="263" t="s">
        <v>83</v>
      </c>
      <c r="AV363" s="14" t="s">
        <v>81</v>
      </c>
      <c r="AW363" s="14" t="s">
        <v>31</v>
      </c>
      <c r="AX363" s="14" t="s">
        <v>12</v>
      </c>
      <c r="AY363" s="263" t="s">
        <v>164</v>
      </c>
    </row>
    <row r="364" s="13" customFormat="1">
      <c r="A364" s="13"/>
      <c r="B364" s="242"/>
      <c r="C364" s="243"/>
      <c r="D364" s="244" t="s">
        <v>172</v>
      </c>
      <c r="E364" s="245" t="s">
        <v>1</v>
      </c>
      <c r="F364" s="246" t="s">
        <v>2318</v>
      </c>
      <c r="G364" s="243"/>
      <c r="H364" s="247">
        <v>0.64000000000000001</v>
      </c>
      <c r="I364" s="248"/>
      <c r="J364" s="243"/>
      <c r="K364" s="243"/>
      <c r="L364" s="249"/>
      <c r="M364" s="250"/>
      <c r="N364" s="251"/>
      <c r="O364" s="251"/>
      <c r="P364" s="251"/>
      <c r="Q364" s="251"/>
      <c r="R364" s="251"/>
      <c r="S364" s="251"/>
      <c r="T364" s="252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53" t="s">
        <v>172</v>
      </c>
      <c r="AU364" s="253" t="s">
        <v>83</v>
      </c>
      <c r="AV364" s="13" t="s">
        <v>83</v>
      </c>
      <c r="AW364" s="13" t="s">
        <v>31</v>
      </c>
      <c r="AX364" s="13" t="s">
        <v>12</v>
      </c>
      <c r="AY364" s="253" t="s">
        <v>164</v>
      </c>
    </row>
    <row r="365" s="14" customFormat="1">
      <c r="A365" s="14"/>
      <c r="B365" s="254"/>
      <c r="C365" s="255"/>
      <c r="D365" s="244" t="s">
        <v>172</v>
      </c>
      <c r="E365" s="256" t="s">
        <v>1</v>
      </c>
      <c r="F365" s="257" t="s">
        <v>2247</v>
      </c>
      <c r="G365" s="255"/>
      <c r="H365" s="256" t="s">
        <v>1</v>
      </c>
      <c r="I365" s="258"/>
      <c r="J365" s="255"/>
      <c r="K365" s="255"/>
      <c r="L365" s="259"/>
      <c r="M365" s="260"/>
      <c r="N365" s="261"/>
      <c r="O365" s="261"/>
      <c r="P365" s="261"/>
      <c r="Q365" s="261"/>
      <c r="R365" s="261"/>
      <c r="S365" s="261"/>
      <c r="T365" s="26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63" t="s">
        <v>172</v>
      </c>
      <c r="AU365" s="263" t="s">
        <v>83</v>
      </c>
      <c r="AV365" s="14" t="s">
        <v>81</v>
      </c>
      <c r="AW365" s="14" t="s">
        <v>31</v>
      </c>
      <c r="AX365" s="14" t="s">
        <v>12</v>
      </c>
      <c r="AY365" s="263" t="s">
        <v>164</v>
      </c>
    </row>
    <row r="366" s="13" customFormat="1">
      <c r="A366" s="13"/>
      <c r="B366" s="242"/>
      <c r="C366" s="243"/>
      <c r="D366" s="244" t="s">
        <v>172</v>
      </c>
      <c r="E366" s="245" t="s">
        <v>1</v>
      </c>
      <c r="F366" s="246" t="s">
        <v>2319</v>
      </c>
      <c r="G366" s="243"/>
      <c r="H366" s="247">
        <v>1.9199999999999999</v>
      </c>
      <c r="I366" s="248"/>
      <c r="J366" s="243"/>
      <c r="K366" s="243"/>
      <c r="L366" s="249"/>
      <c r="M366" s="250"/>
      <c r="N366" s="251"/>
      <c r="O366" s="251"/>
      <c r="P366" s="251"/>
      <c r="Q366" s="251"/>
      <c r="R366" s="251"/>
      <c r="S366" s="251"/>
      <c r="T366" s="252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53" t="s">
        <v>172</v>
      </c>
      <c r="AU366" s="253" t="s">
        <v>83</v>
      </c>
      <c r="AV366" s="13" t="s">
        <v>83</v>
      </c>
      <c r="AW366" s="13" t="s">
        <v>31</v>
      </c>
      <c r="AX366" s="13" t="s">
        <v>12</v>
      </c>
      <c r="AY366" s="253" t="s">
        <v>164</v>
      </c>
    </row>
    <row r="367" s="15" customFormat="1">
      <c r="A367" s="15"/>
      <c r="B367" s="264"/>
      <c r="C367" s="265"/>
      <c r="D367" s="244" t="s">
        <v>172</v>
      </c>
      <c r="E367" s="266" t="s">
        <v>1</v>
      </c>
      <c r="F367" s="267" t="s">
        <v>180</v>
      </c>
      <c r="G367" s="265"/>
      <c r="H367" s="268">
        <v>2.5600000000000001</v>
      </c>
      <c r="I367" s="269"/>
      <c r="J367" s="265"/>
      <c r="K367" s="265"/>
      <c r="L367" s="270"/>
      <c r="M367" s="271"/>
      <c r="N367" s="272"/>
      <c r="O367" s="272"/>
      <c r="P367" s="272"/>
      <c r="Q367" s="272"/>
      <c r="R367" s="272"/>
      <c r="S367" s="272"/>
      <c r="T367" s="273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T367" s="274" t="s">
        <v>172</v>
      </c>
      <c r="AU367" s="274" t="s">
        <v>83</v>
      </c>
      <c r="AV367" s="15" t="s">
        <v>170</v>
      </c>
      <c r="AW367" s="15" t="s">
        <v>31</v>
      </c>
      <c r="AX367" s="15" t="s">
        <v>81</v>
      </c>
      <c r="AY367" s="274" t="s">
        <v>164</v>
      </c>
    </row>
    <row r="368" s="12" customFormat="1" ht="22.8" customHeight="1">
      <c r="A368" s="12"/>
      <c r="B368" s="212"/>
      <c r="C368" s="213"/>
      <c r="D368" s="214" t="s">
        <v>73</v>
      </c>
      <c r="E368" s="226" t="s">
        <v>194</v>
      </c>
      <c r="F368" s="226" t="s">
        <v>609</v>
      </c>
      <c r="G368" s="213"/>
      <c r="H368" s="213"/>
      <c r="I368" s="216"/>
      <c r="J368" s="227">
        <f>BK368</f>
        <v>0</v>
      </c>
      <c r="K368" s="213"/>
      <c r="L368" s="218"/>
      <c r="M368" s="219"/>
      <c r="N368" s="220"/>
      <c r="O368" s="220"/>
      <c r="P368" s="221">
        <f>SUM(P369:P391)</f>
        <v>0</v>
      </c>
      <c r="Q368" s="220"/>
      <c r="R368" s="221">
        <f>SUM(R369:R391)</f>
        <v>176.89500300000003</v>
      </c>
      <c r="S368" s="220"/>
      <c r="T368" s="222">
        <f>SUM(T369:T391)</f>
        <v>0</v>
      </c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R368" s="223" t="s">
        <v>81</v>
      </c>
      <c r="AT368" s="224" t="s">
        <v>73</v>
      </c>
      <c r="AU368" s="224" t="s">
        <v>81</v>
      </c>
      <c r="AY368" s="223" t="s">
        <v>164</v>
      </c>
      <c r="BK368" s="225">
        <f>SUM(BK369:BK391)</f>
        <v>0</v>
      </c>
    </row>
    <row r="369" s="2" customFormat="1" ht="24.15" customHeight="1">
      <c r="A369" s="39"/>
      <c r="B369" s="40"/>
      <c r="C369" s="228" t="s">
        <v>404</v>
      </c>
      <c r="D369" s="228" t="s">
        <v>166</v>
      </c>
      <c r="E369" s="229" t="s">
        <v>615</v>
      </c>
      <c r="F369" s="230" t="s">
        <v>616</v>
      </c>
      <c r="G369" s="231" t="s">
        <v>169</v>
      </c>
      <c r="H369" s="232">
        <v>314.60000000000002</v>
      </c>
      <c r="I369" s="233"/>
      <c r="J369" s="234">
        <f>ROUND(I369*H369,2)</f>
        <v>0</v>
      </c>
      <c r="K369" s="235"/>
      <c r="L369" s="45"/>
      <c r="M369" s="236" t="s">
        <v>1</v>
      </c>
      <c r="N369" s="237" t="s">
        <v>39</v>
      </c>
      <c r="O369" s="92"/>
      <c r="P369" s="238">
        <f>O369*H369</f>
        <v>0</v>
      </c>
      <c r="Q369" s="238">
        <v>0.34499999999999997</v>
      </c>
      <c r="R369" s="238">
        <f>Q369*H369</f>
        <v>108.53700000000001</v>
      </c>
      <c r="S369" s="238">
        <v>0</v>
      </c>
      <c r="T369" s="239">
        <f>S369*H369</f>
        <v>0</v>
      </c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R369" s="240" t="s">
        <v>170</v>
      </c>
      <c r="AT369" s="240" t="s">
        <v>166</v>
      </c>
      <c r="AU369" s="240" t="s">
        <v>83</v>
      </c>
      <c r="AY369" s="18" t="s">
        <v>164</v>
      </c>
      <c r="BE369" s="241">
        <f>IF(N369="základní",J369,0)</f>
        <v>0</v>
      </c>
      <c r="BF369" s="241">
        <f>IF(N369="snížená",J369,0)</f>
        <v>0</v>
      </c>
      <c r="BG369" s="241">
        <f>IF(N369="zákl. přenesená",J369,0)</f>
        <v>0</v>
      </c>
      <c r="BH369" s="241">
        <f>IF(N369="sníž. přenesená",J369,0)</f>
        <v>0</v>
      </c>
      <c r="BI369" s="241">
        <f>IF(N369="nulová",J369,0)</f>
        <v>0</v>
      </c>
      <c r="BJ369" s="18" t="s">
        <v>81</v>
      </c>
      <c r="BK369" s="241">
        <f>ROUND(I369*H369,2)</f>
        <v>0</v>
      </c>
      <c r="BL369" s="18" t="s">
        <v>170</v>
      </c>
      <c r="BM369" s="240" t="s">
        <v>2321</v>
      </c>
    </row>
    <row r="370" s="14" customFormat="1">
      <c r="A370" s="14"/>
      <c r="B370" s="254"/>
      <c r="C370" s="255"/>
      <c r="D370" s="244" t="s">
        <v>172</v>
      </c>
      <c r="E370" s="256" t="s">
        <v>1</v>
      </c>
      <c r="F370" s="257" t="s">
        <v>205</v>
      </c>
      <c r="G370" s="255"/>
      <c r="H370" s="256" t="s">
        <v>1</v>
      </c>
      <c r="I370" s="258"/>
      <c r="J370" s="255"/>
      <c r="K370" s="255"/>
      <c r="L370" s="259"/>
      <c r="M370" s="260"/>
      <c r="N370" s="261"/>
      <c r="O370" s="261"/>
      <c r="P370" s="261"/>
      <c r="Q370" s="261"/>
      <c r="R370" s="261"/>
      <c r="S370" s="261"/>
      <c r="T370" s="262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T370" s="263" t="s">
        <v>172</v>
      </c>
      <c r="AU370" s="263" t="s">
        <v>83</v>
      </c>
      <c r="AV370" s="14" t="s">
        <v>81</v>
      </c>
      <c r="AW370" s="14" t="s">
        <v>31</v>
      </c>
      <c r="AX370" s="14" t="s">
        <v>12</v>
      </c>
      <c r="AY370" s="263" t="s">
        <v>164</v>
      </c>
    </row>
    <row r="371" s="14" customFormat="1">
      <c r="A371" s="14"/>
      <c r="B371" s="254"/>
      <c r="C371" s="255"/>
      <c r="D371" s="244" t="s">
        <v>172</v>
      </c>
      <c r="E371" s="256" t="s">
        <v>1</v>
      </c>
      <c r="F371" s="257" t="s">
        <v>2235</v>
      </c>
      <c r="G371" s="255"/>
      <c r="H371" s="256" t="s">
        <v>1</v>
      </c>
      <c r="I371" s="258"/>
      <c r="J371" s="255"/>
      <c r="K371" s="255"/>
      <c r="L371" s="259"/>
      <c r="M371" s="260"/>
      <c r="N371" s="261"/>
      <c r="O371" s="261"/>
      <c r="P371" s="261"/>
      <c r="Q371" s="261"/>
      <c r="R371" s="261"/>
      <c r="S371" s="261"/>
      <c r="T371" s="26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63" t="s">
        <v>172</v>
      </c>
      <c r="AU371" s="263" t="s">
        <v>83</v>
      </c>
      <c r="AV371" s="14" t="s">
        <v>81</v>
      </c>
      <c r="AW371" s="14" t="s">
        <v>31</v>
      </c>
      <c r="AX371" s="14" t="s">
        <v>12</v>
      </c>
      <c r="AY371" s="263" t="s">
        <v>164</v>
      </c>
    </row>
    <row r="372" s="13" customFormat="1">
      <c r="A372" s="13"/>
      <c r="B372" s="242"/>
      <c r="C372" s="243"/>
      <c r="D372" s="244" t="s">
        <v>172</v>
      </c>
      <c r="E372" s="245" t="s">
        <v>1</v>
      </c>
      <c r="F372" s="246" t="s">
        <v>2236</v>
      </c>
      <c r="G372" s="243"/>
      <c r="H372" s="247">
        <v>41.579999999999998</v>
      </c>
      <c r="I372" s="248"/>
      <c r="J372" s="243"/>
      <c r="K372" s="243"/>
      <c r="L372" s="249"/>
      <c r="M372" s="250"/>
      <c r="N372" s="251"/>
      <c r="O372" s="251"/>
      <c r="P372" s="251"/>
      <c r="Q372" s="251"/>
      <c r="R372" s="251"/>
      <c r="S372" s="251"/>
      <c r="T372" s="252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53" t="s">
        <v>172</v>
      </c>
      <c r="AU372" s="253" t="s">
        <v>83</v>
      </c>
      <c r="AV372" s="13" t="s">
        <v>83</v>
      </c>
      <c r="AW372" s="13" t="s">
        <v>31</v>
      </c>
      <c r="AX372" s="13" t="s">
        <v>12</v>
      </c>
      <c r="AY372" s="253" t="s">
        <v>164</v>
      </c>
    </row>
    <row r="373" s="14" customFormat="1">
      <c r="A373" s="14"/>
      <c r="B373" s="254"/>
      <c r="C373" s="255"/>
      <c r="D373" s="244" t="s">
        <v>172</v>
      </c>
      <c r="E373" s="256" t="s">
        <v>1</v>
      </c>
      <c r="F373" s="257" t="s">
        <v>208</v>
      </c>
      <c r="G373" s="255"/>
      <c r="H373" s="256" t="s">
        <v>1</v>
      </c>
      <c r="I373" s="258"/>
      <c r="J373" s="255"/>
      <c r="K373" s="255"/>
      <c r="L373" s="259"/>
      <c r="M373" s="260"/>
      <c r="N373" s="261"/>
      <c r="O373" s="261"/>
      <c r="P373" s="261"/>
      <c r="Q373" s="261"/>
      <c r="R373" s="261"/>
      <c r="S373" s="261"/>
      <c r="T373" s="262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63" t="s">
        <v>172</v>
      </c>
      <c r="AU373" s="263" t="s">
        <v>83</v>
      </c>
      <c r="AV373" s="14" t="s">
        <v>81</v>
      </c>
      <c r="AW373" s="14" t="s">
        <v>31</v>
      </c>
      <c r="AX373" s="14" t="s">
        <v>12</v>
      </c>
      <c r="AY373" s="263" t="s">
        <v>164</v>
      </c>
    </row>
    <row r="374" s="14" customFormat="1">
      <c r="A374" s="14"/>
      <c r="B374" s="254"/>
      <c r="C374" s="255"/>
      <c r="D374" s="244" t="s">
        <v>172</v>
      </c>
      <c r="E374" s="256" t="s">
        <v>1</v>
      </c>
      <c r="F374" s="257" t="s">
        <v>2237</v>
      </c>
      <c r="G374" s="255"/>
      <c r="H374" s="256" t="s">
        <v>1</v>
      </c>
      <c r="I374" s="258"/>
      <c r="J374" s="255"/>
      <c r="K374" s="255"/>
      <c r="L374" s="259"/>
      <c r="M374" s="260"/>
      <c r="N374" s="261"/>
      <c r="O374" s="261"/>
      <c r="P374" s="261"/>
      <c r="Q374" s="261"/>
      <c r="R374" s="261"/>
      <c r="S374" s="261"/>
      <c r="T374" s="262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63" t="s">
        <v>172</v>
      </c>
      <c r="AU374" s="263" t="s">
        <v>83</v>
      </c>
      <c r="AV374" s="14" t="s">
        <v>81</v>
      </c>
      <c r="AW374" s="14" t="s">
        <v>31</v>
      </c>
      <c r="AX374" s="14" t="s">
        <v>12</v>
      </c>
      <c r="AY374" s="263" t="s">
        <v>164</v>
      </c>
    </row>
    <row r="375" s="13" customFormat="1">
      <c r="A375" s="13"/>
      <c r="B375" s="242"/>
      <c r="C375" s="243"/>
      <c r="D375" s="244" t="s">
        <v>172</v>
      </c>
      <c r="E375" s="245" t="s">
        <v>1</v>
      </c>
      <c r="F375" s="246" t="s">
        <v>2238</v>
      </c>
      <c r="G375" s="243"/>
      <c r="H375" s="247">
        <v>273.01999999999998</v>
      </c>
      <c r="I375" s="248"/>
      <c r="J375" s="243"/>
      <c r="K375" s="243"/>
      <c r="L375" s="249"/>
      <c r="M375" s="250"/>
      <c r="N375" s="251"/>
      <c r="O375" s="251"/>
      <c r="P375" s="251"/>
      <c r="Q375" s="251"/>
      <c r="R375" s="251"/>
      <c r="S375" s="251"/>
      <c r="T375" s="252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T375" s="253" t="s">
        <v>172</v>
      </c>
      <c r="AU375" s="253" t="s">
        <v>83</v>
      </c>
      <c r="AV375" s="13" t="s">
        <v>83</v>
      </c>
      <c r="AW375" s="13" t="s">
        <v>31</v>
      </c>
      <c r="AX375" s="13" t="s">
        <v>12</v>
      </c>
      <c r="AY375" s="253" t="s">
        <v>164</v>
      </c>
    </row>
    <row r="376" s="15" customFormat="1">
      <c r="A376" s="15"/>
      <c r="B376" s="264"/>
      <c r="C376" s="265"/>
      <c r="D376" s="244" t="s">
        <v>172</v>
      </c>
      <c r="E376" s="266" t="s">
        <v>1</v>
      </c>
      <c r="F376" s="267" t="s">
        <v>180</v>
      </c>
      <c r="G376" s="265"/>
      <c r="H376" s="268">
        <v>314.59999999999997</v>
      </c>
      <c r="I376" s="269"/>
      <c r="J376" s="265"/>
      <c r="K376" s="265"/>
      <c r="L376" s="270"/>
      <c r="M376" s="271"/>
      <c r="N376" s="272"/>
      <c r="O376" s="272"/>
      <c r="P376" s="272"/>
      <c r="Q376" s="272"/>
      <c r="R376" s="272"/>
      <c r="S376" s="272"/>
      <c r="T376" s="273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T376" s="274" t="s">
        <v>172</v>
      </c>
      <c r="AU376" s="274" t="s">
        <v>83</v>
      </c>
      <c r="AV376" s="15" t="s">
        <v>170</v>
      </c>
      <c r="AW376" s="15" t="s">
        <v>31</v>
      </c>
      <c r="AX376" s="15" t="s">
        <v>81</v>
      </c>
      <c r="AY376" s="274" t="s">
        <v>164</v>
      </c>
    </row>
    <row r="377" s="2" customFormat="1" ht="24.15" customHeight="1">
      <c r="A377" s="39"/>
      <c r="B377" s="40"/>
      <c r="C377" s="228" t="s">
        <v>421</v>
      </c>
      <c r="D377" s="228" t="s">
        <v>166</v>
      </c>
      <c r="E377" s="229" t="s">
        <v>619</v>
      </c>
      <c r="F377" s="230" t="s">
        <v>620</v>
      </c>
      <c r="G377" s="231" t="s">
        <v>169</v>
      </c>
      <c r="H377" s="232">
        <v>260.61000000000001</v>
      </c>
      <c r="I377" s="233"/>
      <c r="J377" s="234">
        <f>ROUND(I377*H377,2)</f>
        <v>0</v>
      </c>
      <c r="K377" s="235"/>
      <c r="L377" s="45"/>
      <c r="M377" s="236" t="s">
        <v>1</v>
      </c>
      <c r="N377" s="237" t="s">
        <v>39</v>
      </c>
      <c r="O377" s="92"/>
      <c r="P377" s="238">
        <f>O377*H377</f>
        <v>0</v>
      </c>
      <c r="Q377" s="238">
        <v>0.15826000000000001</v>
      </c>
      <c r="R377" s="238">
        <f>Q377*H377</f>
        <v>41.244138600000007</v>
      </c>
      <c r="S377" s="238">
        <v>0</v>
      </c>
      <c r="T377" s="239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40" t="s">
        <v>170</v>
      </c>
      <c r="AT377" s="240" t="s">
        <v>166</v>
      </c>
      <c r="AU377" s="240" t="s">
        <v>83</v>
      </c>
      <c r="AY377" s="18" t="s">
        <v>164</v>
      </c>
      <c r="BE377" s="241">
        <f>IF(N377="základní",J377,0)</f>
        <v>0</v>
      </c>
      <c r="BF377" s="241">
        <f>IF(N377="snížená",J377,0)</f>
        <v>0</v>
      </c>
      <c r="BG377" s="241">
        <f>IF(N377="zákl. přenesená",J377,0)</f>
        <v>0</v>
      </c>
      <c r="BH377" s="241">
        <f>IF(N377="sníž. přenesená",J377,0)</f>
        <v>0</v>
      </c>
      <c r="BI377" s="241">
        <f>IF(N377="nulová",J377,0)</f>
        <v>0</v>
      </c>
      <c r="BJ377" s="18" t="s">
        <v>81</v>
      </c>
      <c r="BK377" s="241">
        <f>ROUND(I377*H377,2)</f>
        <v>0</v>
      </c>
      <c r="BL377" s="18" t="s">
        <v>170</v>
      </c>
      <c r="BM377" s="240" t="s">
        <v>2322</v>
      </c>
    </row>
    <row r="378" s="14" customFormat="1">
      <c r="A378" s="14"/>
      <c r="B378" s="254"/>
      <c r="C378" s="255"/>
      <c r="D378" s="244" t="s">
        <v>172</v>
      </c>
      <c r="E378" s="256" t="s">
        <v>1</v>
      </c>
      <c r="F378" s="257" t="s">
        <v>208</v>
      </c>
      <c r="G378" s="255"/>
      <c r="H378" s="256" t="s">
        <v>1</v>
      </c>
      <c r="I378" s="258"/>
      <c r="J378" s="255"/>
      <c r="K378" s="255"/>
      <c r="L378" s="259"/>
      <c r="M378" s="260"/>
      <c r="N378" s="261"/>
      <c r="O378" s="261"/>
      <c r="P378" s="261"/>
      <c r="Q378" s="261"/>
      <c r="R378" s="261"/>
      <c r="S378" s="261"/>
      <c r="T378" s="262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T378" s="263" t="s">
        <v>172</v>
      </c>
      <c r="AU378" s="263" t="s">
        <v>83</v>
      </c>
      <c r="AV378" s="14" t="s">
        <v>81</v>
      </c>
      <c r="AW378" s="14" t="s">
        <v>31</v>
      </c>
      <c r="AX378" s="14" t="s">
        <v>12</v>
      </c>
      <c r="AY378" s="263" t="s">
        <v>164</v>
      </c>
    </row>
    <row r="379" s="14" customFormat="1">
      <c r="A379" s="14"/>
      <c r="B379" s="254"/>
      <c r="C379" s="255"/>
      <c r="D379" s="244" t="s">
        <v>172</v>
      </c>
      <c r="E379" s="256" t="s">
        <v>1</v>
      </c>
      <c r="F379" s="257" t="s">
        <v>2240</v>
      </c>
      <c r="G379" s="255"/>
      <c r="H379" s="256" t="s">
        <v>1</v>
      </c>
      <c r="I379" s="258"/>
      <c r="J379" s="255"/>
      <c r="K379" s="255"/>
      <c r="L379" s="259"/>
      <c r="M379" s="260"/>
      <c r="N379" s="261"/>
      <c r="O379" s="261"/>
      <c r="P379" s="261"/>
      <c r="Q379" s="261"/>
      <c r="R379" s="261"/>
      <c r="S379" s="261"/>
      <c r="T379" s="26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63" t="s">
        <v>172</v>
      </c>
      <c r="AU379" s="263" t="s">
        <v>83</v>
      </c>
      <c r="AV379" s="14" t="s">
        <v>81</v>
      </c>
      <c r="AW379" s="14" t="s">
        <v>31</v>
      </c>
      <c r="AX379" s="14" t="s">
        <v>12</v>
      </c>
      <c r="AY379" s="263" t="s">
        <v>164</v>
      </c>
    </row>
    <row r="380" s="13" customFormat="1">
      <c r="A380" s="13"/>
      <c r="B380" s="242"/>
      <c r="C380" s="243"/>
      <c r="D380" s="244" t="s">
        <v>172</v>
      </c>
      <c r="E380" s="245" t="s">
        <v>1</v>
      </c>
      <c r="F380" s="246" t="s">
        <v>2241</v>
      </c>
      <c r="G380" s="243"/>
      <c r="H380" s="247">
        <v>260.61000000000001</v>
      </c>
      <c r="I380" s="248"/>
      <c r="J380" s="243"/>
      <c r="K380" s="243"/>
      <c r="L380" s="249"/>
      <c r="M380" s="250"/>
      <c r="N380" s="251"/>
      <c r="O380" s="251"/>
      <c r="P380" s="251"/>
      <c r="Q380" s="251"/>
      <c r="R380" s="251"/>
      <c r="S380" s="251"/>
      <c r="T380" s="252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T380" s="253" t="s">
        <v>172</v>
      </c>
      <c r="AU380" s="253" t="s">
        <v>83</v>
      </c>
      <c r="AV380" s="13" t="s">
        <v>83</v>
      </c>
      <c r="AW380" s="13" t="s">
        <v>31</v>
      </c>
      <c r="AX380" s="13" t="s">
        <v>12</v>
      </c>
      <c r="AY380" s="253" t="s">
        <v>164</v>
      </c>
    </row>
    <row r="381" s="15" customFormat="1">
      <c r="A381" s="15"/>
      <c r="B381" s="264"/>
      <c r="C381" s="265"/>
      <c r="D381" s="244" t="s">
        <v>172</v>
      </c>
      <c r="E381" s="266" t="s">
        <v>1</v>
      </c>
      <c r="F381" s="267" t="s">
        <v>180</v>
      </c>
      <c r="G381" s="265"/>
      <c r="H381" s="268">
        <v>260.61000000000001</v>
      </c>
      <c r="I381" s="269"/>
      <c r="J381" s="265"/>
      <c r="K381" s="265"/>
      <c r="L381" s="270"/>
      <c r="M381" s="271"/>
      <c r="N381" s="272"/>
      <c r="O381" s="272"/>
      <c r="P381" s="272"/>
      <c r="Q381" s="272"/>
      <c r="R381" s="272"/>
      <c r="S381" s="272"/>
      <c r="T381" s="273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T381" s="274" t="s">
        <v>172</v>
      </c>
      <c r="AU381" s="274" t="s">
        <v>83</v>
      </c>
      <c r="AV381" s="15" t="s">
        <v>170</v>
      </c>
      <c r="AW381" s="15" t="s">
        <v>31</v>
      </c>
      <c r="AX381" s="15" t="s">
        <v>81</v>
      </c>
      <c r="AY381" s="274" t="s">
        <v>164</v>
      </c>
    </row>
    <row r="382" s="2" customFormat="1" ht="24.15" customHeight="1">
      <c r="A382" s="39"/>
      <c r="B382" s="40"/>
      <c r="C382" s="228" t="s">
        <v>427</v>
      </c>
      <c r="D382" s="228" t="s">
        <v>166</v>
      </c>
      <c r="E382" s="229" t="s">
        <v>627</v>
      </c>
      <c r="F382" s="230" t="s">
        <v>628</v>
      </c>
      <c r="G382" s="231" t="s">
        <v>169</v>
      </c>
      <c r="H382" s="232">
        <v>260.61000000000001</v>
      </c>
      <c r="I382" s="233"/>
      <c r="J382" s="234">
        <f>ROUND(I382*H382,2)</f>
        <v>0</v>
      </c>
      <c r="K382" s="235"/>
      <c r="L382" s="45"/>
      <c r="M382" s="236" t="s">
        <v>1</v>
      </c>
      <c r="N382" s="237" t="s">
        <v>39</v>
      </c>
      <c r="O382" s="92"/>
      <c r="P382" s="238">
        <f>O382*H382</f>
        <v>0</v>
      </c>
      <c r="Q382" s="238">
        <v>0.00031</v>
      </c>
      <c r="R382" s="238">
        <f>Q382*H382</f>
        <v>0.080789100000000003</v>
      </c>
      <c r="S382" s="238">
        <v>0</v>
      </c>
      <c r="T382" s="239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40" t="s">
        <v>170</v>
      </c>
      <c r="AT382" s="240" t="s">
        <v>166</v>
      </c>
      <c r="AU382" s="240" t="s">
        <v>83</v>
      </c>
      <c r="AY382" s="18" t="s">
        <v>164</v>
      </c>
      <c r="BE382" s="241">
        <f>IF(N382="základní",J382,0)</f>
        <v>0</v>
      </c>
      <c r="BF382" s="241">
        <f>IF(N382="snížená",J382,0)</f>
        <v>0</v>
      </c>
      <c r="BG382" s="241">
        <f>IF(N382="zákl. přenesená",J382,0)</f>
        <v>0</v>
      </c>
      <c r="BH382" s="241">
        <f>IF(N382="sníž. přenesená",J382,0)</f>
        <v>0</v>
      </c>
      <c r="BI382" s="241">
        <f>IF(N382="nulová",J382,0)</f>
        <v>0</v>
      </c>
      <c r="BJ382" s="18" t="s">
        <v>81</v>
      </c>
      <c r="BK382" s="241">
        <f>ROUND(I382*H382,2)</f>
        <v>0</v>
      </c>
      <c r="BL382" s="18" t="s">
        <v>170</v>
      </c>
      <c r="BM382" s="240" t="s">
        <v>2323</v>
      </c>
    </row>
    <row r="383" s="14" customFormat="1">
      <c r="A383" s="14"/>
      <c r="B383" s="254"/>
      <c r="C383" s="255"/>
      <c r="D383" s="244" t="s">
        <v>172</v>
      </c>
      <c r="E383" s="256" t="s">
        <v>1</v>
      </c>
      <c r="F383" s="257" t="s">
        <v>208</v>
      </c>
      <c r="G383" s="255"/>
      <c r="H383" s="256" t="s">
        <v>1</v>
      </c>
      <c r="I383" s="258"/>
      <c r="J383" s="255"/>
      <c r="K383" s="255"/>
      <c r="L383" s="259"/>
      <c r="M383" s="260"/>
      <c r="N383" s="261"/>
      <c r="O383" s="261"/>
      <c r="P383" s="261"/>
      <c r="Q383" s="261"/>
      <c r="R383" s="261"/>
      <c r="S383" s="261"/>
      <c r="T383" s="26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63" t="s">
        <v>172</v>
      </c>
      <c r="AU383" s="263" t="s">
        <v>83</v>
      </c>
      <c r="AV383" s="14" t="s">
        <v>81</v>
      </c>
      <c r="AW383" s="14" t="s">
        <v>31</v>
      </c>
      <c r="AX383" s="14" t="s">
        <v>12</v>
      </c>
      <c r="AY383" s="263" t="s">
        <v>164</v>
      </c>
    </row>
    <row r="384" s="14" customFormat="1">
      <c r="A384" s="14"/>
      <c r="B384" s="254"/>
      <c r="C384" s="255"/>
      <c r="D384" s="244" t="s">
        <v>172</v>
      </c>
      <c r="E384" s="256" t="s">
        <v>1</v>
      </c>
      <c r="F384" s="257" t="s">
        <v>2240</v>
      </c>
      <c r="G384" s="255"/>
      <c r="H384" s="256" t="s">
        <v>1</v>
      </c>
      <c r="I384" s="258"/>
      <c r="J384" s="255"/>
      <c r="K384" s="255"/>
      <c r="L384" s="259"/>
      <c r="M384" s="260"/>
      <c r="N384" s="261"/>
      <c r="O384" s="261"/>
      <c r="P384" s="261"/>
      <c r="Q384" s="261"/>
      <c r="R384" s="261"/>
      <c r="S384" s="261"/>
      <c r="T384" s="262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63" t="s">
        <v>172</v>
      </c>
      <c r="AU384" s="263" t="s">
        <v>83</v>
      </c>
      <c r="AV384" s="14" t="s">
        <v>81</v>
      </c>
      <c r="AW384" s="14" t="s">
        <v>31</v>
      </c>
      <c r="AX384" s="14" t="s">
        <v>12</v>
      </c>
      <c r="AY384" s="263" t="s">
        <v>164</v>
      </c>
    </row>
    <row r="385" s="13" customFormat="1">
      <c r="A385" s="13"/>
      <c r="B385" s="242"/>
      <c r="C385" s="243"/>
      <c r="D385" s="244" t="s">
        <v>172</v>
      </c>
      <c r="E385" s="245" t="s">
        <v>1</v>
      </c>
      <c r="F385" s="246" t="s">
        <v>2241</v>
      </c>
      <c r="G385" s="243"/>
      <c r="H385" s="247">
        <v>260.61000000000001</v>
      </c>
      <c r="I385" s="248"/>
      <c r="J385" s="243"/>
      <c r="K385" s="243"/>
      <c r="L385" s="249"/>
      <c r="M385" s="250"/>
      <c r="N385" s="251"/>
      <c r="O385" s="251"/>
      <c r="P385" s="251"/>
      <c r="Q385" s="251"/>
      <c r="R385" s="251"/>
      <c r="S385" s="251"/>
      <c r="T385" s="252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53" t="s">
        <v>172</v>
      </c>
      <c r="AU385" s="253" t="s">
        <v>83</v>
      </c>
      <c r="AV385" s="13" t="s">
        <v>83</v>
      </c>
      <c r="AW385" s="13" t="s">
        <v>31</v>
      </c>
      <c r="AX385" s="13" t="s">
        <v>12</v>
      </c>
      <c r="AY385" s="253" t="s">
        <v>164</v>
      </c>
    </row>
    <row r="386" s="15" customFormat="1">
      <c r="A386" s="15"/>
      <c r="B386" s="264"/>
      <c r="C386" s="265"/>
      <c r="D386" s="244" t="s">
        <v>172</v>
      </c>
      <c r="E386" s="266" t="s">
        <v>1</v>
      </c>
      <c r="F386" s="267" t="s">
        <v>180</v>
      </c>
      <c r="G386" s="265"/>
      <c r="H386" s="268">
        <v>260.61000000000001</v>
      </c>
      <c r="I386" s="269"/>
      <c r="J386" s="265"/>
      <c r="K386" s="265"/>
      <c r="L386" s="270"/>
      <c r="M386" s="271"/>
      <c r="N386" s="272"/>
      <c r="O386" s="272"/>
      <c r="P386" s="272"/>
      <c r="Q386" s="272"/>
      <c r="R386" s="272"/>
      <c r="S386" s="272"/>
      <c r="T386" s="273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T386" s="274" t="s">
        <v>172</v>
      </c>
      <c r="AU386" s="274" t="s">
        <v>83</v>
      </c>
      <c r="AV386" s="15" t="s">
        <v>170</v>
      </c>
      <c r="AW386" s="15" t="s">
        <v>31</v>
      </c>
      <c r="AX386" s="15" t="s">
        <v>81</v>
      </c>
      <c r="AY386" s="274" t="s">
        <v>164</v>
      </c>
    </row>
    <row r="387" s="2" customFormat="1" ht="24.15" customHeight="1">
      <c r="A387" s="39"/>
      <c r="B387" s="40"/>
      <c r="C387" s="228" t="s">
        <v>431</v>
      </c>
      <c r="D387" s="228" t="s">
        <v>166</v>
      </c>
      <c r="E387" s="229" t="s">
        <v>637</v>
      </c>
      <c r="F387" s="230" t="s">
        <v>638</v>
      </c>
      <c r="G387" s="231" t="s">
        <v>169</v>
      </c>
      <c r="H387" s="232">
        <v>260.61000000000001</v>
      </c>
      <c r="I387" s="233"/>
      <c r="J387" s="234">
        <f>ROUND(I387*H387,2)</f>
        <v>0</v>
      </c>
      <c r="K387" s="235"/>
      <c r="L387" s="45"/>
      <c r="M387" s="236" t="s">
        <v>1</v>
      </c>
      <c r="N387" s="237" t="s">
        <v>39</v>
      </c>
      <c r="O387" s="92"/>
      <c r="P387" s="238">
        <f>O387*H387</f>
        <v>0</v>
      </c>
      <c r="Q387" s="238">
        <v>0.10373</v>
      </c>
      <c r="R387" s="238">
        <f>Q387*H387</f>
        <v>27.033075300000004</v>
      </c>
      <c r="S387" s="238">
        <v>0</v>
      </c>
      <c r="T387" s="239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40" t="s">
        <v>170</v>
      </c>
      <c r="AT387" s="240" t="s">
        <v>166</v>
      </c>
      <c r="AU387" s="240" t="s">
        <v>83</v>
      </c>
      <c r="AY387" s="18" t="s">
        <v>164</v>
      </c>
      <c r="BE387" s="241">
        <f>IF(N387="základní",J387,0)</f>
        <v>0</v>
      </c>
      <c r="BF387" s="241">
        <f>IF(N387="snížená",J387,0)</f>
        <v>0</v>
      </c>
      <c r="BG387" s="241">
        <f>IF(N387="zákl. přenesená",J387,0)</f>
        <v>0</v>
      </c>
      <c r="BH387" s="241">
        <f>IF(N387="sníž. přenesená",J387,0)</f>
        <v>0</v>
      </c>
      <c r="BI387" s="241">
        <f>IF(N387="nulová",J387,0)</f>
        <v>0</v>
      </c>
      <c r="BJ387" s="18" t="s">
        <v>81</v>
      </c>
      <c r="BK387" s="241">
        <f>ROUND(I387*H387,2)</f>
        <v>0</v>
      </c>
      <c r="BL387" s="18" t="s">
        <v>170</v>
      </c>
      <c r="BM387" s="240" t="s">
        <v>2324</v>
      </c>
    </row>
    <row r="388" s="14" customFormat="1">
      <c r="A388" s="14"/>
      <c r="B388" s="254"/>
      <c r="C388" s="255"/>
      <c r="D388" s="244" t="s">
        <v>172</v>
      </c>
      <c r="E388" s="256" t="s">
        <v>1</v>
      </c>
      <c r="F388" s="257" t="s">
        <v>208</v>
      </c>
      <c r="G388" s="255"/>
      <c r="H388" s="256" t="s">
        <v>1</v>
      </c>
      <c r="I388" s="258"/>
      <c r="J388" s="255"/>
      <c r="K388" s="255"/>
      <c r="L388" s="259"/>
      <c r="M388" s="260"/>
      <c r="N388" s="261"/>
      <c r="O388" s="261"/>
      <c r="P388" s="261"/>
      <c r="Q388" s="261"/>
      <c r="R388" s="261"/>
      <c r="S388" s="261"/>
      <c r="T388" s="262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263" t="s">
        <v>172</v>
      </c>
      <c r="AU388" s="263" t="s">
        <v>83</v>
      </c>
      <c r="AV388" s="14" t="s">
        <v>81</v>
      </c>
      <c r="AW388" s="14" t="s">
        <v>31</v>
      </c>
      <c r="AX388" s="14" t="s">
        <v>12</v>
      </c>
      <c r="AY388" s="263" t="s">
        <v>164</v>
      </c>
    </row>
    <row r="389" s="14" customFormat="1">
      <c r="A389" s="14"/>
      <c r="B389" s="254"/>
      <c r="C389" s="255"/>
      <c r="D389" s="244" t="s">
        <v>172</v>
      </c>
      <c r="E389" s="256" t="s">
        <v>1</v>
      </c>
      <c r="F389" s="257" t="s">
        <v>2240</v>
      </c>
      <c r="G389" s="255"/>
      <c r="H389" s="256" t="s">
        <v>1</v>
      </c>
      <c r="I389" s="258"/>
      <c r="J389" s="255"/>
      <c r="K389" s="255"/>
      <c r="L389" s="259"/>
      <c r="M389" s="260"/>
      <c r="N389" s="261"/>
      <c r="O389" s="261"/>
      <c r="P389" s="261"/>
      <c r="Q389" s="261"/>
      <c r="R389" s="261"/>
      <c r="S389" s="261"/>
      <c r="T389" s="26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63" t="s">
        <v>172</v>
      </c>
      <c r="AU389" s="263" t="s">
        <v>83</v>
      </c>
      <c r="AV389" s="14" t="s">
        <v>81</v>
      </c>
      <c r="AW389" s="14" t="s">
        <v>31</v>
      </c>
      <c r="AX389" s="14" t="s">
        <v>12</v>
      </c>
      <c r="AY389" s="263" t="s">
        <v>164</v>
      </c>
    </row>
    <row r="390" s="13" customFormat="1">
      <c r="A390" s="13"/>
      <c r="B390" s="242"/>
      <c r="C390" s="243"/>
      <c r="D390" s="244" t="s">
        <v>172</v>
      </c>
      <c r="E390" s="245" t="s">
        <v>1</v>
      </c>
      <c r="F390" s="246" t="s">
        <v>2241</v>
      </c>
      <c r="G390" s="243"/>
      <c r="H390" s="247">
        <v>260.61000000000001</v>
      </c>
      <c r="I390" s="248"/>
      <c r="J390" s="243"/>
      <c r="K390" s="243"/>
      <c r="L390" s="249"/>
      <c r="M390" s="250"/>
      <c r="N390" s="251"/>
      <c r="O390" s="251"/>
      <c r="P390" s="251"/>
      <c r="Q390" s="251"/>
      <c r="R390" s="251"/>
      <c r="S390" s="251"/>
      <c r="T390" s="252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T390" s="253" t="s">
        <v>172</v>
      </c>
      <c r="AU390" s="253" t="s">
        <v>83</v>
      </c>
      <c r="AV390" s="13" t="s">
        <v>83</v>
      </c>
      <c r="AW390" s="13" t="s">
        <v>31</v>
      </c>
      <c r="AX390" s="13" t="s">
        <v>12</v>
      </c>
      <c r="AY390" s="253" t="s">
        <v>164</v>
      </c>
    </row>
    <row r="391" s="15" customFormat="1">
      <c r="A391" s="15"/>
      <c r="B391" s="264"/>
      <c r="C391" s="265"/>
      <c r="D391" s="244" t="s">
        <v>172</v>
      </c>
      <c r="E391" s="266" t="s">
        <v>1</v>
      </c>
      <c r="F391" s="267" t="s">
        <v>180</v>
      </c>
      <c r="G391" s="265"/>
      <c r="H391" s="268">
        <v>260.61000000000001</v>
      </c>
      <c r="I391" s="269"/>
      <c r="J391" s="265"/>
      <c r="K391" s="265"/>
      <c r="L391" s="270"/>
      <c r="M391" s="271"/>
      <c r="N391" s="272"/>
      <c r="O391" s="272"/>
      <c r="P391" s="272"/>
      <c r="Q391" s="272"/>
      <c r="R391" s="272"/>
      <c r="S391" s="272"/>
      <c r="T391" s="273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T391" s="274" t="s">
        <v>172</v>
      </c>
      <c r="AU391" s="274" t="s">
        <v>83</v>
      </c>
      <c r="AV391" s="15" t="s">
        <v>170</v>
      </c>
      <c r="AW391" s="15" t="s">
        <v>31</v>
      </c>
      <c r="AX391" s="15" t="s">
        <v>81</v>
      </c>
      <c r="AY391" s="274" t="s">
        <v>164</v>
      </c>
    </row>
    <row r="392" s="12" customFormat="1" ht="22.8" customHeight="1">
      <c r="A392" s="12"/>
      <c r="B392" s="212"/>
      <c r="C392" s="213"/>
      <c r="D392" s="214" t="s">
        <v>73</v>
      </c>
      <c r="E392" s="226" t="s">
        <v>222</v>
      </c>
      <c r="F392" s="226" t="s">
        <v>667</v>
      </c>
      <c r="G392" s="213"/>
      <c r="H392" s="213"/>
      <c r="I392" s="216"/>
      <c r="J392" s="227">
        <f>BK392</f>
        <v>0</v>
      </c>
      <c r="K392" s="213"/>
      <c r="L392" s="218"/>
      <c r="M392" s="219"/>
      <c r="N392" s="220"/>
      <c r="O392" s="220"/>
      <c r="P392" s="221">
        <f>SUM(P393:P538)</f>
        <v>0</v>
      </c>
      <c r="Q392" s="220"/>
      <c r="R392" s="221">
        <f>SUM(R393:R538)</f>
        <v>2.7902931950000003</v>
      </c>
      <c r="S392" s="220"/>
      <c r="T392" s="222">
        <f>SUM(T393:T538)</f>
        <v>0</v>
      </c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R392" s="223" t="s">
        <v>81</v>
      </c>
      <c r="AT392" s="224" t="s">
        <v>73</v>
      </c>
      <c r="AU392" s="224" t="s">
        <v>81</v>
      </c>
      <c r="AY392" s="223" t="s">
        <v>164</v>
      </c>
      <c r="BK392" s="225">
        <f>SUM(BK393:BK538)</f>
        <v>0</v>
      </c>
    </row>
    <row r="393" s="2" customFormat="1" ht="24.15" customHeight="1">
      <c r="A393" s="39"/>
      <c r="B393" s="40"/>
      <c r="C393" s="228" t="s">
        <v>435</v>
      </c>
      <c r="D393" s="228" t="s">
        <v>166</v>
      </c>
      <c r="E393" s="229" t="s">
        <v>2325</v>
      </c>
      <c r="F393" s="230" t="s">
        <v>2326</v>
      </c>
      <c r="G393" s="231" t="s">
        <v>556</v>
      </c>
      <c r="H393" s="232">
        <v>1</v>
      </c>
      <c r="I393" s="233"/>
      <c r="J393" s="234">
        <f>ROUND(I393*H393,2)</f>
        <v>0</v>
      </c>
      <c r="K393" s="235"/>
      <c r="L393" s="45"/>
      <c r="M393" s="236" t="s">
        <v>1</v>
      </c>
      <c r="N393" s="237" t="s">
        <v>39</v>
      </c>
      <c r="O393" s="92"/>
      <c r="P393" s="238">
        <f>O393*H393</f>
        <v>0</v>
      </c>
      <c r="Q393" s="238">
        <v>0</v>
      </c>
      <c r="R393" s="238">
        <f>Q393*H393</f>
        <v>0</v>
      </c>
      <c r="S393" s="238">
        <v>0</v>
      </c>
      <c r="T393" s="239">
        <f>S393*H393</f>
        <v>0</v>
      </c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R393" s="240" t="s">
        <v>170</v>
      </c>
      <c r="AT393" s="240" t="s">
        <v>166</v>
      </c>
      <c r="AU393" s="240" t="s">
        <v>83</v>
      </c>
      <c r="AY393" s="18" t="s">
        <v>164</v>
      </c>
      <c r="BE393" s="241">
        <f>IF(N393="základní",J393,0)</f>
        <v>0</v>
      </c>
      <c r="BF393" s="241">
        <f>IF(N393="snížená",J393,0)</f>
        <v>0</v>
      </c>
      <c r="BG393" s="241">
        <f>IF(N393="zákl. přenesená",J393,0)</f>
        <v>0</v>
      </c>
      <c r="BH393" s="241">
        <f>IF(N393="sníž. přenesená",J393,0)</f>
        <v>0</v>
      </c>
      <c r="BI393" s="241">
        <f>IF(N393="nulová",J393,0)</f>
        <v>0</v>
      </c>
      <c r="BJ393" s="18" t="s">
        <v>81</v>
      </c>
      <c r="BK393" s="241">
        <f>ROUND(I393*H393,2)</f>
        <v>0</v>
      </c>
      <c r="BL393" s="18" t="s">
        <v>170</v>
      </c>
      <c r="BM393" s="240" t="s">
        <v>2327</v>
      </c>
    </row>
    <row r="394" s="13" customFormat="1">
      <c r="A394" s="13"/>
      <c r="B394" s="242"/>
      <c r="C394" s="243"/>
      <c r="D394" s="244" t="s">
        <v>172</v>
      </c>
      <c r="E394" s="245" t="s">
        <v>1</v>
      </c>
      <c r="F394" s="246" t="s">
        <v>81</v>
      </c>
      <c r="G394" s="243"/>
      <c r="H394" s="247">
        <v>1</v>
      </c>
      <c r="I394" s="248"/>
      <c r="J394" s="243"/>
      <c r="K394" s="243"/>
      <c r="L394" s="249"/>
      <c r="M394" s="250"/>
      <c r="N394" s="251"/>
      <c r="O394" s="251"/>
      <c r="P394" s="251"/>
      <c r="Q394" s="251"/>
      <c r="R394" s="251"/>
      <c r="S394" s="251"/>
      <c r="T394" s="252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53" t="s">
        <v>172</v>
      </c>
      <c r="AU394" s="253" t="s">
        <v>83</v>
      </c>
      <c r="AV394" s="13" t="s">
        <v>83</v>
      </c>
      <c r="AW394" s="13" t="s">
        <v>31</v>
      </c>
      <c r="AX394" s="13" t="s">
        <v>81</v>
      </c>
      <c r="AY394" s="253" t="s">
        <v>164</v>
      </c>
    </row>
    <row r="395" s="2" customFormat="1" ht="24.15" customHeight="1">
      <c r="A395" s="39"/>
      <c r="B395" s="40"/>
      <c r="C395" s="228" t="s">
        <v>439</v>
      </c>
      <c r="D395" s="228" t="s">
        <v>166</v>
      </c>
      <c r="E395" s="229" t="s">
        <v>1192</v>
      </c>
      <c r="F395" s="230" t="s">
        <v>1193</v>
      </c>
      <c r="G395" s="231" t="s">
        <v>556</v>
      </c>
      <c r="H395" s="232">
        <v>2</v>
      </c>
      <c r="I395" s="233"/>
      <c r="J395" s="234">
        <f>ROUND(I395*H395,2)</f>
        <v>0</v>
      </c>
      <c r="K395" s="235"/>
      <c r="L395" s="45"/>
      <c r="M395" s="236" t="s">
        <v>1</v>
      </c>
      <c r="N395" s="237" t="s">
        <v>39</v>
      </c>
      <c r="O395" s="92"/>
      <c r="P395" s="238">
        <f>O395*H395</f>
        <v>0</v>
      </c>
      <c r="Q395" s="238">
        <v>0</v>
      </c>
      <c r="R395" s="238">
        <f>Q395*H395</f>
        <v>0</v>
      </c>
      <c r="S395" s="238">
        <v>0</v>
      </c>
      <c r="T395" s="239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40" t="s">
        <v>170</v>
      </c>
      <c r="AT395" s="240" t="s">
        <v>166</v>
      </c>
      <c r="AU395" s="240" t="s">
        <v>83</v>
      </c>
      <c r="AY395" s="18" t="s">
        <v>164</v>
      </c>
      <c r="BE395" s="241">
        <f>IF(N395="základní",J395,0)</f>
        <v>0</v>
      </c>
      <c r="BF395" s="241">
        <f>IF(N395="snížená",J395,0)</f>
        <v>0</v>
      </c>
      <c r="BG395" s="241">
        <f>IF(N395="zákl. přenesená",J395,0)</f>
        <v>0</v>
      </c>
      <c r="BH395" s="241">
        <f>IF(N395="sníž. přenesená",J395,0)</f>
        <v>0</v>
      </c>
      <c r="BI395" s="241">
        <f>IF(N395="nulová",J395,0)</f>
        <v>0</v>
      </c>
      <c r="BJ395" s="18" t="s">
        <v>81</v>
      </c>
      <c r="BK395" s="241">
        <f>ROUND(I395*H395,2)</f>
        <v>0</v>
      </c>
      <c r="BL395" s="18" t="s">
        <v>170</v>
      </c>
      <c r="BM395" s="240" t="s">
        <v>2328</v>
      </c>
    </row>
    <row r="396" s="13" customFormat="1">
      <c r="A396" s="13"/>
      <c r="B396" s="242"/>
      <c r="C396" s="243"/>
      <c r="D396" s="244" t="s">
        <v>172</v>
      </c>
      <c r="E396" s="245" t="s">
        <v>1</v>
      </c>
      <c r="F396" s="246" t="s">
        <v>83</v>
      </c>
      <c r="G396" s="243"/>
      <c r="H396" s="247">
        <v>2</v>
      </c>
      <c r="I396" s="248"/>
      <c r="J396" s="243"/>
      <c r="K396" s="243"/>
      <c r="L396" s="249"/>
      <c r="M396" s="250"/>
      <c r="N396" s="251"/>
      <c r="O396" s="251"/>
      <c r="P396" s="251"/>
      <c r="Q396" s="251"/>
      <c r="R396" s="251"/>
      <c r="S396" s="251"/>
      <c r="T396" s="252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T396" s="253" t="s">
        <v>172</v>
      </c>
      <c r="AU396" s="253" t="s">
        <v>83</v>
      </c>
      <c r="AV396" s="13" t="s">
        <v>83</v>
      </c>
      <c r="AW396" s="13" t="s">
        <v>31</v>
      </c>
      <c r="AX396" s="13" t="s">
        <v>81</v>
      </c>
      <c r="AY396" s="253" t="s">
        <v>164</v>
      </c>
    </row>
    <row r="397" s="2" customFormat="1" ht="21.75" customHeight="1">
      <c r="A397" s="39"/>
      <c r="B397" s="40"/>
      <c r="C397" s="228" t="s">
        <v>443</v>
      </c>
      <c r="D397" s="228" t="s">
        <v>166</v>
      </c>
      <c r="E397" s="229" t="s">
        <v>2329</v>
      </c>
      <c r="F397" s="230" t="s">
        <v>2330</v>
      </c>
      <c r="G397" s="231" t="s">
        <v>240</v>
      </c>
      <c r="H397" s="232">
        <v>114.09999999999999</v>
      </c>
      <c r="I397" s="233"/>
      <c r="J397" s="234">
        <f>ROUND(I397*H397,2)</f>
        <v>0</v>
      </c>
      <c r="K397" s="235"/>
      <c r="L397" s="45"/>
      <c r="M397" s="236" t="s">
        <v>1</v>
      </c>
      <c r="N397" s="237" t="s">
        <v>39</v>
      </c>
      <c r="O397" s="92"/>
      <c r="P397" s="238">
        <f>O397*H397</f>
        <v>0</v>
      </c>
      <c r="Q397" s="238">
        <v>0</v>
      </c>
      <c r="R397" s="238">
        <f>Q397*H397</f>
        <v>0</v>
      </c>
      <c r="S397" s="238">
        <v>0</v>
      </c>
      <c r="T397" s="239">
        <f>S397*H397</f>
        <v>0</v>
      </c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R397" s="240" t="s">
        <v>170</v>
      </c>
      <c r="AT397" s="240" t="s">
        <v>166</v>
      </c>
      <c r="AU397" s="240" t="s">
        <v>83</v>
      </c>
      <c r="AY397" s="18" t="s">
        <v>164</v>
      </c>
      <c r="BE397" s="241">
        <f>IF(N397="základní",J397,0)</f>
        <v>0</v>
      </c>
      <c r="BF397" s="241">
        <f>IF(N397="snížená",J397,0)</f>
        <v>0</v>
      </c>
      <c r="BG397" s="241">
        <f>IF(N397="zákl. přenesená",J397,0)</f>
        <v>0</v>
      </c>
      <c r="BH397" s="241">
        <f>IF(N397="sníž. přenesená",J397,0)</f>
        <v>0</v>
      </c>
      <c r="BI397" s="241">
        <f>IF(N397="nulová",J397,0)</f>
        <v>0</v>
      </c>
      <c r="BJ397" s="18" t="s">
        <v>81</v>
      </c>
      <c r="BK397" s="241">
        <f>ROUND(I397*H397,2)</f>
        <v>0</v>
      </c>
      <c r="BL397" s="18" t="s">
        <v>170</v>
      </c>
      <c r="BM397" s="240" t="s">
        <v>2331</v>
      </c>
    </row>
    <row r="398" s="14" customFormat="1">
      <c r="A398" s="14"/>
      <c r="B398" s="254"/>
      <c r="C398" s="255"/>
      <c r="D398" s="244" t="s">
        <v>172</v>
      </c>
      <c r="E398" s="256" t="s">
        <v>1</v>
      </c>
      <c r="F398" s="257" t="s">
        <v>2245</v>
      </c>
      <c r="G398" s="255"/>
      <c r="H398" s="256" t="s">
        <v>1</v>
      </c>
      <c r="I398" s="258"/>
      <c r="J398" s="255"/>
      <c r="K398" s="255"/>
      <c r="L398" s="259"/>
      <c r="M398" s="260"/>
      <c r="N398" s="261"/>
      <c r="O398" s="261"/>
      <c r="P398" s="261"/>
      <c r="Q398" s="261"/>
      <c r="R398" s="261"/>
      <c r="S398" s="261"/>
      <c r="T398" s="262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63" t="s">
        <v>172</v>
      </c>
      <c r="AU398" s="263" t="s">
        <v>83</v>
      </c>
      <c r="AV398" s="14" t="s">
        <v>81</v>
      </c>
      <c r="AW398" s="14" t="s">
        <v>31</v>
      </c>
      <c r="AX398" s="14" t="s">
        <v>12</v>
      </c>
      <c r="AY398" s="263" t="s">
        <v>164</v>
      </c>
    </row>
    <row r="399" s="13" customFormat="1">
      <c r="A399" s="13"/>
      <c r="B399" s="242"/>
      <c r="C399" s="243"/>
      <c r="D399" s="244" t="s">
        <v>172</v>
      </c>
      <c r="E399" s="245" t="s">
        <v>1</v>
      </c>
      <c r="F399" s="246" t="s">
        <v>2332</v>
      </c>
      <c r="G399" s="243"/>
      <c r="H399" s="247">
        <v>114.09999999999999</v>
      </c>
      <c r="I399" s="248"/>
      <c r="J399" s="243"/>
      <c r="K399" s="243"/>
      <c r="L399" s="249"/>
      <c r="M399" s="250"/>
      <c r="N399" s="251"/>
      <c r="O399" s="251"/>
      <c r="P399" s="251"/>
      <c r="Q399" s="251"/>
      <c r="R399" s="251"/>
      <c r="S399" s="251"/>
      <c r="T399" s="252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53" t="s">
        <v>172</v>
      </c>
      <c r="AU399" s="253" t="s">
        <v>83</v>
      </c>
      <c r="AV399" s="13" t="s">
        <v>83</v>
      </c>
      <c r="AW399" s="13" t="s">
        <v>31</v>
      </c>
      <c r="AX399" s="13" t="s">
        <v>81</v>
      </c>
      <c r="AY399" s="253" t="s">
        <v>164</v>
      </c>
    </row>
    <row r="400" s="2" customFormat="1" ht="24.15" customHeight="1">
      <c r="A400" s="39"/>
      <c r="B400" s="40"/>
      <c r="C400" s="228" t="s">
        <v>449</v>
      </c>
      <c r="D400" s="228" t="s">
        <v>166</v>
      </c>
      <c r="E400" s="229" t="s">
        <v>1196</v>
      </c>
      <c r="F400" s="230" t="s">
        <v>2333</v>
      </c>
      <c r="G400" s="231" t="s">
        <v>556</v>
      </c>
      <c r="H400" s="232">
        <v>5</v>
      </c>
      <c r="I400" s="233"/>
      <c r="J400" s="234">
        <f>ROUND(I400*H400,2)</f>
        <v>0</v>
      </c>
      <c r="K400" s="235"/>
      <c r="L400" s="45"/>
      <c r="M400" s="236" t="s">
        <v>1</v>
      </c>
      <c r="N400" s="237" t="s">
        <v>39</v>
      </c>
      <c r="O400" s="92"/>
      <c r="P400" s="238">
        <f>O400*H400</f>
        <v>0</v>
      </c>
      <c r="Q400" s="238">
        <v>0.00167</v>
      </c>
      <c r="R400" s="238">
        <f>Q400*H400</f>
        <v>0.0083499999999999998</v>
      </c>
      <c r="S400" s="238">
        <v>0</v>
      </c>
      <c r="T400" s="239">
        <f>S400*H400</f>
        <v>0</v>
      </c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R400" s="240" t="s">
        <v>170</v>
      </c>
      <c r="AT400" s="240" t="s">
        <v>166</v>
      </c>
      <c r="AU400" s="240" t="s">
        <v>83</v>
      </c>
      <c r="AY400" s="18" t="s">
        <v>164</v>
      </c>
      <c r="BE400" s="241">
        <f>IF(N400="základní",J400,0)</f>
        <v>0</v>
      </c>
      <c r="BF400" s="241">
        <f>IF(N400="snížená",J400,0)</f>
        <v>0</v>
      </c>
      <c r="BG400" s="241">
        <f>IF(N400="zákl. přenesená",J400,0)</f>
        <v>0</v>
      </c>
      <c r="BH400" s="241">
        <f>IF(N400="sníž. přenesená",J400,0)</f>
        <v>0</v>
      </c>
      <c r="BI400" s="241">
        <f>IF(N400="nulová",J400,0)</f>
        <v>0</v>
      </c>
      <c r="BJ400" s="18" t="s">
        <v>81</v>
      </c>
      <c r="BK400" s="241">
        <f>ROUND(I400*H400,2)</f>
        <v>0</v>
      </c>
      <c r="BL400" s="18" t="s">
        <v>170</v>
      </c>
      <c r="BM400" s="240" t="s">
        <v>2334</v>
      </c>
    </row>
    <row r="401" s="13" customFormat="1">
      <c r="A401" s="13"/>
      <c r="B401" s="242"/>
      <c r="C401" s="243"/>
      <c r="D401" s="244" t="s">
        <v>172</v>
      </c>
      <c r="E401" s="245" t="s">
        <v>1</v>
      </c>
      <c r="F401" s="246" t="s">
        <v>194</v>
      </c>
      <c r="G401" s="243"/>
      <c r="H401" s="247">
        <v>5</v>
      </c>
      <c r="I401" s="248"/>
      <c r="J401" s="243"/>
      <c r="K401" s="243"/>
      <c r="L401" s="249"/>
      <c r="M401" s="250"/>
      <c r="N401" s="251"/>
      <c r="O401" s="251"/>
      <c r="P401" s="251"/>
      <c r="Q401" s="251"/>
      <c r="R401" s="251"/>
      <c r="S401" s="251"/>
      <c r="T401" s="252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T401" s="253" t="s">
        <v>172</v>
      </c>
      <c r="AU401" s="253" t="s">
        <v>83</v>
      </c>
      <c r="AV401" s="13" t="s">
        <v>83</v>
      </c>
      <c r="AW401" s="13" t="s">
        <v>31</v>
      </c>
      <c r="AX401" s="13" t="s">
        <v>81</v>
      </c>
      <c r="AY401" s="253" t="s">
        <v>164</v>
      </c>
    </row>
    <row r="402" s="2" customFormat="1" ht="24.15" customHeight="1">
      <c r="A402" s="39"/>
      <c r="B402" s="40"/>
      <c r="C402" s="286" t="s">
        <v>453</v>
      </c>
      <c r="D402" s="286" t="s">
        <v>488</v>
      </c>
      <c r="E402" s="287" t="s">
        <v>2335</v>
      </c>
      <c r="F402" s="288" t="s">
        <v>2336</v>
      </c>
      <c r="G402" s="289" t="s">
        <v>556</v>
      </c>
      <c r="H402" s="290">
        <v>3</v>
      </c>
      <c r="I402" s="291"/>
      <c r="J402" s="292">
        <f>ROUND(I402*H402,2)</f>
        <v>0</v>
      </c>
      <c r="K402" s="293"/>
      <c r="L402" s="294"/>
      <c r="M402" s="295" t="s">
        <v>1</v>
      </c>
      <c r="N402" s="296" t="s">
        <v>39</v>
      </c>
      <c r="O402" s="92"/>
      <c r="P402" s="238">
        <f>O402*H402</f>
        <v>0</v>
      </c>
      <c r="Q402" s="238">
        <v>0.012200000000000001</v>
      </c>
      <c r="R402" s="238">
        <f>Q402*H402</f>
        <v>0.036600000000000001</v>
      </c>
      <c r="S402" s="238">
        <v>0</v>
      </c>
      <c r="T402" s="239">
        <f>S402*H402</f>
        <v>0</v>
      </c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R402" s="240" t="s">
        <v>222</v>
      </c>
      <c r="AT402" s="240" t="s">
        <v>488</v>
      </c>
      <c r="AU402" s="240" t="s">
        <v>83</v>
      </c>
      <c r="AY402" s="18" t="s">
        <v>164</v>
      </c>
      <c r="BE402" s="241">
        <f>IF(N402="základní",J402,0)</f>
        <v>0</v>
      </c>
      <c r="BF402" s="241">
        <f>IF(N402="snížená",J402,0)</f>
        <v>0</v>
      </c>
      <c r="BG402" s="241">
        <f>IF(N402="zákl. přenesená",J402,0)</f>
        <v>0</v>
      </c>
      <c r="BH402" s="241">
        <f>IF(N402="sníž. přenesená",J402,0)</f>
        <v>0</v>
      </c>
      <c r="BI402" s="241">
        <f>IF(N402="nulová",J402,0)</f>
        <v>0</v>
      </c>
      <c r="BJ402" s="18" t="s">
        <v>81</v>
      </c>
      <c r="BK402" s="241">
        <f>ROUND(I402*H402,2)</f>
        <v>0</v>
      </c>
      <c r="BL402" s="18" t="s">
        <v>170</v>
      </c>
      <c r="BM402" s="240" t="s">
        <v>2337</v>
      </c>
    </row>
    <row r="403" s="13" customFormat="1">
      <c r="A403" s="13"/>
      <c r="B403" s="242"/>
      <c r="C403" s="243"/>
      <c r="D403" s="244" t="s">
        <v>172</v>
      </c>
      <c r="E403" s="245" t="s">
        <v>1</v>
      </c>
      <c r="F403" s="246" t="s">
        <v>181</v>
      </c>
      <c r="G403" s="243"/>
      <c r="H403" s="247">
        <v>3</v>
      </c>
      <c r="I403" s="248"/>
      <c r="J403" s="243"/>
      <c r="K403" s="243"/>
      <c r="L403" s="249"/>
      <c r="M403" s="250"/>
      <c r="N403" s="251"/>
      <c r="O403" s="251"/>
      <c r="P403" s="251"/>
      <c r="Q403" s="251"/>
      <c r="R403" s="251"/>
      <c r="S403" s="251"/>
      <c r="T403" s="252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T403" s="253" t="s">
        <v>172</v>
      </c>
      <c r="AU403" s="253" t="s">
        <v>83</v>
      </c>
      <c r="AV403" s="13" t="s">
        <v>83</v>
      </c>
      <c r="AW403" s="13" t="s">
        <v>31</v>
      </c>
      <c r="AX403" s="13" t="s">
        <v>81</v>
      </c>
      <c r="AY403" s="253" t="s">
        <v>164</v>
      </c>
    </row>
    <row r="404" s="2" customFormat="1" ht="24.15" customHeight="1">
      <c r="A404" s="39"/>
      <c r="B404" s="40"/>
      <c r="C404" s="286" t="s">
        <v>487</v>
      </c>
      <c r="D404" s="286" t="s">
        <v>488</v>
      </c>
      <c r="E404" s="287" t="s">
        <v>1205</v>
      </c>
      <c r="F404" s="288" t="s">
        <v>1206</v>
      </c>
      <c r="G404" s="289" t="s">
        <v>556</v>
      </c>
      <c r="H404" s="290">
        <v>2</v>
      </c>
      <c r="I404" s="291"/>
      <c r="J404" s="292">
        <f>ROUND(I404*H404,2)</f>
        <v>0</v>
      </c>
      <c r="K404" s="293"/>
      <c r="L404" s="294"/>
      <c r="M404" s="295" t="s">
        <v>1</v>
      </c>
      <c r="N404" s="296" t="s">
        <v>39</v>
      </c>
      <c r="O404" s="92"/>
      <c r="P404" s="238">
        <f>O404*H404</f>
        <v>0</v>
      </c>
      <c r="Q404" s="238">
        <v>0.0095999999999999992</v>
      </c>
      <c r="R404" s="238">
        <f>Q404*H404</f>
        <v>0.019199999999999998</v>
      </c>
      <c r="S404" s="238">
        <v>0</v>
      </c>
      <c r="T404" s="239">
        <f>S404*H404</f>
        <v>0</v>
      </c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R404" s="240" t="s">
        <v>222</v>
      </c>
      <c r="AT404" s="240" t="s">
        <v>488</v>
      </c>
      <c r="AU404" s="240" t="s">
        <v>83</v>
      </c>
      <c r="AY404" s="18" t="s">
        <v>164</v>
      </c>
      <c r="BE404" s="241">
        <f>IF(N404="základní",J404,0)</f>
        <v>0</v>
      </c>
      <c r="BF404" s="241">
        <f>IF(N404="snížená",J404,0)</f>
        <v>0</v>
      </c>
      <c r="BG404" s="241">
        <f>IF(N404="zákl. přenesená",J404,0)</f>
        <v>0</v>
      </c>
      <c r="BH404" s="241">
        <f>IF(N404="sníž. přenesená",J404,0)</f>
        <v>0</v>
      </c>
      <c r="BI404" s="241">
        <f>IF(N404="nulová",J404,0)</f>
        <v>0</v>
      </c>
      <c r="BJ404" s="18" t="s">
        <v>81</v>
      </c>
      <c r="BK404" s="241">
        <f>ROUND(I404*H404,2)</f>
        <v>0</v>
      </c>
      <c r="BL404" s="18" t="s">
        <v>170</v>
      </c>
      <c r="BM404" s="240" t="s">
        <v>2338</v>
      </c>
    </row>
    <row r="405" s="13" customFormat="1">
      <c r="A405" s="13"/>
      <c r="B405" s="242"/>
      <c r="C405" s="243"/>
      <c r="D405" s="244" t="s">
        <v>172</v>
      </c>
      <c r="E405" s="245" t="s">
        <v>1</v>
      </c>
      <c r="F405" s="246" t="s">
        <v>83</v>
      </c>
      <c r="G405" s="243"/>
      <c r="H405" s="247">
        <v>2</v>
      </c>
      <c r="I405" s="248"/>
      <c r="J405" s="243"/>
      <c r="K405" s="243"/>
      <c r="L405" s="249"/>
      <c r="M405" s="250"/>
      <c r="N405" s="251"/>
      <c r="O405" s="251"/>
      <c r="P405" s="251"/>
      <c r="Q405" s="251"/>
      <c r="R405" s="251"/>
      <c r="S405" s="251"/>
      <c r="T405" s="252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T405" s="253" t="s">
        <v>172</v>
      </c>
      <c r="AU405" s="253" t="s">
        <v>83</v>
      </c>
      <c r="AV405" s="13" t="s">
        <v>83</v>
      </c>
      <c r="AW405" s="13" t="s">
        <v>31</v>
      </c>
      <c r="AX405" s="13" t="s">
        <v>81</v>
      </c>
      <c r="AY405" s="253" t="s">
        <v>164</v>
      </c>
    </row>
    <row r="406" s="2" customFormat="1" ht="16.5" customHeight="1">
      <c r="A406" s="39"/>
      <c r="B406" s="40"/>
      <c r="C406" s="228" t="s">
        <v>494</v>
      </c>
      <c r="D406" s="228" t="s">
        <v>166</v>
      </c>
      <c r="E406" s="229" t="s">
        <v>2339</v>
      </c>
      <c r="F406" s="230" t="s">
        <v>2340</v>
      </c>
      <c r="G406" s="231" t="s">
        <v>556</v>
      </c>
      <c r="H406" s="232">
        <v>2</v>
      </c>
      <c r="I406" s="233"/>
      <c r="J406" s="234">
        <f>ROUND(I406*H406,2)</f>
        <v>0</v>
      </c>
      <c r="K406" s="235"/>
      <c r="L406" s="45"/>
      <c r="M406" s="236" t="s">
        <v>1</v>
      </c>
      <c r="N406" s="237" t="s">
        <v>39</v>
      </c>
      <c r="O406" s="92"/>
      <c r="P406" s="238">
        <f>O406*H406</f>
        <v>0</v>
      </c>
      <c r="Q406" s="238">
        <v>0</v>
      </c>
      <c r="R406" s="238">
        <f>Q406*H406</f>
        <v>0</v>
      </c>
      <c r="S406" s="238">
        <v>0</v>
      </c>
      <c r="T406" s="239">
        <f>S406*H406</f>
        <v>0</v>
      </c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R406" s="240" t="s">
        <v>170</v>
      </c>
      <c r="AT406" s="240" t="s">
        <v>166</v>
      </c>
      <c r="AU406" s="240" t="s">
        <v>83</v>
      </c>
      <c r="AY406" s="18" t="s">
        <v>164</v>
      </c>
      <c r="BE406" s="241">
        <f>IF(N406="základní",J406,0)</f>
        <v>0</v>
      </c>
      <c r="BF406" s="241">
        <f>IF(N406="snížená",J406,0)</f>
        <v>0</v>
      </c>
      <c r="BG406" s="241">
        <f>IF(N406="zákl. přenesená",J406,0)</f>
        <v>0</v>
      </c>
      <c r="BH406" s="241">
        <f>IF(N406="sníž. přenesená",J406,0)</f>
        <v>0</v>
      </c>
      <c r="BI406" s="241">
        <f>IF(N406="nulová",J406,0)</f>
        <v>0</v>
      </c>
      <c r="BJ406" s="18" t="s">
        <v>81</v>
      </c>
      <c r="BK406" s="241">
        <f>ROUND(I406*H406,2)</f>
        <v>0</v>
      </c>
      <c r="BL406" s="18" t="s">
        <v>170</v>
      </c>
      <c r="BM406" s="240" t="s">
        <v>2341</v>
      </c>
    </row>
    <row r="407" s="14" customFormat="1">
      <c r="A407" s="14"/>
      <c r="B407" s="254"/>
      <c r="C407" s="255"/>
      <c r="D407" s="244" t="s">
        <v>172</v>
      </c>
      <c r="E407" s="256" t="s">
        <v>1</v>
      </c>
      <c r="F407" s="257" t="s">
        <v>2342</v>
      </c>
      <c r="G407" s="255"/>
      <c r="H407" s="256" t="s">
        <v>1</v>
      </c>
      <c r="I407" s="258"/>
      <c r="J407" s="255"/>
      <c r="K407" s="255"/>
      <c r="L407" s="259"/>
      <c r="M407" s="260"/>
      <c r="N407" s="261"/>
      <c r="O407" s="261"/>
      <c r="P407" s="261"/>
      <c r="Q407" s="261"/>
      <c r="R407" s="261"/>
      <c r="S407" s="261"/>
      <c r="T407" s="262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263" t="s">
        <v>172</v>
      </c>
      <c r="AU407" s="263" t="s">
        <v>83</v>
      </c>
      <c r="AV407" s="14" t="s">
        <v>81</v>
      </c>
      <c r="AW407" s="14" t="s">
        <v>31</v>
      </c>
      <c r="AX407" s="14" t="s">
        <v>12</v>
      </c>
      <c r="AY407" s="263" t="s">
        <v>164</v>
      </c>
    </row>
    <row r="408" s="13" customFormat="1">
      <c r="A408" s="13"/>
      <c r="B408" s="242"/>
      <c r="C408" s="243"/>
      <c r="D408" s="244" t="s">
        <v>172</v>
      </c>
      <c r="E408" s="245" t="s">
        <v>1</v>
      </c>
      <c r="F408" s="246" t="s">
        <v>83</v>
      </c>
      <c r="G408" s="243"/>
      <c r="H408" s="247">
        <v>2</v>
      </c>
      <c r="I408" s="248"/>
      <c r="J408" s="243"/>
      <c r="K408" s="243"/>
      <c r="L408" s="249"/>
      <c r="M408" s="250"/>
      <c r="N408" s="251"/>
      <c r="O408" s="251"/>
      <c r="P408" s="251"/>
      <c r="Q408" s="251"/>
      <c r="R408" s="251"/>
      <c r="S408" s="251"/>
      <c r="T408" s="252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T408" s="253" t="s">
        <v>172</v>
      </c>
      <c r="AU408" s="253" t="s">
        <v>83</v>
      </c>
      <c r="AV408" s="13" t="s">
        <v>83</v>
      </c>
      <c r="AW408" s="13" t="s">
        <v>31</v>
      </c>
      <c r="AX408" s="13" t="s">
        <v>81</v>
      </c>
      <c r="AY408" s="253" t="s">
        <v>164</v>
      </c>
    </row>
    <row r="409" s="2" customFormat="1" ht="16.5" customHeight="1">
      <c r="A409" s="39"/>
      <c r="B409" s="40"/>
      <c r="C409" s="228" t="s">
        <v>507</v>
      </c>
      <c r="D409" s="228" t="s">
        <v>166</v>
      </c>
      <c r="E409" s="229" t="s">
        <v>2343</v>
      </c>
      <c r="F409" s="230" t="s">
        <v>2344</v>
      </c>
      <c r="G409" s="231" t="s">
        <v>556</v>
      </c>
      <c r="H409" s="232">
        <v>2</v>
      </c>
      <c r="I409" s="233"/>
      <c r="J409" s="234">
        <f>ROUND(I409*H409,2)</f>
        <v>0</v>
      </c>
      <c r="K409" s="235"/>
      <c r="L409" s="45"/>
      <c r="M409" s="236" t="s">
        <v>1</v>
      </c>
      <c r="N409" s="237" t="s">
        <v>39</v>
      </c>
      <c r="O409" s="92"/>
      <c r="P409" s="238">
        <f>O409*H409</f>
        <v>0</v>
      </c>
      <c r="Q409" s="238">
        <v>0</v>
      </c>
      <c r="R409" s="238">
        <f>Q409*H409</f>
        <v>0</v>
      </c>
      <c r="S409" s="238">
        <v>0</v>
      </c>
      <c r="T409" s="239">
        <f>S409*H409</f>
        <v>0</v>
      </c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R409" s="240" t="s">
        <v>170</v>
      </c>
      <c r="AT409" s="240" t="s">
        <v>166</v>
      </c>
      <c r="AU409" s="240" t="s">
        <v>83</v>
      </c>
      <c r="AY409" s="18" t="s">
        <v>164</v>
      </c>
      <c r="BE409" s="241">
        <f>IF(N409="základní",J409,0)</f>
        <v>0</v>
      </c>
      <c r="BF409" s="241">
        <f>IF(N409="snížená",J409,0)</f>
        <v>0</v>
      </c>
      <c r="BG409" s="241">
        <f>IF(N409="zákl. přenesená",J409,0)</f>
        <v>0</v>
      </c>
      <c r="BH409" s="241">
        <f>IF(N409="sníž. přenesená",J409,0)</f>
        <v>0</v>
      </c>
      <c r="BI409" s="241">
        <f>IF(N409="nulová",J409,0)</f>
        <v>0</v>
      </c>
      <c r="BJ409" s="18" t="s">
        <v>81</v>
      </c>
      <c r="BK409" s="241">
        <f>ROUND(I409*H409,2)</f>
        <v>0</v>
      </c>
      <c r="BL409" s="18" t="s">
        <v>170</v>
      </c>
      <c r="BM409" s="240" t="s">
        <v>2345</v>
      </c>
    </row>
    <row r="410" s="14" customFormat="1">
      <c r="A410" s="14"/>
      <c r="B410" s="254"/>
      <c r="C410" s="255"/>
      <c r="D410" s="244" t="s">
        <v>172</v>
      </c>
      <c r="E410" s="256" t="s">
        <v>1</v>
      </c>
      <c r="F410" s="257" t="s">
        <v>2342</v>
      </c>
      <c r="G410" s="255"/>
      <c r="H410" s="256" t="s">
        <v>1</v>
      </c>
      <c r="I410" s="258"/>
      <c r="J410" s="255"/>
      <c r="K410" s="255"/>
      <c r="L410" s="259"/>
      <c r="M410" s="260"/>
      <c r="N410" s="261"/>
      <c r="O410" s="261"/>
      <c r="P410" s="261"/>
      <c r="Q410" s="261"/>
      <c r="R410" s="261"/>
      <c r="S410" s="261"/>
      <c r="T410" s="262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63" t="s">
        <v>172</v>
      </c>
      <c r="AU410" s="263" t="s">
        <v>83</v>
      </c>
      <c r="AV410" s="14" t="s">
        <v>81</v>
      </c>
      <c r="AW410" s="14" t="s">
        <v>31</v>
      </c>
      <c r="AX410" s="14" t="s">
        <v>12</v>
      </c>
      <c r="AY410" s="263" t="s">
        <v>164</v>
      </c>
    </row>
    <row r="411" s="13" customFormat="1">
      <c r="A411" s="13"/>
      <c r="B411" s="242"/>
      <c r="C411" s="243"/>
      <c r="D411" s="244" t="s">
        <v>172</v>
      </c>
      <c r="E411" s="245" t="s">
        <v>1</v>
      </c>
      <c r="F411" s="246" t="s">
        <v>83</v>
      </c>
      <c r="G411" s="243"/>
      <c r="H411" s="247">
        <v>2</v>
      </c>
      <c r="I411" s="248"/>
      <c r="J411" s="243"/>
      <c r="K411" s="243"/>
      <c r="L411" s="249"/>
      <c r="M411" s="250"/>
      <c r="N411" s="251"/>
      <c r="O411" s="251"/>
      <c r="P411" s="251"/>
      <c r="Q411" s="251"/>
      <c r="R411" s="251"/>
      <c r="S411" s="251"/>
      <c r="T411" s="252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T411" s="253" t="s">
        <v>172</v>
      </c>
      <c r="AU411" s="253" t="s">
        <v>83</v>
      </c>
      <c r="AV411" s="13" t="s">
        <v>83</v>
      </c>
      <c r="AW411" s="13" t="s">
        <v>31</v>
      </c>
      <c r="AX411" s="13" t="s">
        <v>81</v>
      </c>
      <c r="AY411" s="253" t="s">
        <v>164</v>
      </c>
    </row>
    <row r="412" s="2" customFormat="1" ht="24.15" customHeight="1">
      <c r="A412" s="39"/>
      <c r="B412" s="40"/>
      <c r="C412" s="228" t="s">
        <v>517</v>
      </c>
      <c r="D412" s="228" t="s">
        <v>166</v>
      </c>
      <c r="E412" s="229" t="s">
        <v>1214</v>
      </c>
      <c r="F412" s="230" t="s">
        <v>2346</v>
      </c>
      <c r="G412" s="231" t="s">
        <v>556</v>
      </c>
      <c r="H412" s="232">
        <v>1</v>
      </c>
      <c r="I412" s="233"/>
      <c r="J412" s="234">
        <f>ROUND(I412*H412,2)</f>
        <v>0</v>
      </c>
      <c r="K412" s="235"/>
      <c r="L412" s="45"/>
      <c r="M412" s="236" t="s">
        <v>1</v>
      </c>
      <c r="N412" s="237" t="s">
        <v>39</v>
      </c>
      <c r="O412" s="92"/>
      <c r="P412" s="238">
        <f>O412*H412</f>
        <v>0</v>
      </c>
      <c r="Q412" s="238">
        <v>0.0017099999999999999</v>
      </c>
      <c r="R412" s="238">
        <f>Q412*H412</f>
        <v>0.0017099999999999999</v>
      </c>
      <c r="S412" s="238">
        <v>0</v>
      </c>
      <c r="T412" s="239">
        <f>S412*H412</f>
        <v>0</v>
      </c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R412" s="240" t="s">
        <v>170</v>
      </c>
      <c r="AT412" s="240" t="s">
        <v>166</v>
      </c>
      <c r="AU412" s="240" t="s">
        <v>83</v>
      </c>
      <c r="AY412" s="18" t="s">
        <v>164</v>
      </c>
      <c r="BE412" s="241">
        <f>IF(N412="základní",J412,0)</f>
        <v>0</v>
      </c>
      <c r="BF412" s="241">
        <f>IF(N412="snížená",J412,0)</f>
        <v>0</v>
      </c>
      <c r="BG412" s="241">
        <f>IF(N412="zákl. přenesená",J412,0)</f>
        <v>0</v>
      </c>
      <c r="BH412" s="241">
        <f>IF(N412="sníž. přenesená",J412,0)</f>
        <v>0</v>
      </c>
      <c r="BI412" s="241">
        <f>IF(N412="nulová",J412,0)</f>
        <v>0</v>
      </c>
      <c r="BJ412" s="18" t="s">
        <v>81</v>
      </c>
      <c r="BK412" s="241">
        <f>ROUND(I412*H412,2)</f>
        <v>0</v>
      </c>
      <c r="BL412" s="18" t="s">
        <v>170</v>
      </c>
      <c r="BM412" s="240" t="s">
        <v>2347</v>
      </c>
    </row>
    <row r="413" s="13" customFormat="1">
      <c r="A413" s="13"/>
      <c r="B413" s="242"/>
      <c r="C413" s="243"/>
      <c r="D413" s="244" t="s">
        <v>172</v>
      </c>
      <c r="E413" s="245" t="s">
        <v>1</v>
      </c>
      <c r="F413" s="246" t="s">
        <v>81</v>
      </c>
      <c r="G413" s="243"/>
      <c r="H413" s="247">
        <v>1</v>
      </c>
      <c r="I413" s="248"/>
      <c r="J413" s="243"/>
      <c r="K413" s="243"/>
      <c r="L413" s="249"/>
      <c r="M413" s="250"/>
      <c r="N413" s="251"/>
      <c r="O413" s="251"/>
      <c r="P413" s="251"/>
      <c r="Q413" s="251"/>
      <c r="R413" s="251"/>
      <c r="S413" s="251"/>
      <c r="T413" s="252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53" t="s">
        <v>172</v>
      </c>
      <c r="AU413" s="253" t="s">
        <v>83</v>
      </c>
      <c r="AV413" s="13" t="s">
        <v>83</v>
      </c>
      <c r="AW413" s="13" t="s">
        <v>31</v>
      </c>
      <c r="AX413" s="13" t="s">
        <v>81</v>
      </c>
      <c r="AY413" s="253" t="s">
        <v>164</v>
      </c>
    </row>
    <row r="414" s="2" customFormat="1" ht="16.5" customHeight="1">
      <c r="A414" s="39"/>
      <c r="B414" s="40"/>
      <c r="C414" s="286" t="s">
        <v>527</v>
      </c>
      <c r="D414" s="286" t="s">
        <v>488</v>
      </c>
      <c r="E414" s="287" t="s">
        <v>2348</v>
      </c>
      <c r="F414" s="288" t="s">
        <v>2349</v>
      </c>
      <c r="G414" s="289" t="s">
        <v>556</v>
      </c>
      <c r="H414" s="290">
        <v>1</v>
      </c>
      <c r="I414" s="291"/>
      <c r="J414" s="292">
        <f>ROUND(I414*H414,2)</f>
        <v>0</v>
      </c>
      <c r="K414" s="293"/>
      <c r="L414" s="294"/>
      <c r="M414" s="295" t="s">
        <v>1</v>
      </c>
      <c r="N414" s="296" t="s">
        <v>39</v>
      </c>
      <c r="O414" s="92"/>
      <c r="P414" s="238">
        <f>O414*H414</f>
        <v>0</v>
      </c>
      <c r="Q414" s="238">
        <v>0.0201</v>
      </c>
      <c r="R414" s="238">
        <f>Q414*H414</f>
        <v>0.0201</v>
      </c>
      <c r="S414" s="238">
        <v>0</v>
      </c>
      <c r="T414" s="239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40" t="s">
        <v>222</v>
      </c>
      <c r="AT414" s="240" t="s">
        <v>488</v>
      </c>
      <c r="AU414" s="240" t="s">
        <v>83</v>
      </c>
      <c r="AY414" s="18" t="s">
        <v>164</v>
      </c>
      <c r="BE414" s="241">
        <f>IF(N414="základní",J414,0)</f>
        <v>0</v>
      </c>
      <c r="BF414" s="241">
        <f>IF(N414="snížená",J414,0)</f>
        <v>0</v>
      </c>
      <c r="BG414" s="241">
        <f>IF(N414="zákl. přenesená",J414,0)</f>
        <v>0</v>
      </c>
      <c r="BH414" s="241">
        <f>IF(N414="sníž. přenesená",J414,0)</f>
        <v>0</v>
      </c>
      <c r="BI414" s="241">
        <f>IF(N414="nulová",J414,0)</f>
        <v>0</v>
      </c>
      <c r="BJ414" s="18" t="s">
        <v>81</v>
      </c>
      <c r="BK414" s="241">
        <f>ROUND(I414*H414,2)</f>
        <v>0</v>
      </c>
      <c r="BL414" s="18" t="s">
        <v>170</v>
      </c>
      <c r="BM414" s="240" t="s">
        <v>2350</v>
      </c>
    </row>
    <row r="415" s="13" customFormat="1">
      <c r="A415" s="13"/>
      <c r="B415" s="242"/>
      <c r="C415" s="243"/>
      <c r="D415" s="244" t="s">
        <v>172</v>
      </c>
      <c r="E415" s="245" t="s">
        <v>1</v>
      </c>
      <c r="F415" s="246" t="s">
        <v>81</v>
      </c>
      <c r="G415" s="243"/>
      <c r="H415" s="247">
        <v>1</v>
      </c>
      <c r="I415" s="248"/>
      <c r="J415" s="243"/>
      <c r="K415" s="243"/>
      <c r="L415" s="249"/>
      <c r="M415" s="250"/>
      <c r="N415" s="251"/>
      <c r="O415" s="251"/>
      <c r="P415" s="251"/>
      <c r="Q415" s="251"/>
      <c r="R415" s="251"/>
      <c r="S415" s="251"/>
      <c r="T415" s="252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T415" s="253" t="s">
        <v>172</v>
      </c>
      <c r="AU415" s="253" t="s">
        <v>83</v>
      </c>
      <c r="AV415" s="13" t="s">
        <v>83</v>
      </c>
      <c r="AW415" s="13" t="s">
        <v>31</v>
      </c>
      <c r="AX415" s="13" t="s">
        <v>81</v>
      </c>
      <c r="AY415" s="253" t="s">
        <v>164</v>
      </c>
    </row>
    <row r="416" s="2" customFormat="1" ht="24.15" customHeight="1">
      <c r="A416" s="39"/>
      <c r="B416" s="40"/>
      <c r="C416" s="228" t="s">
        <v>533</v>
      </c>
      <c r="D416" s="228" t="s">
        <v>166</v>
      </c>
      <c r="E416" s="229" t="s">
        <v>1221</v>
      </c>
      <c r="F416" s="230" t="s">
        <v>2351</v>
      </c>
      <c r="G416" s="231" t="s">
        <v>556</v>
      </c>
      <c r="H416" s="232">
        <v>2</v>
      </c>
      <c r="I416" s="233"/>
      <c r="J416" s="234">
        <f>ROUND(I416*H416,2)</f>
        <v>0</v>
      </c>
      <c r="K416" s="235"/>
      <c r="L416" s="45"/>
      <c r="M416" s="236" t="s">
        <v>1</v>
      </c>
      <c r="N416" s="237" t="s">
        <v>39</v>
      </c>
      <c r="O416" s="92"/>
      <c r="P416" s="238">
        <f>O416*H416</f>
        <v>0</v>
      </c>
      <c r="Q416" s="238">
        <v>0.00167</v>
      </c>
      <c r="R416" s="238">
        <f>Q416*H416</f>
        <v>0.0033400000000000001</v>
      </c>
      <c r="S416" s="238">
        <v>0</v>
      </c>
      <c r="T416" s="239">
        <f>S416*H416</f>
        <v>0</v>
      </c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R416" s="240" t="s">
        <v>170</v>
      </c>
      <c r="AT416" s="240" t="s">
        <v>166</v>
      </c>
      <c r="AU416" s="240" t="s">
        <v>83</v>
      </c>
      <c r="AY416" s="18" t="s">
        <v>164</v>
      </c>
      <c r="BE416" s="241">
        <f>IF(N416="základní",J416,0)</f>
        <v>0</v>
      </c>
      <c r="BF416" s="241">
        <f>IF(N416="snížená",J416,0)</f>
        <v>0</v>
      </c>
      <c r="BG416" s="241">
        <f>IF(N416="zákl. přenesená",J416,0)</f>
        <v>0</v>
      </c>
      <c r="BH416" s="241">
        <f>IF(N416="sníž. přenesená",J416,0)</f>
        <v>0</v>
      </c>
      <c r="BI416" s="241">
        <f>IF(N416="nulová",J416,0)</f>
        <v>0</v>
      </c>
      <c r="BJ416" s="18" t="s">
        <v>81</v>
      </c>
      <c r="BK416" s="241">
        <f>ROUND(I416*H416,2)</f>
        <v>0</v>
      </c>
      <c r="BL416" s="18" t="s">
        <v>170</v>
      </c>
      <c r="BM416" s="240" t="s">
        <v>2352</v>
      </c>
    </row>
    <row r="417" s="13" customFormat="1">
      <c r="A417" s="13"/>
      <c r="B417" s="242"/>
      <c r="C417" s="243"/>
      <c r="D417" s="244" t="s">
        <v>172</v>
      </c>
      <c r="E417" s="245" t="s">
        <v>1</v>
      </c>
      <c r="F417" s="246" t="s">
        <v>83</v>
      </c>
      <c r="G417" s="243"/>
      <c r="H417" s="247">
        <v>2</v>
      </c>
      <c r="I417" s="248"/>
      <c r="J417" s="243"/>
      <c r="K417" s="243"/>
      <c r="L417" s="249"/>
      <c r="M417" s="250"/>
      <c r="N417" s="251"/>
      <c r="O417" s="251"/>
      <c r="P417" s="251"/>
      <c r="Q417" s="251"/>
      <c r="R417" s="251"/>
      <c r="S417" s="251"/>
      <c r="T417" s="252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T417" s="253" t="s">
        <v>172</v>
      </c>
      <c r="AU417" s="253" t="s">
        <v>83</v>
      </c>
      <c r="AV417" s="13" t="s">
        <v>83</v>
      </c>
      <c r="AW417" s="13" t="s">
        <v>31</v>
      </c>
      <c r="AX417" s="13" t="s">
        <v>81</v>
      </c>
      <c r="AY417" s="253" t="s">
        <v>164</v>
      </c>
    </row>
    <row r="418" s="2" customFormat="1" ht="24.15" customHeight="1">
      <c r="A418" s="39"/>
      <c r="B418" s="40"/>
      <c r="C418" s="286" t="s">
        <v>553</v>
      </c>
      <c r="D418" s="286" t="s">
        <v>488</v>
      </c>
      <c r="E418" s="287" t="s">
        <v>1229</v>
      </c>
      <c r="F418" s="288" t="s">
        <v>1230</v>
      </c>
      <c r="G418" s="289" t="s">
        <v>556</v>
      </c>
      <c r="H418" s="290">
        <v>2</v>
      </c>
      <c r="I418" s="291"/>
      <c r="J418" s="292">
        <f>ROUND(I418*H418,2)</f>
        <v>0</v>
      </c>
      <c r="K418" s="293"/>
      <c r="L418" s="294"/>
      <c r="M418" s="295" t="s">
        <v>1</v>
      </c>
      <c r="N418" s="296" t="s">
        <v>39</v>
      </c>
      <c r="O418" s="92"/>
      <c r="P418" s="238">
        <f>O418*H418</f>
        <v>0</v>
      </c>
      <c r="Q418" s="238">
        <v>0.0094999999999999998</v>
      </c>
      <c r="R418" s="238">
        <f>Q418*H418</f>
        <v>0.019</v>
      </c>
      <c r="S418" s="238">
        <v>0</v>
      </c>
      <c r="T418" s="239">
        <f>S418*H418</f>
        <v>0</v>
      </c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R418" s="240" t="s">
        <v>222</v>
      </c>
      <c r="AT418" s="240" t="s">
        <v>488</v>
      </c>
      <c r="AU418" s="240" t="s">
        <v>83</v>
      </c>
      <c r="AY418" s="18" t="s">
        <v>164</v>
      </c>
      <c r="BE418" s="241">
        <f>IF(N418="základní",J418,0)</f>
        <v>0</v>
      </c>
      <c r="BF418" s="241">
        <f>IF(N418="snížená",J418,0)</f>
        <v>0</v>
      </c>
      <c r="BG418" s="241">
        <f>IF(N418="zákl. přenesená",J418,0)</f>
        <v>0</v>
      </c>
      <c r="BH418" s="241">
        <f>IF(N418="sníž. přenesená",J418,0)</f>
        <v>0</v>
      </c>
      <c r="BI418" s="241">
        <f>IF(N418="nulová",J418,0)</f>
        <v>0</v>
      </c>
      <c r="BJ418" s="18" t="s">
        <v>81</v>
      </c>
      <c r="BK418" s="241">
        <f>ROUND(I418*H418,2)</f>
        <v>0</v>
      </c>
      <c r="BL418" s="18" t="s">
        <v>170</v>
      </c>
      <c r="BM418" s="240" t="s">
        <v>2353</v>
      </c>
    </row>
    <row r="419" s="13" customFormat="1">
      <c r="A419" s="13"/>
      <c r="B419" s="242"/>
      <c r="C419" s="243"/>
      <c r="D419" s="244" t="s">
        <v>172</v>
      </c>
      <c r="E419" s="245" t="s">
        <v>1</v>
      </c>
      <c r="F419" s="246" t="s">
        <v>83</v>
      </c>
      <c r="G419" s="243"/>
      <c r="H419" s="247">
        <v>2</v>
      </c>
      <c r="I419" s="248"/>
      <c r="J419" s="243"/>
      <c r="K419" s="243"/>
      <c r="L419" s="249"/>
      <c r="M419" s="250"/>
      <c r="N419" s="251"/>
      <c r="O419" s="251"/>
      <c r="P419" s="251"/>
      <c r="Q419" s="251"/>
      <c r="R419" s="251"/>
      <c r="S419" s="251"/>
      <c r="T419" s="252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T419" s="253" t="s">
        <v>172</v>
      </c>
      <c r="AU419" s="253" t="s">
        <v>83</v>
      </c>
      <c r="AV419" s="13" t="s">
        <v>83</v>
      </c>
      <c r="AW419" s="13" t="s">
        <v>31</v>
      </c>
      <c r="AX419" s="13" t="s">
        <v>81</v>
      </c>
      <c r="AY419" s="253" t="s">
        <v>164</v>
      </c>
    </row>
    <row r="420" s="2" customFormat="1" ht="16.5" customHeight="1">
      <c r="A420" s="39"/>
      <c r="B420" s="40"/>
      <c r="C420" s="228" t="s">
        <v>559</v>
      </c>
      <c r="D420" s="228" t="s">
        <v>166</v>
      </c>
      <c r="E420" s="229" t="s">
        <v>2031</v>
      </c>
      <c r="F420" s="230" t="s">
        <v>2032</v>
      </c>
      <c r="G420" s="231" t="s">
        <v>240</v>
      </c>
      <c r="H420" s="232">
        <v>7</v>
      </c>
      <c r="I420" s="233"/>
      <c r="J420" s="234">
        <f>ROUND(I420*H420,2)</f>
        <v>0</v>
      </c>
      <c r="K420" s="235"/>
      <c r="L420" s="45"/>
      <c r="M420" s="236" t="s">
        <v>1</v>
      </c>
      <c r="N420" s="237" t="s">
        <v>39</v>
      </c>
      <c r="O420" s="92"/>
      <c r="P420" s="238">
        <f>O420*H420</f>
        <v>0</v>
      </c>
      <c r="Q420" s="238">
        <v>0</v>
      </c>
      <c r="R420" s="238">
        <f>Q420*H420</f>
        <v>0</v>
      </c>
      <c r="S420" s="238">
        <v>0</v>
      </c>
      <c r="T420" s="239">
        <f>S420*H420</f>
        <v>0</v>
      </c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R420" s="240" t="s">
        <v>170</v>
      </c>
      <c r="AT420" s="240" t="s">
        <v>166</v>
      </c>
      <c r="AU420" s="240" t="s">
        <v>83</v>
      </c>
      <c r="AY420" s="18" t="s">
        <v>164</v>
      </c>
      <c r="BE420" s="241">
        <f>IF(N420="základní",J420,0)</f>
        <v>0</v>
      </c>
      <c r="BF420" s="241">
        <f>IF(N420="snížená",J420,0)</f>
        <v>0</v>
      </c>
      <c r="BG420" s="241">
        <f>IF(N420="zákl. přenesená",J420,0)</f>
        <v>0</v>
      </c>
      <c r="BH420" s="241">
        <f>IF(N420="sníž. přenesená",J420,0)</f>
        <v>0</v>
      </c>
      <c r="BI420" s="241">
        <f>IF(N420="nulová",J420,0)</f>
        <v>0</v>
      </c>
      <c r="BJ420" s="18" t="s">
        <v>81</v>
      </c>
      <c r="BK420" s="241">
        <f>ROUND(I420*H420,2)</f>
        <v>0</v>
      </c>
      <c r="BL420" s="18" t="s">
        <v>170</v>
      </c>
      <c r="BM420" s="240" t="s">
        <v>2354</v>
      </c>
    </row>
    <row r="421" s="13" customFormat="1">
      <c r="A421" s="13"/>
      <c r="B421" s="242"/>
      <c r="C421" s="243"/>
      <c r="D421" s="244" t="s">
        <v>172</v>
      </c>
      <c r="E421" s="245" t="s">
        <v>1</v>
      </c>
      <c r="F421" s="246" t="s">
        <v>2355</v>
      </c>
      <c r="G421" s="243"/>
      <c r="H421" s="247">
        <v>7</v>
      </c>
      <c r="I421" s="248"/>
      <c r="J421" s="243"/>
      <c r="K421" s="243"/>
      <c r="L421" s="249"/>
      <c r="M421" s="250"/>
      <c r="N421" s="251"/>
      <c r="O421" s="251"/>
      <c r="P421" s="251"/>
      <c r="Q421" s="251"/>
      <c r="R421" s="251"/>
      <c r="S421" s="251"/>
      <c r="T421" s="252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T421" s="253" t="s">
        <v>172</v>
      </c>
      <c r="AU421" s="253" t="s">
        <v>83</v>
      </c>
      <c r="AV421" s="13" t="s">
        <v>83</v>
      </c>
      <c r="AW421" s="13" t="s">
        <v>31</v>
      </c>
      <c r="AX421" s="13" t="s">
        <v>81</v>
      </c>
      <c r="AY421" s="253" t="s">
        <v>164</v>
      </c>
    </row>
    <row r="422" s="2" customFormat="1" ht="21.75" customHeight="1">
      <c r="A422" s="39"/>
      <c r="B422" s="40"/>
      <c r="C422" s="286" t="s">
        <v>565</v>
      </c>
      <c r="D422" s="286" t="s">
        <v>488</v>
      </c>
      <c r="E422" s="287" t="s">
        <v>2035</v>
      </c>
      <c r="F422" s="288" t="s">
        <v>2036</v>
      </c>
      <c r="G422" s="289" t="s">
        <v>240</v>
      </c>
      <c r="H422" s="290">
        <v>7.1050000000000004</v>
      </c>
      <c r="I422" s="291"/>
      <c r="J422" s="292">
        <f>ROUND(I422*H422,2)</f>
        <v>0</v>
      </c>
      <c r="K422" s="293"/>
      <c r="L422" s="294"/>
      <c r="M422" s="295" t="s">
        <v>1</v>
      </c>
      <c r="N422" s="296" t="s">
        <v>39</v>
      </c>
      <c r="O422" s="92"/>
      <c r="P422" s="238">
        <f>O422*H422</f>
        <v>0</v>
      </c>
      <c r="Q422" s="238">
        <v>0.00025999999999999998</v>
      </c>
      <c r="R422" s="238">
        <f>Q422*H422</f>
        <v>0.0018472999999999999</v>
      </c>
      <c r="S422" s="238">
        <v>0</v>
      </c>
      <c r="T422" s="239">
        <f>S422*H422</f>
        <v>0</v>
      </c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R422" s="240" t="s">
        <v>222</v>
      </c>
      <c r="AT422" s="240" t="s">
        <v>488</v>
      </c>
      <c r="AU422" s="240" t="s">
        <v>83</v>
      </c>
      <c r="AY422" s="18" t="s">
        <v>164</v>
      </c>
      <c r="BE422" s="241">
        <f>IF(N422="základní",J422,0)</f>
        <v>0</v>
      </c>
      <c r="BF422" s="241">
        <f>IF(N422="snížená",J422,0)</f>
        <v>0</v>
      </c>
      <c r="BG422" s="241">
        <f>IF(N422="zákl. přenesená",J422,0)</f>
        <v>0</v>
      </c>
      <c r="BH422" s="241">
        <f>IF(N422="sníž. přenesená",J422,0)</f>
        <v>0</v>
      </c>
      <c r="BI422" s="241">
        <f>IF(N422="nulová",J422,0)</f>
        <v>0</v>
      </c>
      <c r="BJ422" s="18" t="s">
        <v>81</v>
      </c>
      <c r="BK422" s="241">
        <f>ROUND(I422*H422,2)</f>
        <v>0</v>
      </c>
      <c r="BL422" s="18" t="s">
        <v>170</v>
      </c>
      <c r="BM422" s="240" t="s">
        <v>2356</v>
      </c>
    </row>
    <row r="423" s="13" customFormat="1">
      <c r="A423" s="13"/>
      <c r="B423" s="242"/>
      <c r="C423" s="243"/>
      <c r="D423" s="244" t="s">
        <v>172</v>
      </c>
      <c r="E423" s="245" t="s">
        <v>1</v>
      </c>
      <c r="F423" s="246" t="s">
        <v>2355</v>
      </c>
      <c r="G423" s="243"/>
      <c r="H423" s="247">
        <v>7</v>
      </c>
      <c r="I423" s="248"/>
      <c r="J423" s="243"/>
      <c r="K423" s="243"/>
      <c r="L423" s="249"/>
      <c r="M423" s="250"/>
      <c r="N423" s="251"/>
      <c r="O423" s="251"/>
      <c r="P423" s="251"/>
      <c r="Q423" s="251"/>
      <c r="R423" s="251"/>
      <c r="S423" s="251"/>
      <c r="T423" s="252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53" t="s">
        <v>172</v>
      </c>
      <c r="AU423" s="253" t="s">
        <v>83</v>
      </c>
      <c r="AV423" s="13" t="s">
        <v>83</v>
      </c>
      <c r="AW423" s="13" t="s">
        <v>31</v>
      </c>
      <c r="AX423" s="13" t="s">
        <v>81</v>
      </c>
      <c r="AY423" s="253" t="s">
        <v>164</v>
      </c>
    </row>
    <row r="424" s="13" customFormat="1">
      <c r="A424" s="13"/>
      <c r="B424" s="242"/>
      <c r="C424" s="243"/>
      <c r="D424" s="244" t="s">
        <v>172</v>
      </c>
      <c r="E424" s="243"/>
      <c r="F424" s="246" t="s">
        <v>2357</v>
      </c>
      <c r="G424" s="243"/>
      <c r="H424" s="247">
        <v>7.1050000000000004</v>
      </c>
      <c r="I424" s="248"/>
      <c r="J424" s="243"/>
      <c r="K424" s="243"/>
      <c r="L424" s="249"/>
      <c r="M424" s="250"/>
      <c r="N424" s="251"/>
      <c r="O424" s="251"/>
      <c r="P424" s="251"/>
      <c r="Q424" s="251"/>
      <c r="R424" s="251"/>
      <c r="S424" s="251"/>
      <c r="T424" s="252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T424" s="253" t="s">
        <v>172</v>
      </c>
      <c r="AU424" s="253" t="s">
        <v>83</v>
      </c>
      <c r="AV424" s="13" t="s">
        <v>83</v>
      </c>
      <c r="AW424" s="13" t="s">
        <v>4</v>
      </c>
      <c r="AX424" s="13" t="s">
        <v>81</v>
      </c>
      <c r="AY424" s="253" t="s">
        <v>164</v>
      </c>
    </row>
    <row r="425" s="2" customFormat="1" ht="37.8" customHeight="1">
      <c r="A425" s="39"/>
      <c r="B425" s="40"/>
      <c r="C425" s="228" t="s">
        <v>193</v>
      </c>
      <c r="D425" s="228" t="s">
        <v>166</v>
      </c>
      <c r="E425" s="229" t="s">
        <v>2358</v>
      </c>
      <c r="F425" s="230" t="s">
        <v>2359</v>
      </c>
      <c r="G425" s="231" t="s">
        <v>240</v>
      </c>
      <c r="H425" s="232">
        <v>115</v>
      </c>
      <c r="I425" s="233"/>
      <c r="J425" s="234">
        <f>ROUND(I425*H425,2)</f>
        <v>0</v>
      </c>
      <c r="K425" s="235"/>
      <c r="L425" s="45"/>
      <c r="M425" s="236" t="s">
        <v>1</v>
      </c>
      <c r="N425" s="237" t="s">
        <v>39</v>
      </c>
      <c r="O425" s="92"/>
      <c r="P425" s="238">
        <f>O425*H425</f>
        <v>0</v>
      </c>
      <c r="Q425" s="238">
        <v>0.0010499999999999999</v>
      </c>
      <c r="R425" s="238">
        <f>Q425*H425</f>
        <v>0.12075</v>
      </c>
      <c r="S425" s="238">
        <v>0</v>
      </c>
      <c r="T425" s="239">
        <f>S425*H425</f>
        <v>0</v>
      </c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R425" s="240" t="s">
        <v>170</v>
      </c>
      <c r="AT425" s="240" t="s">
        <v>166</v>
      </c>
      <c r="AU425" s="240" t="s">
        <v>83</v>
      </c>
      <c r="AY425" s="18" t="s">
        <v>164</v>
      </c>
      <c r="BE425" s="241">
        <f>IF(N425="základní",J425,0)</f>
        <v>0</v>
      </c>
      <c r="BF425" s="241">
        <f>IF(N425="snížená",J425,0)</f>
        <v>0</v>
      </c>
      <c r="BG425" s="241">
        <f>IF(N425="zákl. přenesená",J425,0)</f>
        <v>0</v>
      </c>
      <c r="BH425" s="241">
        <f>IF(N425="sníž. přenesená",J425,0)</f>
        <v>0</v>
      </c>
      <c r="BI425" s="241">
        <f>IF(N425="nulová",J425,0)</f>
        <v>0</v>
      </c>
      <c r="BJ425" s="18" t="s">
        <v>81</v>
      </c>
      <c r="BK425" s="241">
        <f>ROUND(I425*H425,2)</f>
        <v>0</v>
      </c>
      <c r="BL425" s="18" t="s">
        <v>170</v>
      </c>
      <c r="BM425" s="240" t="s">
        <v>2360</v>
      </c>
    </row>
    <row r="426" s="14" customFormat="1">
      <c r="A426" s="14"/>
      <c r="B426" s="254"/>
      <c r="C426" s="255"/>
      <c r="D426" s="244" t="s">
        <v>172</v>
      </c>
      <c r="E426" s="256" t="s">
        <v>1</v>
      </c>
      <c r="F426" s="257" t="s">
        <v>2245</v>
      </c>
      <c r="G426" s="255"/>
      <c r="H426" s="256" t="s">
        <v>1</v>
      </c>
      <c r="I426" s="258"/>
      <c r="J426" s="255"/>
      <c r="K426" s="255"/>
      <c r="L426" s="259"/>
      <c r="M426" s="260"/>
      <c r="N426" s="261"/>
      <c r="O426" s="261"/>
      <c r="P426" s="261"/>
      <c r="Q426" s="261"/>
      <c r="R426" s="261"/>
      <c r="S426" s="261"/>
      <c r="T426" s="262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T426" s="263" t="s">
        <v>172</v>
      </c>
      <c r="AU426" s="263" t="s">
        <v>83</v>
      </c>
      <c r="AV426" s="14" t="s">
        <v>81</v>
      </c>
      <c r="AW426" s="14" t="s">
        <v>31</v>
      </c>
      <c r="AX426" s="14" t="s">
        <v>12</v>
      </c>
      <c r="AY426" s="263" t="s">
        <v>164</v>
      </c>
    </row>
    <row r="427" s="13" customFormat="1">
      <c r="A427" s="13"/>
      <c r="B427" s="242"/>
      <c r="C427" s="243"/>
      <c r="D427" s="244" t="s">
        <v>172</v>
      </c>
      <c r="E427" s="245" t="s">
        <v>1</v>
      </c>
      <c r="F427" s="246" t="s">
        <v>2361</v>
      </c>
      <c r="G427" s="243"/>
      <c r="H427" s="247">
        <v>115</v>
      </c>
      <c r="I427" s="248"/>
      <c r="J427" s="243"/>
      <c r="K427" s="243"/>
      <c r="L427" s="249"/>
      <c r="M427" s="250"/>
      <c r="N427" s="251"/>
      <c r="O427" s="251"/>
      <c r="P427" s="251"/>
      <c r="Q427" s="251"/>
      <c r="R427" s="251"/>
      <c r="S427" s="251"/>
      <c r="T427" s="252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T427" s="253" t="s">
        <v>172</v>
      </c>
      <c r="AU427" s="253" t="s">
        <v>83</v>
      </c>
      <c r="AV427" s="13" t="s">
        <v>83</v>
      </c>
      <c r="AW427" s="13" t="s">
        <v>31</v>
      </c>
      <c r="AX427" s="13" t="s">
        <v>81</v>
      </c>
      <c r="AY427" s="253" t="s">
        <v>164</v>
      </c>
    </row>
    <row r="428" s="2" customFormat="1" ht="37.8" customHeight="1">
      <c r="A428" s="39"/>
      <c r="B428" s="40"/>
      <c r="C428" s="228" t="s">
        <v>574</v>
      </c>
      <c r="D428" s="228" t="s">
        <v>166</v>
      </c>
      <c r="E428" s="229" t="s">
        <v>2362</v>
      </c>
      <c r="F428" s="230" t="s">
        <v>2363</v>
      </c>
      <c r="G428" s="231" t="s">
        <v>240</v>
      </c>
      <c r="H428" s="232">
        <v>50</v>
      </c>
      <c r="I428" s="233"/>
      <c r="J428" s="234">
        <f>ROUND(I428*H428,2)</f>
        <v>0</v>
      </c>
      <c r="K428" s="235"/>
      <c r="L428" s="45"/>
      <c r="M428" s="236" t="s">
        <v>1</v>
      </c>
      <c r="N428" s="237" t="s">
        <v>39</v>
      </c>
      <c r="O428" s="92"/>
      <c r="P428" s="238">
        <f>O428*H428</f>
        <v>0</v>
      </c>
      <c r="Q428" s="238">
        <v>0.00214</v>
      </c>
      <c r="R428" s="238">
        <f>Q428*H428</f>
        <v>0.107</v>
      </c>
      <c r="S428" s="238">
        <v>0</v>
      </c>
      <c r="T428" s="239">
        <f>S428*H428</f>
        <v>0</v>
      </c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R428" s="240" t="s">
        <v>170</v>
      </c>
      <c r="AT428" s="240" t="s">
        <v>166</v>
      </c>
      <c r="AU428" s="240" t="s">
        <v>83</v>
      </c>
      <c r="AY428" s="18" t="s">
        <v>164</v>
      </c>
      <c r="BE428" s="241">
        <f>IF(N428="základní",J428,0)</f>
        <v>0</v>
      </c>
      <c r="BF428" s="241">
        <f>IF(N428="snížená",J428,0)</f>
        <v>0</v>
      </c>
      <c r="BG428" s="241">
        <f>IF(N428="zákl. přenesená",J428,0)</f>
        <v>0</v>
      </c>
      <c r="BH428" s="241">
        <f>IF(N428="sníž. přenesená",J428,0)</f>
        <v>0</v>
      </c>
      <c r="BI428" s="241">
        <f>IF(N428="nulová",J428,0)</f>
        <v>0</v>
      </c>
      <c r="BJ428" s="18" t="s">
        <v>81</v>
      </c>
      <c r="BK428" s="241">
        <f>ROUND(I428*H428,2)</f>
        <v>0</v>
      </c>
      <c r="BL428" s="18" t="s">
        <v>170</v>
      </c>
      <c r="BM428" s="240" t="s">
        <v>2364</v>
      </c>
    </row>
    <row r="429" s="14" customFormat="1">
      <c r="A429" s="14"/>
      <c r="B429" s="254"/>
      <c r="C429" s="255"/>
      <c r="D429" s="244" t="s">
        <v>172</v>
      </c>
      <c r="E429" s="256" t="s">
        <v>1</v>
      </c>
      <c r="F429" s="257" t="s">
        <v>2247</v>
      </c>
      <c r="G429" s="255"/>
      <c r="H429" s="256" t="s">
        <v>1</v>
      </c>
      <c r="I429" s="258"/>
      <c r="J429" s="255"/>
      <c r="K429" s="255"/>
      <c r="L429" s="259"/>
      <c r="M429" s="260"/>
      <c r="N429" s="261"/>
      <c r="O429" s="261"/>
      <c r="P429" s="261"/>
      <c r="Q429" s="261"/>
      <c r="R429" s="261"/>
      <c r="S429" s="261"/>
      <c r="T429" s="262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63" t="s">
        <v>172</v>
      </c>
      <c r="AU429" s="263" t="s">
        <v>83</v>
      </c>
      <c r="AV429" s="14" t="s">
        <v>81</v>
      </c>
      <c r="AW429" s="14" t="s">
        <v>31</v>
      </c>
      <c r="AX429" s="14" t="s">
        <v>12</v>
      </c>
      <c r="AY429" s="263" t="s">
        <v>164</v>
      </c>
    </row>
    <row r="430" s="13" customFormat="1">
      <c r="A430" s="13"/>
      <c r="B430" s="242"/>
      <c r="C430" s="243"/>
      <c r="D430" s="244" t="s">
        <v>172</v>
      </c>
      <c r="E430" s="245" t="s">
        <v>1</v>
      </c>
      <c r="F430" s="246" t="s">
        <v>2365</v>
      </c>
      <c r="G430" s="243"/>
      <c r="H430" s="247">
        <v>50</v>
      </c>
      <c r="I430" s="248"/>
      <c r="J430" s="243"/>
      <c r="K430" s="243"/>
      <c r="L430" s="249"/>
      <c r="M430" s="250"/>
      <c r="N430" s="251"/>
      <c r="O430" s="251"/>
      <c r="P430" s="251"/>
      <c r="Q430" s="251"/>
      <c r="R430" s="251"/>
      <c r="S430" s="251"/>
      <c r="T430" s="252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53" t="s">
        <v>172</v>
      </c>
      <c r="AU430" s="253" t="s">
        <v>83</v>
      </c>
      <c r="AV430" s="13" t="s">
        <v>83</v>
      </c>
      <c r="AW430" s="13" t="s">
        <v>31</v>
      </c>
      <c r="AX430" s="13" t="s">
        <v>81</v>
      </c>
      <c r="AY430" s="253" t="s">
        <v>164</v>
      </c>
    </row>
    <row r="431" s="2" customFormat="1" ht="33" customHeight="1">
      <c r="A431" s="39"/>
      <c r="B431" s="40"/>
      <c r="C431" s="228" t="s">
        <v>579</v>
      </c>
      <c r="D431" s="228" t="s">
        <v>166</v>
      </c>
      <c r="E431" s="229" t="s">
        <v>2366</v>
      </c>
      <c r="F431" s="230" t="s">
        <v>2367</v>
      </c>
      <c r="G431" s="231" t="s">
        <v>240</v>
      </c>
      <c r="H431" s="232">
        <v>161.90000000000001</v>
      </c>
      <c r="I431" s="233"/>
      <c r="J431" s="234">
        <f>ROUND(I431*H431,2)</f>
        <v>0</v>
      </c>
      <c r="K431" s="235"/>
      <c r="L431" s="45"/>
      <c r="M431" s="236" t="s">
        <v>1</v>
      </c>
      <c r="N431" s="237" t="s">
        <v>39</v>
      </c>
      <c r="O431" s="92"/>
      <c r="P431" s="238">
        <f>O431*H431</f>
        <v>0</v>
      </c>
      <c r="Q431" s="238">
        <v>0</v>
      </c>
      <c r="R431" s="238">
        <f>Q431*H431</f>
        <v>0</v>
      </c>
      <c r="S431" s="238">
        <v>0</v>
      </c>
      <c r="T431" s="239">
        <f>S431*H431</f>
        <v>0</v>
      </c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R431" s="240" t="s">
        <v>170</v>
      </c>
      <c r="AT431" s="240" t="s">
        <v>166</v>
      </c>
      <c r="AU431" s="240" t="s">
        <v>83</v>
      </c>
      <c r="AY431" s="18" t="s">
        <v>164</v>
      </c>
      <c r="BE431" s="241">
        <f>IF(N431="základní",J431,0)</f>
        <v>0</v>
      </c>
      <c r="BF431" s="241">
        <f>IF(N431="snížená",J431,0)</f>
        <v>0</v>
      </c>
      <c r="BG431" s="241">
        <f>IF(N431="zákl. přenesená",J431,0)</f>
        <v>0</v>
      </c>
      <c r="BH431" s="241">
        <f>IF(N431="sníž. přenesená",J431,0)</f>
        <v>0</v>
      </c>
      <c r="BI431" s="241">
        <f>IF(N431="nulová",J431,0)</f>
        <v>0</v>
      </c>
      <c r="BJ431" s="18" t="s">
        <v>81</v>
      </c>
      <c r="BK431" s="241">
        <f>ROUND(I431*H431,2)</f>
        <v>0</v>
      </c>
      <c r="BL431" s="18" t="s">
        <v>170</v>
      </c>
      <c r="BM431" s="240" t="s">
        <v>2368</v>
      </c>
    </row>
    <row r="432" s="13" customFormat="1">
      <c r="A432" s="13"/>
      <c r="B432" s="242"/>
      <c r="C432" s="243"/>
      <c r="D432" s="244" t="s">
        <v>172</v>
      </c>
      <c r="E432" s="245" t="s">
        <v>1</v>
      </c>
      <c r="F432" s="246" t="s">
        <v>2369</v>
      </c>
      <c r="G432" s="243"/>
      <c r="H432" s="247">
        <v>161.90000000000001</v>
      </c>
      <c r="I432" s="248"/>
      <c r="J432" s="243"/>
      <c r="K432" s="243"/>
      <c r="L432" s="249"/>
      <c r="M432" s="250"/>
      <c r="N432" s="251"/>
      <c r="O432" s="251"/>
      <c r="P432" s="251"/>
      <c r="Q432" s="251"/>
      <c r="R432" s="251"/>
      <c r="S432" s="251"/>
      <c r="T432" s="252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T432" s="253" t="s">
        <v>172</v>
      </c>
      <c r="AU432" s="253" t="s">
        <v>83</v>
      </c>
      <c r="AV432" s="13" t="s">
        <v>83</v>
      </c>
      <c r="AW432" s="13" t="s">
        <v>31</v>
      </c>
      <c r="AX432" s="13" t="s">
        <v>81</v>
      </c>
      <c r="AY432" s="253" t="s">
        <v>164</v>
      </c>
    </row>
    <row r="433" s="2" customFormat="1" ht="24.15" customHeight="1">
      <c r="A433" s="39"/>
      <c r="B433" s="40"/>
      <c r="C433" s="286" t="s">
        <v>583</v>
      </c>
      <c r="D433" s="286" t="s">
        <v>488</v>
      </c>
      <c r="E433" s="287" t="s">
        <v>2370</v>
      </c>
      <c r="F433" s="288" t="s">
        <v>2371</v>
      </c>
      <c r="G433" s="289" t="s">
        <v>240</v>
      </c>
      <c r="H433" s="290">
        <v>164.32849999999999</v>
      </c>
      <c r="I433" s="291"/>
      <c r="J433" s="292">
        <f>ROUND(I433*H433,2)</f>
        <v>0</v>
      </c>
      <c r="K433" s="293"/>
      <c r="L433" s="294"/>
      <c r="M433" s="295" t="s">
        <v>1</v>
      </c>
      <c r="N433" s="296" t="s">
        <v>39</v>
      </c>
      <c r="O433" s="92"/>
      <c r="P433" s="238">
        <f>O433*H433</f>
        <v>0</v>
      </c>
      <c r="Q433" s="238">
        <v>0.00147</v>
      </c>
      <c r="R433" s="238">
        <f>Q433*H433</f>
        <v>0.24156289499999997</v>
      </c>
      <c r="S433" s="238">
        <v>0</v>
      </c>
      <c r="T433" s="239">
        <f>S433*H433</f>
        <v>0</v>
      </c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R433" s="240" t="s">
        <v>222</v>
      </c>
      <c r="AT433" s="240" t="s">
        <v>488</v>
      </c>
      <c r="AU433" s="240" t="s">
        <v>83</v>
      </c>
      <c r="AY433" s="18" t="s">
        <v>164</v>
      </c>
      <c r="BE433" s="241">
        <f>IF(N433="základní",J433,0)</f>
        <v>0</v>
      </c>
      <c r="BF433" s="241">
        <f>IF(N433="snížená",J433,0)</f>
        <v>0</v>
      </c>
      <c r="BG433" s="241">
        <f>IF(N433="zákl. přenesená",J433,0)</f>
        <v>0</v>
      </c>
      <c r="BH433" s="241">
        <f>IF(N433="sníž. přenesená",J433,0)</f>
        <v>0</v>
      </c>
      <c r="BI433" s="241">
        <f>IF(N433="nulová",J433,0)</f>
        <v>0</v>
      </c>
      <c r="BJ433" s="18" t="s">
        <v>81</v>
      </c>
      <c r="BK433" s="241">
        <f>ROUND(I433*H433,2)</f>
        <v>0</v>
      </c>
      <c r="BL433" s="18" t="s">
        <v>170</v>
      </c>
      <c r="BM433" s="240" t="s">
        <v>2372</v>
      </c>
    </row>
    <row r="434" s="13" customFormat="1">
      <c r="A434" s="13"/>
      <c r="B434" s="242"/>
      <c r="C434" s="243"/>
      <c r="D434" s="244" t="s">
        <v>172</v>
      </c>
      <c r="E434" s="245" t="s">
        <v>1</v>
      </c>
      <c r="F434" s="246" t="s">
        <v>2369</v>
      </c>
      <c r="G434" s="243"/>
      <c r="H434" s="247">
        <v>161.90000000000001</v>
      </c>
      <c r="I434" s="248"/>
      <c r="J434" s="243"/>
      <c r="K434" s="243"/>
      <c r="L434" s="249"/>
      <c r="M434" s="250"/>
      <c r="N434" s="251"/>
      <c r="O434" s="251"/>
      <c r="P434" s="251"/>
      <c r="Q434" s="251"/>
      <c r="R434" s="251"/>
      <c r="S434" s="251"/>
      <c r="T434" s="252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53" t="s">
        <v>172</v>
      </c>
      <c r="AU434" s="253" t="s">
        <v>83</v>
      </c>
      <c r="AV434" s="13" t="s">
        <v>83</v>
      </c>
      <c r="AW434" s="13" t="s">
        <v>31</v>
      </c>
      <c r="AX434" s="13" t="s">
        <v>81</v>
      </c>
      <c r="AY434" s="253" t="s">
        <v>164</v>
      </c>
    </row>
    <row r="435" s="13" customFormat="1">
      <c r="A435" s="13"/>
      <c r="B435" s="242"/>
      <c r="C435" s="243"/>
      <c r="D435" s="244" t="s">
        <v>172</v>
      </c>
      <c r="E435" s="243"/>
      <c r="F435" s="246" t="s">
        <v>2373</v>
      </c>
      <c r="G435" s="243"/>
      <c r="H435" s="247">
        <v>164.32849999999999</v>
      </c>
      <c r="I435" s="248"/>
      <c r="J435" s="243"/>
      <c r="K435" s="243"/>
      <c r="L435" s="249"/>
      <c r="M435" s="250"/>
      <c r="N435" s="251"/>
      <c r="O435" s="251"/>
      <c r="P435" s="251"/>
      <c r="Q435" s="251"/>
      <c r="R435" s="251"/>
      <c r="S435" s="251"/>
      <c r="T435" s="252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53" t="s">
        <v>172</v>
      </c>
      <c r="AU435" s="253" t="s">
        <v>83</v>
      </c>
      <c r="AV435" s="13" t="s">
        <v>83</v>
      </c>
      <c r="AW435" s="13" t="s">
        <v>4</v>
      </c>
      <c r="AX435" s="13" t="s">
        <v>81</v>
      </c>
      <c r="AY435" s="253" t="s">
        <v>164</v>
      </c>
    </row>
    <row r="436" s="2" customFormat="1" ht="16.5" customHeight="1">
      <c r="A436" s="39"/>
      <c r="B436" s="40"/>
      <c r="C436" s="286" t="s">
        <v>588</v>
      </c>
      <c r="D436" s="286" t="s">
        <v>488</v>
      </c>
      <c r="E436" s="287" t="s">
        <v>1278</v>
      </c>
      <c r="F436" s="288" t="s">
        <v>1279</v>
      </c>
      <c r="G436" s="289" t="s">
        <v>556</v>
      </c>
      <c r="H436" s="290">
        <v>4</v>
      </c>
      <c r="I436" s="291"/>
      <c r="J436" s="292">
        <f>ROUND(I436*H436,2)</f>
        <v>0</v>
      </c>
      <c r="K436" s="293"/>
      <c r="L436" s="294"/>
      <c r="M436" s="295" t="s">
        <v>1</v>
      </c>
      <c r="N436" s="296" t="s">
        <v>39</v>
      </c>
      <c r="O436" s="92"/>
      <c r="P436" s="238">
        <f>O436*H436</f>
        <v>0</v>
      </c>
      <c r="Q436" s="238">
        <v>0.00048000000000000001</v>
      </c>
      <c r="R436" s="238">
        <f>Q436*H436</f>
        <v>0.0019200000000000001</v>
      </c>
      <c r="S436" s="238">
        <v>0</v>
      </c>
      <c r="T436" s="239">
        <f>S436*H436</f>
        <v>0</v>
      </c>
      <c r="U436" s="39"/>
      <c r="V436" s="39"/>
      <c r="W436" s="39"/>
      <c r="X436" s="39"/>
      <c r="Y436" s="39"/>
      <c r="Z436" s="39"/>
      <c r="AA436" s="39"/>
      <c r="AB436" s="39"/>
      <c r="AC436" s="39"/>
      <c r="AD436" s="39"/>
      <c r="AE436" s="39"/>
      <c r="AR436" s="240" t="s">
        <v>222</v>
      </c>
      <c r="AT436" s="240" t="s">
        <v>488</v>
      </c>
      <c r="AU436" s="240" t="s">
        <v>83</v>
      </c>
      <c r="AY436" s="18" t="s">
        <v>164</v>
      </c>
      <c r="BE436" s="241">
        <f>IF(N436="základní",J436,0)</f>
        <v>0</v>
      </c>
      <c r="BF436" s="241">
        <f>IF(N436="snížená",J436,0)</f>
        <v>0</v>
      </c>
      <c r="BG436" s="241">
        <f>IF(N436="zákl. přenesená",J436,0)</f>
        <v>0</v>
      </c>
      <c r="BH436" s="241">
        <f>IF(N436="sníž. přenesená",J436,0)</f>
        <v>0</v>
      </c>
      <c r="BI436" s="241">
        <f>IF(N436="nulová",J436,0)</f>
        <v>0</v>
      </c>
      <c r="BJ436" s="18" t="s">
        <v>81</v>
      </c>
      <c r="BK436" s="241">
        <f>ROUND(I436*H436,2)</f>
        <v>0</v>
      </c>
      <c r="BL436" s="18" t="s">
        <v>170</v>
      </c>
      <c r="BM436" s="240" t="s">
        <v>2374</v>
      </c>
    </row>
    <row r="437" s="13" customFormat="1">
      <c r="A437" s="13"/>
      <c r="B437" s="242"/>
      <c r="C437" s="243"/>
      <c r="D437" s="244" t="s">
        <v>172</v>
      </c>
      <c r="E437" s="245" t="s">
        <v>1</v>
      </c>
      <c r="F437" s="246" t="s">
        <v>170</v>
      </c>
      <c r="G437" s="243"/>
      <c r="H437" s="247">
        <v>4</v>
      </c>
      <c r="I437" s="248"/>
      <c r="J437" s="243"/>
      <c r="K437" s="243"/>
      <c r="L437" s="249"/>
      <c r="M437" s="250"/>
      <c r="N437" s="251"/>
      <c r="O437" s="251"/>
      <c r="P437" s="251"/>
      <c r="Q437" s="251"/>
      <c r="R437" s="251"/>
      <c r="S437" s="251"/>
      <c r="T437" s="252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253" t="s">
        <v>172</v>
      </c>
      <c r="AU437" s="253" t="s">
        <v>83</v>
      </c>
      <c r="AV437" s="13" t="s">
        <v>83</v>
      </c>
      <c r="AW437" s="13" t="s">
        <v>31</v>
      </c>
      <c r="AX437" s="13" t="s">
        <v>81</v>
      </c>
      <c r="AY437" s="253" t="s">
        <v>164</v>
      </c>
    </row>
    <row r="438" s="2" customFormat="1" ht="21.75" customHeight="1">
      <c r="A438" s="39"/>
      <c r="B438" s="40"/>
      <c r="C438" s="286" t="s">
        <v>598</v>
      </c>
      <c r="D438" s="286" t="s">
        <v>488</v>
      </c>
      <c r="E438" s="287" t="s">
        <v>1275</v>
      </c>
      <c r="F438" s="288" t="s">
        <v>1276</v>
      </c>
      <c r="G438" s="289" t="s">
        <v>556</v>
      </c>
      <c r="H438" s="290">
        <v>4</v>
      </c>
      <c r="I438" s="291"/>
      <c r="J438" s="292">
        <f>ROUND(I438*H438,2)</f>
        <v>0</v>
      </c>
      <c r="K438" s="293"/>
      <c r="L438" s="294"/>
      <c r="M438" s="295" t="s">
        <v>1</v>
      </c>
      <c r="N438" s="296" t="s">
        <v>39</v>
      </c>
      <c r="O438" s="92"/>
      <c r="P438" s="238">
        <f>O438*H438</f>
        <v>0</v>
      </c>
      <c r="Q438" s="238">
        <v>0.0035999999999999999</v>
      </c>
      <c r="R438" s="238">
        <f>Q438*H438</f>
        <v>0.0144</v>
      </c>
      <c r="S438" s="238">
        <v>0</v>
      </c>
      <c r="T438" s="239">
        <f>S438*H438</f>
        <v>0</v>
      </c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R438" s="240" t="s">
        <v>222</v>
      </c>
      <c r="AT438" s="240" t="s">
        <v>488</v>
      </c>
      <c r="AU438" s="240" t="s">
        <v>83</v>
      </c>
      <c r="AY438" s="18" t="s">
        <v>164</v>
      </c>
      <c r="BE438" s="241">
        <f>IF(N438="základní",J438,0)</f>
        <v>0</v>
      </c>
      <c r="BF438" s="241">
        <f>IF(N438="snížená",J438,0)</f>
        <v>0</v>
      </c>
      <c r="BG438" s="241">
        <f>IF(N438="zákl. přenesená",J438,0)</f>
        <v>0</v>
      </c>
      <c r="BH438" s="241">
        <f>IF(N438="sníž. přenesená",J438,0)</f>
        <v>0</v>
      </c>
      <c r="BI438" s="241">
        <f>IF(N438="nulová",J438,0)</f>
        <v>0</v>
      </c>
      <c r="BJ438" s="18" t="s">
        <v>81</v>
      </c>
      <c r="BK438" s="241">
        <f>ROUND(I438*H438,2)</f>
        <v>0</v>
      </c>
      <c r="BL438" s="18" t="s">
        <v>170</v>
      </c>
      <c r="BM438" s="240" t="s">
        <v>2375</v>
      </c>
    </row>
    <row r="439" s="13" customFormat="1">
      <c r="A439" s="13"/>
      <c r="B439" s="242"/>
      <c r="C439" s="243"/>
      <c r="D439" s="244" t="s">
        <v>172</v>
      </c>
      <c r="E439" s="245" t="s">
        <v>1</v>
      </c>
      <c r="F439" s="246" t="s">
        <v>170</v>
      </c>
      <c r="G439" s="243"/>
      <c r="H439" s="247">
        <v>4</v>
      </c>
      <c r="I439" s="248"/>
      <c r="J439" s="243"/>
      <c r="K439" s="243"/>
      <c r="L439" s="249"/>
      <c r="M439" s="250"/>
      <c r="N439" s="251"/>
      <c r="O439" s="251"/>
      <c r="P439" s="251"/>
      <c r="Q439" s="251"/>
      <c r="R439" s="251"/>
      <c r="S439" s="251"/>
      <c r="T439" s="252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T439" s="253" t="s">
        <v>172</v>
      </c>
      <c r="AU439" s="253" t="s">
        <v>83</v>
      </c>
      <c r="AV439" s="13" t="s">
        <v>83</v>
      </c>
      <c r="AW439" s="13" t="s">
        <v>31</v>
      </c>
      <c r="AX439" s="13" t="s">
        <v>81</v>
      </c>
      <c r="AY439" s="253" t="s">
        <v>164</v>
      </c>
    </row>
    <row r="440" s="2" customFormat="1" ht="16.5" customHeight="1">
      <c r="A440" s="39"/>
      <c r="B440" s="40"/>
      <c r="C440" s="286" t="s">
        <v>605</v>
      </c>
      <c r="D440" s="286" t="s">
        <v>488</v>
      </c>
      <c r="E440" s="287" t="s">
        <v>1281</v>
      </c>
      <c r="F440" s="288" t="s">
        <v>1282</v>
      </c>
      <c r="G440" s="289" t="s">
        <v>556</v>
      </c>
      <c r="H440" s="290">
        <v>1</v>
      </c>
      <c r="I440" s="291"/>
      <c r="J440" s="292">
        <f>ROUND(I440*H440,2)</f>
        <v>0</v>
      </c>
      <c r="K440" s="293"/>
      <c r="L440" s="294"/>
      <c r="M440" s="295" t="s">
        <v>1</v>
      </c>
      <c r="N440" s="296" t="s">
        <v>39</v>
      </c>
      <c r="O440" s="92"/>
      <c r="P440" s="238">
        <f>O440*H440</f>
        <v>0</v>
      </c>
      <c r="Q440" s="238">
        <v>0.0014</v>
      </c>
      <c r="R440" s="238">
        <f>Q440*H440</f>
        <v>0.0014</v>
      </c>
      <c r="S440" s="238">
        <v>0</v>
      </c>
      <c r="T440" s="239">
        <f>S440*H440</f>
        <v>0</v>
      </c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R440" s="240" t="s">
        <v>222</v>
      </c>
      <c r="AT440" s="240" t="s">
        <v>488</v>
      </c>
      <c r="AU440" s="240" t="s">
        <v>83</v>
      </c>
      <c r="AY440" s="18" t="s">
        <v>164</v>
      </c>
      <c r="BE440" s="241">
        <f>IF(N440="základní",J440,0)</f>
        <v>0</v>
      </c>
      <c r="BF440" s="241">
        <f>IF(N440="snížená",J440,0)</f>
        <v>0</v>
      </c>
      <c r="BG440" s="241">
        <f>IF(N440="zákl. přenesená",J440,0)</f>
        <v>0</v>
      </c>
      <c r="BH440" s="241">
        <f>IF(N440="sníž. přenesená",J440,0)</f>
        <v>0</v>
      </c>
      <c r="BI440" s="241">
        <f>IF(N440="nulová",J440,0)</f>
        <v>0</v>
      </c>
      <c r="BJ440" s="18" t="s">
        <v>81</v>
      </c>
      <c r="BK440" s="241">
        <f>ROUND(I440*H440,2)</f>
        <v>0</v>
      </c>
      <c r="BL440" s="18" t="s">
        <v>170</v>
      </c>
      <c r="BM440" s="240" t="s">
        <v>2376</v>
      </c>
    </row>
    <row r="441" s="13" customFormat="1">
      <c r="A441" s="13"/>
      <c r="B441" s="242"/>
      <c r="C441" s="243"/>
      <c r="D441" s="244" t="s">
        <v>172</v>
      </c>
      <c r="E441" s="245" t="s">
        <v>1</v>
      </c>
      <c r="F441" s="246" t="s">
        <v>81</v>
      </c>
      <c r="G441" s="243"/>
      <c r="H441" s="247">
        <v>1</v>
      </c>
      <c r="I441" s="248"/>
      <c r="J441" s="243"/>
      <c r="K441" s="243"/>
      <c r="L441" s="249"/>
      <c r="M441" s="250"/>
      <c r="N441" s="251"/>
      <c r="O441" s="251"/>
      <c r="P441" s="251"/>
      <c r="Q441" s="251"/>
      <c r="R441" s="251"/>
      <c r="S441" s="251"/>
      <c r="T441" s="252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T441" s="253" t="s">
        <v>172</v>
      </c>
      <c r="AU441" s="253" t="s">
        <v>83</v>
      </c>
      <c r="AV441" s="13" t="s">
        <v>83</v>
      </c>
      <c r="AW441" s="13" t="s">
        <v>31</v>
      </c>
      <c r="AX441" s="13" t="s">
        <v>81</v>
      </c>
      <c r="AY441" s="253" t="s">
        <v>164</v>
      </c>
    </row>
    <row r="442" s="2" customFormat="1" ht="16.5" customHeight="1">
      <c r="A442" s="39"/>
      <c r="B442" s="40"/>
      <c r="C442" s="286" t="s">
        <v>610</v>
      </c>
      <c r="D442" s="286" t="s">
        <v>488</v>
      </c>
      <c r="E442" s="287" t="s">
        <v>1284</v>
      </c>
      <c r="F442" s="288" t="s">
        <v>1285</v>
      </c>
      <c r="G442" s="289" t="s">
        <v>556</v>
      </c>
      <c r="H442" s="290">
        <v>1</v>
      </c>
      <c r="I442" s="291"/>
      <c r="J442" s="292">
        <f>ROUND(I442*H442,2)</f>
        <v>0</v>
      </c>
      <c r="K442" s="293"/>
      <c r="L442" s="294"/>
      <c r="M442" s="295" t="s">
        <v>1</v>
      </c>
      <c r="N442" s="296" t="s">
        <v>39</v>
      </c>
      <c r="O442" s="92"/>
      <c r="P442" s="238">
        <f>O442*H442</f>
        <v>0</v>
      </c>
      <c r="Q442" s="238">
        <v>0.0014</v>
      </c>
      <c r="R442" s="238">
        <f>Q442*H442</f>
        <v>0.0014</v>
      </c>
      <c r="S442" s="238">
        <v>0</v>
      </c>
      <c r="T442" s="239">
        <f>S442*H442</f>
        <v>0</v>
      </c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R442" s="240" t="s">
        <v>222</v>
      </c>
      <c r="AT442" s="240" t="s">
        <v>488</v>
      </c>
      <c r="AU442" s="240" t="s">
        <v>83</v>
      </c>
      <c r="AY442" s="18" t="s">
        <v>164</v>
      </c>
      <c r="BE442" s="241">
        <f>IF(N442="základní",J442,0)</f>
        <v>0</v>
      </c>
      <c r="BF442" s="241">
        <f>IF(N442="snížená",J442,0)</f>
        <v>0</v>
      </c>
      <c r="BG442" s="241">
        <f>IF(N442="zákl. přenesená",J442,0)</f>
        <v>0</v>
      </c>
      <c r="BH442" s="241">
        <f>IF(N442="sníž. přenesená",J442,0)</f>
        <v>0</v>
      </c>
      <c r="BI442" s="241">
        <f>IF(N442="nulová",J442,0)</f>
        <v>0</v>
      </c>
      <c r="BJ442" s="18" t="s">
        <v>81</v>
      </c>
      <c r="BK442" s="241">
        <f>ROUND(I442*H442,2)</f>
        <v>0</v>
      </c>
      <c r="BL442" s="18" t="s">
        <v>170</v>
      </c>
      <c r="BM442" s="240" t="s">
        <v>2377</v>
      </c>
    </row>
    <row r="443" s="13" customFormat="1">
      <c r="A443" s="13"/>
      <c r="B443" s="242"/>
      <c r="C443" s="243"/>
      <c r="D443" s="244" t="s">
        <v>172</v>
      </c>
      <c r="E443" s="245" t="s">
        <v>1</v>
      </c>
      <c r="F443" s="246" t="s">
        <v>81</v>
      </c>
      <c r="G443" s="243"/>
      <c r="H443" s="247">
        <v>1</v>
      </c>
      <c r="I443" s="248"/>
      <c r="J443" s="243"/>
      <c r="K443" s="243"/>
      <c r="L443" s="249"/>
      <c r="M443" s="250"/>
      <c r="N443" s="251"/>
      <c r="O443" s="251"/>
      <c r="P443" s="251"/>
      <c r="Q443" s="251"/>
      <c r="R443" s="251"/>
      <c r="S443" s="251"/>
      <c r="T443" s="252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53" t="s">
        <v>172</v>
      </c>
      <c r="AU443" s="253" t="s">
        <v>83</v>
      </c>
      <c r="AV443" s="13" t="s">
        <v>83</v>
      </c>
      <c r="AW443" s="13" t="s">
        <v>31</v>
      </c>
      <c r="AX443" s="13" t="s">
        <v>81</v>
      </c>
      <c r="AY443" s="253" t="s">
        <v>164</v>
      </c>
    </row>
    <row r="444" s="2" customFormat="1" ht="21.75" customHeight="1">
      <c r="A444" s="39"/>
      <c r="B444" s="40"/>
      <c r="C444" s="228" t="s">
        <v>614</v>
      </c>
      <c r="D444" s="228" t="s">
        <v>166</v>
      </c>
      <c r="E444" s="229" t="s">
        <v>2378</v>
      </c>
      <c r="F444" s="230" t="s">
        <v>2379</v>
      </c>
      <c r="G444" s="231" t="s">
        <v>240</v>
      </c>
      <c r="H444" s="232">
        <v>48</v>
      </c>
      <c r="I444" s="233"/>
      <c r="J444" s="234">
        <f>ROUND(I444*H444,2)</f>
        <v>0</v>
      </c>
      <c r="K444" s="235"/>
      <c r="L444" s="45"/>
      <c r="M444" s="236" t="s">
        <v>1</v>
      </c>
      <c r="N444" s="237" t="s">
        <v>39</v>
      </c>
      <c r="O444" s="92"/>
      <c r="P444" s="238">
        <f>O444*H444</f>
        <v>0</v>
      </c>
      <c r="Q444" s="238">
        <v>0</v>
      </c>
      <c r="R444" s="238">
        <f>Q444*H444</f>
        <v>0</v>
      </c>
      <c r="S444" s="238">
        <v>0</v>
      </c>
      <c r="T444" s="239">
        <f>S444*H444</f>
        <v>0</v>
      </c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R444" s="240" t="s">
        <v>170</v>
      </c>
      <c r="AT444" s="240" t="s">
        <v>166</v>
      </c>
      <c r="AU444" s="240" t="s">
        <v>83</v>
      </c>
      <c r="AY444" s="18" t="s">
        <v>164</v>
      </c>
      <c r="BE444" s="241">
        <f>IF(N444="základní",J444,0)</f>
        <v>0</v>
      </c>
      <c r="BF444" s="241">
        <f>IF(N444="snížená",J444,0)</f>
        <v>0</v>
      </c>
      <c r="BG444" s="241">
        <f>IF(N444="zákl. přenesená",J444,0)</f>
        <v>0</v>
      </c>
      <c r="BH444" s="241">
        <f>IF(N444="sníž. přenesená",J444,0)</f>
        <v>0</v>
      </c>
      <c r="BI444" s="241">
        <f>IF(N444="nulová",J444,0)</f>
        <v>0</v>
      </c>
      <c r="BJ444" s="18" t="s">
        <v>81</v>
      </c>
      <c r="BK444" s="241">
        <f>ROUND(I444*H444,2)</f>
        <v>0</v>
      </c>
      <c r="BL444" s="18" t="s">
        <v>170</v>
      </c>
      <c r="BM444" s="240" t="s">
        <v>2380</v>
      </c>
    </row>
    <row r="445" s="14" customFormat="1">
      <c r="A445" s="14"/>
      <c r="B445" s="254"/>
      <c r="C445" s="255"/>
      <c r="D445" s="244" t="s">
        <v>172</v>
      </c>
      <c r="E445" s="256" t="s">
        <v>1</v>
      </c>
      <c r="F445" s="257" t="s">
        <v>2247</v>
      </c>
      <c r="G445" s="255"/>
      <c r="H445" s="256" t="s">
        <v>1</v>
      </c>
      <c r="I445" s="258"/>
      <c r="J445" s="255"/>
      <c r="K445" s="255"/>
      <c r="L445" s="259"/>
      <c r="M445" s="260"/>
      <c r="N445" s="261"/>
      <c r="O445" s="261"/>
      <c r="P445" s="261"/>
      <c r="Q445" s="261"/>
      <c r="R445" s="261"/>
      <c r="S445" s="261"/>
      <c r="T445" s="262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63" t="s">
        <v>172</v>
      </c>
      <c r="AU445" s="263" t="s">
        <v>83</v>
      </c>
      <c r="AV445" s="14" t="s">
        <v>81</v>
      </c>
      <c r="AW445" s="14" t="s">
        <v>31</v>
      </c>
      <c r="AX445" s="14" t="s">
        <v>12</v>
      </c>
      <c r="AY445" s="263" t="s">
        <v>164</v>
      </c>
    </row>
    <row r="446" s="13" customFormat="1">
      <c r="A446" s="13"/>
      <c r="B446" s="242"/>
      <c r="C446" s="243"/>
      <c r="D446" s="244" t="s">
        <v>172</v>
      </c>
      <c r="E446" s="245" t="s">
        <v>1</v>
      </c>
      <c r="F446" s="246" t="s">
        <v>2381</v>
      </c>
      <c r="G446" s="243"/>
      <c r="H446" s="247">
        <v>48</v>
      </c>
      <c r="I446" s="248"/>
      <c r="J446" s="243"/>
      <c r="K446" s="243"/>
      <c r="L446" s="249"/>
      <c r="M446" s="250"/>
      <c r="N446" s="251"/>
      <c r="O446" s="251"/>
      <c r="P446" s="251"/>
      <c r="Q446" s="251"/>
      <c r="R446" s="251"/>
      <c r="S446" s="251"/>
      <c r="T446" s="252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T446" s="253" t="s">
        <v>172</v>
      </c>
      <c r="AU446" s="253" t="s">
        <v>83</v>
      </c>
      <c r="AV446" s="13" t="s">
        <v>83</v>
      </c>
      <c r="AW446" s="13" t="s">
        <v>31</v>
      </c>
      <c r="AX446" s="13" t="s">
        <v>81</v>
      </c>
      <c r="AY446" s="253" t="s">
        <v>164</v>
      </c>
    </row>
    <row r="447" s="2" customFormat="1" ht="24.15" customHeight="1">
      <c r="A447" s="39"/>
      <c r="B447" s="40"/>
      <c r="C447" s="228" t="s">
        <v>618</v>
      </c>
      <c r="D447" s="228" t="s">
        <v>166</v>
      </c>
      <c r="E447" s="229" t="s">
        <v>2382</v>
      </c>
      <c r="F447" s="230" t="s">
        <v>2383</v>
      </c>
      <c r="G447" s="231" t="s">
        <v>556</v>
      </c>
      <c r="H447" s="232">
        <v>15</v>
      </c>
      <c r="I447" s="233"/>
      <c r="J447" s="234">
        <f>ROUND(I447*H447,2)</f>
        <v>0</v>
      </c>
      <c r="K447" s="235"/>
      <c r="L447" s="45"/>
      <c r="M447" s="236" t="s">
        <v>1</v>
      </c>
      <c r="N447" s="237" t="s">
        <v>39</v>
      </c>
      <c r="O447" s="92"/>
      <c r="P447" s="238">
        <f>O447*H447</f>
        <v>0</v>
      </c>
      <c r="Q447" s="238">
        <v>0</v>
      </c>
      <c r="R447" s="238">
        <f>Q447*H447</f>
        <v>0</v>
      </c>
      <c r="S447" s="238">
        <v>0</v>
      </c>
      <c r="T447" s="239">
        <f>S447*H447</f>
        <v>0</v>
      </c>
      <c r="U447" s="39"/>
      <c r="V447" s="39"/>
      <c r="W447" s="39"/>
      <c r="X447" s="39"/>
      <c r="Y447" s="39"/>
      <c r="Z447" s="39"/>
      <c r="AA447" s="39"/>
      <c r="AB447" s="39"/>
      <c r="AC447" s="39"/>
      <c r="AD447" s="39"/>
      <c r="AE447" s="39"/>
      <c r="AR447" s="240" t="s">
        <v>170</v>
      </c>
      <c r="AT447" s="240" t="s">
        <v>166</v>
      </c>
      <c r="AU447" s="240" t="s">
        <v>83</v>
      </c>
      <c r="AY447" s="18" t="s">
        <v>164</v>
      </c>
      <c r="BE447" s="241">
        <f>IF(N447="základní",J447,0)</f>
        <v>0</v>
      </c>
      <c r="BF447" s="241">
        <f>IF(N447="snížená",J447,0)</f>
        <v>0</v>
      </c>
      <c r="BG447" s="241">
        <f>IF(N447="zákl. přenesená",J447,0)</f>
        <v>0</v>
      </c>
      <c r="BH447" s="241">
        <f>IF(N447="sníž. přenesená",J447,0)</f>
        <v>0</v>
      </c>
      <c r="BI447" s="241">
        <f>IF(N447="nulová",J447,0)</f>
        <v>0</v>
      </c>
      <c r="BJ447" s="18" t="s">
        <v>81</v>
      </c>
      <c r="BK447" s="241">
        <f>ROUND(I447*H447,2)</f>
        <v>0</v>
      </c>
      <c r="BL447" s="18" t="s">
        <v>170</v>
      </c>
      <c r="BM447" s="240" t="s">
        <v>2384</v>
      </c>
    </row>
    <row r="448" s="13" customFormat="1">
      <c r="A448" s="13"/>
      <c r="B448" s="242"/>
      <c r="C448" s="243"/>
      <c r="D448" s="244" t="s">
        <v>172</v>
      </c>
      <c r="E448" s="245" t="s">
        <v>1</v>
      </c>
      <c r="F448" s="246" t="s">
        <v>291</v>
      </c>
      <c r="G448" s="243"/>
      <c r="H448" s="247">
        <v>15</v>
      </c>
      <c r="I448" s="248"/>
      <c r="J448" s="243"/>
      <c r="K448" s="243"/>
      <c r="L448" s="249"/>
      <c r="M448" s="250"/>
      <c r="N448" s="251"/>
      <c r="O448" s="251"/>
      <c r="P448" s="251"/>
      <c r="Q448" s="251"/>
      <c r="R448" s="251"/>
      <c r="S448" s="251"/>
      <c r="T448" s="252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53" t="s">
        <v>172</v>
      </c>
      <c r="AU448" s="253" t="s">
        <v>83</v>
      </c>
      <c r="AV448" s="13" t="s">
        <v>83</v>
      </c>
      <c r="AW448" s="13" t="s">
        <v>31</v>
      </c>
      <c r="AX448" s="13" t="s">
        <v>81</v>
      </c>
      <c r="AY448" s="253" t="s">
        <v>164</v>
      </c>
    </row>
    <row r="449" s="2" customFormat="1" ht="16.5" customHeight="1">
      <c r="A449" s="39"/>
      <c r="B449" s="40"/>
      <c r="C449" s="286" t="s">
        <v>622</v>
      </c>
      <c r="D449" s="286" t="s">
        <v>488</v>
      </c>
      <c r="E449" s="287" t="s">
        <v>1324</v>
      </c>
      <c r="F449" s="288" t="s">
        <v>1325</v>
      </c>
      <c r="G449" s="289" t="s">
        <v>556</v>
      </c>
      <c r="H449" s="290">
        <v>15</v>
      </c>
      <c r="I449" s="291"/>
      <c r="J449" s="292">
        <f>ROUND(I449*H449,2)</f>
        <v>0</v>
      </c>
      <c r="K449" s="293"/>
      <c r="L449" s="294"/>
      <c r="M449" s="295" t="s">
        <v>1</v>
      </c>
      <c r="N449" s="296" t="s">
        <v>39</v>
      </c>
      <c r="O449" s="92"/>
      <c r="P449" s="238">
        <f>O449*H449</f>
        <v>0</v>
      </c>
      <c r="Q449" s="238">
        <v>0.00038999999999999999</v>
      </c>
      <c r="R449" s="238">
        <f>Q449*H449</f>
        <v>0.0058500000000000002</v>
      </c>
      <c r="S449" s="238">
        <v>0</v>
      </c>
      <c r="T449" s="239">
        <f>S449*H449</f>
        <v>0</v>
      </c>
      <c r="U449" s="39"/>
      <c r="V449" s="39"/>
      <c r="W449" s="39"/>
      <c r="X449" s="39"/>
      <c r="Y449" s="39"/>
      <c r="Z449" s="39"/>
      <c r="AA449" s="39"/>
      <c r="AB449" s="39"/>
      <c r="AC449" s="39"/>
      <c r="AD449" s="39"/>
      <c r="AE449" s="39"/>
      <c r="AR449" s="240" t="s">
        <v>222</v>
      </c>
      <c r="AT449" s="240" t="s">
        <v>488</v>
      </c>
      <c r="AU449" s="240" t="s">
        <v>83</v>
      </c>
      <c r="AY449" s="18" t="s">
        <v>164</v>
      </c>
      <c r="BE449" s="241">
        <f>IF(N449="základní",J449,0)</f>
        <v>0</v>
      </c>
      <c r="BF449" s="241">
        <f>IF(N449="snížená",J449,0)</f>
        <v>0</v>
      </c>
      <c r="BG449" s="241">
        <f>IF(N449="zákl. přenesená",J449,0)</f>
        <v>0</v>
      </c>
      <c r="BH449" s="241">
        <f>IF(N449="sníž. přenesená",J449,0)</f>
        <v>0</v>
      </c>
      <c r="BI449" s="241">
        <f>IF(N449="nulová",J449,0)</f>
        <v>0</v>
      </c>
      <c r="BJ449" s="18" t="s">
        <v>81</v>
      </c>
      <c r="BK449" s="241">
        <f>ROUND(I449*H449,2)</f>
        <v>0</v>
      </c>
      <c r="BL449" s="18" t="s">
        <v>170</v>
      </c>
      <c r="BM449" s="240" t="s">
        <v>2385</v>
      </c>
    </row>
    <row r="450" s="13" customFormat="1">
      <c r="A450" s="13"/>
      <c r="B450" s="242"/>
      <c r="C450" s="243"/>
      <c r="D450" s="244" t="s">
        <v>172</v>
      </c>
      <c r="E450" s="245" t="s">
        <v>1</v>
      </c>
      <c r="F450" s="246" t="s">
        <v>291</v>
      </c>
      <c r="G450" s="243"/>
      <c r="H450" s="247">
        <v>15</v>
      </c>
      <c r="I450" s="248"/>
      <c r="J450" s="243"/>
      <c r="K450" s="243"/>
      <c r="L450" s="249"/>
      <c r="M450" s="250"/>
      <c r="N450" s="251"/>
      <c r="O450" s="251"/>
      <c r="P450" s="251"/>
      <c r="Q450" s="251"/>
      <c r="R450" s="251"/>
      <c r="S450" s="251"/>
      <c r="T450" s="252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T450" s="253" t="s">
        <v>172</v>
      </c>
      <c r="AU450" s="253" t="s">
        <v>83</v>
      </c>
      <c r="AV450" s="13" t="s">
        <v>83</v>
      </c>
      <c r="AW450" s="13" t="s">
        <v>31</v>
      </c>
      <c r="AX450" s="13" t="s">
        <v>81</v>
      </c>
      <c r="AY450" s="253" t="s">
        <v>164</v>
      </c>
    </row>
    <row r="451" s="2" customFormat="1" ht="24.15" customHeight="1">
      <c r="A451" s="39"/>
      <c r="B451" s="40"/>
      <c r="C451" s="228" t="s">
        <v>626</v>
      </c>
      <c r="D451" s="228" t="s">
        <v>166</v>
      </c>
      <c r="E451" s="229" t="s">
        <v>2386</v>
      </c>
      <c r="F451" s="230" t="s">
        <v>2387</v>
      </c>
      <c r="G451" s="231" t="s">
        <v>556</v>
      </c>
      <c r="H451" s="232">
        <v>6</v>
      </c>
      <c r="I451" s="233"/>
      <c r="J451" s="234">
        <f>ROUND(I451*H451,2)</f>
        <v>0</v>
      </c>
      <c r="K451" s="235"/>
      <c r="L451" s="45"/>
      <c r="M451" s="236" t="s">
        <v>1</v>
      </c>
      <c r="N451" s="237" t="s">
        <v>39</v>
      </c>
      <c r="O451" s="92"/>
      <c r="P451" s="238">
        <f>O451*H451</f>
        <v>0</v>
      </c>
      <c r="Q451" s="238">
        <v>0</v>
      </c>
      <c r="R451" s="238">
        <f>Q451*H451</f>
        <v>0</v>
      </c>
      <c r="S451" s="238">
        <v>0</v>
      </c>
      <c r="T451" s="239">
        <f>S451*H451</f>
        <v>0</v>
      </c>
      <c r="U451" s="39"/>
      <c r="V451" s="39"/>
      <c r="W451" s="39"/>
      <c r="X451" s="39"/>
      <c r="Y451" s="39"/>
      <c r="Z451" s="39"/>
      <c r="AA451" s="39"/>
      <c r="AB451" s="39"/>
      <c r="AC451" s="39"/>
      <c r="AD451" s="39"/>
      <c r="AE451" s="39"/>
      <c r="AR451" s="240" t="s">
        <v>170</v>
      </c>
      <c r="AT451" s="240" t="s">
        <v>166</v>
      </c>
      <c r="AU451" s="240" t="s">
        <v>83</v>
      </c>
      <c r="AY451" s="18" t="s">
        <v>164</v>
      </c>
      <c r="BE451" s="241">
        <f>IF(N451="základní",J451,0)</f>
        <v>0</v>
      </c>
      <c r="BF451" s="241">
        <f>IF(N451="snížená",J451,0)</f>
        <v>0</v>
      </c>
      <c r="BG451" s="241">
        <f>IF(N451="zákl. přenesená",J451,0)</f>
        <v>0</v>
      </c>
      <c r="BH451" s="241">
        <f>IF(N451="sníž. přenesená",J451,0)</f>
        <v>0</v>
      </c>
      <c r="BI451" s="241">
        <f>IF(N451="nulová",J451,0)</f>
        <v>0</v>
      </c>
      <c r="BJ451" s="18" t="s">
        <v>81</v>
      </c>
      <c r="BK451" s="241">
        <f>ROUND(I451*H451,2)</f>
        <v>0</v>
      </c>
      <c r="BL451" s="18" t="s">
        <v>170</v>
      </c>
      <c r="BM451" s="240" t="s">
        <v>2388</v>
      </c>
    </row>
    <row r="452" s="13" customFormat="1">
      <c r="A452" s="13"/>
      <c r="B452" s="242"/>
      <c r="C452" s="243"/>
      <c r="D452" s="244" t="s">
        <v>172</v>
      </c>
      <c r="E452" s="245" t="s">
        <v>1</v>
      </c>
      <c r="F452" s="246" t="s">
        <v>201</v>
      </c>
      <c r="G452" s="243"/>
      <c r="H452" s="247">
        <v>6</v>
      </c>
      <c r="I452" s="248"/>
      <c r="J452" s="243"/>
      <c r="K452" s="243"/>
      <c r="L452" s="249"/>
      <c r="M452" s="250"/>
      <c r="N452" s="251"/>
      <c r="O452" s="251"/>
      <c r="P452" s="251"/>
      <c r="Q452" s="251"/>
      <c r="R452" s="251"/>
      <c r="S452" s="251"/>
      <c r="T452" s="252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T452" s="253" t="s">
        <v>172</v>
      </c>
      <c r="AU452" s="253" t="s">
        <v>83</v>
      </c>
      <c r="AV452" s="13" t="s">
        <v>83</v>
      </c>
      <c r="AW452" s="13" t="s">
        <v>31</v>
      </c>
      <c r="AX452" s="13" t="s">
        <v>81</v>
      </c>
      <c r="AY452" s="253" t="s">
        <v>164</v>
      </c>
    </row>
    <row r="453" s="2" customFormat="1" ht="16.5" customHeight="1">
      <c r="A453" s="39"/>
      <c r="B453" s="40"/>
      <c r="C453" s="286" t="s">
        <v>630</v>
      </c>
      <c r="D453" s="286" t="s">
        <v>488</v>
      </c>
      <c r="E453" s="287" t="s">
        <v>2389</v>
      </c>
      <c r="F453" s="288" t="s">
        <v>2390</v>
      </c>
      <c r="G453" s="289" t="s">
        <v>556</v>
      </c>
      <c r="H453" s="290">
        <v>6</v>
      </c>
      <c r="I453" s="291"/>
      <c r="J453" s="292">
        <f>ROUND(I453*H453,2)</f>
        <v>0</v>
      </c>
      <c r="K453" s="293"/>
      <c r="L453" s="294"/>
      <c r="M453" s="295" t="s">
        <v>1</v>
      </c>
      <c r="N453" s="296" t="s">
        <v>39</v>
      </c>
      <c r="O453" s="92"/>
      <c r="P453" s="238">
        <f>O453*H453</f>
        <v>0</v>
      </c>
      <c r="Q453" s="238">
        <v>0.00072000000000000005</v>
      </c>
      <c r="R453" s="238">
        <f>Q453*H453</f>
        <v>0.0043200000000000001</v>
      </c>
      <c r="S453" s="238">
        <v>0</v>
      </c>
      <c r="T453" s="239">
        <f>S453*H453</f>
        <v>0</v>
      </c>
      <c r="U453" s="39"/>
      <c r="V453" s="39"/>
      <c r="W453" s="39"/>
      <c r="X453" s="39"/>
      <c r="Y453" s="39"/>
      <c r="Z453" s="39"/>
      <c r="AA453" s="39"/>
      <c r="AB453" s="39"/>
      <c r="AC453" s="39"/>
      <c r="AD453" s="39"/>
      <c r="AE453" s="39"/>
      <c r="AR453" s="240" t="s">
        <v>222</v>
      </c>
      <c r="AT453" s="240" t="s">
        <v>488</v>
      </c>
      <c r="AU453" s="240" t="s">
        <v>83</v>
      </c>
      <c r="AY453" s="18" t="s">
        <v>164</v>
      </c>
      <c r="BE453" s="241">
        <f>IF(N453="základní",J453,0)</f>
        <v>0</v>
      </c>
      <c r="BF453" s="241">
        <f>IF(N453="snížená",J453,0)</f>
        <v>0</v>
      </c>
      <c r="BG453" s="241">
        <f>IF(N453="zákl. přenesená",J453,0)</f>
        <v>0</v>
      </c>
      <c r="BH453" s="241">
        <f>IF(N453="sníž. přenesená",J453,0)</f>
        <v>0</v>
      </c>
      <c r="BI453" s="241">
        <f>IF(N453="nulová",J453,0)</f>
        <v>0</v>
      </c>
      <c r="BJ453" s="18" t="s">
        <v>81</v>
      </c>
      <c r="BK453" s="241">
        <f>ROUND(I453*H453,2)</f>
        <v>0</v>
      </c>
      <c r="BL453" s="18" t="s">
        <v>170</v>
      </c>
      <c r="BM453" s="240" t="s">
        <v>2391</v>
      </c>
    </row>
    <row r="454" s="13" customFormat="1">
      <c r="A454" s="13"/>
      <c r="B454" s="242"/>
      <c r="C454" s="243"/>
      <c r="D454" s="244" t="s">
        <v>172</v>
      </c>
      <c r="E454" s="245" t="s">
        <v>1</v>
      </c>
      <c r="F454" s="246" t="s">
        <v>201</v>
      </c>
      <c r="G454" s="243"/>
      <c r="H454" s="247">
        <v>6</v>
      </c>
      <c r="I454" s="248"/>
      <c r="J454" s="243"/>
      <c r="K454" s="243"/>
      <c r="L454" s="249"/>
      <c r="M454" s="250"/>
      <c r="N454" s="251"/>
      <c r="O454" s="251"/>
      <c r="P454" s="251"/>
      <c r="Q454" s="251"/>
      <c r="R454" s="251"/>
      <c r="S454" s="251"/>
      <c r="T454" s="252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T454" s="253" t="s">
        <v>172</v>
      </c>
      <c r="AU454" s="253" t="s">
        <v>83</v>
      </c>
      <c r="AV454" s="13" t="s">
        <v>83</v>
      </c>
      <c r="AW454" s="13" t="s">
        <v>31</v>
      </c>
      <c r="AX454" s="13" t="s">
        <v>81</v>
      </c>
      <c r="AY454" s="253" t="s">
        <v>164</v>
      </c>
    </row>
    <row r="455" s="2" customFormat="1" ht="16.5" customHeight="1">
      <c r="A455" s="39"/>
      <c r="B455" s="40"/>
      <c r="C455" s="228" t="s">
        <v>636</v>
      </c>
      <c r="D455" s="228" t="s">
        <v>166</v>
      </c>
      <c r="E455" s="229" t="s">
        <v>2047</v>
      </c>
      <c r="F455" s="230" t="s">
        <v>2048</v>
      </c>
      <c r="G455" s="231" t="s">
        <v>556</v>
      </c>
      <c r="H455" s="232">
        <v>7</v>
      </c>
      <c r="I455" s="233"/>
      <c r="J455" s="234">
        <f>ROUND(I455*H455,2)</f>
        <v>0</v>
      </c>
      <c r="K455" s="235"/>
      <c r="L455" s="45"/>
      <c r="M455" s="236" t="s">
        <v>1</v>
      </c>
      <c r="N455" s="237" t="s">
        <v>39</v>
      </c>
      <c r="O455" s="92"/>
      <c r="P455" s="238">
        <f>O455*H455</f>
        <v>0</v>
      </c>
      <c r="Q455" s="238">
        <v>0.00024000000000000001</v>
      </c>
      <c r="R455" s="238">
        <f>Q455*H455</f>
        <v>0.0016800000000000001</v>
      </c>
      <c r="S455" s="238">
        <v>0</v>
      </c>
      <c r="T455" s="239">
        <f>S455*H455</f>
        <v>0</v>
      </c>
      <c r="U455" s="39"/>
      <c r="V455" s="39"/>
      <c r="W455" s="39"/>
      <c r="X455" s="39"/>
      <c r="Y455" s="39"/>
      <c r="Z455" s="39"/>
      <c r="AA455" s="39"/>
      <c r="AB455" s="39"/>
      <c r="AC455" s="39"/>
      <c r="AD455" s="39"/>
      <c r="AE455" s="39"/>
      <c r="AR455" s="240" t="s">
        <v>170</v>
      </c>
      <c r="AT455" s="240" t="s">
        <v>166</v>
      </c>
      <c r="AU455" s="240" t="s">
        <v>83</v>
      </c>
      <c r="AY455" s="18" t="s">
        <v>164</v>
      </c>
      <c r="BE455" s="241">
        <f>IF(N455="základní",J455,0)</f>
        <v>0</v>
      </c>
      <c r="BF455" s="241">
        <f>IF(N455="snížená",J455,0)</f>
        <v>0</v>
      </c>
      <c r="BG455" s="241">
        <f>IF(N455="zákl. přenesená",J455,0)</f>
        <v>0</v>
      </c>
      <c r="BH455" s="241">
        <f>IF(N455="sníž. přenesená",J455,0)</f>
        <v>0</v>
      </c>
      <c r="BI455" s="241">
        <f>IF(N455="nulová",J455,0)</f>
        <v>0</v>
      </c>
      <c r="BJ455" s="18" t="s">
        <v>81</v>
      </c>
      <c r="BK455" s="241">
        <f>ROUND(I455*H455,2)</f>
        <v>0</v>
      </c>
      <c r="BL455" s="18" t="s">
        <v>170</v>
      </c>
      <c r="BM455" s="240" t="s">
        <v>2392</v>
      </c>
    </row>
    <row r="456" s="13" customFormat="1">
      <c r="A456" s="13"/>
      <c r="B456" s="242"/>
      <c r="C456" s="243"/>
      <c r="D456" s="244" t="s">
        <v>172</v>
      </c>
      <c r="E456" s="245" t="s">
        <v>1</v>
      </c>
      <c r="F456" s="246" t="s">
        <v>216</v>
      </c>
      <c r="G456" s="243"/>
      <c r="H456" s="247">
        <v>7</v>
      </c>
      <c r="I456" s="248"/>
      <c r="J456" s="243"/>
      <c r="K456" s="243"/>
      <c r="L456" s="249"/>
      <c r="M456" s="250"/>
      <c r="N456" s="251"/>
      <c r="O456" s="251"/>
      <c r="P456" s="251"/>
      <c r="Q456" s="251"/>
      <c r="R456" s="251"/>
      <c r="S456" s="251"/>
      <c r="T456" s="252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T456" s="253" t="s">
        <v>172</v>
      </c>
      <c r="AU456" s="253" t="s">
        <v>83</v>
      </c>
      <c r="AV456" s="13" t="s">
        <v>83</v>
      </c>
      <c r="AW456" s="13" t="s">
        <v>31</v>
      </c>
      <c r="AX456" s="13" t="s">
        <v>81</v>
      </c>
      <c r="AY456" s="253" t="s">
        <v>164</v>
      </c>
    </row>
    <row r="457" s="2" customFormat="1" ht="16.5" customHeight="1">
      <c r="A457" s="39"/>
      <c r="B457" s="40"/>
      <c r="C457" s="286" t="s">
        <v>640</v>
      </c>
      <c r="D457" s="286" t="s">
        <v>488</v>
      </c>
      <c r="E457" s="287" t="s">
        <v>2050</v>
      </c>
      <c r="F457" s="288" t="s">
        <v>2051</v>
      </c>
      <c r="G457" s="289" t="s">
        <v>556</v>
      </c>
      <c r="H457" s="290">
        <v>7</v>
      </c>
      <c r="I457" s="291"/>
      <c r="J457" s="292">
        <f>ROUND(I457*H457,2)</f>
        <v>0</v>
      </c>
      <c r="K457" s="293"/>
      <c r="L457" s="294"/>
      <c r="M457" s="295" t="s">
        <v>1</v>
      </c>
      <c r="N457" s="296" t="s">
        <v>39</v>
      </c>
      <c r="O457" s="92"/>
      <c r="P457" s="238">
        <f>O457*H457</f>
        <v>0</v>
      </c>
      <c r="Q457" s="238">
        <v>0.00029999999999999997</v>
      </c>
      <c r="R457" s="238">
        <f>Q457*H457</f>
        <v>0.0020999999999999999</v>
      </c>
      <c r="S457" s="238">
        <v>0</v>
      </c>
      <c r="T457" s="239">
        <f>S457*H457</f>
        <v>0</v>
      </c>
      <c r="U457" s="39"/>
      <c r="V457" s="39"/>
      <c r="W457" s="39"/>
      <c r="X457" s="39"/>
      <c r="Y457" s="39"/>
      <c r="Z457" s="39"/>
      <c r="AA457" s="39"/>
      <c r="AB457" s="39"/>
      <c r="AC457" s="39"/>
      <c r="AD457" s="39"/>
      <c r="AE457" s="39"/>
      <c r="AR457" s="240" t="s">
        <v>222</v>
      </c>
      <c r="AT457" s="240" t="s">
        <v>488</v>
      </c>
      <c r="AU457" s="240" t="s">
        <v>83</v>
      </c>
      <c r="AY457" s="18" t="s">
        <v>164</v>
      </c>
      <c r="BE457" s="241">
        <f>IF(N457="základní",J457,0)</f>
        <v>0</v>
      </c>
      <c r="BF457" s="241">
        <f>IF(N457="snížená",J457,0)</f>
        <v>0</v>
      </c>
      <c r="BG457" s="241">
        <f>IF(N457="zákl. přenesená",J457,0)</f>
        <v>0</v>
      </c>
      <c r="BH457" s="241">
        <f>IF(N457="sníž. přenesená",J457,0)</f>
        <v>0</v>
      </c>
      <c r="BI457" s="241">
        <f>IF(N457="nulová",J457,0)</f>
        <v>0</v>
      </c>
      <c r="BJ457" s="18" t="s">
        <v>81</v>
      </c>
      <c r="BK457" s="241">
        <f>ROUND(I457*H457,2)</f>
        <v>0</v>
      </c>
      <c r="BL457" s="18" t="s">
        <v>170</v>
      </c>
      <c r="BM457" s="240" t="s">
        <v>2393</v>
      </c>
    </row>
    <row r="458" s="13" customFormat="1">
      <c r="A458" s="13"/>
      <c r="B458" s="242"/>
      <c r="C458" s="243"/>
      <c r="D458" s="244" t="s">
        <v>172</v>
      </c>
      <c r="E458" s="245" t="s">
        <v>1</v>
      </c>
      <c r="F458" s="246" t="s">
        <v>216</v>
      </c>
      <c r="G458" s="243"/>
      <c r="H458" s="247">
        <v>7</v>
      </c>
      <c r="I458" s="248"/>
      <c r="J458" s="243"/>
      <c r="K458" s="243"/>
      <c r="L458" s="249"/>
      <c r="M458" s="250"/>
      <c r="N458" s="251"/>
      <c r="O458" s="251"/>
      <c r="P458" s="251"/>
      <c r="Q458" s="251"/>
      <c r="R458" s="251"/>
      <c r="S458" s="251"/>
      <c r="T458" s="252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53" t="s">
        <v>172</v>
      </c>
      <c r="AU458" s="253" t="s">
        <v>83</v>
      </c>
      <c r="AV458" s="13" t="s">
        <v>83</v>
      </c>
      <c r="AW458" s="13" t="s">
        <v>31</v>
      </c>
      <c r="AX458" s="13" t="s">
        <v>81</v>
      </c>
      <c r="AY458" s="253" t="s">
        <v>164</v>
      </c>
    </row>
    <row r="459" s="2" customFormat="1" ht="16.5" customHeight="1">
      <c r="A459" s="39"/>
      <c r="B459" s="40"/>
      <c r="C459" s="286" t="s">
        <v>644</v>
      </c>
      <c r="D459" s="286" t="s">
        <v>488</v>
      </c>
      <c r="E459" s="287" t="s">
        <v>2053</v>
      </c>
      <c r="F459" s="288" t="s">
        <v>2054</v>
      </c>
      <c r="G459" s="289" t="s">
        <v>556</v>
      </c>
      <c r="H459" s="290">
        <v>7</v>
      </c>
      <c r="I459" s="291"/>
      <c r="J459" s="292">
        <f>ROUND(I459*H459,2)</f>
        <v>0</v>
      </c>
      <c r="K459" s="293"/>
      <c r="L459" s="294"/>
      <c r="M459" s="295" t="s">
        <v>1</v>
      </c>
      <c r="N459" s="296" t="s">
        <v>39</v>
      </c>
      <c r="O459" s="92"/>
      <c r="P459" s="238">
        <f>O459*H459</f>
        <v>0</v>
      </c>
      <c r="Q459" s="238">
        <v>0.00040999999999999999</v>
      </c>
      <c r="R459" s="238">
        <f>Q459*H459</f>
        <v>0.0028700000000000002</v>
      </c>
      <c r="S459" s="238">
        <v>0</v>
      </c>
      <c r="T459" s="239">
        <f>S459*H459</f>
        <v>0</v>
      </c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R459" s="240" t="s">
        <v>222</v>
      </c>
      <c r="AT459" s="240" t="s">
        <v>488</v>
      </c>
      <c r="AU459" s="240" t="s">
        <v>83</v>
      </c>
      <c r="AY459" s="18" t="s">
        <v>164</v>
      </c>
      <c r="BE459" s="241">
        <f>IF(N459="základní",J459,0)</f>
        <v>0</v>
      </c>
      <c r="BF459" s="241">
        <f>IF(N459="snížená",J459,0)</f>
        <v>0</v>
      </c>
      <c r="BG459" s="241">
        <f>IF(N459="zákl. přenesená",J459,0)</f>
        <v>0</v>
      </c>
      <c r="BH459" s="241">
        <f>IF(N459="sníž. přenesená",J459,0)</f>
        <v>0</v>
      </c>
      <c r="BI459" s="241">
        <f>IF(N459="nulová",J459,0)</f>
        <v>0</v>
      </c>
      <c r="BJ459" s="18" t="s">
        <v>81</v>
      </c>
      <c r="BK459" s="241">
        <f>ROUND(I459*H459,2)</f>
        <v>0</v>
      </c>
      <c r="BL459" s="18" t="s">
        <v>170</v>
      </c>
      <c r="BM459" s="240" t="s">
        <v>2394</v>
      </c>
    </row>
    <row r="460" s="13" customFormat="1">
      <c r="A460" s="13"/>
      <c r="B460" s="242"/>
      <c r="C460" s="243"/>
      <c r="D460" s="244" t="s">
        <v>172</v>
      </c>
      <c r="E460" s="245" t="s">
        <v>1</v>
      </c>
      <c r="F460" s="246" t="s">
        <v>216</v>
      </c>
      <c r="G460" s="243"/>
      <c r="H460" s="247">
        <v>7</v>
      </c>
      <c r="I460" s="248"/>
      <c r="J460" s="243"/>
      <c r="K460" s="243"/>
      <c r="L460" s="249"/>
      <c r="M460" s="250"/>
      <c r="N460" s="251"/>
      <c r="O460" s="251"/>
      <c r="P460" s="251"/>
      <c r="Q460" s="251"/>
      <c r="R460" s="251"/>
      <c r="S460" s="251"/>
      <c r="T460" s="252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T460" s="253" t="s">
        <v>172</v>
      </c>
      <c r="AU460" s="253" t="s">
        <v>83</v>
      </c>
      <c r="AV460" s="13" t="s">
        <v>83</v>
      </c>
      <c r="AW460" s="13" t="s">
        <v>31</v>
      </c>
      <c r="AX460" s="13" t="s">
        <v>81</v>
      </c>
      <c r="AY460" s="253" t="s">
        <v>164</v>
      </c>
    </row>
    <row r="461" s="2" customFormat="1" ht="16.5" customHeight="1">
      <c r="A461" s="39"/>
      <c r="B461" s="40"/>
      <c r="C461" s="286" t="s">
        <v>651</v>
      </c>
      <c r="D461" s="286" t="s">
        <v>488</v>
      </c>
      <c r="E461" s="287" t="s">
        <v>2395</v>
      </c>
      <c r="F461" s="288" t="s">
        <v>2396</v>
      </c>
      <c r="G461" s="289" t="s">
        <v>556</v>
      </c>
      <c r="H461" s="290">
        <v>7</v>
      </c>
      <c r="I461" s="291"/>
      <c r="J461" s="292">
        <f>ROUND(I461*H461,2)</f>
        <v>0</v>
      </c>
      <c r="K461" s="293"/>
      <c r="L461" s="294"/>
      <c r="M461" s="295" t="s">
        <v>1</v>
      </c>
      <c r="N461" s="296" t="s">
        <v>39</v>
      </c>
      <c r="O461" s="92"/>
      <c r="P461" s="238">
        <f>O461*H461</f>
        <v>0</v>
      </c>
      <c r="Q461" s="238">
        <v>0.00036000000000000002</v>
      </c>
      <c r="R461" s="238">
        <f>Q461*H461</f>
        <v>0.0025200000000000001</v>
      </c>
      <c r="S461" s="238">
        <v>0</v>
      </c>
      <c r="T461" s="239">
        <f>S461*H461</f>
        <v>0</v>
      </c>
      <c r="U461" s="39"/>
      <c r="V461" s="39"/>
      <c r="W461" s="39"/>
      <c r="X461" s="39"/>
      <c r="Y461" s="39"/>
      <c r="Z461" s="39"/>
      <c r="AA461" s="39"/>
      <c r="AB461" s="39"/>
      <c r="AC461" s="39"/>
      <c r="AD461" s="39"/>
      <c r="AE461" s="39"/>
      <c r="AR461" s="240" t="s">
        <v>222</v>
      </c>
      <c r="AT461" s="240" t="s">
        <v>488</v>
      </c>
      <c r="AU461" s="240" t="s">
        <v>83</v>
      </c>
      <c r="AY461" s="18" t="s">
        <v>164</v>
      </c>
      <c r="BE461" s="241">
        <f>IF(N461="základní",J461,0)</f>
        <v>0</v>
      </c>
      <c r="BF461" s="241">
        <f>IF(N461="snížená",J461,0)</f>
        <v>0</v>
      </c>
      <c r="BG461" s="241">
        <f>IF(N461="zákl. přenesená",J461,0)</f>
        <v>0</v>
      </c>
      <c r="BH461" s="241">
        <f>IF(N461="sníž. přenesená",J461,0)</f>
        <v>0</v>
      </c>
      <c r="BI461" s="241">
        <f>IF(N461="nulová",J461,0)</f>
        <v>0</v>
      </c>
      <c r="BJ461" s="18" t="s">
        <v>81</v>
      </c>
      <c r="BK461" s="241">
        <f>ROUND(I461*H461,2)</f>
        <v>0</v>
      </c>
      <c r="BL461" s="18" t="s">
        <v>170</v>
      </c>
      <c r="BM461" s="240" t="s">
        <v>2397</v>
      </c>
    </row>
    <row r="462" s="13" customFormat="1">
      <c r="A462" s="13"/>
      <c r="B462" s="242"/>
      <c r="C462" s="243"/>
      <c r="D462" s="244" t="s">
        <v>172</v>
      </c>
      <c r="E462" s="245" t="s">
        <v>1</v>
      </c>
      <c r="F462" s="246" t="s">
        <v>216</v>
      </c>
      <c r="G462" s="243"/>
      <c r="H462" s="247">
        <v>7</v>
      </c>
      <c r="I462" s="248"/>
      <c r="J462" s="243"/>
      <c r="K462" s="243"/>
      <c r="L462" s="249"/>
      <c r="M462" s="250"/>
      <c r="N462" s="251"/>
      <c r="O462" s="251"/>
      <c r="P462" s="251"/>
      <c r="Q462" s="251"/>
      <c r="R462" s="251"/>
      <c r="S462" s="251"/>
      <c r="T462" s="252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T462" s="253" t="s">
        <v>172</v>
      </c>
      <c r="AU462" s="253" t="s">
        <v>83</v>
      </c>
      <c r="AV462" s="13" t="s">
        <v>83</v>
      </c>
      <c r="AW462" s="13" t="s">
        <v>31</v>
      </c>
      <c r="AX462" s="13" t="s">
        <v>81</v>
      </c>
      <c r="AY462" s="253" t="s">
        <v>164</v>
      </c>
    </row>
    <row r="463" s="2" customFormat="1" ht="21.75" customHeight="1">
      <c r="A463" s="39"/>
      <c r="B463" s="40"/>
      <c r="C463" s="228" t="s">
        <v>655</v>
      </c>
      <c r="D463" s="228" t="s">
        <v>166</v>
      </c>
      <c r="E463" s="229" t="s">
        <v>2398</v>
      </c>
      <c r="F463" s="230" t="s">
        <v>2399</v>
      </c>
      <c r="G463" s="231" t="s">
        <v>556</v>
      </c>
      <c r="H463" s="232">
        <v>7</v>
      </c>
      <c r="I463" s="233"/>
      <c r="J463" s="234">
        <f>ROUND(I463*H463,2)</f>
        <v>0</v>
      </c>
      <c r="K463" s="235"/>
      <c r="L463" s="45"/>
      <c r="M463" s="236" t="s">
        <v>1</v>
      </c>
      <c r="N463" s="237" t="s">
        <v>39</v>
      </c>
      <c r="O463" s="92"/>
      <c r="P463" s="238">
        <f>O463*H463</f>
        <v>0</v>
      </c>
      <c r="Q463" s="238">
        <v>0.0016199999999999999</v>
      </c>
      <c r="R463" s="238">
        <f>Q463*H463</f>
        <v>0.011339999999999999</v>
      </c>
      <c r="S463" s="238">
        <v>0</v>
      </c>
      <c r="T463" s="239">
        <f>S463*H463</f>
        <v>0</v>
      </c>
      <c r="U463" s="39"/>
      <c r="V463" s="39"/>
      <c r="W463" s="39"/>
      <c r="X463" s="39"/>
      <c r="Y463" s="39"/>
      <c r="Z463" s="39"/>
      <c r="AA463" s="39"/>
      <c r="AB463" s="39"/>
      <c r="AC463" s="39"/>
      <c r="AD463" s="39"/>
      <c r="AE463" s="39"/>
      <c r="AR463" s="240" t="s">
        <v>170</v>
      </c>
      <c r="AT463" s="240" t="s">
        <v>166</v>
      </c>
      <c r="AU463" s="240" t="s">
        <v>83</v>
      </c>
      <c r="AY463" s="18" t="s">
        <v>164</v>
      </c>
      <c r="BE463" s="241">
        <f>IF(N463="základní",J463,0)</f>
        <v>0</v>
      </c>
      <c r="BF463" s="241">
        <f>IF(N463="snížená",J463,0)</f>
        <v>0</v>
      </c>
      <c r="BG463" s="241">
        <f>IF(N463="zákl. přenesená",J463,0)</f>
        <v>0</v>
      </c>
      <c r="BH463" s="241">
        <f>IF(N463="sníž. přenesená",J463,0)</f>
        <v>0</v>
      </c>
      <c r="BI463" s="241">
        <f>IF(N463="nulová",J463,0)</f>
        <v>0</v>
      </c>
      <c r="BJ463" s="18" t="s">
        <v>81</v>
      </c>
      <c r="BK463" s="241">
        <f>ROUND(I463*H463,2)</f>
        <v>0</v>
      </c>
      <c r="BL463" s="18" t="s">
        <v>170</v>
      </c>
      <c r="BM463" s="240" t="s">
        <v>2400</v>
      </c>
    </row>
    <row r="464" s="13" customFormat="1">
      <c r="A464" s="13"/>
      <c r="B464" s="242"/>
      <c r="C464" s="243"/>
      <c r="D464" s="244" t="s">
        <v>172</v>
      </c>
      <c r="E464" s="245" t="s">
        <v>1</v>
      </c>
      <c r="F464" s="246" t="s">
        <v>216</v>
      </c>
      <c r="G464" s="243"/>
      <c r="H464" s="247">
        <v>7</v>
      </c>
      <c r="I464" s="248"/>
      <c r="J464" s="243"/>
      <c r="K464" s="243"/>
      <c r="L464" s="249"/>
      <c r="M464" s="250"/>
      <c r="N464" s="251"/>
      <c r="O464" s="251"/>
      <c r="P464" s="251"/>
      <c r="Q464" s="251"/>
      <c r="R464" s="251"/>
      <c r="S464" s="251"/>
      <c r="T464" s="252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T464" s="253" t="s">
        <v>172</v>
      </c>
      <c r="AU464" s="253" t="s">
        <v>83</v>
      </c>
      <c r="AV464" s="13" t="s">
        <v>83</v>
      </c>
      <c r="AW464" s="13" t="s">
        <v>31</v>
      </c>
      <c r="AX464" s="13" t="s">
        <v>81</v>
      </c>
      <c r="AY464" s="253" t="s">
        <v>164</v>
      </c>
    </row>
    <row r="465" s="2" customFormat="1" ht="24.15" customHeight="1">
      <c r="A465" s="39"/>
      <c r="B465" s="40"/>
      <c r="C465" s="286" t="s">
        <v>659</v>
      </c>
      <c r="D465" s="286" t="s">
        <v>488</v>
      </c>
      <c r="E465" s="287" t="s">
        <v>2401</v>
      </c>
      <c r="F465" s="288" t="s">
        <v>2402</v>
      </c>
      <c r="G465" s="289" t="s">
        <v>556</v>
      </c>
      <c r="H465" s="290">
        <v>7</v>
      </c>
      <c r="I465" s="291"/>
      <c r="J465" s="292">
        <f>ROUND(I465*H465,2)</f>
        <v>0</v>
      </c>
      <c r="K465" s="293"/>
      <c r="L465" s="294"/>
      <c r="M465" s="295" t="s">
        <v>1</v>
      </c>
      <c r="N465" s="296" t="s">
        <v>39</v>
      </c>
      <c r="O465" s="92"/>
      <c r="P465" s="238">
        <f>O465*H465</f>
        <v>0</v>
      </c>
      <c r="Q465" s="238">
        <v>0.017999999999999999</v>
      </c>
      <c r="R465" s="238">
        <f>Q465*H465</f>
        <v>0.126</v>
      </c>
      <c r="S465" s="238">
        <v>0</v>
      </c>
      <c r="T465" s="239">
        <f>S465*H465</f>
        <v>0</v>
      </c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R465" s="240" t="s">
        <v>222</v>
      </c>
      <c r="AT465" s="240" t="s">
        <v>488</v>
      </c>
      <c r="AU465" s="240" t="s">
        <v>83</v>
      </c>
      <c r="AY465" s="18" t="s">
        <v>164</v>
      </c>
      <c r="BE465" s="241">
        <f>IF(N465="základní",J465,0)</f>
        <v>0</v>
      </c>
      <c r="BF465" s="241">
        <f>IF(N465="snížená",J465,0)</f>
        <v>0</v>
      </c>
      <c r="BG465" s="241">
        <f>IF(N465="zákl. přenesená",J465,0)</f>
        <v>0</v>
      </c>
      <c r="BH465" s="241">
        <f>IF(N465="sníž. přenesená",J465,0)</f>
        <v>0</v>
      </c>
      <c r="BI465" s="241">
        <f>IF(N465="nulová",J465,0)</f>
        <v>0</v>
      </c>
      <c r="BJ465" s="18" t="s">
        <v>81</v>
      </c>
      <c r="BK465" s="241">
        <f>ROUND(I465*H465,2)</f>
        <v>0</v>
      </c>
      <c r="BL465" s="18" t="s">
        <v>170</v>
      </c>
      <c r="BM465" s="240" t="s">
        <v>2403</v>
      </c>
    </row>
    <row r="466" s="13" customFormat="1">
      <c r="A466" s="13"/>
      <c r="B466" s="242"/>
      <c r="C466" s="243"/>
      <c r="D466" s="244" t="s">
        <v>172</v>
      </c>
      <c r="E466" s="245" t="s">
        <v>1</v>
      </c>
      <c r="F466" s="246" t="s">
        <v>216</v>
      </c>
      <c r="G466" s="243"/>
      <c r="H466" s="247">
        <v>7</v>
      </c>
      <c r="I466" s="248"/>
      <c r="J466" s="243"/>
      <c r="K466" s="243"/>
      <c r="L466" s="249"/>
      <c r="M466" s="250"/>
      <c r="N466" s="251"/>
      <c r="O466" s="251"/>
      <c r="P466" s="251"/>
      <c r="Q466" s="251"/>
      <c r="R466" s="251"/>
      <c r="S466" s="251"/>
      <c r="T466" s="252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T466" s="253" t="s">
        <v>172</v>
      </c>
      <c r="AU466" s="253" t="s">
        <v>83</v>
      </c>
      <c r="AV466" s="13" t="s">
        <v>83</v>
      </c>
      <c r="AW466" s="13" t="s">
        <v>31</v>
      </c>
      <c r="AX466" s="13" t="s">
        <v>81</v>
      </c>
      <c r="AY466" s="253" t="s">
        <v>164</v>
      </c>
    </row>
    <row r="467" s="2" customFormat="1" ht="24.15" customHeight="1">
      <c r="A467" s="39"/>
      <c r="B467" s="40"/>
      <c r="C467" s="286" t="s">
        <v>663</v>
      </c>
      <c r="D467" s="286" t="s">
        <v>488</v>
      </c>
      <c r="E467" s="287" t="s">
        <v>2404</v>
      </c>
      <c r="F467" s="288" t="s">
        <v>2405</v>
      </c>
      <c r="G467" s="289" t="s">
        <v>556</v>
      </c>
      <c r="H467" s="290">
        <v>7</v>
      </c>
      <c r="I467" s="291"/>
      <c r="J467" s="292">
        <f>ROUND(I467*H467,2)</f>
        <v>0</v>
      </c>
      <c r="K467" s="293"/>
      <c r="L467" s="294"/>
      <c r="M467" s="295" t="s">
        <v>1</v>
      </c>
      <c r="N467" s="296" t="s">
        <v>39</v>
      </c>
      <c r="O467" s="92"/>
      <c r="P467" s="238">
        <f>O467*H467</f>
        <v>0</v>
      </c>
      <c r="Q467" s="238">
        <v>0.0065399999999999998</v>
      </c>
      <c r="R467" s="238">
        <f>Q467*H467</f>
        <v>0.045780000000000001</v>
      </c>
      <c r="S467" s="238">
        <v>0</v>
      </c>
      <c r="T467" s="239">
        <f>S467*H467</f>
        <v>0</v>
      </c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R467" s="240" t="s">
        <v>222</v>
      </c>
      <c r="AT467" s="240" t="s">
        <v>488</v>
      </c>
      <c r="AU467" s="240" t="s">
        <v>83</v>
      </c>
      <c r="AY467" s="18" t="s">
        <v>164</v>
      </c>
      <c r="BE467" s="241">
        <f>IF(N467="základní",J467,0)</f>
        <v>0</v>
      </c>
      <c r="BF467" s="241">
        <f>IF(N467="snížená",J467,0)</f>
        <v>0</v>
      </c>
      <c r="BG467" s="241">
        <f>IF(N467="zákl. přenesená",J467,0)</f>
        <v>0</v>
      </c>
      <c r="BH467" s="241">
        <f>IF(N467="sníž. přenesená",J467,0)</f>
        <v>0</v>
      </c>
      <c r="BI467" s="241">
        <f>IF(N467="nulová",J467,0)</f>
        <v>0</v>
      </c>
      <c r="BJ467" s="18" t="s">
        <v>81</v>
      </c>
      <c r="BK467" s="241">
        <f>ROUND(I467*H467,2)</f>
        <v>0</v>
      </c>
      <c r="BL467" s="18" t="s">
        <v>170</v>
      </c>
      <c r="BM467" s="240" t="s">
        <v>2406</v>
      </c>
    </row>
    <row r="468" s="13" customFormat="1">
      <c r="A468" s="13"/>
      <c r="B468" s="242"/>
      <c r="C468" s="243"/>
      <c r="D468" s="244" t="s">
        <v>172</v>
      </c>
      <c r="E468" s="245" t="s">
        <v>1</v>
      </c>
      <c r="F468" s="246" t="s">
        <v>216</v>
      </c>
      <c r="G468" s="243"/>
      <c r="H468" s="247">
        <v>7</v>
      </c>
      <c r="I468" s="248"/>
      <c r="J468" s="243"/>
      <c r="K468" s="243"/>
      <c r="L468" s="249"/>
      <c r="M468" s="250"/>
      <c r="N468" s="251"/>
      <c r="O468" s="251"/>
      <c r="P468" s="251"/>
      <c r="Q468" s="251"/>
      <c r="R468" s="251"/>
      <c r="S468" s="251"/>
      <c r="T468" s="252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T468" s="253" t="s">
        <v>172</v>
      </c>
      <c r="AU468" s="253" t="s">
        <v>83</v>
      </c>
      <c r="AV468" s="13" t="s">
        <v>83</v>
      </c>
      <c r="AW468" s="13" t="s">
        <v>31</v>
      </c>
      <c r="AX468" s="13" t="s">
        <v>81</v>
      </c>
      <c r="AY468" s="253" t="s">
        <v>164</v>
      </c>
    </row>
    <row r="469" s="2" customFormat="1" ht="21.75" customHeight="1">
      <c r="A469" s="39"/>
      <c r="B469" s="40"/>
      <c r="C469" s="228" t="s">
        <v>668</v>
      </c>
      <c r="D469" s="228" t="s">
        <v>166</v>
      </c>
      <c r="E469" s="229" t="s">
        <v>2407</v>
      </c>
      <c r="F469" s="230" t="s">
        <v>2408</v>
      </c>
      <c r="G469" s="231" t="s">
        <v>556</v>
      </c>
      <c r="H469" s="232">
        <v>4</v>
      </c>
      <c r="I469" s="233"/>
      <c r="J469" s="234">
        <f>ROUND(I469*H469,2)</f>
        <v>0</v>
      </c>
      <c r="K469" s="235"/>
      <c r="L469" s="45"/>
      <c r="M469" s="236" t="s">
        <v>1</v>
      </c>
      <c r="N469" s="237" t="s">
        <v>39</v>
      </c>
      <c r="O469" s="92"/>
      <c r="P469" s="238">
        <f>O469*H469</f>
        <v>0</v>
      </c>
      <c r="Q469" s="238">
        <v>0</v>
      </c>
      <c r="R469" s="238">
        <f>Q469*H469</f>
        <v>0</v>
      </c>
      <c r="S469" s="238">
        <v>0</v>
      </c>
      <c r="T469" s="239">
        <f>S469*H469</f>
        <v>0</v>
      </c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R469" s="240" t="s">
        <v>170</v>
      </c>
      <c r="AT469" s="240" t="s">
        <v>166</v>
      </c>
      <c r="AU469" s="240" t="s">
        <v>83</v>
      </c>
      <c r="AY469" s="18" t="s">
        <v>164</v>
      </c>
      <c r="BE469" s="241">
        <f>IF(N469="základní",J469,0)</f>
        <v>0</v>
      </c>
      <c r="BF469" s="241">
        <f>IF(N469="snížená",J469,0)</f>
        <v>0</v>
      </c>
      <c r="BG469" s="241">
        <f>IF(N469="zákl. přenesená",J469,0)</f>
        <v>0</v>
      </c>
      <c r="BH469" s="241">
        <f>IF(N469="sníž. přenesená",J469,0)</f>
        <v>0</v>
      </c>
      <c r="BI469" s="241">
        <f>IF(N469="nulová",J469,0)</f>
        <v>0</v>
      </c>
      <c r="BJ469" s="18" t="s">
        <v>81</v>
      </c>
      <c r="BK469" s="241">
        <f>ROUND(I469*H469,2)</f>
        <v>0</v>
      </c>
      <c r="BL469" s="18" t="s">
        <v>170</v>
      </c>
      <c r="BM469" s="240" t="s">
        <v>2409</v>
      </c>
    </row>
    <row r="470" s="14" customFormat="1">
      <c r="A470" s="14"/>
      <c r="B470" s="254"/>
      <c r="C470" s="255"/>
      <c r="D470" s="244" t="s">
        <v>172</v>
      </c>
      <c r="E470" s="256" t="s">
        <v>1</v>
      </c>
      <c r="F470" s="257" t="s">
        <v>2410</v>
      </c>
      <c r="G470" s="255"/>
      <c r="H470" s="256" t="s">
        <v>1</v>
      </c>
      <c r="I470" s="258"/>
      <c r="J470" s="255"/>
      <c r="K470" s="255"/>
      <c r="L470" s="259"/>
      <c r="M470" s="260"/>
      <c r="N470" s="261"/>
      <c r="O470" s="261"/>
      <c r="P470" s="261"/>
      <c r="Q470" s="261"/>
      <c r="R470" s="261"/>
      <c r="S470" s="261"/>
      <c r="T470" s="262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T470" s="263" t="s">
        <v>172</v>
      </c>
      <c r="AU470" s="263" t="s">
        <v>83</v>
      </c>
      <c r="AV470" s="14" t="s">
        <v>81</v>
      </c>
      <c r="AW470" s="14" t="s">
        <v>31</v>
      </c>
      <c r="AX470" s="14" t="s">
        <v>12</v>
      </c>
      <c r="AY470" s="263" t="s">
        <v>164</v>
      </c>
    </row>
    <row r="471" s="13" customFormat="1">
      <c r="A471" s="13"/>
      <c r="B471" s="242"/>
      <c r="C471" s="243"/>
      <c r="D471" s="244" t="s">
        <v>172</v>
      </c>
      <c r="E471" s="245" t="s">
        <v>1</v>
      </c>
      <c r="F471" s="246" t="s">
        <v>170</v>
      </c>
      <c r="G471" s="243"/>
      <c r="H471" s="247">
        <v>4</v>
      </c>
      <c r="I471" s="248"/>
      <c r="J471" s="243"/>
      <c r="K471" s="243"/>
      <c r="L471" s="249"/>
      <c r="M471" s="250"/>
      <c r="N471" s="251"/>
      <c r="O471" s="251"/>
      <c r="P471" s="251"/>
      <c r="Q471" s="251"/>
      <c r="R471" s="251"/>
      <c r="S471" s="251"/>
      <c r="T471" s="252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T471" s="253" t="s">
        <v>172</v>
      </c>
      <c r="AU471" s="253" t="s">
        <v>83</v>
      </c>
      <c r="AV471" s="13" t="s">
        <v>83</v>
      </c>
      <c r="AW471" s="13" t="s">
        <v>31</v>
      </c>
      <c r="AX471" s="13" t="s">
        <v>12</v>
      </c>
      <c r="AY471" s="253" t="s">
        <v>164</v>
      </c>
    </row>
    <row r="472" s="15" customFormat="1">
      <c r="A472" s="15"/>
      <c r="B472" s="264"/>
      <c r="C472" s="265"/>
      <c r="D472" s="244" t="s">
        <v>172</v>
      </c>
      <c r="E472" s="266" t="s">
        <v>1</v>
      </c>
      <c r="F472" s="267" t="s">
        <v>180</v>
      </c>
      <c r="G472" s="265"/>
      <c r="H472" s="268">
        <v>4</v>
      </c>
      <c r="I472" s="269"/>
      <c r="J472" s="265"/>
      <c r="K472" s="265"/>
      <c r="L472" s="270"/>
      <c r="M472" s="271"/>
      <c r="N472" s="272"/>
      <c r="O472" s="272"/>
      <c r="P472" s="272"/>
      <c r="Q472" s="272"/>
      <c r="R472" s="272"/>
      <c r="S472" s="272"/>
      <c r="T472" s="273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T472" s="274" t="s">
        <v>172</v>
      </c>
      <c r="AU472" s="274" t="s">
        <v>83</v>
      </c>
      <c r="AV472" s="15" t="s">
        <v>170</v>
      </c>
      <c r="AW472" s="15" t="s">
        <v>31</v>
      </c>
      <c r="AX472" s="15" t="s">
        <v>81</v>
      </c>
      <c r="AY472" s="274" t="s">
        <v>164</v>
      </c>
    </row>
    <row r="473" s="2" customFormat="1" ht="16.5" customHeight="1">
      <c r="A473" s="39"/>
      <c r="B473" s="40"/>
      <c r="C473" s="228" t="s">
        <v>689</v>
      </c>
      <c r="D473" s="228" t="s">
        <v>166</v>
      </c>
      <c r="E473" s="229" t="s">
        <v>2411</v>
      </c>
      <c r="F473" s="230" t="s">
        <v>2412</v>
      </c>
      <c r="G473" s="231" t="s">
        <v>556</v>
      </c>
      <c r="H473" s="232">
        <v>2</v>
      </c>
      <c r="I473" s="233"/>
      <c r="J473" s="234">
        <f>ROUND(I473*H473,2)</f>
        <v>0</v>
      </c>
      <c r="K473" s="235"/>
      <c r="L473" s="45"/>
      <c r="M473" s="236" t="s">
        <v>1</v>
      </c>
      <c r="N473" s="237" t="s">
        <v>39</v>
      </c>
      <c r="O473" s="92"/>
      <c r="P473" s="238">
        <f>O473*H473</f>
        <v>0</v>
      </c>
      <c r="Q473" s="238">
        <v>0.0013600000000000001</v>
      </c>
      <c r="R473" s="238">
        <f>Q473*H473</f>
        <v>0.0027200000000000002</v>
      </c>
      <c r="S473" s="238">
        <v>0</v>
      </c>
      <c r="T473" s="239">
        <f>S473*H473</f>
        <v>0</v>
      </c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R473" s="240" t="s">
        <v>170</v>
      </c>
      <c r="AT473" s="240" t="s">
        <v>166</v>
      </c>
      <c r="AU473" s="240" t="s">
        <v>83</v>
      </c>
      <c r="AY473" s="18" t="s">
        <v>164</v>
      </c>
      <c r="BE473" s="241">
        <f>IF(N473="základní",J473,0)</f>
        <v>0</v>
      </c>
      <c r="BF473" s="241">
        <f>IF(N473="snížená",J473,0)</f>
        <v>0</v>
      </c>
      <c r="BG473" s="241">
        <f>IF(N473="zákl. přenesená",J473,0)</f>
        <v>0</v>
      </c>
      <c r="BH473" s="241">
        <f>IF(N473="sníž. přenesená",J473,0)</f>
        <v>0</v>
      </c>
      <c r="BI473" s="241">
        <f>IF(N473="nulová",J473,0)</f>
        <v>0</v>
      </c>
      <c r="BJ473" s="18" t="s">
        <v>81</v>
      </c>
      <c r="BK473" s="241">
        <f>ROUND(I473*H473,2)</f>
        <v>0</v>
      </c>
      <c r="BL473" s="18" t="s">
        <v>170</v>
      </c>
      <c r="BM473" s="240" t="s">
        <v>2413</v>
      </c>
    </row>
    <row r="474" s="13" customFormat="1">
      <c r="A474" s="13"/>
      <c r="B474" s="242"/>
      <c r="C474" s="243"/>
      <c r="D474" s="244" t="s">
        <v>172</v>
      </c>
      <c r="E474" s="245" t="s">
        <v>1</v>
      </c>
      <c r="F474" s="246" t="s">
        <v>83</v>
      </c>
      <c r="G474" s="243"/>
      <c r="H474" s="247">
        <v>2</v>
      </c>
      <c r="I474" s="248"/>
      <c r="J474" s="243"/>
      <c r="K474" s="243"/>
      <c r="L474" s="249"/>
      <c r="M474" s="250"/>
      <c r="N474" s="251"/>
      <c r="O474" s="251"/>
      <c r="P474" s="251"/>
      <c r="Q474" s="251"/>
      <c r="R474" s="251"/>
      <c r="S474" s="251"/>
      <c r="T474" s="252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T474" s="253" t="s">
        <v>172</v>
      </c>
      <c r="AU474" s="253" t="s">
        <v>83</v>
      </c>
      <c r="AV474" s="13" t="s">
        <v>83</v>
      </c>
      <c r="AW474" s="13" t="s">
        <v>31</v>
      </c>
      <c r="AX474" s="13" t="s">
        <v>81</v>
      </c>
      <c r="AY474" s="253" t="s">
        <v>164</v>
      </c>
    </row>
    <row r="475" s="2" customFormat="1" ht="24.15" customHeight="1">
      <c r="A475" s="39"/>
      <c r="B475" s="40"/>
      <c r="C475" s="286" t="s">
        <v>694</v>
      </c>
      <c r="D475" s="286" t="s">
        <v>488</v>
      </c>
      <c r="E475" s="287" t="s">
        <v>2414</v>
      </c>
      <c r="F475" s="288" t="s">
        <v>2415</v>
      </c>
      <c r="G475" s="289" t="s">
        <v>556</v>
      </c>
      <c r="H475" s="290">
        <v>2</v>
      </c>
      <c r="I475" s="291"/>
      <c r="J475" s="292">
        <f>ROUND(I475*H475,2)</f>
        <v>0</v>
      </c>
      <c r="K475" s="293"/>
      <c r="L475" s="294"/>
      <c r="M475" s="295" t="s">
        <v>1</v>
      </c>
      <c r="N475" s="296" t="s">
        <v>39</v>
      </c>
      <c r="O475" s="92"/>
      <c r="P475" s="238">
        <f>O475*H475</f>
        <v>0</v>
      </c>
      <c r="Q475" s="238">
        <v>0.042999999999999997</v>
      </c>
      <c r="R475" s="238">
        <f>Q475*H475</f>
        <v>0.085999999999999993</v>
      </c>
      <c r="S475" s="238">
        <v>0</v>
      </c>
      <c r="T475" s="239">
        <f>S475*H475</f>
        <v>0</v>
      </c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R475" s="240" t="s">
        <v>222</v>
      </c>
      <c r="AT475" s="240" t="s">
        <v>488</v>
      </c>
      <c r="AU475" s="240" t="s">
        <v>83</v>
      </c>
      <c r="AY475" s="18" t="s">
        <v>164</v>
      </c>
      <c r="BE475" s="241">
        <f>IF(N475="základní",J475,0)</f>
        <v>0</v>
      </c>
      <c r="BF475" s="241">
        <f>IF(N475="snížená",J475,0)</f>
        <v>0</v>
      </c>
      <c r="BG475" s="241">
        <f>IF(N475="zákl. přenesená",J475,0)</f>
        <v>0</v>
      </c>
      <c r="BH475" s="241">
        <f>IF(N475="sníž. přenesená",J475,0)</f>
        <v>0</v>
      </c>
      <c r="BI475" s="241">
        <f>IF(N475="nulová",J475,0)</f>
        <v>0</v>
      </c>
      <c r="BJ475" s="18" t="s">
        <v>81</v>
      </c>
      <c r="BK475" s="241">
        <f>ROUND(I475*H475,2)</f>
        <v>0</v>
      </c>
      <c r="BL475" s="18" t="s">
        <v>170</v>
      </c>
      <c r="BM475" s="240" t="s">
        <v>2416</v>
      </c>
    </row>
    <row r="476" s="13" customFormat="1">
      <c r="A476" s="13"/>
      <c r="B476" s="242"/>
      <c r="C476" s="243"/>
      <c r="D476" s="244" t="s">
        <v>172</v>
      </c>
      <c r="E476" s="245" t="s">
        <v>1</v>
      </c>
      <c r="F476" s="246" t="s">
        <v>83</v>
      </c>
      <c r="G476" s="243"/>
      <c r="H476" s="247">
        <v>2</v>
      </c>
      <c r="I476" s="248"/>
      <c r="J476" s="243"/>
      <c r="K476" s="243"/>
      <c r="L476" s="249"/>
      <c r="M476" s="250"/>
      <c r="N476" s="251"/>
      <c r="O476" s="251"/>
      <c r="P476" s="251"/>
      <c r="Q476" s="251"/>
      <c r="R476" s="251"/>
      <c r="S476" s="251"/>
      <c r="T476" s="252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T476" s="253" t="s">
        <v>172</v>
      </c>
      <c r="AU476" s="253" t="s">
        <v>83</v>
      </c>
      <c r="AV476" s="13" t="s">
        <v>83</v>
      </c>
      <c r="AW476" s="13" t="s">
        <v>31</v>
      </c>
      <c r="AX476" s="13" t="s">
        <v>81</v>
      </c>
      <c r="AY476" s="253" t="s">
        <v>164</v>
      </c>
    </row>
    <row r="477" s="2" customFormat="1" ht="16.5" customHeight="1">
      <c r="A477" s="39"/>
      <c r="B477" s="40"/>
      <c r="C477" s="286" t="s">
        <v>698</v>
      </c>
      <c r="D477" s="286" t="s">
        <v>488</v>
      </c>
      <c r="E477" s="287" t="s">
        <v>2417</v>
      </c>
      <c r="F477" s="288" t="s">
        <v>2418</v>
      </c>
      <c r="G477" s="289" t="s">
        <v>556</v>
      </c>
      <c r="H477" s="290">
        <v>2</v>
      </c>
      <c r="I477" s="291"/>
      <c r="J477" s="292">
        <f>ROUND(I477*H477,2)</f>
        <v>0</v>
      </c>
      <c r="K477" s="293"/>
      <c r="L477" s="294"/>
      <c r="M477" s="295" t="s">
        <v>1</v>
      </c>
      <c r="N477" s="296" t="s">
        <v>39</v>
      </c>
      <c r="O477" s="92"/>
      <c r="P477" s="238">
        <f>O477*H477</f>
        <v>0</v>
      </c>
      <c r="Q477" s="238">
        <v>0.0015</v>
      </c>
      <c r="R477" s="238">
        <f>Q477*H477</f>
        <v>0.0030000000000000001</v>
      </c>
      <c r="S477" s="238">
        <v>0</v>
      </c>
      <c r="T477" s="239">
        <f>S477*H477</f>
        <v>0</v>
      </c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R477" s="240" t="s">
        <v>222</v>
      </c>
      <c r="AT477" s="240" t="s">
        <v>488</v>
      </c>
      <c r="AU477" s="240" t="s">
        <v>83</v>
      </c>
      <c r="AY477" s="18" t="s">
        <v>164</v>
      </c>
      <c r="BE477" s="241">
        <f>IF(N477="základní",J477,0)</f>
        <v>0</v>
      </c>
      <c r="BF477" s="241">
        <f>IF(N477="snížená",J477,0)</f>
        <v>0</v>
      </c>
      <c r="BG477" s="241">
        <f>IF(N477="zákl. přenesená",J477,0)</f>
        <v>0</v>
      </c>
      <c r="BH477" s="241">
        <f>IF(N477="sníž. přenesená",J477,0)</f>
        <v>0</v>
      </c>
      <c r="BI477" s="241">
        <f>IF(N477="nulová",J477,0)</f>
        <v>0</v>
      </c>
      <c r="BJ477" s="18" t="s">
        <v>81</v>
      </c>
      <c r="BK477" s="241">
        <f>ROUND(I477*H477,2)</f>
        <v>0</v>
      </c>
      <c r="BL477" s="18" t="s">
        <v>170</v>
      </c>
      <c r="BM477" s="240" t="s">
        <v>2419</v>
      </c>
    </row>
    <row r="478" s="13" customFormat="1">
      <c r="A478" s="13"/>
      <c r="B478" s="242"/>
      <c r="C478" s="243"/>
      <c r="D478" s="244" t="s">
        <v>172</v>
      </c>
      <c r="E478" s="245" t="s">
        <v>1</v>
      </c>
      <c r="F478" s="246" t="s">
        <v>83</v>
      </c>
      <c r="G478" s="243"/>
      <c r="H478" s="247">
        <v>2</v>
      </c>
      <c r="I478" s="248"/>
      <c r="J478" s="243"/>
      <c r="K478" s="243"/>
      <c r="L478" s="249"/>
      <c r="M478" s="250"/>
      <c r="N478" s="251"/>
      <c r="O478" s="251"/>
      <c r="P478" s="251"/>
      <c r="Q478" s="251"/>
      <c r="R478" s="251"/>
      <c r="S478" s="251"/>
      <c r="T478" s="252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T478" s="253" t="s">
        <v>172</v>
      </c>
      <c r="AU478" s="253" t="s">
        <v>83</v>
      </c>
      <c r="AV478" s="13" t="s">
        <v>83</v>
      </c>
      <c r="AW478" s="13" t="s">
        <v>31</v>
      </c>
      <c r="AX478" s="13" t="s">
        <v>81</v>
      </c>
      <c r="AY478" s="253" t="s">
        <v>164</v>
      </c>
    </row>
    <row r="479" s="2" customFormat="1" ht="21.75" customHeight="1">
      <c r="A479" s="39"/>
      <c r="B479" s="40"/>
      <c r="C479" s="228" t="s">
        <v>702</v>
      </c>
      <c r="D479" s="228" t="s">
        <v>166</v>
      </c>
      <c r="E479" s="229" t="s">
        <v>2420</v>
      </c>
      <c r="F479" s="230" t="s">
        <v>2421</v>
      </c>
      <c r="G479" s="231" t="s">
        <v>556</v>
      </c>
      <c r="H479" s="232">
        <v>2</v>
      </c>
      <c r="I479" s="233"/>
      <c r="J479" s="234">
        <f>ROUND(I479*H479,2)</f>
        <v>0</v>
      </c>
      <c r="K479" s="235"/>
      <c r="L479" s="45"/>
      <c r="M479" s="236" t="s">
        <v>1</v>
      </c>
      <c r="N479" s="237" t="s">
        <v>39</v>
      </c>
      <c r="O479" s="92"/>
      <c r="P479" s="238">
        <f>O479*H479</f>
        <v>0</v>
      </c>
      <c r="Q479" s="238">
        <v>0</v>
      </c>
      <c r="R479" s="238">
        <f>Q479*H479</f>
        <v>0</v>
      </c>
      <c r="S479" s="238">
        <v>0</v>
      </c>
      <c r="T479" s="239">
        <f>S479*H479</f>
        <v>0</v>
      </c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R479" s="240" t="s">
        <v>170</v>
      </c>
      <c r="AT479" s="240" t="s">
        <v>166</v>
      </c>
      <c r="AU479" s="240" t="s">
        <v>83</v>
      </c>
      <c r="AY479" s="18" t="s">
        <v>164</v>
      </c>
      <c r="BE479" s="241">
        <f>IF(N479="základní",J479,0)</f>
        <v>0</v>
      </c>
      <c r="BF479" s="241">
        <f>IF(N479="snížená",J479,0)</f>
        <v>0</v>
      </c>
      <c r="BG479" s="241">
        <f>IF(N479="zákl. přenesená",J479,0)</f>
        <v>0</v>
      </c>
      <c r="BH479" s="241">
        <f>IF(N479="sníž. přenesená",J479,0)</f>
        <v>0</v>
      </c>
      <c r="BI479" s="241">
        <f>IF(N479="nulová",J479,0)</f>
        <v>0</v>
      </c>
      <c r="BJ479" s="18" t="s">
        <v>81</v>
      </c>
      <c r="BK479" s="241">
        <f>ROUND(I479*H479,2)</f>
        <v>0</v>
      </c>
      <c r="BL479" s="18" t="s">
        <v>170</v>
      </c>
      <c r="BM479" s="240" t="s">
        <v>2422</v>
      </c>
    </row>
    <row r="480" s="14" customFormat="1">
      <c r="A480" s="14"/>
      <c r="B480" s="254"/>
      <c r="C480" s="255"/>
      <c r="D480" s="244" t="s">
        <v>172</v>
      </c>
      <c r="E480" s="256" t="s">
        <v>1</v>
      </c>
      <c r="F480" s="257" t="s">
        <v>2423</v>
      </c>
      <c r="G480" s="255"/>
      <c r="H480" s="256" t="s">
        <v>1</v>
      </c>
      <c r="I480" s="258"/>
      <c r="J480" s="255"/>
      <c r="K480" s="255"/>
      <c r="L480" s="259"/>
      <c r="M480" s="260"/>
      <c r="N480" s="261"/>
      <c r="O480" s="261"/>
      <c r="P480" s="261"/>
      <c r="Q480" s="261"/>
      <c r="R480" s="261"/>
      <c r="S480" s="261"/>
      <c r="T480" s="262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T480" s="263" t="s">
        <v>172</v>
      </c>
      <c r="AU480" s="263" t="s">
        <v>83</v>
      </c>
      <c r="AV480" s="14" t="s">
        <v>81</v>
      </c>
      <c r="AW480" s="14" t="s">
        <v>31</v>
      </c>
      <c r="AX480" s="14" t="s">
        <v>12</v>
      </c>
      <c r="AY480" s="263" t="s">
        <v>164</v>
      </c>
    </row>
    <row r="481" s="13" customFormat="1">
      <c r="A481" s="13"/>
      <c r="B481" s="242"/>
      <c r="C481" s="243"/>
      <c r="D481" s="244" t="s">
        <v>172</v>
      </c>
      <c r="E481" s="245" t="s">
        <v>1</v>
      </c>
      <c r="F481" s="246" t="s">
        <v>83</v>
      </c>
      <c r="G481" s="243"/>
      <c r="H481" s="247">
        <v>2</v>
      </c>
      <c r="I481" s="248"/>
      <c r="J481" s="243"/>
      <c r="K481" s="243"/>
      <c r="L481" s="249"/>
      <c r="M481" s="250"/>
      <c r="N481" s="251"/>
      <c r="O481" s="251"/>
      <c r="P481" s="251"/>
      <c r="Q481" s="251"/>
      <c r="R481" s="251"/>
      <c r="S481" s="251"/>
      <c r="T481" s="252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T481" s="253" t="s">
        <v>172</v>
      </c>
      <c r="AU481" s="253" t="s">
        <v>83</v>
      </c>
      <c r="AV481" s="13" t="s">
        <v>83</v>
      </c>
      <c r="AW481" s="13" t="s">
        <v>31</v>
      </c>
      <c r="AX481" s="13" t="s">
        <v>12</v>
      </c>
      <c r="AY481" s="253" t="s">
        <v>164</v>
      </c>
    </row>
    <row r="482" s="15" customFormat="1">
      <c r="A482" s="15"/>
      <c r="B482" s="264"/>
      <c r="C482" s="265"/>
      <c r="D482" s="244" t="s">
        <v>172</v>
      </c>
      <c r="E482" s="266" t="s">
        <v>1</v>
      </c>
      <c r="F482" s="267" t="s">
        <v>180</v>
      </c>
      <c r="G482" s="265"/>
      <c r="H482" s="268">
        <v>2</v>
      </c>
      <c r="I482" s="269"/>
      <c r="J482" s="265"/>
      <c r="K482" s="265"/>
      <c r="L482" s="270"/>
      <c r="M482" s="271"/>
      <c r="N482" s="272"/>
      <c r="O482" s="272"/>
      <c r="P482" s="272"/>
      <c r="Q482" s="272"/>
      <c r="R482" s="272"/>
      <c r="S482" s="272"/>
      <c r="T482" s="273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T482" s="274" t="s">
        <v>172</v>
      </c>
      <c r="AU482" s="274" t="s">
        <v>83</v>
      </c>
      <c r="AV482" s="15" t="s">
        <v>170</v>
      </c>
      <c r="AW482" s="15" t="s">
        <v>31</v>
      </c>
      <c r="AX482" s="15" t="s">
        <v>81</v>
      </c>
      <c r="AY482" s="274" t="s">
        <v>164</v>
      </c>
    </row>
    <row r="483" s="2" customFormat="1" ht="24.15" customHeight="1">
      <c r="A483" s="39"/>
      <c r="B483" s="40"/>
      <c r="C483" s="228" t="s">
        <v>707</v>
      </c>
      <c r="D483" s="228" t="s">
        <v>166</v>
      </c>
      <c r="E483" s="229" t="s">
        <v>1348</v>
      </c>
      <c r="F483" s="230" t="s">
        <v>1349</v>
      </c>
      <c r="G483" s="231" t="s">
        <v>556</v>
      </c>
      <c r="H483" s="232">
        <v>7</v>
      </c>
      <c r="I483" s="233"/>
      <c r="J483" s="234">
        <f>ROUND(I483*H483,2)</f>
        <v>0</v>
      </c>
      <c r="K483" s="235"/>
      <c r="L483" s="45"/>
      <c r="M483" s="236" t="s">
        <v>1</v>
      </c>
      <c r="N483" s="237" t="s">
        <v>39</v>
      </c>
      <c r="O483" s="92"/>
      <c r="P483" s="238">
        <f>O483*H483</f>
        <v>0</v>
      </c>
      <c r="Q483" s="238">
        <v>0</v>
      </c>
      <c r="R483" s="238">
        <f>Q483*H483</f>
        <v>0</v>
      </c>
      <c r="S483" s="238">
        <v>0</v>
      </c>
      <c r="T483" s="239">
        <f>S483*H483</f>
        <v>0</v>
      </c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R483" s="240" t="s">
        <v>170</v>
      </c>
      <c r="AT483" s="240" t="s">
        <v>166</v>
      </c>
      <c r="AU483" s="240" t="s">
        <v>83</v>
      </c>
      <c r="AY483" s="18" t="s">
        <v>164</v>
      </c>
      <c r="BE483" s="241">
        <f>IF(N483="základní",J483,0)</f>
        <v>0</v>
      </c>
      <c r="BF483" s="241">
        <f>IF(N483="snížená",J483,0)</f>
        <v>0</v>
      </c>
      <c r="BG483" s="241">
        <f>IF(N483="zákl. přenesená",J483,0)</f>
        <v>0</v>
      </c>
      <c r="BH483" s="241">
        <f>IF(N483="sníž. přenesená",J483,0)</f>
        <v>0</v>
      </c>
      <c r="BI483" s="241">
        <f>IF(N483="nulová",J483,0)</f>
        <v>0</v>
      </c>
      <c r="BJ483" s="18" t="s">
        <v>81</v>
      </c>
      <c r="BK483" s="241">
        <f>ROUND(I483*H483,2)</f>
        <v>0</v>
      </c>
      <c r="BL483" s="18" t="s">
        <v>170</v>
      </c>
      <c r="BM483" s="240" t="s">
        <v>2424</v>
      </c>
    </row>
    <row r="484" s="13" customFormat="1">
      <c r="A484" s="13"/>
      <c r="B484" s="242"/>
      <c r="C484" s="243"/>
      <c r="D484" s="244" t="s">
        <v>172</v>
      </c>
      <c r="E484" s="245" t="s">
        <v>1</v>
      </c>
      <c r="F484" s="246" t="s">
        <v>216</v>
      </c>
      <c r="G484" s="243"/>
      <c r="H484" s="247">
        <v>7</v>
      </c>
      <c r="I484" s="248"/>
      <c r="J484" s="243"/>
      <c r="K484" s="243"/>
      <c r="L484" s="249"/>
      <c r="M484" s="250"/>
      <c r="N484" s="251"/>
      <c r="O484" s="251"/>
      <c r="P484" s="251"/>
      <c r="Q484" s="251"/>
      <c r="R484" s="251"/>
      <c r="S484" s="251"/>
      <c r="T484" s="252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T484" s="253" t="s">
        <v>172</v>
      </c>
      <c r="AU484" s="253" t="s">
        <v>83</v>
      </c>
      <c r="AV484" s="13" t="s">
        <v>83</v>
      </c>
      <c r="AW484" s="13" t="s">
        <v>31</v>
      </c>
      <c r="AX484" s="13" t="s">
        <v>81</v>
      </c>
      <c r="AY484" s="253" t="s">
        <v>164</v>
      </c>
    </row>
    <row r="485" s="2" customFormat="1" ht="24.15" customHeight="1">
      <c r="A485" s="39"/>
      <c r="B485" s="40"/>
      <c r="C485" s="286" t="s">
        <v>711</v>
      </c>
      <c r="D485" s="286" t="s">
        <v>488</v>
      </c>
      <c r="E485" s="287" t="s">
        <v>2425</v>
      </c>
      <c r="F485" s="288" t="s">
        <v>2426</v>
      </c>
      <c r="G485" s="289" t="s">
        <v>556</v>
      </c>
      <c r="H485" s="290">
        <v>7</v>
      </c>
      <c r="I485" s="291"/>
      <c r="J485" s="292">
        <f>ROUND(I485*H485,2)</f>
        <v>0</v>
      </c>
      <c r="K485" s="293"/>
      <c r="L485" s="294"/>
      <c r="M485" s="295" t="s">
        <v>1</v>
      </c>
      <c r="N485" s="296" t="s">
        <v>39</v>
      </c>
      <c r="O485" s="92"/>
      <c r="P485" s="238">
        <f>O485*H485</f>
        <v>0</v>
      </c>
      <c r="Q485" s="238">
        <v>0.0023999999999999998</v>
      </c>
      <c r="R485" s="238">
        <f>Q485*H485</f>
        <v>0.016799999999999999</v>
      </c>
      <c r="S485" s="238">
        <v>0</v>
      </c>
      <c r="T485" s="239">
        <f>S485*H485</f>
        <v>0</v>
      </c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R485" s="240" t="s">
        <v>222</v>
      </c>
      <c r="AT485" s="240" t="s">
        <v>488</v>
      </c>
      <c r="AU485" s="240" t="s">
        <v>83</v>
      </c>
      <c r="AY485" s="18" t="s">
        <v>164</v>
      </c>
      <c r="BE485" s="241">
        <f>IF(N485="základní",J485,0)</f>
        <v>0</v>
      </c>
      <c r="BF485" s="241">
        <f>IF(N485="snížená",J485,0)</f>
        <v>0</v>
      </c>
      <c r="BG485" s="241">
        <f>IF(N485="zákl. přenesená",J485,0)</f>
        <v>0</v>
      </c>
      <c r="BH485" s="241">
        <f>IF(N485="sníž. přenesená",J485,0)</f>
        <v>0</v>
      </c>
      <c r="BI485" s="241">
        <f>IF(N485="nulová",J485,0)</f>
        <v>0</v>
      </c>
      <c r="BJ485" s="18" t="s">
        <v>81</v>
      </c>
      <c r="BK485" s="241">
        <f>ROUND(I485*H485,2)</f>
        <v>0</v>
      </c>
      <c r="BL485" s="18" t="s">
        <v>170</v>
      </c>
      <c r="BM485" s="240" t="s">
        <v>2427</v>
      </c>
    </row>
    <row r="486" s="13" customFormat="1">
      <c r="A486" s="13"/>
      <c r="B486" s="242"/>
      <c r="C486" s="243"/>
      <c r="D486" s="244" t="s">
        <v>172</v>
      </c>
      <c r="E486" s="245" t="s">
        <v>1</v>
      </c>
      <c r="F486" s="246" t="s">
        <v>216</v>
      </c>
      <c r="G486" s="243"/>
      <c r="H486" s="247">
        <v>7</v>
      </c>
      <c r="I486" s="248"/>
      <c r="J486" s="243"/>
      <c r="K486" s="243"/>
      <c r="L486" s="249"/>
      <c r="M486" s="250"/>
      <c r="N486" s="251"/>
      <c r="O486" s="251"/>
      <c r="P486" s="251"/>
      <c r="Q486" s="251"/>
      <c r="R486" s="251"/>
      <c r="S486" s="251"/>
      <c r="T486" s="252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T486" s="253" t="s">
        <v>172</v>
      </c>
      <c r="AU486" s="253" t="s">
        <v>83</v>
      </c>
      <c r="AV486" s="13" t="s">
        <v>83</v>
      </c>
      <c r="AW486" s="13" t="s">
        <v>31</v>
      </c>
      <c r="AX486" s="13" t="s">
        <v>81</v>
      </c>
      <c r="AY486" s="253" t="s">
        <v>164</v>
      </c>
    </row>
    <row r="487" s="2" customFormat="1" ht="24.15" customHeight="1">
      <c r="A487" s="39"/>
      <c r="B487" s="40"/>
      <c r="C487" s="286" t="s">
        <v>717</v>
      </c>
      <c r="D487" s="286" t="s">
        <v>488</v>
      </c>
      <c r="E487" s="287" t="s">
        <v>2062</v>
      </c>
      <c r="F487" s="288" t="s">
        <v>2063</v>
      </c>
      <c r="G487" s="289" t="s">
        <v>556</v>
      </c>
      <c r="H487" s="290">
        <v>7</v>
      </c>
      <c r="I487" s="291"/>
      <c r="J487" s="292">
        <f>ROUND(I487*H487,2)</f>
        <v>0</v>
      </c>
      <c r="K487" s="293"/>
      <c r="L487" s="294"/>
      <c r="M487" s="295" t="s">
        <v>1</v>
      </c>
      <c r="N487" s="296" t="s">
        <v>39</v>
      </c>
      <c r="O487" s="92"/>
      <c r="P487" s="238">
        <f>O487*H487</f>
        <v>0</v>
      </c>
      <c r="Q487" s="238">
        <v>0.0035000000000000001</v>
      </c>
      <c r="R487" s="238">
        <f>Q487*H487</f>
        <v>0.024500000000000001</v>
      </c>
      <c r="S487" s="238">
        <v>0</v>
      </c>
      <c r="T487" s="239">
        <f>S487*H487</f>
        <v>0</v>
      </c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R487" s="240" t="s">
        <v>222</v>
      </c>
      <c r="AT487" s="240" t="s">
        <v>488</v>
      </c>
      <c r="AU487" s="240" t="s">
        <v>83</v>
      </c>
      <c r="AY487" s="18" t="s">
        <v>164</v>
      </c>
      <c r="BE487" s="241">
        <f>IF(N487="základní",J487,0)</f>
        <v>0</v>
      </c>
      <c r="BF487" s="241">
        <f>IF(N487="snížená",J487,0)</f>
        <v>0</v>
      </c>
      <c r="BG487" s="241">
        <f>IF(N487="zákl. přenesená",J487,0)</f>
        <v>0</v>
      </c>
      <c r="BH487" s="241">
        <f>IF(N487="sníž. přenesená",J487,0)</f>
        <v>0</v>
      </c>
      <c r="BI487" s="241">
        <f>IF(N487="nulová",J487,0)</f>
        <v>0</v>
      </c>
      <c r="BJ487" s="18" t="s">
        <v>81</v>
      </c>
      <c r="BK487" s="241">
        <f>ROUND(I487*H487,2)</f>
        <v>0</v>
      </c>
      <c r="BL487" s="18" t="s">
        <v>170</v>
      </c>
      <c r="BM487" s="240" t="s">
        <v>2428</v>
      </c>
    </row>
    <row r="488" s="13" customFormat="1">
      <c r="A488" s="13"/>
      <c r="B488" s="242"/>
      <c r="C488" s="243"/>
      <c r="D488" s="244" t="s">
        <v>172</v>
      </c>
      <c r="E488" s="245" t="s">
        <v>1</v>
      </c>
      <c r="F488" s="246" t="s">
        <v>216</v>
      </c>
      <c r="G488" s="243"/>
      <c r="H488" s="247">
        <v>7</v>
      </c>
      <c r="I488" s="248"/>
      <c r="J488" s="243"/>
      <c r="K488" s="243"/>
      <c r="L488" s="249"/>
      <c r="M488" s="250"/>
      <c r="N488" s="251"/>
      <c r="O488" s="251"/>
      <c r="P488" s="251"/>
      <c r="Q488" s="251"/>
      <c r="R488" s="251"/>
      <c r="S488" s="251"/>
      <c r="T488" s="252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T488" s="253" t="s">
        <v>172</v>
      </c>
      <c r="AU488" s="253" t="s">
        <v>83</v>
      </c>
      <c r="AV488" s="13" t="s">
        <v>83</v>
      </c>
      <c r="AW488" s="13" t="s">
        <v>31</v>
      </c>
      <c r="AX488" s="13" t="s">
        <v>81</v>
      </c>
      <c r="AY488" s="253" t="s">
        <v>164</v>
      </c>
    </row>
    <row r="489" s="2" customFormat="1" ht="24.15" customHeight="1">
      <c r="A489" s="39"/>
      <c r="B489" s="40"/>
      <c r="C489" s="228" t="s">
        <v>721</v>
      </c>
      <c r="D489" s="228" t="s">
        <v>166</v>
      </c>
      <c r="E489" s="229" t="s">
        <v>1354</v>
      </c>
      <c r="F489" s="230" t="s">
        <v>1355</v>
      </c>
      <c r="G489" s="231" t="s">
        <v>556</v>
      </c>
      <c r="H489" s="232">
        <v>1</v>
      </c>
      <c r="I489" s="233"/>
      <c r="J489" s="234">
        <f>ROUND(I489*H489,2)</f>
        <v>0</v>
      </c>
      <c r="K489" s="235"/>
      <c r="L489" s="45"/>
      <c r="M489" s="236" t="s">
        <v>1</v>
      </c>
      <c r="N489" s="237" t="s">
        <v>39</v>
      </c>
      <c r="O489" s="92"/>
      <c r="P489" s="238">
        <f>O489*H489</f>
        <v>0</v>
      </c>
      <c r="Q489" s="238">
        <v>0.0017600000000000001</v>
      </c>
      <c r="R489" s="238">
        <f>Q489*H489</f>
        <v>0.0017600000000000001</v>
      </c>
      <c r="S489" s="238">
        <v>0</v>
      </c>
      <c r="T489" s="239">
        <f>S489*H489</f>
        <v>0</v>
      </c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R489" s="240" t="s">
        <v>170</v>
      </c>
      <c r="AT489" s="240" t="s">
        <v>166</v>
      </c>
      <c r="AU489" s="240" t="s">
        <v>83</v>
      </c>
      <c r="AY489" s="18" t="s">
        <v>164</v>
      </c>
      <c r="BE489" s="241">
        <f>IF(N489="základní",J489,0)</f>
        <v>0</v>
      </c>
      <c r="BF489" s="241">
        <f>IF(N489="snížená",J489,0)</f>
        <v>0</v>
      </c>
      <c r="BG489" s="241">
        <f>IF(N489="zákl. přenesená",J489,0)</f>
        <v>0</v>
      </c>
      <c r="BH489" s="241">
        <f>IF(N489="sníž. přenesená",J489,0)</f>
        <v>0</v>
      </c>
      <c r="BI489" s="241">
        <f>IF(N489="nulová",J489,0)</f>
        <v>0</v>
      </c>
      <c r="BJ489" s="18" t="s">
        <v>81</v>
      </c>
      <c r="BK489" s="241">
        <f>ROUND(I489*H489,2)</f>
        <v>0</v>
      </c>
      <c r="BL489" s="18" t="s">
        <v>170</v>
      </c>
      <c r="BM489" s="240" t="s">
        <v>2429</v>
      </c>
    </row>
    <row r="490" s="13" customFormat="1">
      <c r="A490" s="13"/>
      <c r="B490" s="242"/>
      <c r="C490" s="243"/>
      <c r="D490" s="244" t="s">
        <v>172</v>
      </c>
      <c r="E490" s="245" t="s">
        <v>1</v>
      </c>
      <c r="F490" s="246" t="s">
        <v>81</v>
      </c>
      <c r="G490" s="243"/>
      <c r="H490" s="247">
        <v>1</v>
      </c>
      <c r="I490" s="248"/>
      <c r="J490" s="243"/>
      <c r="K490" s="243"/>
      <c r="L490" s="249"/>
      <c r="M490" s="250"/>
      <c r="N490" s="251"/>
      <c r="O490" s="251"/>
      <c r="P490" s="251"/>
      <c r="Q490" s="251"/>
      <c r="R490" s="251"/>
      <c r="S490" s="251"/>
      <c r="T490" s="252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T490" s="253" t="s">
        <v>172</v>
      </c>
      <c r="AU490" s="253" t="s">
        <v>83</v>
      </c>
      <c r="AV490" s="13" t="s">
        <v>83</v>
      </c>
      <c r="AW490" s="13" t="s">
        <v>31</v>
      </c>
      <c r="AX490" s="13" t="s">
        <v>81</v>
      </c>
      <c r="AY490" s="253" t="s">
        <v>164</v>
      </c>
    </row>
    <row r="491" s="2" customFormat="1" ht="21.75" customHeight="1">
      <c r="A491" s="39"/>
      <c r="B491" s="40"/>
      <c r="C491" s="286" t="s">
        <v>726</v>
      </c>
      <c r="D491" s="286" t="s">
        <v>488</v>
      </c>
      <c r="E491" s="287" t="s">
        <v>2430</v>
      </c>
      <c r="F491" s="288" t="s">
        <v>2431</v>
      </c>
      <c r="G491" s="289" t="s">
        <v>556</v>
      </c>
      <c r="H491" s="290">
        <v>1</v>
      </c>
      <c r="I491" s="291"/>
      <c r="J491" s="292">
        <f>ROUND(I491*H491,2)</f>
        <v>0</v>
      </c>
      <c r="K491" s="293"/>
      <c r="L491" s="294"/>
      <c r="M491" s="295" t="s">
        <v>1</v>
      </c>
      <c r="N491" s="296" t="s">
        <v>39</v>
      </c>
      <c r="O491" s="92"/>
      <c r="P491" s="238">
        <f>O491*H491</f>
        <v>0</v>
      </c>
      <c r="Q491" s="238">
        <v>0.0038999999999999998</v>
      </c>
      <c r="R491" s="238">
        <f>Q491*H491</f>
        <v>0.0038999999999999998</v>
      </c>
      <c r="S491" s="238">
        <v>0</v>
      </c>
      <c r="T491" s="239">
        <f>S491*H491</f>
        <v>0</v>
      </c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R491" s="240" t="s">
        <v>222</v>
      </c>
      <c r="AT491" s="240" t="s">
        <v>488</v>
      </c>
      <c r="AU491" s="240" t="s">
        <v>83</v>
      </c>
      <c r="AY491" s="18" t="s">
        <v>164</v>
      </c>
      <c r="BE491" s="241">
        <f>IF(N491="základní",J491,0)</f>
        <v>0</v>
      </c>
      <c r="BF491" s="241">
        <f>IF(N491="snížená",J491,0)</f>
        <v>0</v>
      </c>
      <c r="BG491" s="241">
        <f>IF(N491="zákl. přenesená",J491,0)</f>
        <v>0</v>
      </c>
      <c r="BH491" s="241">
        <f>IF(N491="sníž. přenesená",J491,0)</f>
        <v>0</v>
      </c>
      <c r="BI491" s="241">
        <f>IF(N491="nulová",J491,0)</f>
        <v>0</v>
      </c>
      <c r="BJ491" s="18" t="s">
        <v>81</v>
      </c>
      <c r="BK491" s="241">
        <f>ROUND(I491*H491,2)</f>
        <v>0</v>
      </c>
      <c r="BL491" s="18" t="s">
        <v>170</v>
      </c>
      <c r="BM491" s="240" t="s">
        <v>2432</v>
      </c>
    </row>
    <row r="492" s="13" customFormat="1">
      <c r="A492" s="13"/>
      <c r="B492" s="242"/>
      <c r="C492" s="243"/>
      <c r="D492" s="244" t="s">
        <v>172</v>
      </c>
      <c r="E492" s="245" t="s">
        <v>1</v>
      </c>
      <c r="F492" s="246" t="s">
        <v>81</v>
      </c>
      <c r="G492" s="243"/>
      <c r="H492" s="247">
        <v>1</v>
      </c>
      <c r="I492" s="248"/>
      <c r="J492" s="243"/>
      <c r="K492" s="243"/>
      <c r="L492" s="249"/>
      <c r="M492" s="250"/>
      <c r="N492" s="251"/>
      <c r="O492" s="251"/>
      <c r="P492" s="251"/>
      <c r="Q492" s="251"/>
      <c r="R492" s="251"/>
      <c r="S492" s="251"/>
      <c r="T492" s="252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T492" s="253" t="s">
        <v>172</v>
      </c>
      <c r="AU492" s="253" t="s">
        <v>83</v>
      </c>
      <c r="AV492" s="13" t="s">
        <v>83</v>
      </c>
      <c r="AW492" s="13" t="s">
        <v>31</v>
      </c>
      <c r="AX492" s="13" t="s">
        <v>81</v>
      </c>
      <c r="AY492" s="253" t="s">
        <v>164</v>
      </c>
    </row>
    <row r="493" s="2" customFormat="1" ht="24.15" customHeight="1">
      <c r="A493" s="39"/>
      <c r="B493" s="40"/>
      <c r="C493" s="228" t="s">
        <v>731</v>
      </c>
      <c r="D493" s="228" t="s">
        <v>166</v>
      </c>
      <c r="E493" s="229" t="s">
        <v>1369</v>
      </c>
      <c r="F493" s="230" t="s">
        <v>1370</v>
      </c>
      <c r="G493" s="231" t="s">
        <v>556</v>
      </c>
      <c r="H493" s="232">
        <v>2</v>
      </c>
      <c r="I493" s="233"/>
      <c r="J493" s="234">
        <f>ROUND(I493*H493,2)</f>
        <v>0</v>
      </c>
      <c r="K493" s="235"/>
      <c r="L493" s="45"/>
      <c r="M493" s="236" t="s">
        <v>1</v>
      </c>
      <c r="N493" s="237" t="s">
        <v>39</v>
      </c>
      <c r="O493" s="92"/>
      <c r="P493" s="238">
        <f>O493*H493</f>
        <v>0</v>
      </c>
      <c r="Q493" s="238">
        <v>0.0017600000000000001</v>
      </c>
      <c r="R493" s="238">
        <f>Q493*H493</f>
        <v>0.0035200000000000001</v>
      </c>
      <c r="S493" s="238">
        <v>0</v>
      </c>
      <c r="T493" s="239">
        <f>S493*H493</f>
        <v>0</v>
      </c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R493" s="240" t="s">
        <v>170</v>
      </c>
      <c r="AT493" s="240" t="s">
        <v>166</v>
      </c>
      <c r="AU493" s="240" t="s">
        <v>83</v>
      </c>
      <c r="AY493" s="18" t="s">
        <v>164</v>
      </c>
      <c r="BE493" s="241">
        <f>IF(N493="základní",J493,0)</f>
        <v>0</v>
      </c>
      <c r="BF493" s="241">
        <f>IF(N493="snížená",J493,0)</f>
        <v>0</v>
      </c>
      <c r="BG493" s="241">
        <f>IF(N493="zákl. přenesená",J493,0)</f>
        <v>0</v>
      </c>
      <c r="BH493" s="241">
        <f>IF(N493="sníž. přenesená",J493,0)</f>
        <v>0</v>
      </c>
      <c r="BI493" s="241">
        <f>IF(N493="nulová",J493,0)</f>
        <v>0</v>
      </c>
      <c r="BJ493" s="18" t="s">
        <v>81</v>
      </c>
      <c r="BK493" s="241">
        <f>ROUND(I493*H493,2)</f>
        <v>0</v>
      </c>
      <c r="BL493" s="18" t="s">
        <v>170</v>
      </c>
      <c r="BM493" s="240" t="s">
        <v>2433</v>
      </c>
    </row>
    <row r="494" s="13" customFormat="1">
      <c r="A494" s="13"/>
      <c r="B494" s="242"/>
      <c r="C494" s="243"/>
      <c r="D494" s="244" t="s">
        <v>172</v>
      </c>
      <c r="E494" s="245" t="s">
        <v>1</v>
      </c>
      <c r="F494" s="246" t="s">
        <v>83</v>
      </c>
      <c r="G494" s="243"/>
      <c r="H494" s="247">
        <v>2</v>
      </c>
      <c r="I494" s="248"/>
      <c r="J494" s="243"/>
      <c r="K494" s="243"/>
      <c r="L494" s="249"/>
      <c r="M494" s="250"/>
      <c r="N494" s="251"/>
      <c r="O494" s="251"/>
      <c r="P494" s="251"/>
      <c r="Q494" s="251"/>
      <c r="R494" s="251"/>
      <c r="S494" s="251"/>
      <c r="T494" s="252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T494" s="253" t="s">
        <v>172</v>
      </c>
      <c r="AU494" s="253" t="s">
        <v>83</v>
      </c>
      <c r="AV494" s="13" t="s">
        <v>83</v>
      </c>
      <c r="AW494" s="13" t="s">
        <v>31</v>
      </c>
      <c r="AX494" s="13" t="s">
        <v>81</v>
      </c>
      <c r="AY494" s="253" t="s">
        <v>164</v>
      </c>
    </row>
    <row r="495" s="2" customFormat="1" ht="21.75" customHeight="1">
      <c r="A495" s="39"/>
      <c r="B495" s="40"/>
      <c r="C495" s="286" t="s">
        <v>736</v>
      </c>
      <c r="D495" s="286" t="s">
        <v>488</v>
      </c>
      <c r="E495" s="287" t="s">
        <v>2434</v>
      </c>
      <c r="F495" s="288" t="s">
        <v>2435</v>
      </c>
      <c r="G495" s="289" t="s">
        <v>556</v>
      </c>
      <c r="H495" s="290">
        <v>2</v>
      </c>
      <c r="I495" s="291"/>
      <c r="J495" s="292">
        <f>ROUND(I495*H495,2)</f>
        <v>0</v>
      </c>
      <c r="K495" s="293"/>
      <c r="L495" s="294"/>
      <c r="M495" s="295" t="s">
        <v>1</v>
      </c>
      <c r="N495" s="296" t="s">
        <v>39</v>
      </c>
      <c r="O495" s="92"/>
      <c r="P495" s="238">
        <f>O495*H495</f>
        <v>0</v>
      </c>
      <c r="Q495" s="238">
        <v>0.0045999999999999999</v>
      </c>
      <c r="R495" s="238">
        <f>Q495*H495</f>
        <v>0.0091999999999999998</v>
      </c>
      <c r="S495" s="238">
        <v>0</v>
      </c>
      <c r="T495" s="239">
        <f>S495*H495</f>
        <v>0</v>
      </c>
      <c r="U495" s="39"/>
      <c r="V495" s="39"/>
      <c r="W495" s="39"/>
      <c r="X495" s="39"/>
      <c r="Y495" s="39"/>
      <c r="Z495" s="39"/>
      <c r="AA495" s="39"/>
      <c r="AB495" s="39"/>
      <c r="AC495" s="39"/>
      <c r="AD495" s="39"/>
      <c r="AE495" s="39"/>
      <c r="AR495" s="240" t="s">
        <v>222</v>
      </c>
      <c r="AT495" s="240" t="s">
        <v>488</v>
      </c>
      <c r="AU495" s="240" t="s">
        <v>83</v>
      </c>
      <c r="AY495" s="18" t="s">
        <v>164</v>
      </c>
      <c r="BE495" s="241">
        <f>IF(N495="základní",J495,0)</f>
        <v>0</v>
      </c>
      <c r="BF495" s="241">
        <f>IF(N495="snížená",J495,0)</f>
        <v>0</v>
      </c>
      <c r="BG495" s="241">
        <f>IF(N495="zákl. přenesená",J495,0)</f>
        <v>0</v>
      </c>
      <c r="BH495" s="241">
        <f>IF(N495="sníž. přenesená",J495,0)</f>
        <v>0</v>
      </c>
      <c r="BI495" s="241">
        <f>IF(N495="nulová",J495,0)</f>
        <v>0</v>
      </c>
      <c r="BJ495" s="18" t="s">
        <v>81</v>
      </c>
      <c r="BK495" s="241">
        <f>ROUND(I495*H495,2)</f>
        <v>0</v>
      </c>
      <c r="BL495" s="18" t="s">
        <v>170</v>
      </c>
      <c r="BM495" s="240" t="s">
        <v>2436</v>
      </c>
    </row>
    <row r="496" s="13" customFormat="1">
      <c r="A496" s="13"/>
      <c r="B496" s="242"/>
      <c r="C496" s="243"/>
      <c r="D496" s="244" t="s">
        <v>172</v>
      </c>
      <c r="E496" s="245" t="s">
        <v>1</v>
      </c>
      <c r="F496" s="246" t="s">
        <v>83</v>
      </c>
      <c r="G496" s="243"/>
      <c r="H496" s="247">
        <v>2</v>
      </c>
      <c r="I496" s="248"/>
      <c r="J496" s="243"/>
      <c r="K496" s="243"/>
      <c r="L496" s="249"/>
      <c r="M496" s="250"/>
      <c r="N496" s="251"/>
      <c r="O496" s="251"/>
      <c r="P496" s="251"/>
      <c r="Q496" s="251"/>
      <c r="R496" s="251"/>
      <c r="S496" s="251"/>
      <c r="T496" s="252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T496" s="253" t="s">
        <v>172</v>
      </c>
      <c r="AU496" s="253" t="s">
        <v>83</v>
      </c>
      <c r="AV496" s="13" t="s">
        <v>83</v>
      </c>
      <c r="AW496" s="13" t="s">
        <v>31</v>
      </c>
      <c r="AX496" s="13" t="s">
        <v>81</v>
      </c>
      <c r="AY496" s="253" t="s">
        <v>164</v>
      </c>
    </row>
    <row r="497" s="2" customFormat="1" ht="16.5" customHeight="1">
      <c r="A497" s="39"/>
      <c r="B497" s="40"/>
      <c r="C497" s="228" t="s">
        <v>740</v>
      </c>
      <c r="D497" s="228" t="s">
        <v>166</v>
      </c>
      <c r="E497" s="229" t="s">
        <v>1375</v>
      </c>
      <c r="F497" s="230" t="s">
        <v>1376</v>
      </c>
      <c r="G497" s="231" t="s">
        <v>240</v>
      </c>
      <c r="H497" s="232">
        <v>161.90000000000001</v>
      </c>
      <c r="I497" s="233"/>
      <c r="J497" s="234">
        <f>ROUND(I497*H497,2)</f>
        <v>0</v>
      </c>
      <c r="K497" s="235"/>
      <c r="L497" s="45"/>
      <c r="M497" s="236" t="s">
        <v>1</v>
      </c>
      <c r="N497" s="237" t="s">
        <v>39</v>
      </c>
      <c r="O497" s="92"/>
      <c r="P497" s="238">
        <f>O497*H497</f>
        <v>0</v>
      </c>
      <c r="Q497" s="238">
        <v>0</v>
      </c>
      <c r="R497" s="238">
        <f>Q497*H497</f>
        <v>0</v>
      </c>
      <c r="S497" s="238">
        <v>0</v>
      </c>
      <c r="T497" s="239">
        <f>S497*H497</f>
        <v>0</v>
      </c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R497" s="240" t="s">
        <v>170</v>
      </c>
      <c r="AT497" s="240" t="s">
        <v>166</v>
      </c>
      <c r="AU497" s="240" t="s">
        <v>83</v>
      </c>
      <c r="AY497" s="18" t="s">
        <v>164</v>
      </c>
      <c r="BE497" s="241">
        <f>IF(N497="základní",J497,0)</f>
        <v>0</v>
      </c>
      <c r="BF497" s="241">
        <f>IF(N497="snížená",J497,0)</f>
        <v>0</v>
      </c>
      <c r="BG497" s="241">
        <f>IF(N497="zákl. přenesená",J497,0)</f>
        <v>0</v>
      </c>
      <c r="BH497" s="241">
        <f>IF(N497="sníž. přenesená",J497,0)</f>
        <v>0</v>
      </c>
      <c r="BI497" s="241">
        <f>IF(N497="nulová",J497,0)</f>
        <v>0</v>
      </c>
      <c r="BJ497" s="18" t="s">
        <v>81</v>
      </c>
      <c r="BK497" s="241">
        <f>ROUND(I497*H497,2)</f>
        <v>0</v>
      </c>
      <c r="BL497" s="18" t="s">
        <v>170</v>
      </c>
      <c r="BM497" s="240" t="s">
        <v>2437</v>
      </c>
    </row>
    <row r="498" s="13" customFormat="1">
      <c r="A498" s="13"/>
      <c r="B498" s="242"/>
      <c r="C498" s="243"/>
      <c r="D498" s="244" t="s">
        <v>172</v>
      </c>
      <c r="E498" s="245" t="s">
        <v>1</v>
      </c>
      <c r="F498" s="246" t="s">
        <v>2369</v>
      </c>
      <c r="G498" s="243"/>
      <c r="H498" s="247">
        <v>161.90000000000001</v>
      </c>
      <c r="I498" s="248"/>
      <c r="J498" s="243"/>
      <c r="K498" s="243"/>
      <c r="L498" s="249"/>
      <c r="M498" s="250"/>
      <c r="N498" s="251"/>
      <c r="O498" s="251"/>
      <c r="P498" s="251"/>
      <c r="Q498" s="251"/>
      <c r="R498" s="251"/>
      <c r="S498" s="251"/>
      <c r="T498" s="252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T498" s="253" t="s">
        <v>172</v>
      </c>
      <c r="AU498" s="253" t="s">
        <v>83</v>
      </c>
      <c r="AV498" s="13" t="s">
        <v>83</v>
      </c>
      <c r="AW498" s="13" t="s">
        <v>31</v>
      </c>
      <c r="AX498" s="13" t="s">
        <v>81</v>
      </c>
      <c r="AY498" s="253" t="s">
        <v>164</v>
      </c>
    </row>
    <row r="499" s="2" customFormat="1" ht="24.15" customHeight="1">
      <c r="A499" s="39"/>
      <c r="B499" s="40"/>
      <c r="C499" s="228" t="s">
        <v>745</v>
      </c>
      <c r="D499" s="228" t="s">
        <v>166</v>
      </c>
      <c r="E499" s="229" t="s">
        <v>2438</v>
      </c>
      <c r="F499" s="230" t="s">
        <v>2439</v>
      </c>
      <c r="G499" s="231" t="s">
        <v>240</v>
      </c>
      <c r="H499" s="232">
        <v>161.90000000000001</v>
      </c>
      <c r="I499" s="233"/>
      <c r="J499" s="234">
        <f>ROUND(I499*H499,2)</f>
        <v>0</v>
      </c>
      <c r="K499" s="235"/>
      <c r="L499" s="45"/>
      <c r="M499" s="236" t="s">
        <v>1</v>
      </c>
      <c r="N499" s="237" t="s">
        <v>39</v>
      </c>
      <c r="O499" s="92"/>
      <c r="P499" s="238">
        <f>O499*H499</f>
        <v>0</v>
      </c>
      <c r="Q499" s="238">
        <v>0</v>
      </c>
      <c r="R499" s="238">
        <f>Q499*H499</f>
        <v>0</v>
      </c>
      <c r="S499" s="238">
        <v>0</v>
      </c>
      <c r="T499" s="239">
        <f>S499*H499</f>
        <v>0</v>
      </c>
      <c r="U499" s="39"/>
      <c r="V499" s="39"/>
      <c r="W499" s="39"/>
      <c r="X499" s="39"/>
      <c r="Y499" s="39"/>
      <c r="Z499" s="39"/>
      <c r="AA499" s="39"/>
      <c r="AB499" s="39"/>
      <c r="AC499" s="39"/>
      <c r="AD499" s="39"/>
      <c r="AE499" s="39"/>
      <c r="AR499" s="240" t="s">
        <v>170</v>
      </c>
      <c r="AT499" s="240" t="s">
        <v>166</v>
      </c>
      <c r="AU499" s="240" t="s">
        <v>83</v>
      </c>
      <c r="AY499" s="18" t="s">
        <v>164</v>
      </c>
      <c r="BE499" s="241">
        <f>IF(N499="základní",J499,0)</f>
        <v>0</v>
      </c>
      <c r="BF499" s="241">
        <f>IF(N499="snížená",J499,0)</f>
        <v>0</v>
      </c>
      <c r="BG499" s="241">
        <f>IF(N499="zákl. přenesená",J499,0)</f>
        <v>0</v>
      </c>
      <c r="BH499" s="241">
        <f>IF(N499="sníž. přenesená",J499,0)</f>
        <v>0</v>
      </c>
      <c r="BI499" s="241">
        <f>IF(N499="nulová",J499,0)</f>
        <v>0</v>
      </c>
      <c r="BJ499" s="18" t="s">
        <v>81</v>
      </c>
      <c r="BK499" s="241">
        <f>ROUND(I499*H499,2)</f>
        <v>0</v>
      </c>
      <c r="BL499" s="18" t="s">
        <v>170</v>
      </c>
      <c r="BM499" s="240" t="s">
        <v>2440</v>
      </c>
    </row>
    <row r="500" s="13" customFormat="1">
      <c r="A500" s="13"/>
      <c r="B500" s="242"/>
      <c r="C500" s="243"/>
      <c r="D500" s="244" t="s">
        <v>172</v>
      </c>
      <c r="E500" s="245" t="s">
        <v>1</v>
      </c>
      <c r="F500" s="246" t="s">
        <v>2369</v>
      </c>
      <c r="G500" s="243"/>
      <c r="H500" s="247">
        <v>161.90000000000001</v>
      </c>
      <c r="I500" s="248"/>
      <c r="J500" s="243"/>
      <c r="K500" s="243"/>
      <c r="L500" s="249"/>
      <c r="M500" s="250"/>
      <c r="N500" s="251"/>
      <c r="O500" s="251"/>
      <c r="P500" s="251"/>
      <c r="Q500" s="251"/>
      <c r="R500" s="251"/>
      <c r="S500" s="251"/>
      <c r="T500" s="252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T500" s="253" t="s">
        <v>172</v>
      </c>
      <c r="AU500" s="253" t="s">
        <v>83</v>
      </c>
      <c r="AV500" s="13" t="s">
        <v>83</v>
      </c>
      <c r="AW500" s="13" t="s">
        <v>31</v>
      </c>
      <c r="AX500" s="13" t="s">
        <v>81</v>
      </c>
      <c r="AY500" s="253" t="s">
        <v>164</v>
      </c>
    </row>
    <row r="501" s="2" customFormat="1" ht="24.15" customHeight="1">
      <c r="A501" s="39"/>
      <c r="B501" s="40"/>
      <c r="C501" s="228" t="s">
        <v>749</v>
      </c>
      <c r="D501" s="228" t="s">
        <v>166</v>
      </c>
      <c r="E501" s="229" t="s">
        <v>1378</v>
      </c>
      <c r="F501" s="230" t="s">
        <v>1379</v>
      </c>
      <c r="G501" s="231" t="s">
        <v>556</v>
      </c>
      <c r="H501" s="232">
        <v>2</v>
      </c>
      <c r="I501" s="233"/>
      <c r="J501" s="234">
        <f>ROUND(I501*H501,2)</f>
        <v>0</v>
      </c>
      <c r="K501" s="235"/>
      <c r="L501" s="45"/>
      <c r="M501" s="236" t="s">
        <v>1</v>
      </c>
      <c r="N501" s="237" t="s">
        <v>39</v>
      </c>
      <c r="O501" s="92"/>
      <c r="P501" s="238">
        <f>O501*H501</f>
        <v>0</v>
      </c>
      <c r="Q501" s="238">
        <v>0.45937</v>
      </c>
      <c r="R501" s="238">
        <f>Q501*H501</f>
        <v>0.91874</v>
      </c>
      <c r="S501" s="238">
        <v>0</v>
      </c>
      <c r="T501" s="239">
        <f>S501*H501</f>
        <v>0</v>
      </c>
      <c r="U501" s="39"/>
      <c r="V501" s="39"/>
      <c r="W501" s="39"/>
      <c r="X501" s="39"/>
      <c r="Y501" s="39"/>
      <c r="Z501" s="39"/>
      <c r="AA501" s="39"/>
      <c r="AB501" s="39"/>
      <c r="AC501" s="39"/>
      <c r="AD501" s="39"/>
      <c r="AE501" s="39"/>
      <c r="AR501" s="240" t="s">
        <v>170</v>
      </c>
      <c r="AT501" s="240" t="s">
        <v>166</v>
      </c>
      <c r="AU501" s="240" t="s">
        <v>83</v>
      </c>
      <c r="AY501" s="18" t="s">
        <v>164</v>
      </c>
      <c r="BE501" s="241">
        <f>IF(N501="základní",J501,0)</f>
        <v>0</v>
      </c>
      <c r="BF501" s="241">
        <f>IF(N501="snížená",J501,0)</f>
        <v>0</v>
      </c>
      <c r="BG501" s="241">
        <f>IF(N501="zákl. přenesená",J501,0)</f>
        <v>0</v>
      </c>
      <c r="BH501" s="241">
        <f>IF(N501="sníž. přenesená",J501,0)</f>
        <v>0</v>
      </c>
      <c r="BI501" s="241">
        <f>IF(N501="nulová",J501,0)</f>
        <v>0</v>
      </c>
      <c r="BJ501" s="18" t="s">
        <v>81</v>
      </c>
      <c r="BK501" s="241">
        <f>ROUND(I501*H501,2)</f>
        <v>0</v>
      </c>
      <c r="BL501" s="18" t="s">
        <v>170</v>
      </c>
      <c r="BM501" s="240" t="s">
        <v>2441</v>
      </c>
    </row>
    <row r="502" s="13" customFormat="1">
      <c r="A502" s="13"/>
      <c r="B502" s="242"/>
      <c r="C502" s="243"/>
      <c r="D502" s="244" t="s">
        <v>172</v>
      </c>
      <c r="E502" s="245" t="s">
        <v>1</v>
      </c>
      <c r="F502" s="246" t="s">
        <v>83</v>
      </c>
      <c r="G502" s="243"/>
      <c r="H502" s="247">
        <v>2</v>
      </c>
      <c r="I502" s="248"/>
      <c r="J502" s="243"/>
      <c r="K502" s="243"/>
      <c r="L502" s="249"/>
      <c r="M502" s="250"/>
      <c r="N502" s="251"/>
      <c r="O502" s="251"/>
      <c r="P502" s="251"/>
      <c r="Q502" s="251"/>
      <c r="R502" s="251"/>
      <c r="S502" s="251"/>
      <c r="T502" s="252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T502" s="253" t="s">
        <v>172</v>
      </c>
      <c r="AU502" s="253" t="s">
        <v>83</v>
      </c>
      <c r="AV502" s="13" t="s">
        <v>83</v>
      </c>
      <c r="AW502" s="13" t="s">
        <v>31</v>
      </c>
      <c r="AX502" s="13" t="s">
        <v>81</v>
      </c>
      <c r="AY502" s="253" t="s">
        <v>164</v>
      </c>
    </row>
    <row r="503" s="2" customFormat="1" ht="16.5" customHeight="1">
      <c r="A503" s="39"/>
      <c r="B503" s="40"/>
      <c r="C503" s="228" t="s">
        <v>753</v>
      </c>
      <c r="D503" s="228" t="s">
        <v>166</v>
      </c>
      <c r="E503" s="229" t="s">
        <v>2442</v>
      </c>
      <c r="F503" s="230" t="s">
        <v>2443</v>
      </c>
      <c r="G503" s="231" t="s">
        <v>888</v>
      </c>
      <c r="H503" s="232">
        <v>2</v>
      </c>
      <c r="I503" s="233"/>
      <c r="J503" s="234">
        <f>ROUND(I503*H503,2)</f>
        <v>0</v>
      </c>
      <c r="K503" s="235"/>
      <c r="L503" s="45"/>
      <c r="M503" s="236" t="s">
        <v>1</v>
      </c>
      <c r="N503" s="237" t="s">
        <v>39</v>
      </c>
      <c r="O503" s="92"/>
      <c r="P503" s="238">
        <f>O503*H503</f>
        <v>0</v>
      </c>
      <c r="Q503" s="238">
        <v>0</v>
      </c>
      <c r="R503" s="238">
        <f>Q503*H503</f>
        <v>0</v>
      </c>
      <c r="S503" s="238">
        <v>0</v>
      </c>
      <c r="T503" s="239">
        <f>S503*H503</f>
        <v>0</v>
      </c>
      <c r="U503" s="39"/>
      <c r="V503" s="39"/>
      <c r="W503" s="39"/>
      <c r="X503" s="39"/>
      <c r="Y503" s="39"/>
      <c r="Z503" s="39"/>
      <c r="AA503" s="39"/>
      <c r="AB503" s="39"/>
      <c r="AC503" s="39"/>
      <c r="AD503" s="39"/>
      <c r="AE503" s="39"/>
      <c r="AR503" s="240" t="s">
        <v>170</v>
      </c>
      <c r="AT503" s="240" t="s">
        <v>166</v>
      </c>
      <c r="AU503" s="240" t="s">
        <v>83</v>
      </c>
      <c r="AY503" s="18" t="s">
        <v>164</v>
      </c>
      <c r="BE503" s="241">
        <f>IF(N503="základní",J503,0)</f>
        <v>0</v>
      </c>
      <c r="BF503" s="241">
        <f>IF(N503="snížená",J503,0)</f>
        <v>0</v>
      </c>
      <c r="BG503" s="241">
        <f>IF(N503="zákl. přenesená",J503,0)</f>
        <v>0</v>
      </c>
      <c r="BH503" s="241">
        <f>IF(N503="sníž. přenesená",J503,0)</f>
        <v>0</v>
      </c>
      <c r="BI503" s="241">
        <f>IF(N503="nulová",J503,0)</f>
        <v>0</v>
      </c>
      <c r="BJ503" s="18" t="s">
        <v>81</v>
      </c>
      <c r="BK503" s="241">
        <f>ROUND(I503*H503,2)</f>
        <v>0</v>
      </c>
      <c r="BL503" s="18" t="s">
        <v>170</v>
      </c>
      <c r="BM503" s="240" t="s">
        <v>2444</v>
      </c>
    </row>
    <row r="504" s="13" customFormat="1">
      <c r="A504" s="13"/>
      <c r="B504" s="242"/>
      <c r="C504" s="243"/>
      <c r="D504" s="244" t="s">
        <v>172</v>
      </c>
      <c r="E504" s="245" t="s">
        <v>1</v>
      </c>
      <c r="F504" s="246" t="s">
        <v>83</v>
      </c>
      <c r="G504" s="243"/>
      <c r="H504" s="247">
        <v>2</v>
      </c>
      <c r="I504" s="248"/>
      <c r="J504" s="243"/>
      <c r="K504" s="243"/>
      <c r="L504" s="249"/>
      <c r="M504" s="250"/>
      <c r="N504" s="251"/>
      <c r="O504" s="251"/>
      <c r="P504" s="251"/>
      <c r="Q504" s="251"/>
      <c r="R504" s="251"/>
      <c r="S504" s="251"/>
      <c r="T504" s="252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T504" s="253" t="s">
        <v>172</v>
      </c>
      <c r="AU504" s="253" t="s">
        <v>83</v>
      </c>
      <c r="AV504" s="13" t="s">
        <v>83</v>
      </c>
      <c r="AW504" s="13" t="s">
        <v>31</v>
      </c>
      <c r="AX504" s="13" t="s">
        <v>81</v>
      </c>
      <c r="AY504" s="253" t="s">
        <v>164</v>
      </c>
    </row>
    <row r="505" s="2" customFormat="1" ht="24.15" customHeight="1">
      <c r="A505" s="39"/>
      <c r="B505" s="40"/>
      <c r="C505" s="228" t="s">
        <v>758</v>
      </c>
      <c r="D505" s="228" t="s">
        <v>166</v>
      </c>
      <c r="E505" s="229" t="s">
        <v>2445</v>
      </c>
      <c r="F505" s="230" t="s">
        <v>2446</v>
      </c>
      <c r="G505" s="231" t="s">
        <v>556</v>
      </c>
      <c r="H505" s="232">
        <v>13</v>
      </c>
      <c r="I505" s="233"/>
      <c r="J505" s="234">
        <f>ROUND(I505*H505,2)</f>
        <v>0</v>
      </c>
      <c r="K505" s="235"/>
      <c r="L505" s="45"/>
      <c r="M505" s="236" t="s">
        <v>1</v>
      </c>
      <c r="N505" s="237" t="s">
        <v>39</v>
      </c>
      <c r="O505" s="92"/>
      <c r="P505" s="238">
        <f>O505*H505</f>
        <v>0</v>
      </c>
      <c r="Q505" s="238">
        <v>0</v>
      </c>
      <c r="R505" s="238">
        <f>Q505*H505</f>
        <v>0</v>
      </c>
      <c r="S505" s="238">
        <v>0</v>
      </c>
      <c r="T505" s="239">
        <f>S505*H505</f>
        <v>0</v>
      </c>
      <c r="U505" s="39"/>
      <c r="V505" s="39"/>
      <c r="W505" s="39"/>
      <c r="X505" s="39"/>
      <c r="Y505" s="39"/>
      <c r="Z505" s="39"/>
      <c r="AA505" s="39"/>
      <c r="AB505" s="39"/>
      <c r="AC505" s="39"/>
      <c r="AD505" s="39"/>
      <c r="AE505" s="39"/>
      <c r="AR505" s="240" t="s">
        <v>170</v>
      </c>
      <c r="AT505" s="240" t="s">
        <v>166</v>
      </c>
      <c r="AU505" s="240" t="s">
        <v>83</v>
      </c>
      <c r="AY505" s="18" t="s">
        <v>164</v>
      </c>
      <c r="BE505" s="241">
        <f>IF(N505="základní",J505,0)</f>
        <v>0</v>
      </c>
      <c r="BF505" s="241">
        <f>IF(N505="snížená",J505,0)</f>
        <v>0</v>
      </c>
      <c r="BG505" s="241">
        <f>IF(N505="zákl. přenesená",J505,0)</f>
        <v>0</v>
      </c>
      <c r="BH505" s="241">
        <f>IF(N505="sníž. přenesená",J505,0)</f>
        <v>0</v>
      </c>
      <c r="BI505" s="241">
        <f>IF(N505="nulová",J505,0)</f>
        <v>0</v>
      </c>
      <c r="BJ505" s="18" t="s">
        <v>81</v>
      </c>
      <c r="BK505" s="241">
        <f>ROUND(I505*H505,2)</f>
        <v>0</v>
      </c>
      <c r="BL505" s="18" t="s">
        <v>170</v>
      </c>
      <c r="BM505" s="240" t="s">
        <v>2447</v>
      </c>
    </row>
    <row r="506" s="14" customFormat="1">
      <c r="A506" s="14"/>
      <c r="B506" s="254"/>
      <c r="C506" s="255"/>
      <c r="D506" s="244" t="s">
        <v>172</v>
      </c>
      <c r="E506" s="256" t="s">
        <v>1</v>
      </c>
      <c r="F506" s="257" t="s">
        <v>2410</v>
      </c>
      <c r="G506" s="255"/>
      <c r="H506" s="256" t="s">
        <v>1</v>
      </c>
      <c r="I506" s="258"/>
      <c r="J506" s="255"/>
      <c r="K506" s="255"/>
      <c r="L506" s="259"/>
      <c r="M506" s="260"/>
      <c r="N506" s="261"/>
      <c r="O506" s="261"/>
      <c r="P506" s="261"/>
      <c r="Q506" s="261"/>
      <c r="R506" s="261"/>
      <c r="S506" s="261"/>
      <c r="T506" s="262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T506" s="263" t="s">
        <v>172</v>
      </c>
      <c r="AU506" s="263" t="s">
        <v>83</v>
      </c>
      <c r="AV506" s="14" t="s">
        <v>81</v>
      </c>
      <c r="AW506" s="14" t="s">
        <v>31</v>
      </c>
      <c r="AX506" s="14" t="s">
        <v>12</v>
      </c>
      <c r="AY506" s="263" t="s">
        <v>164</v>
      </c>
    </row>
    <row r="507" s="13" customFormat="1">
      <c r="A507" s="13"/>
      <c r="B507" s="242"/>
      <c r="C507" s="243"/>
      <c r="D507" s="244" t="s">
        <v>172</v>
      </c>
      <c r="E507" s="245" t="s">
        <v>1</v>
      </c>
      <c r="F507" s="246" t="s">
        <v>170</v>
      </c>
      <c r="G507" s="243"/>
      <c r="H507" s="247">
        <v>4</v>
      </c>
      <c r="I507" s="248"/>
      <c r="J507" s="243"/>
      <c r="K507" s="243"/>
      <c r="L507" s="249"/>
      <c r="M507" s="250"/>
      <c r="N507" s="251"/>
      <c r="O507" s="251"/>
      <c r="P507" s="251"/>
      <c r="Q507" s="251"/>
      <c r="R507" s="251"/>
      <c r="S507" s="251"/>
      <c r="T507" s="252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T507" s="253" t="s">
        <v>172</v>
      </c>
      <c r="AU507" s="253" t="s">
        <v>83</v>
      </c>
      <c r="AV507" s="13" t="s">
        <v>83</v>
      </c>
      <c r="AW507" s="13" t="s">
        <v>31</v>
      </c>
      <c r="AX507" s="13" t="s">
        <v>12</v>
      </c>
      <c r="AY507" s="253" t="s">
        <v>164</v>
      </c>
    </row>
    <row r="508" s="14" customFormat="1">
      <c r="A508" s="14"/>
      <c r="B508" s="254"/>
      <c r="C508" s="255"/>
      <c r="D508" s="244" t="s">
        <v>172</v>
      </c>
      <c r="E508" s="256" t="s">
        <v>1</v>
      </c>
      <c r="F508" s="257" t="s">
        <v>2423</v>
      </c>
      <c r="G508" s="255"/>
      <c r="H508" s="256" t="s">
        <v>1</v>
      </c>
      <c r="I508" s="258"/>
      <c r="J508" s="255"/>
      <c r="K508" s="255"/>
      <c r="L508" s="259"/>
      <c r="M508" s="260"/>
      <c r="N508" s="261"/>
      <c r="O508" s="261"/>
      <c r="P508" s="261"/>
      <c r="Q508" s="261"/>
      <c r="R508" s="261"/>
      <c r="S508" s="261"/>
      <c r="T508" s="262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T508" s="263" t="s">
        <v>172</v>
      </c>
      <c r="AU508" s="263" t="s">
        <v>83</v>
      </c>
      <c r="AV508" s="14" t="s">
        <v>81</v>
      </c>
      <c r="AW508" s="14" t="s">
        <v>31</v>
      </c>
      <c r="AX508" s="14" t="s">
        <v>12</v>
      </c>
      <c r="AY508" s="263" t="s">
        <v>164</v>
      </c>
    </row>
    <row r="509" s="13" customFormat="1">
      <c r="A509" s="13"/>
      <c r="B509" s="242"/>
      <c r="C509" s="243"/>
      <c r="D509" s="244" t="s">
        <v>172</v>
      </c>
      <c r="E509" s="245" t="s">
        <v>1</v>
      </c>
      <c r="F509" s="246" t="s">
        <v>83</v>
      </c>
      <c r="G509" s="243"/>
      <c r="H509" s="247">
        <v>2</v>
      </c>
      <c r="I509" s="248"/>
      <c r="J509" s="243"/>
      <c r="K509" s="243"/>
      <c r="L509" s="249"/>
      <c r="M509" s="250"/>
      <c r="N509" s="251"/>
      <c r="O509" s="251"/>
      <c r="P509" s="251"/>
      <c r="Q509" s="251"/>
      <c r="R509" s="251"/>
      <c r="S509" s="251"/>
      <c r="T509" s="252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T509" s="253" t="s">
        <v>172</v>
      </c>
      <c r="AU509" s="253" t="s">
        <v>83</v>
      </c>
      <c r="AV509" s="13" t="s">
        <v>83</v>
      </c>
      <c r="AW509" s="13" t="s">
        <v>31</v>
      </c>
      <c r="AX509" s="13" t="s">
        <v>12</v>
      </c>
      <c r="AY509" s="253" t="s">
        <v>164</v>
      </c>
    </row>
    <row r="510" s="14" customFormat="1">
      <c r="A510" s="14"/>
      <c r="B510" s="254"/>
      <c r="C510" s="255"/>
      <c r="D510" s="244" t="s">
        <v>172</v>
      </c>
      <c r="E510" s="256" t="s">
        <v>1</v>
      </c>
      <c r="F510" s="257" t="s">
        <v>2448</v>
      </c>
      <c r="G510" s="255"/>
      <c r="H510" s="256" t="s">
        <v>1</v>
      </c>
      <c r="I510" s="258"/>
      <c r="J510" s="255"/>
      <c r="K510" s="255"/>
      <c r="L510" s="259"/>
      <c r="M510" s="260"/>
      <c r="N510" s="261"/>
      <c r="O510" s="261"/>
      <c r="P510" s="261"/>
      <c r="Q510" s="261"/>
      <c r="R510" s="261"/>
      <c r="S510" s="261"/>
      <c r="T510" s="262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T510" s="263" t="s">
        <v>172</v>
      </c>
      <c r="AU510" s="263" t="s">
        <v>83</v>
      </c>
      <c r="AV510" s="14" t="s">
        <v>81</v>
      </c>
      <c r="AW510" s="14" t="s">
        <v>31</v>
      </c>
      <c r="AX510" s="14" t="s">
        <v>12</v>
      </c>
      <c r="AY510" s="263" t="s">
        <v>164</v>
      </c>
    </row>
    <row r="511" s="13" customFormat="1">
      <c r="A511" s="13"/>
      <c r="B511" s="242"/>
      <c r="C511" s="243"/>
      <c r="D511" s="244" t="s">
        <v>172</v>
      </c>
      <c r="E511" s="245" t="s">
        <v>1</v>
      </c>
      <c r="F511" s="246" t="s">
        <v>216</v>
      </c>
      <c r="G511" s="243"/>
      <c r="H511" s="247">
        <v>7</v>
      </c>
      <c r="I511" s="248"/>
      <c r="J511" s="243"/>
      <c r="K511" s="243"/>
      <c r="L511" s="249"/>
      <c r="M511" s="250"/>
      <c r="N511" s="251"/>
      <c r="O511" s="251"/>
      <c r="P511" s="251"/>
      <c r="Q511" s="251"/>
      <c r="R511" s="251"/>
      <c r="S511" s="251"/>
      <c r="T511" s="252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T511" s="253" t="s">
        <v>172</v>
      </c>
      <c r="AU511" s="253" t="s">
        <v>83</v>
      </c>
      <c r="AV511" s="13" t="s">
        <v>83</v>
      </c>
      <c r="AW511" s="13" t="s">
        <v>31</v>
      </c>
      <c r="AX511" s="13" t="s">
        <v>12</v>
      </c>
      <c r="AY511" s="253" t="s">
        <v>164</v>
      </c>
    </row>
    <row r="512" s="15" customFormat="1">
      <c r="A512" s="15"/>
      <c r="B512" s="264"/>
      <c r="C512" s="265"/>
      <c r="D512" s="244" t="s">
        <v>172</v>
      </c>
      <c r="E512" s="266" t="s">
        <v>1</v>
      </c>
      <c r="F512" s="267" t="s">
        <v>180</v>
      </c>
      <c r="G512" s="265"/>
      <c r="H512" s="268">
        <v>13</v>
      </c>
      <c r="I512" s="269"/>
      <c r="J512" s="265"/>
      <c r="K512" s="265"/>
      <c r="L512" s="270"/>
      <c r="M512" s="271"/>
      <c r="N512" s="272"/>
      <c r="O512" s="272"/>
      <c r="P512" s="272"/>
      <c r="Q512" s="272"/>
      <c r="R512" s="272"/>
      <c r="S512" s="272"/>
      <c r="T512" s="273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T512" s="274" t="s">
        <v>172</v>
      </c>
      <c r="AU512" s="274" t="s">
        <v>83</v>
      </c>
      <c r="AV512" s="15" t="s">
        <v>170</v>
      </c>
      <c r="AW512" s="15" t="s">
        <v>31</v>
      </c>
      <c r="AX512" s="15" t="s">
        <v>81</v>
      </c>
      <c r="AY512" s="274" t="s">
        <v>164</v>
      </c>
    </row>
    <row r="513" s="2" customFormat="1" ht="16.5" customHeight="1">
      <c r="A513" s="39"/>
      <c r="B513" s="40"/>
      <c r="C513" s="228" t="s">
        <v>762</v>
      </c>
      <c r="D513" s="228" t="s">
        <v>166</v>
      </c>
      <c r="E513" s="229" t="s">
        <v>2065</v>
      </c>
      <c r="F513" s="230" t="s">
        <v>2066</v>
      </c>
      <c r="G513" s="231" t="s">
        <v>556</v>
      </c>
      <c r="H513" s="232">
        <v>7</v>
      </c>
      <c r="I513" s="233"/>
      <c r="J513" s="234">
        <f>ROUND(I513*H513,2)</f>
        <v>0</v>
      </c>
      <c r="K513" s="235"/>
      <c r="L513" s="45"/>
      <c r="M513" s="236" t="s">
        <v>1</v>
      </c>
      <c r="N513" s="237" t="s">
        <v>39</v>
      </c>
      <c r="O513" s="92"/>
      <c r="P513" s="238">
        <f>O513*H513</f>
        <v>0</v>
      </c>
      <c r="Q513" s="238">
        <v>0.040000000000000001</v>
      </c>
      <c r="R513" s="238">
        <f>Q513*H513</f>
        <v>0.28000000000000003</v>
      </c>
      <c r="S513" s="238">
        <v>0</v>
      </c>
      <c r="T513" s="239">
        <f>S513*H513</f>
        <v>0</v>
      </c>
      <c r="U513" s="39"/>
      <c r="V513" s="39"/>
      <c r="W513" s="39"/>
      <c r="X513" s="39"/>
      <c r="Y513" s="39"/>
      <c r="Z513" s="39"/>
      <c r="AA513" s="39"/>
      <c r="AB513" s="39"/>
      <c r="AC513" s="39"/>
      <c r="AD513" s="39"/>
      <c r="AE513" s="39"/>
      <c r="AR513" s="240" t="s">
        <v>170</v>
      </c>
      <c r="AT513" s="240" t="s">
        <v>166</v>
      </c>
      <c r="AU513" s="240" t="s">
        <v>83</v>
      </c>
      <c r="AY513" s="18" t="s">
        <v>164</v>
      </c>
      <c r="BE513" s="241">
        <f>IF(N513="základní",J513,0)</f>
        <v>0</v>
      </c>
      <c r="BF513" s="241">
        <f>IF(N513="snížená",J513,0)</f>
        <v>0</v>
      </c>
      <c r="BG513" s="241">
        <f>IF(N513="zákl. přenesená",J513,0)</f>
        <v>0</v>
      </c>
      <c r="BH513" s="241">
        <f>IF(N513="sníž. přenesená",J513,0)</f>
        <v>0</v>
      </c>
      <c r="BI513" s="241">
        <f>IF(N513="nulová",J513,0)</f>
        <v>0</v>
      </c>
      <c r="BJ513" s="18" t="s">
        <v>81</v>
      </c>
      <c r="BK513" s="241">
        <f>ROUND(I513*H513,2)</f>
        <v>0</v>
      </c>
      <c r="BL513" s="18" t="s">
        <v>170</v>
      </c>
      <c r="BM513" s="240" t="s">
        <v>2449</v>
      </c>
    </row>
    <row r="514" s="13" customFormat="1">
      <c r="A514" s="13"/>
      <c r="B514" s="242"/>
      <c r="C514" s="243"/>
      <c r="D514" s="244" t="s">
        <v>172</v>
      </c>
      <c r="E514" s="245" t="s">
        <v>1</v>
      </c>
      <c r="F514" s="246" t="s">
        <v>216</v>
      </c>
      <c r="G514" s="243"/>
      <c r="H514" s="247">
        <v>7</v>
      </c>
      <c r="I514" s="248"/>
      <c r="J514" s="243"/>
      <c r="K514" s="243"/>
      <c r="L514" s="249"/>
      <c r="M514" s="250"/>
      <c r="N514" s="251"/>
      <c r="O514" s="251"/>
      <c r="P514" s="251"/>
      <c r="Q514" s="251"/>
      <c r="R514" s="251"/>
      <c r="S514" s="251"/>
      <c r="T514" s="252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T514" s="253" t="s">
        <v>172</v>
      </c>
      <c r="AU514" s="253" t="s">
        <v>83</v>
      </c>
      <c r="AV514" s="13" t="s">
        <v>83</v>
      </c>
      <c r="AW514" s="13" t="s">
        <v>31</v>
      </c>
      <c r="AX514" s="13" t="s">
        <v>81</v>
      </c>
      <c r="AY514" s="253" t="s">
        <v>164</v>
      </c>
    </row>
    <row r="515" s="2" customFormat="1" ht="16.5" customHeight="1">
      <c r="A515" s="39"/>
      <c r="B515" s="40"/>
      <c r="C515" s="286" t="s">
        <v>767</v>
      </c>
      <c r="D515" s="286" t="s">
        <v>488</v>
      </c>
      <c r="E515" s="287" t="s">
        <v>2068</v>
      </c>
      <c r="F515" s="288" t="s">
        <v>2069</v>
      </c>
      <c r="G515" s="289" t="s">
        <v>556</v>
      </c>
      <c r="H515" s="290">
        <v>7</v>
      </c>
      <c r="I515" s="291"/>
      <c r="J515" s="292">
        <f>ROUND(I515*H515,2)</f>
        <v>0</v>
      </c>
      <c r="K515" s="293"/>
      <c r="L515" s="294"/>
      <c r="M515" s="295" t="s">
        <v>1</v>
      </c>
      <c r="N515" s="296" t="s">
        <v>39</v>
      </c>
      <c r="O515" s="92"/>
      <c r="P515" s="238">
        <f>O515*H515</f>
        <v>0</v>
      </c>
      <c r="Q515" s="238">
        <v>0.0073000000000000001</v>
      </c>
      <c r="R515" s="238">
        <f>Q515*H515</f>
        <v>0.0511</v>
      </c>
      <c r="S515" s="238">
        <v>0</v>
      </c>
      <c r="T515" s="239">
        <f>S515*H515</f>
        <v>0</v>
      </c>
      <c r="U515" s="39"/>
      <c r="V515" s="39"/>
      <c r="W515" s="39"/>
      <c r="X515" s="39"/>
      <c r="Y515" s="39"/>
      <c r="Z515" s="39"/>
      <c r="AA515" s="39"/>
      <c r="AB515" s="39"/>
      <c r="AC515" s="39"/>
      <c r="AD515" s="39"/>
      <c r="AE515" s="39"/>
      <c r="AR515" s="240" t="s">
        <v>222</v>
      </c>
      <c r="AT515" s="240" t="s">
        <v>488</v>
      </c>
      <c r="AU515" s="240" t="s">
        <v>83</v>
      </c>
      <c r="AY515" s="18" t="s">
        <v>164</v>
      </c>
      <c r="BE515" s="241">
        <f>IF(N515="základní",J515,0)</f>
        <v>0</v>
      </c>
      <c r="BF515" s="241">
        <f>IF(N515="snížená",J515,0)</f>
        <v>0</v>
      </c>
      <c r="BG515" s="241">
        <f>IF(N515="zákl. přenesená",J515,0)</f>
        <v>0</v>
      </c>
      <c r="BH515" s="241">
        <f>IF(N515="sníž. přenesená",J515,0)</f>
        <v>0</v>
      </c>
      <c r="BI515" s="241">
        <f>IF(N515="nulová",J515,0)</f>
        <v>0</v>
      </c>
      <c r="BJ515" s="18" t="s">
        <v>81</v>
      </c>
      <c r="BK515" s="241">
        <f>ROUND(I515*H515,2)</f>
        <v>0</v>
      </c>
      <c r="BL515" s="18" t="s">
        <v>170</v>
      </c>
      <c r="BM515" s="240" t="s">
        <v>2450</v>
      </c>
    </row>
    <row r="516" s="13" customFormat="1">
      <c r="A516" s="13"/>
      <c r="B516" s="242"/>
      <c r="C516" s="243"/>
      <c r="D516" s="244" t="s">
        <v>172</v>
      </c>
      <c r="E516" s="245" t="s">
        <v>1</v>
      </c>
      <c r="F516" s="246" t="s">
        <v>216</v>
      </c>
      <c r="G516" s="243"/>
      <c r="H516" s="247">
        <v>7</v>
      </c>
      <c r="I516" s="248"/>
      <c r="J516" s="243"/>
      <c r="K516" s="243"/>
      <c r="L516" s="249"/>
      <c r="M516" s="250"/>
      <c r="N516" s="251"/>
      <c r="O516" s="251"/>
      <c r="P516" s="251"/>
      <c r="Q516" s="251"/>
      <c r="R516" s="251"/>
      <c r="S516" s="251"/>
      <c r="T516" s="252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T516" s="253" t="s">
        <v>172</v>
      </c>
      <c r="AU516" s="253" t="s">
        <v>83</v>
      </c>
      <c r="AV516" s="13" t="s">
        <v>83</v>
      </c>
      <c r="AW516" s="13" t="s">
        <v>31</v>
      </c>
      <c r="AX516" s="13" t="s">
        <v>81</v>
      </c>
      <c r="AY516" s="253" t="s">
        <v>164</v>
      </c>
    </row>
    <row r="517" s="2" customFormat="1" ht="24.15" customHeight="1">
      <c r="A517" s="39"/>
      <c r="B517" s="40"/>
      <c r="C517" s="286" t="s">
        <v>771</v>
      </c>
      <c r="D517" s="286" t="s">
        <v>488</v>
      </c>
      <c r="E517" s="287" t="s">
        <v>2071</v>
      </c>
      <c r="F517" s="288" t="s">
        <v>2072</v>
      </c>
      <c r="G517" s="289" t="s">
        <v>556</v>
      </c>
      <c r="H517" s="290">
        <v>7</v>
      </c>
      <c r="I517" s="291"/>
      <c r="J517" s="292">
        <f>ROUND(I517*H517,2)</f>
        <v>0</v>
      </c>
      <c r="K517" s="293"/>
      <c r="L517" s="294"/>
      <c r="M517" s="295" t="s">
        <v>1</v>
      </c>
      <c r="N517" s="296" t="s">
        <v>39</v>
      </c>
      <c r="O517" s="92"/>
      <c r="P517" s="238">
        <f>O517*H517</f>
        <v>0</v>
      </c>
      <c r="Q517" s="238">
        <v>0.00029999999999999997</v>
      </c>
      <c r="R517" s="238">
        <f>Q517*H517</f>
        <v>0.0020999999999999999</v>
      </c>
      <c r="S517" s="238">
        <v>0</v>
      </c>
      <c r="T517" s="239">
        <f>S517*H517</f>
        <v>0</v>
      </c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R517" s="240" t="s">
        <v>222</v>
      </c>
      <c r="AT517" s="240" t="s">
        <v>488</v>
      </c>
      <c r="AU517" s="240" t="s">
        <v>83</v>
      </c>
      <c r="AY517" s="18" t="s">
        <v>164</v>
      </c>
      <c r="BE517" s="241">
        <f>IF(N517="základní",J517,0)</f>
        <v>0</v>
      </c>
      <c r="BF517" s="241">
        <f>IF(N517="snížená",J517,0)</f>
        <v>0</v>
      </c>
      <c r="BG517" s="241">
        <f>IF(N517="zákl. přenesená",J517,0)</f>
        <v>0</v>
      </c>
      <c r="BH517" s="241">
        <f>IF(N517="sníž. přenesená",J517,0)</f>
        <v>0</v>
      </c>
      <c r="BI517" s="241">
        <f>IF(N517="nulová",J517,0)</f>
        <v>0</v>
      </c>
      <c r="BJ517" s="18" t="s">
        <v>81</v>
      </c>
      <c r="BK517" s="241">
        <f>ROUND(I517*H517,2)</f>
        <v>0</v>
      </c>
      <c r="BL517" s="18" t="s">
        <v>170</v>
      </c>
      <c r="BM517" s="240" t="s">
        <v>2451</v>
      </c>
    </row>
    <row r="518" s="13" customFormat="1">
      <c r="A518" s="13"/>
      <c r="B518" s="242"/>
      <c r="C518" s="243"/>
      <c r="D518" s="244" t="s">
        <v>172</v>
      </c>
      <c r="E518" s="245" t="s">
        <v>1</v>
      </c>
      <c r="F518" s="246" t="s">
        <v>216</v>
      </c>
      <c r="G518" s="243"/>
      <c r="H518" s="247">
        <v>7</v>
      </c>
      <c r="I518" s="248"/>
      <c r="J518" s="243"/>
      <c r="K518" s="243"/>
      <c r="L518" s="249"/>
      <c r="M518" s="250"/>
      <c r="N518" s="251"/>
      <c r="O518" s="251"/>
      <c r="P518" s="251"/>
      <c r="Q518" s="251"/>
      <c r="R518" s="251"/>
      <c r="S518" s="251"/>
      <c r="T518" s="252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T518" s="253" t="s">
        <v>172</v>
      </c>
      <c r="AU518" s="253" t="s">
        <v>83</v>
      </c>
      <c r="AV518" s="13" t="s">
        <v>83</v>
      </c>
      <c r="AW518" s="13" t="s">
        <v>31</v>
      </c>
      <c r="AX518" s="13" t="s">
        <v>81</v>
      </c>
      <c r="AY518" s="253" t="s">
        <v>164</v>
      </c>
    </row>
    <row r="519" s="2" customFormat="1" ht="16.5" customHeight="1">
      <c r="A519" s="39"/>
      <c r="B519" s="40"/>
      <c r="C519" s="228" t="s">
        <v>775</v>
      </c>
      <c r="D519" s="228" t="s">
        <v>166</v>
      </c>
      <c r="E519" s="229" t="s">
        <v>2452</v>
      </c>
      <c r="F519" s="230" t="s">
        <v>2453</v>
      </c>
      <c r="G519" s="231" t="s">
        <v>556</v>
      </c>
      <c r="H519" s="232">
        <v>7</v>
      </c>
      <c r="I519" s="233"/>
      <c r="J519" s="234">
        <f>ROUND(I519*H519,2)</f>
        <v>0</v>
      </c>
      <c r="K519" s="235"/>
      <c r="L519" s="45"/>
      <c r="M519" s="236" t="s">
        <v>1</v>
      </c>
      <c r="N519" s="237" t="s">
        <v>39</v>
      </c>
      <c r="O519" s="92"/>
      <c r="P519" s="238">
        <f>O519*H519</f>
        <v>0</v>
      </c>
      <c r="Q519" s="238">
        <v>0.040000000000000001</v>
      </c>
      <c r="R519" s="238">
        <f>Q519*H519</f>
        <v>0.28000000000000003</v>
      </c>
      <c r="S519" s="238">
        <v>0</v>
      </c>
      <c r="T519" s="239">
        <f>S519*H519</f>
        <v>0</v>
      </c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R519" s="240" t="s">
        <v>170</v>
      </c>
      <c r="AT519" s="240" t="s">
        <v>166</v>
      </c>
      <c r="AU519" s="240" t="s">
        <v>83</v>
      </c>
      <c r="AY519" s="18" t="s">
        <v>164</v>
      </c>
      <c r="BE519" s="241">
        <f>IF(N519="základní",J519,0)</f>
        <v>0</v>
      </c>
      <c r="BF519" s="241">
        <f>IF(N519="snížená",J519,0)</f>
        <v>0</v>
      </c>
      <c r="BG519" s="241">
        <f>IF(N519="zákl. přenesená",J519,0)</f>
        <v>0</v>
      </c>
      <c r="BH519" s="241">
        <f>IF(N519="sníž. přenesená",J519,0)</f>
        <v>0</v>
      </c>
      <c r="BI519" s="241">
        <f>IF(N519="nulová",J519,0)</f>
        <v>0</v>
      </c>
      <c r="BJ519" s="18" t="s">
        <v>81</v>
      </c>
      <c r="BK519" s="241">
        <f>ROUND(I519*H519,2)</f>
        <v>0</v>
      </c>
      <c r="BL519" s="18" t="s">
        <v>170</v>
      </c>
      <c r="BM519" s="240" t="s">
        <v>2454</v>
      </c>
    </row>
    <row r="520" s="13" customFormat="1">
      <c r="A520" s="13"/>
      <c r="B520" s="242"/>
      <c r="C520" s="243"/>
      <c r="D520" s="244" t="s">
        <v>172</v>
      </c>
      <c r="E520" s="245" t="s">
        <v>1</v>
      </c>
      <c r="F520" s="246" t="s">
        <v>2455</v>
      </c>
      <c r="G520" s="243"/>
      <c r="H520" s="247">
        <v>7</v>
      </c>
      <c r="I520" s="248"/>
      <c r="J520" s="243"/>
      <c r="K520" s="243"/>
      <c r="L520" s="249"/>
      <c r="M520" s="250"/>
      <c r="N520" s="251"/>
      <c r="O520" s="251"/>
      <c r="P520" s="251"/>
      <c r="Q520" s="251"/>
      <c r="R520" s="251"/>
      <c r="S520" s="251"/>
      <c r="T520" s="252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T520" s="253" t="s">
        <v>172</v>
      </c>
      <c r="AU520" s="253" t="s">
        <v>83</v>
      </c>
      <c r="AV520" s="13" t="s">
        <v>83</v>
      </c>
      <c r="AW520" s="13" t="s">
        <v>31</v>
      </c>
      <c r="AX520" s="13" t="s">
        <v>81</v>
      </c>
      <c r="AY520" s="253" t="s">
        <v>164</v>
      </c>
    </row>
    <row r="521" s="2" customFormat="1" ht="24.15" customHeight="1">
      <c r="A521" s="39"/>
      <c r="B521" s="40"/>
      <c r="C521" s="286" t="s">
        <v>780</v>
      </c>
      <c r="D521" s="286" t="s">
        <v>488</v>
      </c>
      <c r="E521" s="287" t="s">
        <v>2456</v>
      </c>
      <c r="F521" s="288" t="s">
        <v>2457</v>
      </c>
      <c r="G521" s="289" t="s">
        <v>556</v>
      </c>
      <c r="H521" s="290">
        <v>7</v>
      </c>
      <c r="I521" s="291"/>
      <c r="J521" s="292">
        <f>ROUND(I521*H521,2)</f>
        <v>0</v>
      </c>
      <c r="K521" s="293"/>
      <c r="L521" s="294"/>
      <c r="M521" s="295" t="s">
        <v>1</v>
      </c>
      <c r="N521" s="296" t="s">
        <v>39</v>
      </c>
      <c r="O521" s="92"/>
      <c r="P521" s="238">
        <f>O521*H521</f>
        <v>0</v>
      </c>
      <c r="Q521" s="238">
        <v>0.013299999999999999</v>
      </c>
      <c r="R521" s="238">
        <f>Q521*H521</f>
        <v>0.093099999999999988</v>
      </c>
      <c r="S521" s="238">
        <v>0</v>
      </c>
      <c r="T521" s="239">
        <f>S521*H521</f>
        <v>0</v>
      </c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R521" s="240" t="s">
        <v>222</v>
      </c>
      <c r="AT521" s="240" t="s">
        <v>488</v>
      </c>
      <c r="AU521" s="240" t="s">
        <v>83</v>
      </c>
      <c r="AY521" s="18" t="s">
        <v>164</v>
      </c>
      <c r="BE521" s="241">
        <f>IF(N521="základní",J521,0)</f>
        <v>0</v>
      </c>
      <c r="BF521" s="241">
        <f>IF(N521="snížená",J521,0)</f>
        <v>0</v>
      </c>
      <c r="BG521" s="241">
        <f>IF(N521="zákl. přenesená",J521,0)</f>
        <v>0</v>
      </c>
      <c r="BH521" s="241">
        <f>IF(N521="sníž. přenesená",J521,0)</f>
        <v>0</v>
      </c>
      <c r="BI521" s="241">
        <f>IF(N521="nulová",J521,0)</f>
        <v>0</v>
      </c>
      <c r="BJ521" s="18" t="s">
        <v>81</v>
      </c>
      <c r="BK521" s="241">
        <f>ROUND(I521*H521,2)</f>
        <v>0</v>
      </c>
      <c r="BL521" s="18" t="s">
        <v>170</v>
      </c>
      <c r="BM521" s="240" t="s">
        <v>2458</v>
      </c>
    </row>
    <row r="522" s="13" customFormat="1">
      <c r="A522" s="13"/>
      <c r="B522" s="242"/>
      <c r="C522" s="243"/>
      <c r="D522" s="244" t="s">
        <v>172</v>
      </c>
      <c r="E522" s="245" t="s">
        <v>1</v>
      </c>
      <c r="F522" s="246" t="s">
        <v>2455</v>
      </c>
      <c r="G522" s="243"/>
      <c r="H522" s="247">
        <v>7</v>
      </c>
      <c r="I522" s="248"/>
      <c r="J522" s="243"/>
      <c r="K522" s="243"/>
      <c r="L522" s="249"/>
      <c r="M522" s="250"/>
      <c r="N522" s="251"/>
      <c r="O522" s="251"/>
      <c r="P522" s="251"/>
      <c r="Q522" s="251"/>
      <c r="R522" s="251"/>
      <c r="S522" s="251"/>
      <c r="T522" s="252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T522" s="253" t="s">
        <v>172</v>
      </c>
      <c r="AU522" s="253" t="s">
        <v>83</v>
      </c>
      <c r="AV522" s="13" t="s">
        <v>83</v>
      </c>
      <c r="AW522" s="13" t="s">
        <v>31</v>
      </c>
      <c r="AX522" s="13" t="s">
        <v>81</v>
      </c>
      <c r="AY522" s="253" t="s">
        <v>164</v>
      </c>
    </row>
    <row r="523" s="2" customFormat="1" ht="24.15" customHeight="1">
      <c r="A523" s="39"/>
      <c r="B523" s="40"/>
      <c r="C523" s="286" t="s">
        <v>784</v>
      </c>
      <c r="D523" s="286" t="s">
        <v>488</v>
      </c>
      <c r="E523" s="287" t="s">
        <v>2459</v>
      </c>
      <c r="F523" s="288" t="s">
        <v>2460</v>
      </c>
      <c r="G523" s="289" t="s">
        <v>556</v>
      </c>
      <c r="H523" s="290">
        <v>7</v>
      </c>
      <c r="I523" s="291"/>
      <c r="J523" s="292">
        <f>ROUND(I523*H523,2)</f>
        <v>0</v>
      </c>
      <c r="K523" s="293"/>
      <c r="L523" s="294"/>
      <c r="M523" s="295" t="s">
        <v>1</v>
      </c>
      <c r="N523" s="296" t="s">
        <v>39</v>
      </c>
      <c r="O523" s="92"/>
      <c r="P523" s="238">
        <f>O523*H523</f>
        <v>0</v>
      </c>
      <c r="Q523" s="238">
        <v>0.00029999999999999997</v>
      </c>
      <c r="R523" s="238">
        <f>Q523*H523</f>
        <v>0.0020999999999999999</v>
      </c>
      <c r="S523" s="238">
        <v>0</v>
      </c>
      <c r="T523" s="239">
        <f>S523*H523</f>
        <v>0</v>
      </c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R523" s="240" t="s">
        <v>222</v>
      </c>
      <c r="AT523" s="240" t="s">
        <v>488</v>
      </c>
      <c r="AU523" s="240" t="s">
        <v>83</v>
      </c>
      <c r="AY523" s="18" t="s">
        <v>164</v>
      </c>
      <c r="BE523" s="241">
        <f>IF(N523="základní",J523,0)</f>
        <v>0</v>
      </c>
      <c r="BF523" s="241">
        <f>IF(N523="snížená",J523,0)</f>
        <v>0</v>
      </c>
      <c r="BG523" s="241">
        <f>IF(N523="zákl. přenesená",J523,0)</f>
        <v>0</v>
      </c>
      <c r="BH523" s="241">
        <f>IF(N523="sníž. přenesená",J523,0)</f>
        <v>0</v>
      </c>
      <c r="BI523" s="241">
        <f>IF(N523="nulová",J523,0)</f>
        <v>0</v>
      </c>
      <c r="BJ523" s="18" t="s">
        <v>81</v>
      </c>
      <c r="BK523" s="241">
        <f>ROUND(I523*H523,2)</f>
        <v>0</v>
      </c>
      <c r="BL523" s="18" t="s">
        <v>170</v>
      </c>
      <c r="BM523" s="240" t="s">
        <v>2461</v>
      </c>
    </row>
    <row r="524" s="13" customFormat="1">
      <c r="A524" s="13"/>
      <c r="B524" s="242"/>
      <c r="C524" s="243"/>
      <c r="D524" s="244" t="s">
        <v>172</v>
      </c>
      <c r="E524" s="245" t="s">
        <v>1</v>
      </c>
      <c r="F524" s="246" t="s">
        <v>2455</v>
      </c>
      <c r="G524" s="243"/>
      <c r="H524" s="247">
        <v>7</v>
      </c>
      <c r="I524" s="248"/>
      <c r="J524" s="243"/>
      <c r="K524" s="243"/>
      <c r="L524" s="249"/>
      <c r="M524" s="250"/>
      <c r="N524" s="251"/>
      <c r="O524" s="251"/>
      <c r="P524" s="251"/>
      <c r="Q524" s="251"/>
      <c r="R524" s="251"/>
      <c r="S524" s="251"/>
      <c r="T524" s="252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T524" s="253" t="s">
        <v>172</v>
      </c>
      <c r="AU524" s="253" t="s">
        <v>83</v>
      </c>
      <c r="AV524" s="13" t="s">
        <v>83</v>
      </c>
      <c r="AW524" s="13" t="s">
        <v>31</v>
      </c>
      <c r="AX524" s="13" t="s">
        <v>81</v>
      </c>
      <c r="AY524" s="253" t="s">
        <v>164</v>
      </c>
    </row>
    <row r="525" s="2" customFormat="1" ht="16.5" customHeight="1">
      <c r="A525" s="39"/>
      <c r="B525" s="40"/>
      <c r="C525" s="228" t="s">
        <v>789</v>
      </c>
      <c r="D525" s="228" t="s">
        <v>166</v>
      </c>
      <c r="E525" s="229" t="s">
        <v>2462</v>
      </c>
      <c r="F525" s="230" t="s">
        <v>2463</v>
      </c>
      <c r="G525" s="231" t="s">
        <v>556</v>
      </c>
      <c r="H525" s="232">
        <v>2</v>
      </c>
      <c r="I525" s="233"/>
      <c r="J525" s="234">
        <f>ROUND(I525*H525,2)</f>
        <v>0</v>
      </c>
      <c r="K525" s="235"/>
      <c r="L525" s="45"/>
      <c r="M525" s="236" t="s">
        <v>1</v>
      </c>
      <c r="N525" s="237" t="s">
        <v>39</v>
      </c>
      <c r="O525" s="92"/>
      <c r="P525" s="238">
        <f>O525*H525</f>
        <v>0</v>
      </c>
      <c r="Q525" s="238">
        <v>0.050000000000000003</v>
      </c>
      <c r="R525" s="238">
        <f>Q525*H525</f>
        <v>0.10000000000000001</v>
      </c>
      <c r="S525" s="238">
        <v>0</v>
      </c>
      <c r="T525" s="239">
        <f>S525*H525</f>
        <v>0</v>
      </c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R525" s="240" t="s">
        <v>170</v>
      </c>
      <c r="AT525" s="240" t="s">
        <v>166</v>
      </c>
      <c r="AU525" s="240" t="s">
        <v>83</v>
      </c>
      <c r="AY525" s="18" t="s">
        <v>164</v>
      </c>
      <c r="BE525" s="241">
        <f>IF(N525="základní",J525,0)</f>
        <v>0</v>
      </c>
      <c r="BF525" s="241">
        <f>IF(N525="snížená",J525,0)</f>
        <v>0</v>
      </c>
      <c r="BG525" s="241">
        <f>IF(N525="zákl. přenesená",J525,0)</f>
        <v>0</v>
      </c>
      <c r="BH525" s="241">
        <f>IF(N525="sníž. přenesená",J525,0)</f>
        <v>0</v>
      </c>
      <c r="BI525" s="241">
        <f>IF(N525="nulová",J525,0)</f>
        <v>0</v>
      </c>
      <c r="BJ525" s="18" t="s">
        <v>81</v>
      </c>
      <c r="BK525" s="241">
        <f>ROUND(I525*H525,2)</f>
        <v>0</v>
      </c>
      <c r="BL525" s="18" t="s">
        <v>170</v>
      </c>
      <c r="BM525" s="240" t="s">
        <v>2464</v>
      </c>
    </row>
    <row r="526" s="13" customFormat="1">
      <c r="A526" s="13"/>
      <c r="B526" s="242"/>
      <c r="C526" s="243"/>
      <c r="D526" s="244" t="s">
        <v>172</v>
      </c>
      <c r="E526" s="245" t="s">
        <v>1</v>
      </c>
      <c r="F526" s="246" t="s">
        <v>83</v>
      </c>
      <c r="G526" s="243"/>
      <c r="H526" s="247">
        <v>2</v>
      </c>
      <c r="I526" s="248"/>
      <c r="J526" s="243"/>
      <c r="K526" s="243"/>
      <c r="L526" s="249"/>
      <c r="M526" s="250"/>
      <c r="N526" s="251"/>
      <c r="O526" s="251"/>
      <c r="P526" s="251"/>
      <c r="Q526" s="251"/>
      <c r="R526" s="251"/>
      <c r="S526" s="251"/>
      <c r="T526" s="252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T526" s="253" t="s">
        <v>172</v>
      </c>
      <c r="AU526" s="253" t="s">
        <v>83</v>
      </c>
      <c r="AV526" s="13" t="s">
        <v>83</v>
      </c>
      <c r="AW526" s="13" t="s">
        <v>31</v>
      </c>
      <c r="AX526" s="13" t="s">
        <v>81</v>
      </c>
      <c r="AY526" s="253" t="s">
        <v>164</v>
      </c>
    </row>
    <row r="527" s="2" customFormat="1" ht="16.5" customHeight="1">
      <c r="A527" s="39"/>
      <c r="B527" s="40"/>
      <c r="C527" s="286" t="s">
        <v>793</v>
      </c>
      <c r="D527" s="286" t="s">
        <v>488</v>
      </c>
      <c r="E527" s="287" t="s">
        <v>2465</v>
      </c>
      <c r="F527" s="288" t="s">
        <v>2466</v>
      </c>
      <c r="G527" s="289" t="s">
        <v>556</v>
      </c>
      <c r="H527" s="290">
        <v>2</v>
      </c>
      <c r="I527" s="291"/>
      <c r="J527" s="292">
        <f>ROUND(I527*H527,2)</f>
        <v>0</v>
      </c>
      <c r="K527" s="293"/>
      <c r="L527" s="294"/>
      <c r="M527" s="295" t="s">
        <v>1</v>
      </c>
      <c r="N527" s="296" t="s">
        <v>39</v>
      </c>
      <c r="O527" s="92"/>
      <c r="P527" s="238">
        <f>O527*H527</f>
        <v>0</v>
      </c>
      <c r="Q527" s="238">
        <v>0.029499999999999998</v>
      </c>
      <c r="R527" s="238">
        <f>Q527*H527</f>
        <v>0.058999999999999997</v>
      </c>
      <c r="S527" s="238">
        <v>0</v>
      </c>
      <c r="T527" s="239">
        <f>S527*H527</f>
        <v>0</v>
      </c>
      <c r="U527" s="39"/>
      <c r="V527" s="39"/>
      <c r="W527" s="39"/>
      <c r="X527" s="39"/>
      <c r="Y527" s="39"/>
      <c r="Z527" s="39"/>
      <c r="AA527" s="39"/>
      <c r="AB527" s="39"/>
      <c r="AC527" s="39"/>
      <c r="AD527" s="39"/>
      <c r="AE527" s="39"/>
      <c r="AR527" s="240" t="s">
        <v>222</v>
      </c>
      <c r="AT527" s="240" t="s">
        <v>488</v>
      </c>
      <c r="AU527" s="240" t="s">
        <v>83</v>
      </c>
      <c r="AY527" s="18" t="s">
        <v>164</v>
      </c>
      <c r="BE527" s="241">
        <f>IF(N527="základní",J527,0)</f>
        <v>0</v>
      </c>
      <c r="BF527" s="241">
        <f>IF(N527="snížená",J527,0)</f>
        <v>0</v>
      </c>
      <c r="BG527" s="241">
        <f>IF(N527="zákl. přenesená",J527,0)</f>
        <v>0</v>
      </c>
      <c r="BH527" s="241">
        <f>IF(N527="sníž. přenesená",J527,0)</f>
        <v>0</v>
      </c>
      <c r="BI527" s="241">
        <f>IF(N527="nulová",J527,0)</f>
        <v>0</v>
      </c>
      <c r="BJ527" s="18" t="s">
        <v>81</v>
      </c>
      <c r="BK527" s="241">
        <f>ROUND(I527*H527,2)</f>
        <v>0</v>
      </c>
      <c r="BL527" s="18" t="s">
        <v>170</v>
      </c>
      <c r="BM527" s="240" t="s">
        <v>2467</v>
      </c>
    </row>
    <row r="528" s="13" customFormat="1">
      <c r="A528" s="13"/>
      <c r="B528" s="242"/>
      <c r="C528" s="243"/>
      <c r="D528" s="244" t="s">
        <v>172</v>
      </c>
      <c r="E528" s="245" t="s">
        <v>1</v>
      </c>
      <c r="F528" s="246" t="s">
        <v>83</v>
      </c>
      <c r="G528" s="243"/>
      <c r="H528" s="247">
        <v>2</v>
      </c>
      <c r="I528" s="248"/>
      <c r="J528" s="243"/>
      <c r="K528" s="243"/>
      <c r="L528" s="249"/>
      <c r="M528" s="250"/>
      <c r="N528" s="251"/>
      <c r="O528" s="251"/>
      <c r="P528" s="251"/>
      <c r="Q528" s="251"/>
      <c r="R528" s="251"/>
      <c r="S528" s="251"/>
      <c r="T528" s="252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T528" s="253" t="s">
        <v>172</v>
      </c>
      <c r="AU528" s="253" t="s">
        <v>83</v>
      </c>
      <c r="AV528" s="13" t="s">
        <v>83</v>
      </c>
      <c r="AW528" s="13" t="s">
        <v>31</v>
      </c>
      <c r="AX528" s="13" t="s">
        <v>81</v>
      </c>
      <c r="AY528" s="253" t="s">
        <v>164</v>
      </c>
    </row>
    <row r="529" s="2" customFormat="1" ht="24.15" customHeight="1">
      <c r="A529" s="39"/>
      <c r="B529" s="40"/>
      <c r="C529" s="286" t="s">
        <v>798</v>
      </c>
      <c r="D529" s="286" t="s">
        <v>488</v>
      </c>
      <c r="E529" s="287" t="s">
        <v>2468</v>
      </c>
      <c r="F529" s="288" t="s">
        <v>2469</v>
      </c>
      <c r="G529" s="289" t="s">
        <v>556</v>
      </c>
      <c r="H529" s="290">
        <v>2</v>
      </c>
      <c r="I529" s="291"/>
      <c r="J529" s="292">
        <f>ROUND(I529*H529,2)</f>
        <v>0</v>
      </c>
      <c r="K529" s="293"/>
      <c r="L529" s="294"/>
      <c r="M529" s="295" t="s">
        <v>1</v>
      </c>
      <c r="N529" s="296" t="s">
        <v>39</v>
      </c>
      <c r="O529" s="92"/>
      <c r="P529" s="238">
        <f>O529*H529</f>
        <v>0</v>
      </c>
      <c r="Q529" s="238">
        <v>0.0025000000000000001</v>
      </c>
      <c r="R529" s="238">
        <f>Q529*H529</f>
        <v>0.0050000000000000001</v>
      </c>
      <c r="S529" s="238">
        <v>0</v>
      </c>
      <c r="T529" s="239">
        <f>S529*H529</f>
        <v>0</v>
      </c>
      <c r="U529" s="39"/>
      <c r="V529" s="39"/>
      <c r="W529" s="39"/>
      <c r="X529" s="39"/>
      <c r="Y529" s="39"/>
      <c r="Z529" s="39"/>
      <c r="AA529" s="39"/>
      <c r="AB529" s="39"/>
      <c r="AC529" s="39"/>
      <c r="AD529" s="39"/>
      <c r="AE529" s="39"/>
      <c r="AR529" s="240" t="s">
        <v>222</v>
      </c>
      <c r="AT529" s="240" t="s">
        <v>488</v>
      </c>
      <c r="AU529" s="240" t="s">
        <v>83</v>
      </c>
      <c r="AY529" s="18" t="s">
        <v>164</v>
      </c>
      <c r="BE529" s="241">
        <f>IF(N529="základní",J529,0)</f>
        <v>0</v>
      </c>
      <c r="BF529" s="241">
        <f>IF(N529="snížená",J529,0)</f>
        <v>0</v>
      </c>
      <c r="BG529" s="241">
        <f>IF(N529="zákl. přenesená",J529,0)</f>
        <v>0</v>
      </c>
      <c r="BH529" s="241">
        <f>IF(N529="sníž. přenesená",J529,0)</f>
        <v>0</v>
      </c>
      <c r="BI529" s="241">
        <f>IF(N529="nulová",J529,0)</f>
        <v>0</v>
      </c>
      <c r="BJ529" s="18" t="s">
        <v>81</v>
      </c>
      <c r="BK529" s="241">
        <f>ROUND(I529*H529,2)</f>
        <v>0</v>
      </c>
      <c r="BL529" s="18" t="s">
        <v>170</v>
      </c>
      <c r="BM529" s="240" t="s">
        <v>2470</v>
      </c>
    </row>
    <row r="530" s="13" customFormat="1">
      <c r="A530" s="13"/>
      <c r="B530" s="242"/>
      <c r="C530" s="243"/>
      <c r="D530" s="244" t="s">
        <v>172</v>
      </c>
      <c r="E530" s="245" t="s">
        <v>1</v>
      </c>
      <c r="F530" s="246" t="s">
        <v>83</v>
      </c>
      <c r="G530" s="243"/>
      <c r="H530" s="247">
        <v>2</v>
      </c>
      <c r="I530" s="248"/>
      <c r="J530" s="243"/>
      <c r="K530" s="243"/>
      <c r="L530" s="249"/>
      <c r="M530" s="250"/>
      <c r="N530" s="251"/>
      <c r="O530" s="251"/>
      <c r="P530" s="251"/>
      <c r="Q530" s="251"/>
      <c r="R530" s="251"/>
      <c r="S530" s="251"/>
      <c r="T530" s="252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T530" s="253" t="s">
        <v>172</v>
      </c>
      <c r="AU530" s="253" t="s">
        <v>83</v>
      </c>
      <c r="AV530" s="13" t="s">
        <v>83</v>
      </c>
      <c r="AW530" s="13" t="s">
        <v>31</v>
      </c>
      <c r="AX530" s="13" t="s">
        <v>81</v>
      </c>
      <c r="AY530" s="253" t="s">
        <v>164</v>
      </c>
    </row>
    <row r="531" s="2" customFormat="1" ht="24.15" customHeight="1">
      <c r="A531" s="39"/>
      <c r="B531" s="40"/>
      <c r="C531" s="228" t="s">
        <v>802</v>
      </c>
      <c r="D531" s="228" t="s">
        <v>166</v>
      </c>
      <c r="E531" s="229" t="s">
        <v>855</v>
      </c>
      <c r="F531" s="230" t="s">
        <v>856</v>
      </c>
      <c r="G531" s="231" t="s">
        <v>556</v>
      </c>
      <c r="H531" s="232">
        <v>2</v>
      </c>
      <c r="I531" s="233"/>
      <c r="J531" s="234">
        <f>ROUND(I531*H531,2)</f>
        <v>0</v>
      </c>
      <c r="K531" s="235"/>
      <c r="L531" s="45"/>
      <c r="M531" s="236" t="s">
        <v>1</v>
      </c>
      <c r="N531" s="237" t="s">
        <v>39</v>
      </c>
      <c r="O531" s="92"/>
      <c r="P531" s="238">
        <f>O531*H531</f>
        <v>0</v>
      </c>
      <c r="Q531" s="238">
        <v>0</v>
      </c>
      <c r="R531" s="238">
        <f>Q531*H531</f>
        <v>0</v>
      </c>
      <c r="S531" s="238">
        <v>0</v>
      </c>
      <c r="T531" s="239">
        <f>S531*H531</f>
        <v>0</v>
      </c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R531" s="240" t="s">
        <v>170</v>
      </c>
      <c r="AT531" s="240" t="s">
        <v>166</v>
      </c>
      <c r="AU531" s="240" t="s">
        <v>83</v>
      </c>
      <c r="AY531" s="18" t="s">
        <v>164</v>
      </c>
      <c r="BE531" s="241">
        <f>IF(N531="základní",J531,0)</f>
        <v>0</v>
      </c>
      <c r="BF531" s="241">
        <f>IF(N531="snížená",J531,0)</f>
        <v>0</v>
      </c>
      <c r="BG531" s="241">
        <f>IF(N531="zákl. přenesená",J531,0)</f>
        <v>0</v>
      </c>
      <c r="BH531" s="241">
        <f>IF(N531="sníž. přenesená",J531,0)</f>
        <v>0</v>
      </c>
      <c r="BI531" s="241">
        <f>IF(N531="nulová",J531,0)</f>
        <v>0</v>
      </c>
      <c r="BJ531" s="18" t="s">
        <v>81</v>
      </c>
      <c r="BK531" s="241">
        <f>ROUND(I531*H531,2)</f>
        <v>0</v>
      </c>
      <c r="BL531" s="18" t="s">
        <v>170</v>
      </c>
      <c r="BM531" s="240" t="s">
        <v>2471</v>
      </c>
    </row>
    <row r="532" s="13" customFormat="1">
      <c r="A532" s="13"/>
      <c r="B532" s="242"/>
      <c r="C532" s="243"/>
      <c r="D532" s="244" t="s">
        <v>172</v>
      </c>
      <c r="E532" s="245" t="s">
        <v>1</v>
      </c>
      <c r="F532" s="246" t="s">
        <v>83</v>
      </c>
      <c r="G532" s="243"/>
      <c r="H532" s="247">
        <v>2</v>
      </c>
      <c r="I532" s="248"/>
      <c r="J532" s="243"/>
      <c r="K532" s="243"/>
      <c r="L532" s="249"/>
      <c r="M532" s="250"/>
      <c r="N532" s="251"/>
      <c r="O532" s="251"/>
      <c r="P532" s="251"/>
      <c r="Q532" s="251"/>
      <c r="R532" s="251"/>
      <c r="S532" s="251"/>
      <c r="T532" s="252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T532" s="253" t="s">
        <v>172</v>
      </c>
      <c r="AU532" s="253" t="s">
        <v>83</v>
      </c>
      <c r="AV532" s="13" t="s">
        <v>83</v>
      </c>
      <c r="AW532" s="13" t="s">
        <v>31</v>
      </c>
      <c r="AX532" s="13" t="s">
        <v>81</v>
      </c>
      <c r="AY532" s="253" t="s">
        <v>164</v>
      </c>
    </row>
    <row r="533" s="2" customFormat="1" ht="16.5" customHeight="1">
      <c r="A533" s="39"/>
      <c r="B533" s="40"/>
      <c r="C533" s="228" t="s">
        <v>807</v>
      </c>
      <c r="D533" s="228" t="s">
        <v>166</v>
      </c>
      <c r="E533" s="229" t="s">
        <v>2472</v>
      </c>
      <c r="F533" s="230" t="s">
        <v>2473</v>
      </c>
      <c r="G533" s="231" t="s">
        <v>240</v>
      </c>
      <c r="H533" s="232">
        <v>161.90000000000001</v>
      </c>
      <c r="I533" s="233"/>
      <c r="J533" s="234">
        <f>ROUND(I533*H533,2)</f>
        <v>0</v>
      </c>
      <c r="K533" s="235"/>
      <c r="L533" s="45"/>
      <c r="M533" s="236" t="s">
        <v>1</v>
      </c>
      <c r="N533" s="237" t="s">
        <v>39</v>
      </c>
      <c r="O533" s="92"/>
      <c r="P533" s="238">
        <f>O533*H533</f>
        <v>0</v>
      </c>
      <c r="Q533" s="238">
        <v>0.00020000000000000001</v>
      </c>
      <c r="R533" s="238">
        <f>Q533*H533</f>
        <v>0.032380000000000006</v>
      </c>
      <c r="S533" s="238">
        <v>0</v>
      </c>
      <c r="T533" s="239">
        <f>S533*H533</f>
        <v>0</v>
      </c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R533" s="240" t="s">
        <v>170</v>
      </c>
      <c r="AT533" s="240" t="s">
        <v>166</v>
      </c>
      <c r="AU533" s="240" t="s">
        <v>83</v>
      </c>
      <c r="AY533" s="18" t="s">
        <v>164</v>
      </c>
      <c r="BE533" s="241">
        <f>IF(N533="základní",J533,0)</f>
        <v>0</v>
      </c>
      <c r="BF533" s="241">
        <f>IF(N533="snížená",J533,0)</f>
        <v>0</v>
      </c>
      <c r="BG533" s="241">
        <f>IF(N533="zákl. přenesená",J533,0)</f>
        <v>0</v>
      </c>
      <c r="BH533" s="241">
        <f>IF(N533="sníž. přenesená",J533,0)</f>
        <v>0</v>
      </c>
      <c r="BI533" s="241">
        <f>IF(N533="nulová",J533,0)</f>
        <v>0</v>
      </c>
      <c r="BJ533" s="18" t="s">
        <v>81</v>
      </c>
      <c r="BK533" s="241">
        <f>ROUND(I533*H533,2)</f>
        <v>0</v>
      </c>
      <c r="BL533" s="18" t="s">
        <v>170</v>
      </c>
      <c r="BM533" s="240" t="s">
        <v>2474</v>
      </c>
    </row>
    <row r="534" s="13" customFormat="1">
      <c r="A534" s="13"/>
      <c r="B534" s="242"/>
      <c r="C534" s="243"/>
      <c r="D534" s="244" t="s">
        <v>172</v>
      </c>
      <c r="E534" s="245" t="s">
        <v>1</v>
      </c>
      <c r="F534" s="246" t="s">
        <v>2369</v>
      </c>
      <c r="G534" s="243"/>
      <c r="H534" s="247">
        <v>161.90000000000001</v>
      </c>
      <c r="I534" s="248"/>
      <c r="J534" s="243"/>
      <c r="K534" s="243"/>
      <c r="L534" s="249"/>
      <c r="M534" s="250"/>
      <c r="N534" s="251"/>
      <c r="O534" s="251"/>
      <c r="P534" s="251"/>
      <c r="Q534" s="251"/>
      <c r="R534" s="251"/>
      <c r="S534" s="251"/>
      <c r="T534" s="252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T534" s="253" t="s">
        <v>172</v>
      </c>
      <c r="AU534" s="253" t="s">
        <v>83</v>
      </c>
      <c r="AV534" s="13" t="s">
        <v>83</v>
      </c>
      <c r="AW534" s="13" t="s">
        <v>31</v>
      </c>
      <c r="AX534" s="13" t="s">
        <v>81</v>
      </c>
      <c r="AY534" s="253" t="s">
        <v>164</v>
      </c>
    </row>
    <row r="535" s="2" customFormat="1" ht="24.15" customHeight="1">
      <c r="A535" s="39"/>
      <c r="B535" s="40"/>
      <c r="C535" s="228" t="s">
        <v>811</v>
      </c>
      <c r="D535" s="228" t="s">
        <v>166</v>
      </c>
      <c r="E535" s="229" t="s">
        <v>1450</v>
      </c>
      <c r="F535" s="230" t="s">
        <v>1451</v>
      </c>
      <c r="G535" s="231" t="s">
        <v>240</v>
      </c>
      <c r="H535" s="232">
        <v>161.90000000000001</v>
      </c>
      <c r="I535" s="233"/>
      <c r="J535" s="234">
        <f>ROUND(I535*H535,2)</f>
        <v>0</v>
      </c>
      <c r="K535" s="235"/>
      <c r="L535" s="45"/>
      <c r="M535" s="236" t="s">
        <v>1</v>
      </c>
      <c r="N535" s="237" t="s">
        <v>39</v>
      </c>
      <c r="O535" s="92"/>
      <c r="P535" s="238">
        <f>O535*H535</f>
        <v>0</v>
      </c>
      <c r="Q535" s="238">
        <v>6.9999999999999994E-05</v>
      </c>
      <c r="R535" s="238">
        <f>Q535*H535</f>
        <v>0.011332999999999999</v>
      </c>
      <c r="S535" s="238">
        <v>0</v>
      </c>
      <c r="T535" s="239">
        <f>S535*H535</f>
        <v>0</v>
      </c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R535" s="240" t="s">
        <v>170</v>
      </c>
      <c r="AT535" s="240" t="s">
        <v>166</v>
      </c>
      <c r="AU535" s="240" t="s">
        <v>83</v>
      </c>
      <c r="AY535" s="18" t="s">
        <v>164</v>
      </c>
      <c r="BE535" s="241">
        <f>IF(N535="základní",J535,0)</f>
        <v>0</v>
      </c>
      <c r="BF535" s="241">
        <f>IF(N535="snížená",J535,0)</f>
        <v>0</v>
      </c>
      <c r="BG535" s="241">
        <f>IF(N535="zákl. přenesená",J535,0)</f>
        <v>0</v>
      </c>
      <c r="BH535" s="241">
        <f>IF(N535="sníž. přenesená",J535,0)</f>
        <v>0</v>
      </c>
      <c r="BI535" s="241">
        <f>IF(N535="nulová",J535,0)</f>
        <v>0</v>
      </c>
      <c r="BJ535" s="18" t="s">
        <v>81</v>
      </c>
      <c r="BK535" s="241">
        <f>ROUND(I535*H535,2)</f>
        <v>0</v>
      </c>
      <c r="BL535" s="18" t="s">
        <v>170</v>
      </c>
      <c r="BM535" s="240" t="s">
        <v>2475</v>
      </c>
    </row>
    <row r="536" s="13" customFormat="1">
      <c r="A536" s="13"/>
      <c r="B536" s="242"/>
      <c r="C536" s="243"/>
      <c r="D536" s="244" t="s">
        <v>172</v>
      </c>
      <c r="E536" s="245" t="s">
        <v>1</v>
      </c>
      <c r="F536" s="246" t="s">
        <v>2369</v>
      </c>
      <c r="G536" s="243"/>
      <c r="H536" s="247">
        <v>161.90000000000001</v>
      </c>
      <c r="I536" s="248"/>
      <c r="J536" s="243"/>
      <c r="K536" s="243"/>
      <c r="L536" s="249"/>
      <c r="M536" s="250"/>
      <c r="N536" s="251"/>
      <c r="O536" s="251"/>
      <c r="P536" s="251"/>
      <c r="Q536" s="251"/>
      <c r="R536" s="251"/>
      <c r="S536" s="251"/>
      <c r="T536" s="252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T536" s="253" t="s">
        <v>172</v>
      </c>
      <c r="AU536" s="253" t="s">
        <v>83</v>
      </c>
      <c r="AV536" s="13" t="s">
        <v>83</v>
      </c>
      <c r="AW536" s="13" t="s">
        <v>31</v>
      </c>
      <c r="AX536" s="13" t="s">
        <v>81</v>
      </c>
      <c r="AY536" s="253" t="s">
        <v>164</v>
      </c>
    </row>
    <row r="537" s="2" customFormat="1" ht="24.15" customHeight="1">
      <c r="A537" s="39"/>
      <c r="B537" s="40"/>
      <c r="C537" s="286" t="s">
        <v>816</v>
      </c>
      <c r="D537" s="286" t="s">
        <v>488</v>
      </c>
      <c r="E537" s="287" t="s">
        <v>2476</v>
      </c>
      <c r="F537" s="288" t="s">
        <v>1479</v>
      </c>
      <c r="G537" s="289" t="s">
        <v>888</v>
      </c>
      <c r="H537" s="290">
        <v>1</v>
      </c>
      <c r="I537" s="291"/>
      <c r="J537" s="292">
        <f>ROUND(I537*H537,2)</f>
        <v>0</v>
      </c>
      <c r="K537" s="293"/>
      <c r="L537" s="294"/>
      <c r="M537" s="295" t="s">
        <v>1</v>
      </c>
      <c r="N537" s="296" t="s">
        <v>39</v>
      </c>
      <c r="O537" s="92"/>
      <c r="P537" s="238">
        <f>O537*H537</f>
        <v>0</v>
      </c>
      <c r="Q537" s="238">
        <v>0.0030000000000000001</v>
      </c>
      <c r="R537" s="238">
        <f>Q537*H537</f>
        <v>0.0030000000000000001</v>
      </c>
      <c r="S537" s="238">
        <v>0</v>
      </c>
      <c r="T537" s="239">
        <f>S537*H537</f>
        <v>0</v>
      </c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R537" s="240" t="s">
        <v>222</v>
      </c>
      <c r="AT537" s="240" t="s">
        <v>488</v>
      </c>
      <c r="AU537" s="240" t="s">
        <v>83</v>
      </c>
      <c r="AY537" s="18" t="s">
        <v>164</v>
      </c>
      <c r="BE537" s="241">
        <f>IF(N537="základní",J537,0)</f>
        <v>0</v>
      </c>
      <c r="BF537" s="241">
        <f>IF(N537="snížená",J537,0)</f>
        <v>0</v>
      </c>
      <c r="BG537" s="241">
        <f>IF(N537="zákl. přenesená",J537,0)</f>
        <v>0</v>
      </c>
      <c r="BH537" s="241">
        <f>IF(N537="sníž. přenesená",J537,0)</f>
        <v>0</v>
      </c>
      <c r="BI537" s="241">
        <f>IF(N537="nulová",J537,0)</f>
        <v>0</v>
      </c>
      <c r="BJ537" s="18" t="s">
        <v>81</v>
      </c>
      <c r="BK537" s="241">
        <f>ROUND(I537*H537,2)</f>
        <v>0</v>
      </c>
      <c r="BL537" s="18" t="s">
        <v>170</v>
      </c>
      <c r="BM537" s="240" t="s">
        <v>2477</v>
      </c>
    </row>
    <row r="538" s="13" customFormat="1">
      <c r="A538" s="13"/>
      <c r="B538" s="242"/>
      <c r="C538" s="243"/>
      <c r="D538" s="244" t="s">
        <v>172</v>
      </c>
      <c r="E538" s="245" t="s">
        <v>1</v>
      </c>
      <c r="F538" s="246" t="s">
        <v>81</v>
      </c>
      <c r="G538" s="243"/>
      <c r="H538" s="247">
        <v>1</v>
      </c>
      <c r="I538" s="248"/>
      <c r="J538" s="243"/>
      <c r="K538" s="243"/>
      <c r="L538" s="249"/>
      <c r="M538" s="250"/>
      <c r="N538" s="251"/>
      <c r="O538" s="251"/>
      <c r="P538" s="251"/>
      <c r="Q538" s="251"/>
      <c r="R538" s="251"/>
      <c r="S538" s="251"/>
      <c r="T538" s="252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T538" s="253" t="s">
        <v>172</v>
      </c>
      <c r="AU538" s="253" t="s">
        <v>83</v>
      </c>
      <c r="AV538" s="13" t="s">
        <v>83</v>
      </c>
      <c r="AW538" s="13" t="s">
        <v>31</v>
      </c>
      <c r="AX538" s="13" t="s">
        <v>81</v>
      </c>
      <c r="AY538" s="253" t="s">
        <v>164</v>
      </c>
    </row>
    <row r="539" s="12" customFormat="1" ht="22.8" customHeight="1">
      <c r="A539" s="12"/>
      <c r="B539" s="212"/>
      <c r="C539" s="213"/>
      <c r="D539" s="214" t="s">
        <v>73</v>
      </c>
      <c r="E539" s="226" t="s">
        <v>230</v>
      </c>
      <c r="F539" s="226" t="s">
        <v>890</v>
      </c>
      <c r="G539" s="213"/>
      <c r="H539" s="213"/>
      <c r="I539" s="216"/>
      <c r="J539" s="227">
        <f>BK539</f>
        <v>0</v>
      </c>
      <c r="K539" s="213"/>
      <c r="L539" s="218"/>
      <c r="M539" s="219"/>
      <c r="N539" s="220"/>
      <c r="O539" s="220"/>
      <c r="P539" s="221">
        <f>SUM(P540:P551)</f>
        <v>0</v>
      </c>
      <c r="Q539" s="220"/>
      <c r="R539" s="221">
        <f>SUM(R540:R551)</f>
        <v>25.885864999999999</v>
      </c>
      <c r="S539" s="220"/>
      <c r="T539" s="222">
        <f>SUM(T540:T551)</f>
        <v>0</v>
      </c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R539" s="223" t="s">
        <v>81</v>
      </c>
      <c r="AT539" s="224" t="s">
        <v>73</v>
      </c>
      <c r="AU539" s="224" t="s">
        <v>81</v>
      </c>
      <c r="AY539" s="223" t="s">
        <v>164</v>
      </c>
      <c r="BK539" s="225">
        <f>SUM(BK540:BK551)</f>
        <v>0</v>
      </c>
    </row>
    <row r="540" s="2" customFormat="1" ht="24.15" customHeight="1">
      <c r="A540" s="39"/>
      <c r="B540" s="40"/>
      <c r="C540" s="228" t="s">
        <v>820</v>
      </c>
      <c r="D540" s="228" t="s">
        <v>166</v>
      </c>
      <c r="E540" s="229" t="s">
        <v>905</v>
      </c>
      <c r="F540" s="230" t="s">
        <v>906</v>
      </c>
      <c r="G540" s="231" t="s">
        <v>240</v>
      </c>
      <c r="H540" s="232">
        <v>132.5</v>
      </c>
      <c r="I540" s="233"/>
      <c r="J540" s="234">
        <f>ROUND(I540*H540,2)</f>
        <v>0</v>
      </c>
      <c r="K540" s="235"/>
      <c r="L540" s="45"/>
      <c r="M540" s="236" t="s">
        <v>1</v>
      </c>
      <c r="N540" s="237" t="s">
        <v>39</v>
      </c>
      <c r="O540" s="92"/>
      <c r="P540" s="238">
        <f>O540*H540</f>
        <v>0</v>
      </c>
      <c r="Q540" s="238">
        <v>1.0000000000000001E-05</v>
      </c>
      <c r="R540" s="238">
        <f>Q540*H540</f>
        <v>0.001325</v>
      </c>
      <c r="S540" s="238">
        <v>0</v>
      </c>
      <c r="T540" s="239">
        <f>S540*H540</f>
        <v>0</v>
      </c>
      <c r="U540" s="39"/>
      <c r="V540" s="39"/>
      <c r="W540" s="39"/>
      <c r="X540" s="39"/>
      <c r="Y540" s="39"/>
      <c r="Z540" s="39"/>
      <c r="AA540" s="39"/>
      <c r="AB540" s="39"/>
      <c r="AC540" s="39"/>
      <c r="AD540" s="39"/>
      <c r="AE540" s="39"/>
      <c r="AR540" s="240" t="s">
        <v>170</v>
      </c>
      <c r="AT540" s="240" t="s">
        <v>166</v>
      </c>
      <c r="AU540" s="240" t="s">
        <v>83</v>
      </c>
      <c r="AY540" s="18" t="s">
        <v>164</v>
      </c>
      <c r="BE540" s="241">
        <f>IF(N540="základní",J540,0)</f>
        <v>0</v>
      </c>
      <c r="BF540" s="241">
        <f>IF(N540="snížená",J540,0)</f>
        <v>0</v>
      </c>
      <c r="BG540" s="241">
        <f>IF(N540="zákl. přenesená",J540,0)</f>
        <v>0</v>
      </c>
      <c r="BH540" s="241">
        <f>IF(N540="sníž. přenesená",J540,0)</f>
        <v>0</v>
      </c>
      <c r="BI540" s="241">
        <f>IF(N540="nulová",J540,0)</f>
        <v>0</v>
      </c>
      <c r="BJ540" s="18" t="s">
        <v>81</v>
      </c>
      <c r="BK540" s="241">
        <f>ROUND(I540*H540,2)</f>
        <v>0</v>
      </c>
      <c r="BL540" s="18" t="s">
        <v>170</v>
      </c>
      <c r="BM540" s="240" t="s">
        <v>2478</v>
      </c>
    </row>
    <row r="541" s="14" customFormat="1">
      <c r="A541" s="14"/>
      <c r="B541" s="254"/>
      <c r="C541" s="255"/>
      <c r="D541" s="244" t="s">
        <v>172</v>
      </c>
      <c r="E541" s="256" t="s">
        <v>1</v>
      </c>
      <c r="F541" s="257" t="s">
        <v>208</v>
      </c>
      <c r="G541" s="255"/>
      <c r="H541" s="256" t="s">
        <v>1</v>
      </c>
      <c r="I541" s="258"/>
      <c r="J541" s="255"/>
      <c r="K541" s="255"/>
      <c r="L541" s="259"/>
      <c r="M541" s="260"/>
      <c r="N541" s="261"/>
      <c r="O541" s="261"/>
      <c r="P541" s="261"/>
      <c r="Q541" s="261"/>
      <c r="R541" s="261"/>
      <c r="S541" s="261"/>
      <c r="T541" s="262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63" t="s">
        <v>172</v>
      </c>
      <c r="AU541" s="263" t="s">
        <v>83</v>
      </c>
      <c r="AV541" s="14" t="s">
        <v>81</v>
      </c>
      <c r="AW541" s="14" t="s">
        <v>31</v>
      </c>
      <c r="AX541" s="14" t="s">
        <v>12</v>
      </c>
      <c r="AY541" s="263" t="s">
        <v>164</v>
      </c>
    </row>
    <row r="542" s="14" customFormat="1">
      <c r="A542" s="14"/>
      <c r="B542" s="254"/>
      <c r="C542" s="255"/>
      <c r="D542" s="244" t="s">
        <v>172</v>
      </c>
      <c r="E542" s="256" t="s">
        <v>1</v>
      </c>
      <c r="F542" s="257" t="s">
        <v>2479</v>
      </c>
      <c r="G542" s="255"/>
      <c r="H542" s="256" t="s">
        <v>1</v>
      </c>
      <c r="I542" s="258"/>
      <c r="J542" s="255"/>
      <c r="K542" s="255"/>
      <c r="L542" s="259"/>
      <c r="M542" s="260"/>
      <c r="N542" s="261"/>
      <c r="O542" s="261"/>
      <c r="P542" s="261"/>
      <c r="Q542" s="261"/>
      <c r="R542" s="261"/>
      <c r="S542" s="261"/>
      <c r="T542" s="262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63" t="s">
        <v>172</v>
      </c>
      <c r="AU542" s="263" t="s">
        <v>83</v>
      </c>
      <c r="AV542" s="14" t="s">
        <v>81</v>
      </c>
      <c r="AW542" s="14" t="s">
        <v>31</v>
      </c>
      <c r="AX542" s="14" t="s">
        <v>12</v>
      </c>
      <c r="AY542" s="263" t="s">
        <v>164</v>
      </c>
    </row>
    <row r="543" s="13" customFormat="1">
      <c r="A543" s="13"/>
      <c r="B543" s="242"/>
      <c r="C543" s="243"/>
      <c r="D543" s="244" t="s">
        <v>172</v>
      </c>
      <c r="E543" s="245" t="s">
        <v>1</v>
      </c>
      <c r="F543" s="246" t="s">
        <v>2480</v>
      </c>
      <c r="G543" s="243"/>
      <c r="H543" s="247">
        <v>132.5</v>
      </c>
      <c r="I543" s="248"/>
      <c r="J543" s="243"/>
      <c r="K543" s="243"/>
      <c r="L543" s="249"/>
      <c r="M543" s="250"/>
      <c r="N543" s="251"/>
      <c r="O543" s="251"/>
      <c r="P543" s="251"/>
      <c r="Q543" s="251"/>
      <c r="R543" s="251"/>
      <c r="S543" s="251"/>
      <c r="T543" s="252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T543" s="253" t="s">
        <v>172</v>
      </c>
      <c r="AU543" s="253" t="s">
        <v>83</v>
      </c>
      <c r="AV543" s="13" t="s">
        <v>83</v>
      </c>
      <c r="AW543" s="13" t="s">
        <v>31</v>
      </c>
      <c r="AX543" s="13" t="s">
        <v>12</v>
      </c>
      <c r="AY543" s="253" t="s">
        <v>164</v>
      </c>
    </row>
    <row r="544" s="15" customFormat="1">
      <c r="A544" s="15"/>
      <c r="B544" s="264"/>
      <c r="C544" s="265"/>
      <c r="D544" s="244" t="s">
        <v>172</v>
      </c>
      <c r="E544" s="266" t="s">
        <v>1</v>
      </c>
      <c r="F544" s="267" t="s">
        <v>180</v>
      </c>
      <c r="G544" s="265"/>
      <c r="H544" s="268">
        <v>132.5</v>
      </c>
      <c r="I544" s="269"/>
      <c r="J544" s="265"/>
      <c r="K544" s="265"/>
      <c r="L544" s="270"/>
      <c r="M544" s="271"/>
      <c r="N544" s="272"/>
      <c r="O544" s="272"/>
      <c r="P544" s="272"/>
      <c r="Q544" s="272"/>
      <c r="R544" s="272"/>
      <c r="S544" s="272"/>
      <c r="T544" s="273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T544" s="274" t="s">
        <v>172</v>
      </c>
      <c r="AU544" s="274" t="s">
        <v>83</v>
      </c>
      <c r="AV544" s="15" t="s">
        <v>170</v>
      </c>
      <c r="AW544" s="15" t="s">
        <v>31</v>
      </c>
      <c r="AX544" s="15" t="s">
        <v>81</v>
      </c>
      <c r="AY544" s="274" t="s">
        <v>164</v>
      </c>
    </row>
    <row r="545" s="2" customFormat="1" ht="24.15" customHeight="1">
      <c r="A545" s="39"/>
      <c r="B545" s="40"/>
      <c r="C545" s="228" t="s">
        <v>825</v>
      </c>
      <c r="D545" s="228" t="s">
        <v>166</v>
      </c>
      <c r="E545" s="229" t="s">
        <v>913</v>
      </c>
      <c r="F545" s="230" t="s">
        <v>914</v>
      </c>
      <c r="G545" s="231" t="s">
        <v>240</v>
      </c>
      <c r="H545" s="232">
        <v>132.5</v>
      </c>
      <c r="I545" s="233"/>
      <c r="J545" s="234">
        <f>ROUND(I545*H545,2)</f>
        <v>0</v>
      </c>
      <c r="K545" s="235"/>
      <c r="L545" s="45"/>
      <c r="M545" s="236" t="s">
        <v>1</v>
      </c>
      <c r="N545" s="237" t="s">
        <v>39</v>
      </c>
      <c r="O545" s="92"/>
      <c r="P545" s="238">
        <f>O545*H545</f>
        <v>0</v>
      </c>
      <c r="Q545" s="238">
        <v>0.00012</v>
      </c>
      <c r="R545" s="238">
        <f>Q545*H545</f>
        <v>0.015900000000000001</v>
      </c>
      <c r="S545" s="238">
        <v>0</v>
      </c>
      <c r="T545" s="239">
        <f>S545*H545</f>
        <v>0</v>
      </c>
      <c r="U545" s="39"/>
      <c r="V545" s="39"/>
      <c r="W545" s="39"/>
      <c r="X545" s="39"/>
      <c r="Y545" s="39"/>
      <c r="Z545" s="39"/>
      <c r="AA545" s="39"/>
      <c r="AB545" s="39"/>
      <c r="AC545" s="39"/>
      <c r="AD545" s="39"/>
      <c r="AE545" s="39"/>
      <c r="AR545" s="240" t="s">
        <v>170</v>
      </c>
      <c r="AT545" s="240" t="s">
        <v>166</v>
      </c>
      <c r="AU545" s="240" t="s">
        <v>83</v>
      </c>
      <c r="AY545" s="18" t="s">
        <v>164</v>
      </c>
      <c r="BE545" s="241">
        <f>IF(N545="základní",J545,0)</f>
        <v>0</v>
      </c>
      <c r="BF545" s="241">
        <f>IF(N545="snížená",J545,0)</f>
        <v>0</v>
      </c>
      <c r="BG545" s="241">
        <f>IF(N545="zákl. přenesená",J545,0)</f>
        <v>0</v>
      </c>
      <c r="BH545" s="241">
        <f>IF(N545="sníž. přenesená",J545,0)</f>
        <v>0</v>
      </c>
      <c r="BI545" s="241">
        <f>IF(N545="nulová",J545,0)</f>
        <v>0</v>
      </c>
      <c r="BJ545" s="18" t="s">
        <v>81</v>
      </c>
      <c r="BK545" s="241">
        <f>ROUND(I545*H545,2)</f>
        <v>0</v>
      </c>
      <c r="BL545" s="18" t="s">
        <v>170</v>
      </c>
      <c r="BM545" s="240" t="s">
        <v>2481</v>
      </c>
    </row>
    <row r="546" s="14" customFormat="1">
      <c r="A546" s="14"/>
      <c r="B546" s="254"/>
      <c r="C546" s="255"/>
      <c r="D546" s="244" t="s">
        <v>172</v>
      </c>
      <c r="E546" s="256" t="s">
        <v>1</v>
      </c>
      <c r="F546" s="257" t="s">
        <v>208</v>
      </c>
      <c r="G546" s="255"/>
      <c r="H546" s="256" t="s">
        <v>1</v>
      </c>
      <c r="I546" s="258"/>
      <c r="J546" s="255"/>
      <c r="K546" s="255"/>
      <c r="L546" s="259"/>
      <c r="M546" s="260"/>
      <c r="N546" s="261"/>
      <c r="O546" s="261"/>
      <c r="P546" s="261"/>
      <c r="Q546" s="261"/>
      <c r="R546" s="261"/>
      <c r="S546" s="261"/>
      <c r="T546" s="262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63" t="s">
        <v>172</v>
      </c>
      <c r="AU546" s="263" t="s">
        <v>83</v>
      </c>
      <c r="AV546" s="14" t="s">
        <v>81</v>
      </c>
      <c r="AW546" s="14" t="s">
        <v>31</v>
      </c>
      <c r="AX546" s="14" t="s">
        <v>12</v>
      </c>
      <c r="AY546" s="263" t="s">
        <v>164</v>
      </c>
    </row>
    <row r="547" s="14" customFormat="1">
      <c r="A547" s="14"/>
      <c r="B547" s="254"/>
      <c r="C547" s="255"/>
      <c r="D547" s="244" t="s">
        <v>172</v>
      </c>
      <c r="E547" s="256" t="s">
        <v>1</v>
      </c>
      <c r="F547" s="257" t="s">
        <v>2479</v>
      </c>
      <c r="G547" s="255"/>
      <c r="H547" s="256" t="s">
        <v>1</v>
      </c>
      <c r="I547" s="258"/>
      <c r="J547" s="255"/>
      <c r="K547" s="255"/>
      <c r="L547" s="259"/>
      <c r="M547" s="260"/>
      <c r="N547" s="261"/>
      <c r="O547" s="261"/>
      <c r="P547" s="261"/>
      <c r="Q547" s="261"/>
      <c r="R547" s="261"/>
      <c r="S547" s="261"/>
      <c r="T547" s="262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63" t="s">
        <v>172</v>
      </c>
      <c r="AU547" s="263" t="s">
        <v>83</v>
      </c>
      <c r="AV547" s="14" t="s">
        <v>81</v>
      </c>
      <c r="AW547" s="14" t="s">
        <v>31</v>
      </c>
      <c r="AX547" s="14" t="s">
        <v>12</v>
      </c>
      <c r="AY547" s="263" t="s">
        <v>164</v>
      </c>
    </row>
    <row r="548" s="13" customFormat="1">
      <c r="A548" s="13"/>
      <c r="B548" s="242"/>
      <c r="C548" s="243"/>
      <c r="D548" s="244" t="s">
        <v>172</v>
      </c>
      <c r="E548" s="245" t="s">
        <v>1</v>
      </c>
      <c r="F548" s="246" t="s">
        <v>2480</v>
      </c>
      <c r="G548" s="243"/>
      <c r="H548" s="247">
        <v>132.5</v>
      </c>
      <c r="I548" s="248"/>
      <c r="J548" s="243"/>
      <c r="K548" s="243"/>
      <c r="L548" s="249"/>
      <c r="M548" s="250"/>
      <c r="N548" s="251"/>
      <c r="O548" s="251"/>
      <c r="P548" s="251"/>
      <c r="Q548" s="251"/>
      <c r="R548" s="251"/>
      <c r="S548" s="251"/>
      <c r="T548" s="252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T548" s="253" t="s">
        <v>172</v>
      </c>
      <c r="AU548" s="253" t="s">
        <v>83</v>
      </c>
      <c r="AV548" s="13" t="s">
        <v>83</v>
      </c>
      <c r="AW548" s="13" t="s">
        <v>31</v>
      </c>
      <c r="AX548" s="13" t="s">
        <v>12</v>
      </c>
      <c r="AY548" s="253" t="s">
        <v>164</v>
      </c>
    </row>
    <row r="549" s="15" customFormat="1">
      <c r="A549" s="15"/>
      <c r="B549" s="264"/>
      <c r="C549" s="265"/>
      <c r="D549" s="244" t="s">
        <v>172</v>
      </c>
      <c r="E549" s="266" t="s">
        <v>1</v>
      </c>
      <c r="F549" s="267" t="s">
        <v>180</v>
      </c>
      <c r="G549" s="265"/>
      <c r="H549" s="268">
        <v>132.5</v>
      </c>
      <c r="I549" s="269"/>
      <c r="J549" s="265"/>
      <c r="K549" s="265"/>
      <c r="L549" s="270"/>
      <c r="M549" s="271"/>
      <c r="N549" s="272"/>
      <c r="O549" s="272"/>
      <c r="P549" s="272"/>
      <c r="Q549" s="272"/>
      <c r="R549" s="272"/>
      <c r="S549" s="272"/>
      <c r="T549" s="273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T549" s="274" t="s">
        <v>172</v>
      </c>
      <c r="AU549" s="274" t="s">
        <v>83</v>
      </c>
      <c r="AV549" s="15" t="s">
        <v>170</v>
      </c>
      <c r="AW549" s="15" t="s">
        <v>31</v>
      </c>
      <c r="AX549" s="15" t="s">
        <v>81</v>
      </c>
      <c r="AY549" s="274" t="s">
        <v>164</v>
      </c>
    </row>
    <row r="550" s="2" customFormat="1" ht="24.15" customHeight="1">
      <c r="A550" s="39"/>
      <c r="B550" s="40"/>
      <c r="C550" s="228" t="s">
        <v>829</v>
      </c>
      <c r="D550" s="228" t="s">
        <v>166</v>
      </c>
      <c r="E550" s="229" t="s">
        <v>917</v>
      </c>
      <c r="F550" s="230" t="s">
        <v>1497</v>
      </c>
      <c r="G550" s="231" t="s">
        <v>556</v>
      </c>
      <c r="H550" s="232">
        <v>16</v>
      </c>
      <c r="I550" s="233"/>
      <c r="J550" s="234">
        <f>ROUND(I550*H550,2)</f>
        <v>0</v>
      </c>
      <c r="K550" s="235"/>
      <c r="L550" s="45"/>
      <c r="M550" s="236" t="s">
        <v>1</v>
      </c>
      <c r="N550" s="237" t="s">
        <v>39</v>
      </c>
      <c r="O550" s="92"/>
      <c r="P550" s="238">
        <f>O550*H550</f>
        <v>0</v>
      </c>
      <c r="Q550" s="238">
        <v>1.61679</v>
      </c>
      <c r="R550" s="238">
        <f>Q550*H550</f>
        <v>25.868639999999999</v>
      </c>
      <c r="S550" s="238">
        <v>0</v>
      </c>
      <c r="T550" s="239">
        <f>S550*H550</f>
        <v>0</v>
      </c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R550" s="240" t="s">
        <v>170</v>
      </c>
      <c r="AT550" s="240" t="s">
        <v>166</v>
      </c>
      <c r="AU550" s="240" t="s">
        <v>83</v>
      </c>
      <c r="AY550" s="18" t="s">
        <v>164</v>
      </c>
      <c r="BE550" s="241">
        <f>IF(N550="základní",J550,0)</f>
        <v>0</v>
      </c>
      <c r="BF550" s="241">
        <f>IF(N550="snížená",J550,0)</f>
        <v>0</v>
      </c>
      <c r="BG550" s="241">
        <f>IF(N550="zákl. přenesená",J550,0)</f>
        <v>0</v>
      </c>
      <c r="BH550" s="241">
        <f>IF(N550="sníž. přenesená",J550,0)</f>
        <v>0</v>
      </c>
      <c r="BI550" s="241">
        <f>IF(N550="nulová",J550,0)</f>
        <v>0</v>
      </c>
      <c r="BJ550" s="18" t="s">
        <v>81</v>
      </c>
      <c r="BK550" s="241">
        <f>ROUND(I550*H550,2)</f>
        <v>0</v>
      </c>
      <c r="BL550" s="18" t="s">
        <v>170</v>
      </c>
      <c r="BM550" s="240" t="s">
        <v>2482</v>
      </c>
    </row>
    <row r="551" s="13" customFormat="1">
      <c r="A551" s="13"/>
      <c r="B551" s="242"/>
      <c r="C551" s="243"/>
      <c r="D551" s="244" t="s">
        <v>172</v>
      </c>
      <c r="E551" s="245" t="s">
        <v>1</v>
      </c>
      <c r="F551" s="246" t="s">
        <v>2483</v>
      </c>
      <c r="G551" s="243"/>
      <c r="H551" s="247">
        <v>16</v>
      </c>
      <c r="I551" s="248"/>
      <c r="J551" s="243"/>
      <c r="K551" s="243"/>
      <c r="L551" s="249"/>
      <c r="M551" s="250"/>
      <c r="N551" s="251"/>
      <c r="O551" s="251"/>
      <c r="P551" s="251"/>
      <c r="Q551" s="251"/>
      <c r="R551" s="251"/>
      <c r="S551" s="251"/>
      <c r="T551" s="252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T551" s="253" t="s">
        <v>172</v>
      </c>
      <c r="AU551" s="253" t="s">
        <v>83</v>
      </c>
      <c r="AV551" s="13" t="s">
        <v>83</v>
      </c>
      <c r="AW551" s="13" t="s">
        <v>31</v>
      </c>
      <c r="AX551" s="13" t="s">
        <v>81</v>
      </c>
      <c r="AY551" s="253" t="s">
        <v>164</v>
      </c>
    </row>
    <row r="552" s="12" customFormat="1" ht="22.8" customHeight="1">
      <c r="A552" s="12"/>
      <c r="B552" s="212"/>
      <c r="C552" s="213"/>
      <c r="D552" s="214" t="s">
        <v>73</v>
      </c>
      <c r="E552" s="226" t="s">
        <v>940</v>
      </c>
      <c r="F552" s="226" t="s">
        <v>941</v>
      </c>
      <c r="G552" s="213"/>
      <c r="H552" s="213"/>
      <c r="I552" s="216"/>
      <c r="J552" s="227">
        <f>BK552</f>
        <v>0</v>
      </c>
      <c r="K552" s="213"/>
      <c r="L552" s="218"/>
      <c r="M552" s="219"/>
      <c r="N552" s="220"/>
      <c r="O552" s="220"/>
      <c r="P552" s="221">
        <f>SUM(P553:P562)</f>
        <v>0</v>
      </c>
      <c r="Q552" s="220"/>
      <c r="R552" s="221">
        <f>SUM(R553:R562)</f>
        <v>0</v>
      </c>
      <c r="S552" s="220"/>
      <c r="T552" s="222">
        <f>SUM(T553:T562)</f>
        <v>0</v>
      </c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R552" s="223" t="s">
        <v>81</v>
      </c>
      <c r="AT552" s="224" t="s">
        <v>73</v>
      </c>
      <c r="AU552" s="224" t="s">
        <v>81</v>
      </c>
      <c r="AY552" s="223" t="s">
        <v>164</v>
      </c>
      <c r="BK552" s="225">
        <f>SUM(BK553:BK562)</f>
        <v>0</v>
      </c>
    </row>
    <row r="553" s="2" customFormat="1" ht="24.15" customHeight="1">
      <c r="A553" s="39"/>
      <c r="B553" s="40"/>
      <c r="C553" s="228" t="s">
        <v>834</v>
      </c>
      <c r="D553" s="228" t="s">
        <v>166</v>
      </c>
      <c r="E553" s="229" t="s">
        <v>943</v>
      </c>
      <c r="F553" s="230" t="s">
        <v>944</v>
      </c>
      <c r="G553" s="231" t="s">
        <v>446</v>
      </c>
      <c r="H553" s="232">
        <v>148.56819999999999</v>
      </c>
      <c r="I553" s="233"/>
      <c r="J553" s="234">
        <f>ROUND(I553*H553,2)</f>
        <v>0</v>
      </c>
      <c r="K553" s="235"/>
      <c r="L553" s="45"/>
      <c r="M553" s="236" t="s">
        <v>1</v>
      </c>
      <c r="N553" s="237" t="s">
        <v>39</v>
      </c>
      <c r="O553" s="92"/>
      <c r="P553" s="238">
        <f>O553*H553</f>
        <v>0</v>
      </c>
      <c r="Q553" s="238">
        <v>0</v>
      </c>
      <c r="R553" s="238">
        <f>Q553*H553</f>
        <v>0</v>
      </c>
      <c r="S553" s="238">
        <v>0</v>
      </c>
      <c r="T553" s="239">
        <f>S553*H553</f>
        <v>0</v>
      </c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R553" s="240" t="s">
        <v>170</v>
      </c>
      <c r="AT553" s="240" t="s">
        <v>166</v>
      </c>
      <c r="AU553" s="240" t="s">
        <v>83</v>
      </c>
      <c r="AY553" s="18" t="s">
        <v>164</v>
      </c>
      <c r="BE553" s="241">
        <f>IF(N553="základní",J553,0)</f>
        <v>0</v>
      </c>
      <c r="BF553" s="241">
        <f>IF(N553="snížená",J553,0)</f>
        <v>0</v>
      </c>
      <c r="BG553" s="241">
        <f>IF(N553="zákl. přenesená",J553,0)</f>
        <v>0</v>
      </c>
      <c r="BH553" s="241">
        <f>IF(N553="sníž. přenesená",J553,0)</f>
        <v>0</v>
      </c>
      <c r="BI553" s="241">
        <f>IF(N553="nulová",J553,0)</f>
        <v>0</v>
      </c>
      <c r="BJ553" s="18" t="s">
        <v>81</v>
      </c>
      <c r="BK553" s="241">
        <f>ROUND(I553*H553,2)</f>
        <v>0</v>
      </c>
      <c r="BL553" s="18" t="s">
        <v>170</v>
      </c>
      <c r="BM553" s="240" t="s">
        <v>2484</v>
      </c>
    </row>
    <row r="554" s="2" customFormat="1" ht="24.15" customHeight="1">
      <c r="A554" s="39"/>
      <c r="B554" s="40"/>
      <c r="C554" s="228" t="s">
        <v>838</v>
      </c>
      <c r="D554" s="228" t="s">
        <v>166</v>
      </c>
      <c r="E554" s="229" t="s">
        <v>947</v>
      </c>
      <c r="F554" s="230" t="s">
        <v>948</v>
      </c>
      <c r="G554" s="231" t="s">
        <v>446</v>
      </c>
      <c r="H554" s="232">
        <v>1931.3866</v>
      </c>
      <c r="I554" s="233"/>
      <c r="J554" s="234">
        <f>ROUND(I554*H554,2)</f>
        <v>0</v>
      </c>
      <c r="K554" s="235"/>
      <c r="L554" s="45"/>
      <c r="M554" s="236" t="s">
        <v>1</v>
      </c>
      <c r="N554" s="237" t="s">
        <v>39</v>
      </c>
      <c r="O554" s="92"/>
      <c r="P554" s="238">
        <f>O554*H554</f>
        <v>0</v>
      </c>
      <c r="Q554" s="238">
        <v>0</v>
      </c>
      <c r="R554" s="238">
        <f>Q554*H554</f>
        <v>0</v>
      </c>
      <c r="S554" s="238">
        <v>0</v>
      </c>
      <c r="T554" s="239">
        <f>S554*H554</f>
        <v>0</v>
      </c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R554" s="240" t="s">
        <v>170</v>
      </c>
      <c r="AT554" s="240" t="s">
        <v>166</v>
      </c>
      <c r="AU554" s="240" t="s">
        <v>83</v>
      </c>
      <c r="AY554" s="18" t="s">
        <v>164</v>
      </c>
      <c r="BE554" s="241">
        <f>IF(N554="základní",J554,0)</f>
        <v>0</v>
      </c>
      <c r="BF554" s="241">
        <f>IF(N554="snížená",J554,0)</f>
        <v>0</v>
      </c>
      <c r="BG554" s="241">
        <f>IF(N554="zákl. přenesená",J554,0)</f>
        <v>0</v>
      </c>
      <c r="BH554" s="241">
        <f>IF(N554="sníž. přenesená",J554,0)</f>
        <v>0</v>
      </c>
      <c r="BI554" s="241">
        <f>IF(N554="nulová",J554,0)</f>
        <v>0</v>
      </c>
      <c r="BJ554" s="18" t="s">
        <v>81</v>
      </c>
      <c r="BK554" s="241">
        <f>ROUND(I554*H554,2)</f>
        <v>0</v>
      </c>
      <c r="BL554" s="18" t="s">
        <v>170</v>
      </c>
      <c r="BM554" s="240" t="s">
        <v>2485</v>
      </c>
    </row>
    <row r="555" s="13" customFormat="1">
      <c r="A555" s="13"/>
      <c r="B555" s="242"/>
      <c r="C555" s="243"/>
      <c r="D555" s="244" t="s">
        <v>172</v>
      </c>
      <c r="E555" s="243"/>
      <c r="F555" s="246" t="s">
        <v>2486</v>
      </c>
      <c r="G555" s="243"/>
      <c r="H555" s="247">
        <v>1931.3866</v>
      </c>
      <c r="I555" s="248"/>
      <c r="J555" s="243"/>
      <c r="K555" s="243"/>
      <c r="L555" s="249"/>
      <c r="M555" s="250"/>
      <c r="N555" s="251"/>
      <c r="O555" s="251"/>
      <c r="P555" s="251"/>
      <c r="Q555" s="251"/>
      <c r="R555" s="251"/>
      <c r="S555" s="251"/>
      <c r="T555" s="252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T555" s="253" t="s">
        <v>172</v>
      </c>
      <c r="AU555" s="253" t="s">
        <v>83</v>
      </c>
      <c r="AV555" s="13" t="s">
        <v>83</v>
      </c>
      <c r="AW555" s="13" t="s">
        <v>4</v>
      </c>
      <c r="AX555" s="13" t="s">
        <v>81</v>
      </c>
      <c r="AY555" s="253" t="s">
        <v>164</v>
      </c>
    </row>
    <row r="556" s="2" customFormat="1" ht="24.15" customHeight="1">
      <c r="A556" s="39"/>
      <c r="B556" s="40"/>
      <c r="C556" s="228" t="s">
        <v>842</v>
      </c>
      <c r="D556" s="228" t="s">
        <v>166</v>
      </c>
      <c r="E556" s="229" t="s">
        <v>958</v>
      </c>
      <c r="F556" s="230" t="s">
        <v>445</v>
      </c>
      <c r="G556" s="231" t="s">
        <v>446</v>
      </c>
      <c r="H556" s="232">
        <v>91.233999999999995</v>
      </c>
      <c r="I556" s="233"/>
      <c r="J556" s="234">
        <f>ROUND(I556*H556,2)</f>
        <v>0</v>
      </c>
      <c r="K556" s="235"/>
      <c r="L556" s="45"/>
      <c r="M556" s="236" t="s">
        <v>1</v>
      </c>
      <c r="N556" s="237" t="s">
        <v>39</v>
      </c>
      <c r="O556" s="92"/>
      <c r="P556" s="238">
        <f>O556*H556</f>
        <v>0</v>
      </c>
      <c r="Q556" s="238">
        <v>0</v>
      </c>
      <c r="R556" s="238">
        <f>Q556*H556</f>
        <v>0</v>
      </c>
      <c r="S556" s="238">
        <v>0</v>
      </c>
      <c r="T556" s="239">
        <f>S556*H556</f>
        <v>0</v>
      </c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R556" s="240" t="s">
        <v>170</v>
      </c>
      <c r="AT556" s="240" t="s">
        <v>166</v>
      </c>
      <c r="AU556" s="240" t="s">
        <v>83</v>
      </c>
      <c r="AY556" s="18" t="s">
        <v>164</v>
      </c>
      <c r="BE556" s="241">
        <f>IF(N556="základní",J556,0)</f>
        <v>0</v>
      </c>
      <c r="BF556" s="241">
        <f>IF(N556="snížená",J556,0)</f>
        <v>0</v>
      </c>
      <c r="BG556" s="241">
        <f>IF(N556="zákl. přenesená",J556,0)</f>
        <v>0</v>
      </c>
      <c r="BH556" s="241">
        <f>IF(N556="sníž. přenesená",J556,0)</f>
        <v>0</v>
      </c>
      <c r="BI556" s="241">
        <f>IF(N556="nulová",J556,0)</f>
        <v>0</v>
      </c>
      <c r="BJ556" s="18" t="s">
        <v>81</v>
      </c>
      <c r="BK556" s="241">
        <f>ROUND(I556*H556,2)</f>
        <v>0</v>
      </c>
      <c r="BL556" s="18" t="s">
        <v>170</v>
      </c>
      <c r="BM556" s="240" t="s">
        <v>2487</v>
      </c>
    </row>
    <row r="557" s="14" customFormat="1">
      <c r="A557" s="14"/>
      <c r="B557" s="254"/>
      <c r="C557" s="255"/>
      <c r="D557" s="244" t="s">
        <v>172</v>
      </c>
      <c r="E557" s="256" t="s">
        <v>1</v>
      </c>
      <c r="F557" s="257" t="s">
        <v>960</v>
      </c>
      <c r="G557" s="255"/>
      <c r="H557" s="256" t="s">
        <v>1</v>
      </c>
      <c r="I557" s="258"/>
      <c r="J557" s="255"/>
      <c r="K557" s="255"/>
      <c r="L557" s="259"/>
      <c r="M557" s="260"/>
      <c r="N557" s="261"/>
      <c r="O557" s="261"/>
      <c r="P557" s="261"/>
      <c r="Q557" s="261"/>
      <c r="R557" s="261"/>
      <c r="S557" s="261"/>
      <c r="T557" s="262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T557" s="263" t="s">
        <v>172</v>
      </c>
      <c r="AU557" s="263" t="s">
        <v>83</v>
      </c>
      <c r="AV557" s="14" t="s">
        <v>81</v>
      </c>
      <c r="AW557" s="14" t="s">
        <v>31</v>
      </c>
      <c r="AX557" s="14" t="s">
        <v>12</v>
      </c>
      <c r="AY557" s="263" t="s">
        <v>164</v>
      </c>
    </row>
    <row r="558" s="13" customFormat="1">
      <c r="A558" s="13"/>
      <c r="B558" s="242"/>
      <c r="C558" s="243"/>
      <c r="D558" s="244" t="s">
        <v>172</v>
      </c>
      <c r="E558" s="245" t="s">
        <v>1</v>
      </c>
      <c r="F558" s="246" t="s">
        <v>2488</v>
      </c>
      <c r="G558" s="243"/>
      <c r="H558" s="247">
        <v>91.233999999999995</v>
      </c>
      <c r="I558" s="248"/>
      <c r="J558" s="243"/>
      <c r="K558" s="243"/>
      <c r="L558" s="249"/>
      <c r="M558" s="250"/>
      <c r="N558" s="251"/>
      <c r="O558" s="251"/>
      <c r="P558" s="251"/>
      <c r="Q558" s="251"/>
      <c r="R558" s="251"/>
      <c r="S558" s="251"/>
      <c r="T558" s="252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T558" s="253" t="s">
        <v>172</v>
      </c>
      <c r="AU558" s="253" t="s">
        <v>83</v>
      </c>
      <c r="AV558" s="13" t="s">
        <v>83</v>
      </c>
      <c r="AW558" s="13" t="s">
        <v>31</v>
      </c>
      <c r="AX558" s="13" t="s">
        <v>81</v>
      </c>
      <c r="AY558" s="253" t="s">
        <v>164</v>
      </c>
    </row>
    <row r="559" s="2" customFormat="1" ht="37.8" customHeight="1">
      <c r="A559" s="39"/>
      <c r="B559" s="40"/>
      <c r="C559" s="228" t="s">
        <v>846</v>
      </c>
      <c r="D559" s="228" t="s">
        <v>166</v>
      </c>
      <c r="E559" s="229" t="s">
        <v>963</v>
      </c>
      <c r="F559" s="230" t="s">
        <v>964</v>
      </c>
      <c r="G559" s="231" t="s">
        <v>446</v>
      </c>
      <c r="H559" s="232">
        <v>57.334000000000003</v>
      </c>
      <c r="I559" s="233"/>
      <c r="J559" s="234">
        <f>ROUND(I559*H559,2)</f>
        <v>0</v>
      </c>
      <c r="K559" s="235"/>
      <c r="L559" s="45"/>
      <c r="M559" s="236" t="s">
        <v>1</v>
      </c>
      <c r="N559" s="237" t="s">
        <v>39</v>
      </c>
      <c r="O559" s="92"/>
      <c r="P559" s="238">
        <f>O559*H559</f>
        <v>0</v>
      </c>
      <c r="Q559" s="238">
        <v>0</v>
      </c>
      <c r="R559" s="238">
        <f>Q559*H559</f>
        <v>0</v>
      </c>
      <c r="S559" s="238">
        <v>0</v>
      </c>
      <c r="T559" s="239">
        <f>S559*H559</f>
        <v>0</v>
      </c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R559" s="240" t="s">
        <v>170</v>
      </c>
      <c r="AT559" s="240" t="s">
        <v>166</v>
      </c>
      <c r="AU559" s="240" t="s">
        <v>83</v>
      </c>
      <c r="AY559" s="18" t="s">
        <v>164</v>
      </c>
      <c r="BE559" s="241">
        <f>IF(N559="základní",J559,0)</f>
        <v>0</v>
      </c>
      <c r="BF559" s="241">
        <f>IF(N559="snížená",J559,0)</f>
        <v>0</v>
      </c>
      <c r="BG559" s="241">
        <f>IF(N559="zákl. přenesená",J559,0)</f>
        <v>0</v>
      </c>
      <c r="BH559" s="241">
        <f>IF(N559="sníž. přenesená",J559,0)</f>
        <v>0</v>
      </c>
      <c r="BI559" s="241">
        <f>IF(N559="nulová",J559,0)</f>
        <v>0</v>
      </c>
      <c r="BJ559" s="18" t="s">
        <v>81</v>
      </c>
      <c r="BK559" s="241">
        <f>ROUND(I559*H559,2)</f>
        <v>0</v>
      </c>
      <c r="BL559" s="18" t="s">
        <v>170</v>
      </c>
      <c r="BM559" s="240" t="s">
        <v>2489</v>
      </c>
    </row>
    <row r="560" s="14" customFormat="1">
      <c r="A560" s="14"/>
      <c r="B560" s="254"/>
      <c r="C560" s="255"/>
      <c r="D560" s="244" t="s">
        <v>172</v>
      </c>
      <c r="E560" s="256" t="s">
        <v>1</v>
      </c>
      <c r="F560" s="257" t="s">
        <v>208</v>
      </c>
      <c r="G560" s="255"/>
      <c r="H560" s="256" t="s">
        <v>1</v>
      </c>
      <c r="I560" s="258"/>
      <c r="J560" s="255"/>
      <c r="K560" s="255"/>
      <c r="L560" s="259"/>
      <c r="M560" s="260"/>
      <c r="N560" s="261"/>
      <c r="O560" s="261"/>
      <c r="P560" s="261"/>
      <c r="Q560" s="261"/>
      <c r="R560" s="261"/>
      <c r="S560" s="261"/>
      <c r="T560" s="262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T560" s="263" t="s">
        <v>172</v>
      </c>
      <c r="AU560" s="263" t="s">
        <v>83</v>
      </c>
      <c r="AV560" s="14" t="s">
        <v>81</v>
      </c>
      <c r="AW560" s="14" t="s">
        <v>31</v>
      </c>
      <c r="AX560" s="14" t="s">
        <v>12</v>
      </c>
      <c r="AY560" s="263" t="s">
        <v>164</v>
      </c>
    </row>
    <row r="561" s="13" customFormat="1">
      <c r="A561" s="13"/>
      <c r="B561" s="242"/>
      <c r="C561" s="243"/>
      <c r="D561" s="244" t="s">
        <v>172</v>
      </c>
      <c r="E561" s="245" t="s">
        <v>1</v>
      </c>
      <c r="F561" s="246" t="s">
        <v>2490</v>
      </c>
      <c r="G561" s="243"/>
      <c r="H561" s="247">
        <v>57.334000000000003</v>
      </c>
      <c r="I561" s="248"/>
      <c r="J561" s="243"/>
      <c r="K561" s="243"/>
      <c r="L561" s="249"/>
      <c r="M561" s="250"/>
      <c r="N561" s="251"/>
      <c r="O561" s="251"/>
      <c r="P561" s="251"/>
      <c r="Q561" s="251"/>
      <c r="R561" s="251"/>
      <c r="S561" s="251"/>
      <c r="T561" s="252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T561" s="253" t="s">
        <v>172</v>
      </c>
      <c r="AU561" s="253" t="s">
        <v>83</v>
      </c>
      <c r="AV561" s="13" t="s">
        <v>83</v>
      </c>
      <c r="AW561" s="13" t="s">
        <v>31</v>
      </c>
      <c r="AX561" s="13" t="s">
        <v>81</v>
      </c>
      <c r="AY561" s="253" t="s">
        <v>164</v>
      </c>
    </row>
    <row r="562" s="2" customFormat="1" ht="24.15" customHeight="1">
      <c r="A562" s="39"/>
      <c r="B562" s="40"/>
      <c r="C562" s="228" t="s">
        <v>850</v>
      </c>
      <c r="D562" s="228" t="s">
        <v>166</v>
      </c>
      <c r="E562" s="229" t="s">
        <v>968</v>
      </c>
      <c r="F562" s="230" t="s">
        <v>969</v>
      </c>
      <c r="G562" s="231" t="s">
        <v>446</v>
      </c>
      <c r="H562" s="232">
        <v>148.56819999999999</v>
      </c>
      <c r="I562" s="233"/>
      <c r="J562" s="234">
        <f>ROUND(I562*H562,2)</f>
        <v>0</v>
      </c>
      <c r="K562" s="235"/>
      <c r="L562" s="45"/>
      <c r="M562" s="236" t="s">
        <v>1</v>
      </c>
      <c r="N562" s="237" t="s">
        <v>39</v>
      </c>
      <c r="O562" s="92"/>
      <c r="P562" s="238">
        <f>O562*H562</f>
        <v>0</v>
      </c>
      <c r="Q562" s="238">
        <v>0</v>
      </c>
      <c r="R562" s="238">
        <f>Q562*H562</f>
        <v>0</v>
      </c>
      <c r="S562" s="238">
        <v>0</v>
      </c>
      <c r="T562" s="239">
        <f>S562*H562</f>
        <v>0</v>
      </c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R562" s="240" t="s">
        <v>170</v>
      </c>
      <c r="AT562" s="240" t="s">
        <v>166</v>
      </c>
      <c r="AU562" s="240" t="s">
        <v>83</v>
      </c>
      <c r="AY562" s="18" t="s">
        <v>164</v>
      </c>
      <c r="BE562" s="241">
        <f>IF(N562="základní",J562,0)</f>
        <v>0</v>
      </c>
      <c r="BF562" s="241">
        <f>IF(N562="snížená",J562,0)</f>
        <v>0</v>
      </c>
      <c r="BG562" s="241">
        <f>IF(N562="zákl. přenesená",J562,0)</f>
        <v>0</v>
      </c>
      <c r="BH562" s="241">
        <f>IF(N562="sníž. přenesená",J562,0)</f>
        <v>0</v>
      </c>
      <c r="BI562" s="241">
        <f>IF(N562="nulová",J562,0)</f>
        <v>0</v>
      </c>
      <c r="BJ562" s="18" t="s">
        <v>81</v>
      </c>
      <c r="BK562" s="241">
        <f>ROUND(I562*H562,2)</f>
        <v>0</v>
      </c>
      <c r="BL562" s="18" t="s">
        <v>170</v>
      </c>
      <c r="BM562" s="240" t="s">
        <v>2491</v>
      </c>
    </row>
    <row r="563" s="12" customFormat="1" ht="22.8" customHeight="1">
      <c r="A563" s="12"/>
      <c r="B563" s="212"/>
      <c r="C563" s="213"/>
      <c r="D563" s="214" t="s">
        <v>73</v>
      </c>
      <c r="E563" s="226" t="s">
        <v>971</v>
      </c>
      <c r="F563" s="226" t="s">
        <v>972</v>
      </c>
      <c r="G563" s="213"/>
      <c r="H563" s="213"/>
      <c r="I563" s="216"/>
      <c r="J563" s="227">
        <f>BK563</f>
        <v>0</v>
      </c>
      <c r="K563" s="213"/>
      <c r="L563" s="218"/>
      <c r="M563" s="219"/>
      <c r="N563" s="220"/>
      <c r="O563" s="220"/>
      <c r="P563" s="221">
        <f>SUM(P564:P569)</f>
        <v>0</v>
      </c>
      <c r="Q563" s="220"/>
      <c r="R563" s="221">
        <f>SUM(R564:R569)</f>
        <v>0</v>
      </c>
      <c r="S563" s="220"/>
      <c r="T563" s="222">
        <f>SUM(T564:T569)</f>
        <v>0</v>
      </c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R563" s="223" t="s">
        <v>81</v>
      </c>
      <c r="AT563" s="224" t="s">
        <v>73</v>
      </c>
      <c r="AU563" s="224" t="s">
        <v>81</v>
      </c>
      <c r="AY563" s="223" t="s">
        <v>164</v>
      </c>
      <c r="BK563" s="225">
        <f>SUM(BK564:BK569)</f>
        <v>0</v>
      </c>
    </row>
    <row r="564" s="2" customFormat="1" ht="33" customHeight="1">
      <c r="A564" s="39"/>
      <c r="B564" s="40"/>
      <c r="C564" s="228" t="s">
        <v>854</v>
      </c>
      <c r="D564" s="228" t="s">
        <v>166</v>
      </c>
      <c r="E564" s="229" t="s">
        <v>979</v>
      </c>
      <c r="F564" s="230" t="s">
        <v>980</v>
      </c>
      <c r="G564" s="231" t="s">
        <v>446</v>
      </c>
      <c r="H564" s="232">
        <v>316.34300000000002</v>
      </c>
      <c r="I564" s="233"/>
      <c r="J564" s="234">
        <f>ROUND(I564*H564,2)</f>
        <v>0</v>
      </c>
      <c r="K564" s="235"/>
      <c r="L564" s="45"/>
      <c r="M564" s="236" t="s">
        <v>1</v>
      </c>
      <c r="N564" s="237" t="s">
        <v>39</v>
      </c>
      <c r="O564" s="92"/>
      <c r="P564" s="238">
        <f>O564*H564</f>
        <v>0</v>
      </c>
      <c r="Q564" s="238">
        <v>0</v>
      </c>
      <c r="R564" s="238">
        <f>Q564*H564</f>
        <v>0</v>
      </c>
      <c r="S564" s="238">
        <v>0</v>
      </c>
      <c r="T564" s="239">
        <f>S564*H564</f>
        <v>0</v>
      </c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R564" s="240" t="s">
        <v>170</v>
      </c>
      <c r="AT564" s="240" t="s">
        <v>166</v>
      </c>
      <c r="AU564" s="240" t="s">
        <v>83</v>
      </c>
      <c r="AY564" s="18" t="s">
        <v>164</v>
      </c>
      <c r="BE564" s="241">
        <f>IF(N564="základní",J564,0)</f>
        <v>0</v>
      </c>
      <c r="BF564" s="241">
        <f>IF(N564="snížená",J564,0)</f>
        <v>0</v>
      </c>
      <c r="BG564" s="241">
        <f>IF(N564="zákl. přenesená",J564,0)</f>
        <v>0</v>
      </c>
      <c r="BH564" s="241">
        <f>IF(N564="sníž. přenesená",J564,0)</f>
        <v>0</v>
      </c>
      <c r="BI564" s="241">
        <f>IF(N564="nulová",J564,0)</f>
        <v>0</v>
      </c>
      <c r="BJ564" s="18" t="s">
        <v>81</v>
      </c>
      <c r="BK564" s="241">
        <f>ROUND(I564*H564,2)</f>
        <v>0</v>
      </c>
      <c r="BL564" s="18" t="s">
        <v>170</v>
      </c>
      <c r="BM564" s="240" t="s">
        <v>2492</v>
      </c>
    </row>
    <row r="565" s="14" customFormat="1">
      <c r="A565" s="14"/>
      <c r="B565" s="254"/>
      <c r="C565" s="255"/>
      <c r="D565" s="244" t="s">
        <v>172</v>
      </c>
      <c r="E565" s="256" t="s">
        <v>1</v>
      </c>
      <c r="F565" s="257" t="s">
        <v>982</v>
      </c>
      <c r="G565" s="255"/>
      <c r="H565" s="256" t="s">
        <v>1</v>
      </c>
      <c r="I565" s="258"/>
      <c r="J565" s="255"/>
      <c r="K565" s="255"/>
      <c r="L565" s="259"/>
      <c r="M565" s="260"/>
      <c r="N565" s="261"/>
      <c r="O565" s="261"/>
      <c r="P565" s="261"/>
      <c r="Q565" s="261"/>
      <c r="R565" s="261"/>
      <c r="S565" s="261"/>
      <c r="T565" s="262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T565" s="263" t="s">
        <v>172</v>
      </c>
      <c r="AU565" s="263" t="s">
        <v>83</v>
      </c>
      <c r="AV565" s="14" t="s">
        <v>81</v>
      </c>
      <c r="AW565" s="14" t="s">
        <v>31</v>
      </c>
      <c r="AX565" s="14" t="s">
        <v>12</v>
      </c>
      <c r="AY565" s="263" t="s">
        <v>164</v>
      </c>
    </row>
    <row r="566" s="13" customFormat="1">
      <c r="A566" s="13"/>
      <c r="B566" s="242"/>
      <c r="C566" s="243"/>
      <c r="D566" s="244" t="s">
        <v>172</v>
      </c>
      <c r="E566" s="245" t="s">
        <v>1</v>
      </c>
      <c r="F566" s="246" t="s">
        <v>2493</v>
      </c>
      <c r="G566" s="243"/>
      <c r="H566" s="247">
        <v>316.34300000000002</v>
      </c>
      <c r="I566" s="248"/>
      <c r="J566" s="243"/>
      <c r="K566" s="243"/>
      <c r="L566" s="249"/>
      <c r="M566" s="250"/>
      <c r="N566" s="251"/>
      <c r="O566" s="251"/>
      <c r="P566" s="251"/>
      <c r="Q566" s="251"/>
      <c r="R566" s="251"/>
      <c r="S566" s="251"/>
      <c r="T566" s="252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T566" s="253" t="s">
        <v>172</v>
      </c>
      <c r="AU566" s="253" t="s">
        <v>83</v>
      </c>
      <c r="AV566" s="13" t="s">
        <v>83</v>
      </c>
      <c r="AW566" s="13" t="s">
        <v>31</v>
      </c>
      <c r="AX566" s="13" t="s">
        <v>81</v>
      </c>
      <c r="AY566" s="253" t="s">
        <v>164</v>
      </c>
    </row>
    <row r="567" s="2" customFormat="1" ht="24.15" customHeight="1">
      <c r="A567" s="39"/>
      <c r="B567" s="40"/>
      <c r="C567" s="228" t="s">
        <v>860</v>
      </c>
      <c r="D567" s="228" t="s">
        <v>166</v>
      </c>
      <c r="E567" s="229" t="s">
        <v>985</v>
      </c>
      <c r="F567" s="230" t="s">
        <v>986</v>
      </c>
      <c r="G567" s="231" t="s">
        <v>446</v>
      </c>
      <c r="H567" s="232">
        <v>38.881</v>
      </c>
      <c r="I567" s="233"/>
      <c r="J567" s="234">
        <f>ROUND(I567*H567,2)</f>
        <v>0</v>
      </c>
      <c r="K567" s="235"/>
      <c r="L567" s="45"/>
      <c r="M567" s="236" t="s">
        <v>1</v>
      </c>
      <c r="N567" s="237" t="s">
        <v>39</v>
      </c>
      <c r="O567" s="92"/>
      <c r="P567" s="238">
        <f>O567*H567</f>
        <v>0</v>
      </c>
      <c r="Q567" s="238">
        <v>0</v>
      </c>
      <c r="R567" s="238">
        <f>Q567*H567</f>
        <v>0</v>
      </c>
      <c r="S567" s="238">
        <v>0</v>
      </c>
      <c r="T567" s="239">
        <f>S567*H567</f>
        <v>0</v>
      </c>
      <c r="U567" s="39"/>
      <c r="V567" s="39"/>
      <c r="W567" s="39"/>
      <c r="X567" s="39"/>
      <c r="Y567" s="39"/>
      <c r="Z567" s="39"/>
      <c r="AA567" s="39"/>
      <c r="AB567" s="39"/>
      <c r="AC567" s="39"/>
      <c r="AD567" s="39"/>
      <c r="AE567" s="39"/>
      <c r="AR567" s="240" t="s">
        <v>170</v>
      </c>
      <c r="AT567" s="240" t="s">
        <v>166</v>
      </c>
      <c r="AU567" s="240" t="s">
        <v>83</v>
      </c>
      <c r="AY567" s="18" t="s">
        <v>164</v>
      </c>
      <c r="BE567" s="241">
        <f>IF(N567="základní",J567,0)</f>
        <v>0</v>
      </c>
      <c r="BF567" s="241">
        <f>IF(N567="snížená",J567,0)</f>
        <v>0</v>
      </c>
      <c r="BG567" s="241">
        <f>IF(N567="zákl. přenesená",J567,0)</f>
        <v>0</v>
      </c>
      <c r="BH567" s="241">
        <f>IF(N567="sníž. přenesená",J567,0)</f>
        <v>0</v>
      </c>
      <c r="BI567" s="241">
        <f>IF(N567="nulová",J567,0)</f>
        <v>0</v>
      </c>
      <c r="BJ567" s="18" t="s">
        <v>81</v>
      </c>
      <c r="BK567" s="241">
        <f>ROUND(I567*H567,2)</f>
        <v>0</v>
      </c>
      <c r="BL567" s="18" t="s">
        <v>170</v>
      </c>
      <c r="BM567" s="240" t="s">
        <v>2494</v>
      </c>
    </row>
    <row r="568" s="14" customFormat="1">
      <c r="A568" s="14"/>
      <c r="B568" s="254"/>
      <c r="C568" s="255"/>
      <c r="D568" s="244" t="s">
        <v>172</v>
      </c>
      <c r="E568" s="256" t="s">
        <v>1</v>
      </c>
      <c r="F568" s="257" t="s">
        <v>988</v>
      </c>
      <c r="G568" s="255"/>
      <c r="H568" s="256" t="s">
        <v>1</v>
      </c>
      <c r="I568" s="258"/>
      <c r="J568" s="255"/>
      <c r="K568" s="255"/>
      <c r="L568" s="259"/>
      <c r="M568" s="260"/>
      <c r="N568" s="261"/>
      <c r="O568" s="261"/>
      <c r="P568" s="261"/>
      <c r="Q568" s="261"/>
      <c r="R568" s="261"/>
      <c r="S568" s="261"/>
      <c r="T568" s="262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T568" s="263" t="s">
        <v>172</v>
      </c>
      <c r="AU568" s="263" t="s">
        <v>83</v>
      </c>
      <c r="AV568" s="14" t="s">
        <v>81</v>
      </c>
      <c r="AW568" s="14" t="s">
        <v>31</v>
      </c>
      <c r="AX568" s="14" t="s">
        <v>12</v>
      </c>
      <c r="AY568" s="263" t="s">
        <v>164</v>
      </c>
    </row>
    <row r="569" s="13" customFormat="1">
      <c r="A569" s="13"/>
      <c r="B569" s="242"/>
      <c r="C569" s="243"/>
      <c r="D569" s="244" t="s">
        <v>172</v>
      </c>
      <c r="E569" s="245" t="s">
        <v>1</v>
      </c>
      <c r="F569" s="246" t="s">
        <v>2495</v>
      </c>
      <c r="G569" s="243"/>
      <c r="H569" s="247">
        <v>38.881</v>
      </c>
      <c r="I569" s="248"/>
      <c r="J569" s="243"/>
      <c r="K569" s="243"/>
      <c r="L569" s="249"/>
      <c r="M569" s="301"/>
      <c r="N569" s="302"/>
      <c r="O569" s="302"/>
      <c r="P569" s="302"/>
      <c r="Q569" s="302"/>
      <c r="R569" s="302"/>
      <c r="S569" s="302"/>
      <c r="T569" s="30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T569" s="253" t="s">
        <v>172</v>
      </c>
      <c r="AU569" s="253" t="s">
        <v>83</v>
      </c>
      <c r="AV569" s="13" t="s">
        <v>83</v>
      </c>
      <c r="AW569" s="13" t="s">
        <v>31</v>
      </c>
      <c r="AX569" s="13" t="s">
        <v>81</v>
      </c>
      <c r="AY569" s="253" t="s">
        <v>164</v>
      </c>
    </row>
    <row r="570" s="2" customFormat="1" ht="6.96" customHeight="1">
      <c r="A570" s="39"/>
      <c r="B570" s="67"/>
      <c r="C570" s="68"/>
      <c r="D570" s="68"/>
      <c r="E570" s="68"/>
      <c r="F570" s="68"/>
      <c r="G570" s="68"/>
      <c r="H570" s="68"/>
      <c r="I570" s="68"/>
      <c r="J570" s="68"/>
      <c r="K570" s="68"/>
      <c r="L570" s="45"/>
      <c r="M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/>
      <c r="AE570" s="39"/>
    </row>
  </sheetData>
  <sheetProtection sheet="1" autoFilter="0" formatColumns="0" formatRows="0" objects="1" scenarios="1" spinCount="100000" saltValue="GxYpDraShSruEx84GzmHDZdHSuf/g0e/RtWYenw+HuPCIb1HJRWgcVyRH+lMOtckLKOGgeDBhYpImyPvtC9Zug==" hashValue="uVtxVWRS6q4TV57yLlkar2OVb9HPpjf3CE6DDC+9Tl1xYxzjQW3iemIzHOZkXh2jAR3EFMXjXRKmRJCS4iFxDw==" algorithmName="SHA-512" password="EC3B"/>
  <autoFilter ref="C123:K569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111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2496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2497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30" customHeight="1">
      <c r="A11" s="39"/>
      <c r="B11" s="45"/>
      <c r="C11" s="39"/>
      <c r="D11" s="39"/>
      <c r="E11" s="153" t="s">
        <v>2498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ROUND(J129,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ROUND((SUM(BE129:BE207)),  2)</f>
        <v>0</v>
      </c>
      <c r="G35" s="39"/>
      <c r="H35" s="39"/>
      <c r="I35" s="165">
        <v>0.20999999999999999</v>
      </c>
      <c r="J35" s="164">
        <f>ROUND(((SUM(BE129:BE207))*I35),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ROUND((SUM(BF129:BF207)),  2)</f>
        <v>0</v>
      </c>
      <c r="G36" s="39"/>
      <c r="H36" s="39"/>
      <c r="I36" s="165">
        <v>0.12</v>
      </c>
      <c r="J36" s="164">
        <f>ROUND(((SUM(BF129:BF207))*I36),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ROUND((SUM(BG129:BG207)),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ROUND((SUM(BH129:BH207)),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ROUND((SUM(BI129:BI207)),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2496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2497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30" customHeight="1">
      <c r="A89" s="39"/>
      <c r="B89" s="40"/>
      <c r="C89" s="41"/>
      <c r="D89" s="41"/>
      <c r="E89" s="77" t="str">
        <f>E11</f>
        <v>D.9.1 SO 09.1 - Zkapacitnění čerpací stanice KČS 01 - Suchohrdly u Miroslavi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J129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140</v>
      </c>
      <c r="E99" s="192"/>
      <c r="F99" s="192"/>
      <c r="G99" s="192"/>
      <c r="H99" s="192"/>
      <c r="I99" s="192"/>
      <c r="J99" s="193">
        <f>J130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1751</v>
      </c>
      <c r="E100" s="197"/>
      <c r="F100" s="197"/>
      <c r="G100" s="197"/>
      <c r="H100" s="197"/>
      <c r="I100" s="197"/>
      <c r="J100" s="198">
        <f>J131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1752</v>
      </c>
      <c r="E101" s="197"/>
      <c r="F101" s="197"/>
      <c r="G101" s="197"/>
      <c r="H101" s="197"/>
      <c r="I101" s="197"/>
      <c r="J101" s="198">
        <f>J171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143</v>
      </c>
      <c r="E102" s="197"/>
      <c r="F102" s="197"/>
      <c r="G102" s="197"/>
      <c r="H102" s="197"/>
      <c r="I102" s="197"/>
      <c r="J102" s="198">
        <f>J179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1754</v>
      </c>
      <c r="E103" s="197"/>
      <c r="F103" s="197"/>
      <c r="G103" s="197"/>
      <c r="H103" s="197"/>
      <c r="I103" s="197"/>
      <c r="J103" s="198">
        <f>J187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1756</v>
      </c>
      <c r="E104" s="197"/>
      <c r="F104" s="197"/>
      <c r="G104" s="197"/>
      <c r="H104" s="197"/>
      <c r="I104" s="197"/>
      <c r="J104" s="198">
        <f>J189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1757</v>
      </c>
      <c r="E105" s="197"/>
      <c r="F105" s="197"/>
      <c r="G105" s="197"/>
      <c r="H105" s="197"/>
      <c r="I105" s="197"/>
      <c r="J105" s="198">
        <f>J196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95"/>
      <c r="C106" s="134"/>
      <c r="D106" s="196" t="s">
        <v>1758</v>
      </c>
      <c r="E106" s="197"/>
      <c r="F106" s="197"/>
      <c r="G106" s="197"/>
      <c r="H106" s="197"/>
      <c r="I106" s="197"/>
      <c r="J106" s="198">
        <f>J203</f>
        <v>0</v>
      </c>
      <c r="K106" s="134"/>
      <c r="L106" s="199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95"/>
      <c r="C107" s="134"/>
      <c r="D107" s="196" t="s">
        <v>1759</v>
      </c>
      <c r="E107" s="197"/>
      <c r="F107" s="197"/>
      <c r="G107" s="197"/>
      <c r="H107" s="197"/>
      <c r="I107" s="197"/>
      <c r="J107" s="198">
        <f>J205</f>
        <v>0</v>
      </c>
      <c r="K107" s="134"/>
      <c r="L107" s="199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9"/>
      <c r="B108" s="40"/>
      <c r="C108" s="41"/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67"/>
      <c r="C109" s="68"/>
      <c r="D109" s="68"/>
      <c r="E109" s="68"/>
      <c r="F109" s="68"/>
      <c r="G109" s="68"/>
      <c r="H109" s="68"/>
      <c r="I109" s="68"/>
      <c r="J109" s="68"/>
      <c r="K109" s="68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3" s="2" customFormat="1" ht="6.96" customHeight="1">
      <c r="A113" s="39"/>
      <c r="B113" s="69"/>
      <c r="C113" s="70"/>
      <c r="D113" s="70"/>
      <c r="E113" s="70"/>
      <c r="F113" s="70"/>
      <c r="G113" s="70"/>
      <c r="H113" s="70"/>
      <c r="I113" s="70"/>
      <c r="J113" s="70"/>
      <c r="K113" s="70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24.96" customHeight="1">
      <c r="A114" s="39"/>
      <c r="B114" s="40"/>
      <c r="C114" s="24" t="s">
        <v>149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16</v>
      </c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26.25" customHeight="1">
      <c r="A117" s="39"/>
      <c r="B117" s="40"/>
      <c r="C117" s="41"/>
      <c r="D117" s="41"/>
      <c r="E117" s="184" t="str">
        <f>E7</f>
        <v>Našiměřice - Splašková kanalizace - ÚRS I/2026-úprava po připomínkách uchazečů</v>
      </c>
      <c r="F117" s="33"/>
      <c r="G117" s="33"/>
      <c r="H117" s="33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1" customFormat="1" ht="12" customHeight="1">
      <c r="B118" s="22"/>
      <c r="C118" s="33" t="s">
        <v>133</v>
      </c>
      <c r="D118" s="23"/>
      <c r="E118" s="23"/>
      <c r="F118" s="23"/>
      <c r="G118" s="23"/>
      <c r="H118" s="23"/>
      <c r="I118" s="23"/>
      <c r="J118" s="23"/>
      <c r="K118" s="23"/>
      <c r="L118" s="21"/>
    </row>
    <row r="119" s="2" customFormat="1" ht="16.5" customHeight="1">
      <c r="A119" s="39"/>
      <c r="B119" s="40"/>
      <c r="C119" s="41"/>
      <c r="D119" s="41"/>
      <c r="E119" s="184" t="s">
        <v>2496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2497</v>
      </c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30" customHeight="1">
      <c r="A121" s="39"/>
      <c r="B121" s="40"/>
      <c r="C121" s="41"/>
      <c r="D121" s="41"/>
      <c r="E121" s="77" t="str">
        <f>E11</f>
        <v>D.9.1 SO 09.1 - Zkapacitnění čerpací stanice KČS 01 - Suchohrdly u Miroslavi</v>
      </c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2" customHeight="1">
      <c r="A123" s="39"/>
      <c r="B123" s="40"/>
      <c r="C123" s="33" t="s">
        <v>20</v>
      </c>
      <c r="D123" s="41"/>
      <c r="E123" s="41"/>
      <c r="F123" s="28" t="str">
        <f>F14</f>
        <v>Našiměřice</v>
      </c>
      <c r="G123" s="41"/>
      <c r="H123" s="41"/>
      <c r="I123" s="33" t="s">
        <v>22</v>
      </c>
      <c r="J123" s="80" t="str">
        <f>IF(J14="","",J14)</f>
        <v>19. 6. 2026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6.96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5.15" customHeight="1">
      <c r="A125" s="39"/>
      <c r="B125" s="40"/>
      <c r="C125" s="33" t="s">
        <v>24</v>
      </c>
      <c r="D125" s="41"/>
      <c r="E125" s="41"/>
      <c r="F125" s="28" t="str">
        <f>E17</f>
        <v xml:space="preserve"> </v>
      </c>
      <c r="G125" s="41"/>
      <c r="H125" s="41"/>
      <c r="I125" s="33" t="s">
        <v>30</v>
      </c>
      <c r="J125" s="37" t="str">
        <f>E23</f>
        <v xml:space="preserve"> </v>
      </c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2" customFormat="1" ht="15.15" customHeight="1">
      <c r="A126" s="39"/>
      <c r="B126" s="40"/>
      <c r="C126" s="33" t="s">
        <v>28</v>
      </c>
      <c r="D126" s="41"/>
      <c r="E126" s="41"/>
      <c r="F126" s="28" t="str">
        <f>IF(E20="","",E20)</f>
        <v>Vyplň údaj</v>
      </c>
      <c r="G126" s="41"/>
      <c r="H126" s="41"/>
      <c r="I126" s="33" t="s">
        <v>32</v>
      </c>
      <c r="J126" s="37" t="str">
        <f>E26</f>
        <v xml:space="preserve"> </v>
      </c>
      <c r="K126" s="41"/>
      <c r="L126" s="64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</row>
    <row r="127" s="2" customFormat="1" ht="10.32" customHeight="1">
      <c r="A127" s="39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64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</row>
    <row r="128" s="11" customFormat="1" ht="29.28" customHeight="1">
      <c r="A128" s="200"/>
      <c r="B128" s="201"/>
      <c r="C128" s="202" t="s">
        <v>150</v>
      </c>
      <c r="D128" s="203" t="s">
        <v>59</v>
      </c>
      <c r="E128" s="203" t="s">
        <v>55</v>
      </c>
      <c r="F128" s="203" t="s">
        <v>56</v>
      </c>
      <c r="G128" s="203" t="s">
        <v>151</v>
      </c>
      <c r="H128" s="203" t="s">
        <v>152</v>
      </c>
      <c r="I128" s="203" t="s">
        <v>153</v>
      </c>
      <c r="J128" s="204" t="s">
        <v>137</v>
      </c>
      <c r="K128" s="205" t="s">
        <v>154</v>
      </c>
      <c r="L128" s="206"/>
      <c r="M128" s="101" t="s">
        <v>1</v>
      </c>
      <c r="N128" s="102" t="s">
        <v>38</v>
      </c>
      <c r="O128" s="102" t="s">
        <v>155</v>
      </c>
      <c r="P128" s="102" t="s">
        <v>156</v>
      </c>
      <c r="Q128" s="102" t="s">
        <v>157</v>
      </c>
      <c r="R128" s="102" t="s">
        <v>158</v>
      </c>
      <c r="S128" s="102" t="s">
        <v>159</v>
      </c>
      <c r="T128" s="103" t="s">
        <v>160</v>
      </c>
      <c r="U128" s="200"/>
      <c r="V128" s="200"/>
      <c r="W128" s="200"/>
      <c r="X128" s="200"/>
      <c r="Y128" s="200"/>
      <c r="Z128" s="200"/>
      <c r="AA128" s="200"/>
      <c r="AB128" s="200"/>
      <c r="AC128" s="200"/>
      <c r="AD128" s="200"/>
      <c r="AE128" s="200"/>
    </row>
    <row r="129" s="2" customFormat="1" ht="22.8" customHeight="1">
      <c r="A129" s="39"/>
      <c r="B129" s="40"/>
      <c r="C129" s="108" t="s">
        <v>161</v>
      </c>
      <c r="D129" s="41"/>
      <c r="E129" s="41"/>
      <c r="F129" s="41"/>
      <c r="G129" s="41"/>
      <c r="H129" s="41"/>
      <c r="I129" s="41"/>
      <c r="J129" s="207">
        <f>BK129</f>
        <v>0</v>
      </c>
      <c r="K129" s="41"/>
      <c r="L129" s="45"/>
      <c r="M129" s="104"/>
      <c r="N129" s="208"/>
      <c r="O129" s="105"/>
      <c r="P129" s="209">
        <f>P130</f>
        <v>0</v>
      </c>
      <c r="Q129" s="105"/>
      <c r="R129" s="209">
        <f>R130</f>
        <v>0</v>
      </c>
      <c r="S129" s="105"/>
      <c r="T129" s="210">
        <f>T130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73</v>
      </c>
      <c r="AU129" s="18" t="s">
        <v>139</v>
      </c>
      <c r="BK129" s="211">
        <f>BK130</f>
        <v>0</v>
      </c>
    </row>
    <row r="130" s="12" customFormat="1" ht="25.92" customHeight="1">
      <c r="A130" s="12"/>
      <c r="B130" s="212"/>
      <c r="C130" s="213"/>
      <c r="D130" s="214" t="s">
        <v>73</v>
      </c>
      <c r="E130" s="215" t="s">
        <v>162</v>
      </c>
      <c r="F130" s="215" t="s">
        <v>163</v>
      </c>
      <c r="G130" s="213"/>
      <c r="H130" s="213"/>
      <c r="I130" s="216"/>
      <c r="J130" s="217">
        <f>BK130</f>
        <v>0</v>
      </c>
      <c r="K130" s="213"/>
      <c r="L130" s="218"/>
      <c r="M130" s="219"/>
      <c r="N130" s="220"/>
      <c r="O130" s="220"/>
      <c r="P130" s="221">
        <f>P131+P171+P179+P187+P189+P196+P203+P205</f>
        <v>0</v>
      </c>
      <c r="Q130" s="220"/>
      <c r="R130" s="221">
        <f>R131+R171+R179+R187+R189+R196+R203+R205</f>
        <v>0</v>
      </c>
      <c r="S130" s="220"/>
      <c r="T130" s="222">
        <f>T131+T171+T179+T187+T189+T196+T203+T205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23" t="s">
        <v>81</v>
      </c>
      <c r="AT130" s="224" t="s">
        <v>73</v>
      </c>
      <c r="AU130" s="224" t="s">
        <v>12</v>
      </c>
      <c r="AY130" s="223" t="s">
        <v>164</v>
      </c>
      <c r="BK130" s="225">
        <f>BK131+BK171+BK179+BK187+BK189+BK196+BK203+BK205</f>
        <v>0</v>
      </c>
    </row>
    <row r="131" s="12" customFormat="1" ht="22.8" customHeight="1">
      <c r="A131" s="12"/>
      <c r="B131" s="212"/>
      <c r="C131" s="213"/>
      <c r="D131" s="214" t="s">
        <v>73</v>
      </c>
      <c r="E131" s="226" t="s">
        <v>81</v>
      </c>
      <c r="F131" s="226" t="s">
        <v>1764</v>
      </c>
      <c r="G131" s="213"/>
      <c r="H131" s="213"/>
      <c r="I131" s="216"/>
      <c r="J131" s="227">
        <f>BK131</f>
        <v>0</v>
      </c>
      <c r="K131" s="213"/>
      <c r="L131" s="218"/>
      <c r="M131" s="219"/>
      <c r="N131" s="220"/>
      <c r="O131" s="220"/>
      <c r="P131" s="221">
        <f>SUM(P132:P170)</f>
        <v>0</v>
      </c>
      <c r="Q131" s="220"/>
      <c r="R131" s="221">
        <f>SUM(R132:R170)</f>
        <v>0</v>
      </c>
      <c r="S131" s="220"/>
      <c r="T131" s="222">
        <f>SUM(T132:T170)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23" t="s">
        <v>81</v>
      </c>
      <c r="AT131" s="224" t="s">
        <v>73</v>
      </c>
      <c r="AU131" s="224" t="s">
        <v>81</v>
      </c>
      <c r="AY131" s="223" t="s">
        <v>164</v>
      </c>
      <c r="BK131" s="225">
        <f>SUM(BK132:BK170)</f>
        <v>0</v>
      </c>
    </row>
    <row r="132" s="2" customFormat="1" ht="24.15" customHeight="1">
      <c r="A132" s="39"/>
      <c r="B132" s="40"/>
      <c r="C132" s="228" t="s">
        <v>81</v>
      </c>
      <c r="D132" s="228" t="s">
        <v>166</v>
      </c>
      <c r="E132" s="229" t="s">
        <v>1765</v>
      </c>
      <c r="F132" s="230" t="s">
        <v>1766</v>
      </c>
      <c r="G132" s="231" t="s">
        <v>1767</v>
      </c>
      <c r="H132" s="232">
        <v>720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170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170</v>
      </c>
      <c r="BM132" s="240" t="s">
        <v>83</v>
      </c>
    </row>
    <row r="133" s="2" customFormat="1">
      <c r="A133" s="39"/>
      <c r="B133" s="40"/>
      <c r="C133" s="41"/>
      <c r="D133" s="244" t="s">
        <v>563</v>
      </c>
      <c r="E133" s="41"/>
      <c r="F133" s="297" t="s">
        <v>1768</v>
      </c>
      <c r="G133" s="41"/>
      <c r="H133" s="41"/>
      <c r="I133" s="298"/>
      <c r="J133" s="41"/>
      <c r="K133" s="41"/>
      <c r="L133" s="45"/>
      <c r="M133" s="299"/>
      <c r="N133" s="300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563</v>
      </c>
      <c r="AU133" s="18" t="s">
        <v>83</v>
      </c>
    </row>
    <row r="134" s="2" customFormat="1" ht="37.8" customHeight="1">
      <c r="A134" s="39"/>
      <c r="B134" s="40"/>
      <c r="C134" s="228" t="s">
        <v>83</v>
      </c>
      <c r="D134" s="228" t="s">
        <v>166</v>
      </c>
      <c r="E134" s="229" t="s">
        <v>1769</v>
      </c>
      <c r="F134" s="230" t="s">
        <v>1770</v>
      </c>
      <c r="G134" s="231" t="s">
        <v>263</v>
      </c>
      <c r="H134" s="232">
        <v>30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170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170</v>
      </c>
      <c r="BM134" s="240" t="s">
        <v>170</v>
      </c>
    </row>
    <row r="135" s="2" customFormat="1">
      <c r="A135" s="39"/>
      <c r="B135" s="40"/>
      <c r="C135" s="41"/>
      <c r="D135" s="244" t="s">
        <v>563</v>
      </c>
      <c r="E135" s="41"/>
      <c r="F135" s="297" t="s">
        <v>1771</v>
      </c>
      <c r="G135" s="41"/>
      <c r="H135" s="41"/>
      <c r="I135" s="298"/>
      <c r="J135" s="41"/>
      <c r="K135" s="41"/>
      <c r="L135" s="45"/>
      <c r="M135" s="299"/>
      <c r="N135" s="300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563</v>
      </c>
      <c r="AU135" s="18" t="s">
        <v>83</v>
      </c>
    </row>
    <row r="136" s="2" customFormat="1" ht="24.15" customHeight="1">
      <c r="A136" s="39"/>
      <c r="B136" s="40"/>
      <c r="C136" s="228" t="s">
        <v>181</v>
      </c>
      <c r="D136" s="228" t="s">
        <v>166</v>
      </c>
      <c r="E136" s="229" t="s">
        <v>2499</v>
      </c>
      <c r="F136" s="230" t="s">
        <v>2500</v>
      </c>
      <c r="G136" s="231" t="s">
        <v>269</v>
      </c>
      <c r="H136" s="232">
        <v>47.515000000000001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170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170</v>
      </c>
      <c r="BM136" s="240" t="s">
        <v>201</v>
      </c>
    </row>
    <row r="137" s="2" customFormat="1">
      <c r="A137" s="39"/>
      <c r="B137" s="40"/>
      <c r="C137" s="41"/>
      <c r="D137" s="244" t="s">
        <v>563</v>
      </c>
      <c r="E137" s="41"/>
      <c r="F137" s="297" t="s">
        <v>1774</v>
      </c>
      <c r="G137" s="41"/>
      <c r="H137" s="41"/>
      <c r="I137" s="298"/>
      <c r="J137" s="41"/>
      <c r="K137" s="41"/>
      <c r="L137" s="45"/>
      <c r="M137" s="299"/>
      <c r="N137" s="300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563</v>
      </c>
      <c r="AU137" s="18" t="s">
        <v>83</v>
      </c>
    </row>
    <row r="138" s="14" customFormat="1">
      <c r="A138" s="14"/>
      <c r="B138" s="254"/>
      <c r="C138" s="255"/>
      <c r="D138" s="244" t="s">
        <v>172</v>
      </c>
      <c r="E138" s="256" t="s">
        <v>1</v>
      </c>
      <c r="F138" s="257" t="s">
        <v>1775</v>
      </c>
      <c r="G138" s="255"/>
      <c r="H138" s="256" t="s">
        <v>1</v>
      </c>
      <c r="I138" s="258"/>
      <c r="J138" s="255"/>
      <c r="K138" s="255"/>
      <c r="L138" s="259"/>
      <c r="M138" s="260"/>
      <c r="N138" s="261"/>
      <c r="O138" s="261"/>
      <c r="P138" s="261"/>
      <c r="Q138" s="261"/>
      <c r="R138" s="261"/>
      <c r="S138" s="261"/>
      <c r="T138" s="262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3" t="s">
        <v>172</v>
      </c>
      <c r="AU138" s="263" t="s">
        <v>83</v>
      </c>
      <c r="AV138" s="14" t="s">
        <v>81</v>
      </c>
      <c r="AW138" s="14" t="s">
        <v>31</v>
      </c>
      <c r="AX138" s="14" t="s">
        <v>12</v>
      </c>
      <c r="AY138" s="263" t="s">
        <v>164</v>
      </c>
    </row>
    <row r="139" s="14" customFormat="1">
      <c r="A139" s="14"/>
      <c r="B139" s="254"/>
      <c r="C139" s="255"/>
      <c r="D139" s="244" t="s">
        <v>172</v>
      </c>
      <c r="E139" s="256" t="s">
        <v>1</v>
      </c>
      <c r="F139" s="257" t="s">
        <v>2501</v>
      </c>
      <c r="G139" s="255"/>
      <c r="H139" s="256" t="s">
        <v>1</v>
      </c>
      <c r="I139" s="258"/>
      <c r="J139" s="255"/>
      <c r="K139" s="255"/>
      <c r="L139" s="259"/>
      <c r="M139" s="260"/>
      <c r="N139" s="261"/>
      <c r="O139" s="261"/>
      <c r="P139" s="261"/>
      <c r="Q139" s="261"/>
      <c r="R139" s="261"/>
      <c r="S139" s="261"/>
      <c r="T139" s="26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3" t="s">
        <v>172</v>
      </c>
      <c r="AU139" s="263" t="s">
        <v>83</v>
      </c>
      <c r="AV139" s="14" t="s">
        <v>81</v>
      </c>
      <c r="AW139" s="14" t="s">
        <v>31</v>
      </c>
      <c r="AX139" s="14" t="s">
        <v>12</v>
      </c>
      <c r="AY139" s="263" t="s">
        <v>164</v>
      </c>
    </row>
    <row r="140" s="14" customFormat="1">
      <c r="A140" s="14"/>
      <c r="B140" s="254"/>
      <c r="C140" s="255"/>
      <c r="D140" s="244" t="s">
        <v>172</v>
      </c>
      <c r="E140" s="256" t="s">
        <v>1</v>
      </c>
      <c r="F140" s="257" t="s">
        <v>1778</v>
      </c>
      <c r="G140" s="255"/>
      <c r="H140" s="256" t="s">
        <v>1</v>
      </c>
      <c r="I140" s="258"/>
      <c r="J140" s="255"/>
      <c r="K140" s="255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172</v>
      </c>
      <c r="AU140" s="263" t="s">
        <v>83</v>
      </c>
      <c r="AV140" s="14" t="s">
        <v>81</v>
      </c>
      <c r="AW140" s="14" t="s">
        <v>31</v>
      </c>
      <c r="AX140" s="14" t="s">
        <v>12</v>
      </c>
      <c r="AY140" s="263" t="s">
        <v>164</v>
      </c>
    </row>
    <row r="141" s="13" customFormat="1">
      <c r="A141" s="13"/>
      <c r="B141" s="242"/>
      <c r="C141" s="243"/>
      <c r="D141" s="244" t="s">
        <v>172</v>
      </c>
      <c r="E141" s="245" t="s">
        <v>1</v>
      </c>
      <c r="F141" s="246" t="s">
        <v>2502</v>
      </c>
      <c r="G141" s="243"/>
      <c r="H141" s="247">
        <v>47.515000000000001</v>
      </c>
      <c r="I141" s="248"/>
      <c r="J141" s="243"/>
      <c r="K141" s="243"/>
      <c r="L141" s="249"/>
      <c r="M141" s="250"/>
      <c r="N141" s="251"/>
      <c r="O141" s="251"/>
      <c r="P141" s="251"/>
      <c r="Q141" s="251"/>
      <c r="R141" s="251"/>
      <c r="S141" s="251"/>
      <c r="T141" s="25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3" t="s">
        <v>172</v>
      </c>
      <c r="AU141" s="253" t="s">
        <v>83</v>
      </c>
      <c r="AV141" s="13" t="s">
        <v>83</v>
      </c>
      <c r="AW141" s="13" t="s">
        <v>31</v>
      </c>
      <c r="AX141" s="13" t="s">
        <v>12</v>
      </c>
      <c r="AY141" s="253" t="s">
        <v>164</v>
      </c>
    </row>
    <row r="142" s="15" customFormat="1">
      <c r="A142" s="15"/>
      <c r="B142" s="264"/>
      <c r="C142" s="265"/>
      <c r="D142" s="244" t="s">
        <v>172</v>
      </c>
      <c r="E142" s="266" t="s">
        <v>1</v>
      </c>
      <c r="F142" s="267" t="s">
        <v>180</v>
      </c>
      <c r="G142" s="265"/>
      <c r="H142" s="268">
        <v>47.515000000000001</v>
      </c>
      <c r="I142" s="269"/>
      <c r="J142" s="265"/>
      <c r="K142" s="265"/>
      <c r="L142" s="270"/>
      <c r="M142" s="271"/>
      <c r="N142" s="272"/>
      <c r="O142" s="272"/>
      <c r="P142" s="272"/>
      <c r="Q142" s="272"/>
      <c r="R142" s="272"/>
      <c r="S142" s="272"/>
      <c r="T142" s="273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74" t="s">
        <v>172</v>
      </c>
      <c r="AU142" s="274" t="s">
        <v>83</v>
      </c>
      <c r="AV142" s="15" t="s">
        <v>170</v>
      </c>
      <c r="AW142" s="15" t="s">
        <v>31</v>
      </c>
      <c r="AX142" s="15" t="s">
        <v>81</v>
      </c>
      <c r="AY142" s="274" t="s">
        <v>164</v>
      </c>
    </row>
    <row r="143" s="2" customFormat="1" ht="24.15" customHeight="1">
      <c r="A143" s="39"/>
      <c r="B143" s="40"/>
      <c r="C143" s="228" t="s">
        <v>170</v>
      </c>
      <c r="D143" s="228" t="s">
        <v>166</v>
      </c>
      <c r="E143" s="229" t="s">
        <v>1772</v>
      </c>
      <c r="F143" s="230" t="s">
        <v>1773</v>
      </c>
      <c r="G143" s="231" t="s">
        <v>269</v>
      </c>
      <c r="H143" s="232">
        <v>19.006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170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170</v>
      </c>
      <c r="BM143" s="240" t="s">
        <v>222</v>
      </c>
    </row>
    <row r="144" s="2" customFormat="1">
      <c r="A144" s="39"/>
      <c r="B144" s="40"/>
      <c r="C144" s="41"/>
      <c r="D144" s="244" t="s">
        <v>563</v>
      </c>
      <c r="E144" s="41"/>
      <c r="F144" s="297" t="s">
        <v>1774</v>
      </c>
      <c r="G144" s="41"/>
      <c r="H144" s="41"/>
      <c r="I144" s="298"/>
      <c r="J144" s="41"/>
      <c r="K144" s="41"/>
      <c r="L144" s="45"/>
      <c r="M144" s="299"/>
      <c r="N144" s="300"/>
      <c r="O144" s="92"/>
      <c r="P144" s="92"/>
      <c r="Q144" s="92"/>
      <c r="R144" s="92"/>
      <c r="S144" s="92"/>
      <c r="T144" s="93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563</v>
      </c>
      <c r="AU144" s="18" t="s">
        <v>83</v>
      </c>
    </row>
    <row r="145" s="14" customFormat="1">
      <c r="A145" s="14"/>
      <c r="B145" s="254"/>
      <c r="C145" s="255"/>
      <c r="D145" s="244" t="s">
        <v>172</v>
      </c>
      <c r="E145" s="256" t="s">
        <v>1</v>
      </c>
      <c r="F145" s="257" t="s">
        <v>1775</v>
      </c>
      <c r="G145" s="255"/>
      <c r="H145" s="256" t="s">
        <v>1</v>
      </c>
      <c r="I145" s="258"/>
      <c r="J145" s="255"/>
      <c r="K145" s="255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172</v>
      </c>
      <c r="AU145" s="263" t="s">
        <v>83</v>
      </c>
      <c r="AV145" s="14" t="s">
        <v>81</v>
      </c>
      <c r="AW145" s="14" t="s">
        <v>31</v>
      </c>
      <c r="AX145" s="14" t="s">
        <v>12</v>
      </c>
      <c r="AY145" s="263" t="s">
        <v>164</v>
      </c>
    </row>
    <row r="146" s="14" customFormat="1">
      <c r="A146" s="14"/>
      <c r="B146" s="254"/>
      <c r="C146" s="255"/>
      <c r="D146" s="244" t="s">
        <v>172</v>
      </c>
      <c r="E146" s="256" t="s">
        <v>1</v>
      </c>
      <c r="F146" s="257" t="s">
        <v>2501</v>
      </c>
      <c r="G146" s="255"/>
      <c r="H146" s="256" t="s">
        <v>1</v>
      </c>
      <c r="I146" s="258"/>
      <c r="J146" s="255"/>
      <c r="K146" s="255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172</v>
      </c>
      <c r="AU146" s="263" t="s">
        <v>83</v>
      </c>
      <c r="AV146" s="14" t="s">
        <v>81</v>
      </c>
      <c r="AW146" s="14" t="s">
        <v>31</v>
      </c>
      <c r="AX146" s="14" t="s">
        <v>12</v>
      </c>
      <c r="AY146" s="26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1778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2503</v>
      </c>
      <c r="G148" s="243"/>
      <c r="H148" s="247">
        <v>19.006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12</v>
      </c>
      <c r="AY148" s="253" t="s">
        <v>164</v>
      </c>
    </row>
    <row r="149" s="15" customFormat="1">
      <c r="A149" s="15"/>
      <c r="B149" s="264"/>
      <c r="C149" s="265"/>
      <c r="D149" s="244" t="s">
        <v>172</v>
      </c>
      <c r="E149" s="266" t="s">
        <v>1</v>
      </c>
      <c r="F149" s="267" t="s">
        <v>180</v>
      </c>
      <c r="G149" s="265"/>
      <c r="H149" s="268">
        <v>19.006</v>
      </c>
      <c r="I149" s="269"/>
      <c r="J149" s="265"/>
      <c r="K149" s="265"/>
      <c r="L149" s="270"/>
      <c r="M149" s="271"/>
      <c r="N149" s="272"/>
      <c r="O149" s="272"/>
      <c r="P149" s="272"/>
      <c r="Q149" s="272"/>
      <c r="R149" s="272"/>
      <c r="S149" s="272"/>
      <c r="T149" s="27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4" t="s">
        <v>172</v>
      </c>
      <c r="AU149" s="274" t="s">
        <v>83</v>
      </c>
      <c r="AV149" s="15" t="s">
        <v>170</v>
      </c>
      <c r="AW149" s="15" t="s">
        <v>31</v>
      </c>
      <c r="AX149" s="15" t="s">
        <v>81</v>
      </c>
      <c r="AY149" s="274" t="s">
        <v>164</v>
      </c>
    </row>
    <row r="150" s="2" customFormat="1" ht="24.15" customHeight="1">
      <c r="A150" s="39"/>
      <c r="B150" s="40"/>
      <c r="C150" s="228" t="s">
        <v>194</v>
      </c>
      <c r="D150" s="228" t="s">
        <v>166</v>
      </c>
      <c r="E150" s="229" t="s">
        <v>1780</v>
      </c>
      <c r="F150" s="230" t="s">
        <v>1781</v>
      </c>
      <c r="G150" s="231" t="s">
        <v>269</v>
      </c>
      <c r="H150" s="232">
        <v>28.509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237</v>
      </c>
    </row>
    <row r="151" s="2" customFormat="1">
      <c r="A151" s="39"/>
      <c r="B151" s="40"/>
      <c r="C151" s="41"/>
      <c r="D151" s="244" t="s">
        <v>563</v>
      </c>
      <c r="E151" s="41"/>
      <c r="F151" s="297" t="s">
        <v>1774</v>
      </c>
      <c r="G151" s="41"/>
      <c r="H151" s="41"/>
      <c r="I151" s="298"/>
      <c r="J151" s="41"/>
      <c r="K151" s="41"/>
      <c r="L151" s="45"/>
      <c r="M151" s="299"/>
      <c r="N151" s="300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563</v>
      </c>
      <c r="AU151" s="18" t="s">
        <v>83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1775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2501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1778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3" customFormat="1">
      <c r="A155" s="13"/>
      <c r="B155" s="242"/>
      <c r="C155" s="243"/>
      <c r="D155" s="244" t="s">
        <v>172</v>
      </c>
      <c r="E155" s="245" t="s">
        <v>1</v>
      </c>
      <c r="F155" s="246" t="s">
        <v>2504</v>
      </c>
      <c r="G155" s="243"/>
      <c r="H155" s="247">
        <v>28.509</v>
      </c>
      <c r="I155" s="248"/>
      <c r="J155" s="243"/>
      <c r="K155" s="243"/>
      <c r="L155" s="249"/>
      <c r="M155" s="250"/>
      <c r="N155" s="251"/>
      <c r="O155" s="251"/>
      <c r="P155" s="251"/>
      <c r="Q155" s="251"/>
      <c r="R155" s="251"/>
      <c r="S155" s="251"/>
      <c r="T155" s="25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3" t="s">
        <v>172</v>
      </c>
      <c r="AU155" s="253" t="s">
        <v>83</v>
      </c>
      <c r="AV155" s="13" t="s">
        <v>83</v>
      </c>
      <c r="AW155" s="13" t="s">
        <v>31</v>
      </c>
      <c r="AX155" s="13" t="s">
        <v>12</v>
      </c>
      <c r="AY155" s="253" t="s">
        <v>164</v>
      </c>
    </row>
    <row r="156" s="15" customFormat="1">
      <c r="A156" s="15"/>
      <c r="B156" s="264"/>
      <c r="C156" s="265"/>
      <c r="D156" s="244" t="s">
        <v>172</v>
      </c>
      <c r="E156" s="266" t="s">
        <v>1</v>
      </c>
      <c r="F156" s="267" t="s">
        <v>180</v>
      </c>
      <c r="G156" s="265"/>
      <c r="H156" s="268">
        <v>28.509</v>
      </c>
      <c r="I156" s="269"/>
      <c r="J156" s="265"/>
      <c r="K156" s="265"/>
      <c r="L156" s="270"/>
      <c r="M156" s="271"/>
      <c r="N156" s="272"/>
      <c r="O156" s="272"/>
      <c r="P156" s="272"/>
      <c r="Q156" s="272"/>
      <c r="R156" s="272"/>
      <c r="S156" s="272"/>
      <c r="T156" s="273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74" t="s">
        <v>172</v>
      </c>
      <c r="AU156" s="274" t="s">
        <v>83</v>
      </c>
      <c r="AV156" s="15" t="s">
        <v>170</v>
      </c>
      <c r="AW156" s="15" t="s">
        <v>31</v>
      </c>
      <c r="AX156" s="15" t="s">
        <v>81</v>
      </c>
      <c r="AY156" s="274" t="s">
        <v>164</v>
      </c>
    </row>
    <row r="157" s="2" customFormat="1" ht="49.05" customHeight="1">
      <c r="A157" s="39"/>
      <c r="B157" s="40"/>
      <c r="C157" s="228" t="s">
        <v>201</v>
      </c>
      <c r="D157" s="228" t="s">
        <v>166</v>
      </c>
      <c r="E157" s="229" t="s">
        <v>1789</v>
      </c>
      <c r="F157" s="230" t="s">
        <v>1790</v>
      </c>
      <c r="G157" s="231" t="s">
        <v>269</v>
      </c>
      <c r="H157" s="232">
        <v>104.10513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170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170</v>
      </c>
      <c r="BM157" s="240" t="s">
        <v>8</v>
      </c>
    </row>
    <row r="158" s="2" customFormat="1">
      <c r="A158" s="39"/>
      <c r="B158" s="40"/>
      <c r="C158" s="41"/>
      <c r="D158" s="244" t="s">
        <v>563</v>
      </c>
      <c r="E158" s="41"/>
      <c r="F158" s="297" t="s">
        <v>1791</v>
      </c>
      <c r="G158" s="41"/>
      <c r="H158" s="41"/>
      <c r="I158" s="298"/>
      <c r="J158" s="41"/>
      <c r="K158" s="41"/>
      <c r="L158" s="45"/>
      <c r="M158" s="299"/>
      <c r="N158" s="300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563</v>
      </c>
      <c r="AU158" s="18" t="s">
        <v>83</v>
      </c>
    </row>
    <row r="159" s="2" customFormat="1" ht="24.15" customHeight="1">
      <c r="A159" s="39"/>
      <c r="B159" s="40"/>
      <c r="C159" s="228" t="s">
        <v>216</v>
      </c>
      <c r="D159" s="228" t="s">
        <v>166</v>
      </c>
      <c r="E159" s="229" t="s">
        <v>1801</v>
      </c>
      <c r="F159" s="230" t="s">
        <v>1802</v>
      </c>
      <c r="G159" s="231" t="s">
        <v>269</v>
      </c>
      <c r="H159" s="232">
        <v>199.13499999999999</v>
      </c>
      <c r="I159" s="233"/>
      <c r="J159" s="234">
        <f>ROUND(I159*H159,2)</f>
        <v>0</v>
      </c>
      <c r="K159" s="235"/>
      <c r="L159" s="45"/>
      <c r="M159" s="236" t="s">
        <v>1</v>
      </c>
      <c r="N159" s="237" t="s">
        <v>39</v>
      </c>
      <c r="O159" s="92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40" t="s">
        <v>170</v>
      </c>
      <c r="AT159" s="240" t="s">
        <v>166</v>
      </c>
      <c r="AU159" s="240" t="s">
        <v>83</v>
      </c>
      <c r="AY159" s="18" t="s">
        <v>164</v>
      </c>
      <c r="BE159" s="241">
        <f>IF(N159="základní",J159,0)</f>
        <v>0</v>
      </c>
      <c r="BF159" s="241">
        <f>IF(N159="snížená",J159,0)</f>
        <v>0</v>
      </c>
      <c r="BG159" s="241">
        <f>IF(N159="zákl. přenesená",J159,0)</f>
        <v>0</v>
      </c>
      <c r="BH159" s="241">
        <f>IF(N159="sníž. přenesená",J159,0)</f>
        <v>0</v>
      </c>
      <c r="BI159" s="241">
        <f>IF(N159="nulová",J159,0)</f>
        <v>0</v>
      </c>
      <c r="BJ159" s="18" t="s">
        <v>81</v>
      </c>
      <c r="BK159" s="241">
        <f>ROUND(I159*H159,2)</f>
        <v>0</v>
      </c>
      <c r="BL159" s="18" t="s">
        <v>170</v>
      </c>
      <c r="BM159" s="240" t="s">
        <v>266</v>
      </c>
    </row>
    <row r="160" s="2" customFormat="1">
      <c r="A160" s="39"/>
      <c r="B160" s="40"/>
      <c r="C160" s="41"/>
      <c r="D160" s="244" t="s">
        <v>563</v>
      </c>
      <c r="E160" s="41"/>
      <c r="F160" s="297" t="s">
        <v>1803</v>
      </c>
      <c r="G160" s="41"/>
      <c r="H160" s="41"/>
      <c r="I160" s="298"/>
      <c r="J160" s="41"/>
      <c r="K160" s="41"/>
      <c r="L160" s="45"/>
      <c r="M160" s="299"/>
      <c r="N160" s="300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563</v>
      </c>
      <c r="AU160" s="18" t="s">
        <v>83</v>
      </c>
    </row>
    <row r="161" s="2" customFormat="1" ht="37.8" customHeight="1">
      <c r="A161" s="39"/>
      <c r="B161" s="40"/>
      <c r="C161" s="228" t="s">
        <v>222</v>
      </c>
      <c r="D161" s="228" t="s">
        <v>166</v>
      </c>
      <c r="E161" s="229" t="s">
        <v>1804</v>
      </c>
      <c r="F161" s="230" t="s">
        <v>1805</v>
      </c>
      <c r="G161" s="231" t="s">
        <v>269</v>
      </c>
      <c r="H161" s="232">
        <v>796.51999999999998</v>
      </c>
      <c r="I161" s="233"/>
      <c r="J161" s="234">
        <f>ROUND(I161*H161,2)</f>
        <v>0</v>
      </c>
      <c r="K161" s="235"/>
      <c r="L161" s="45"/>
      <c r="M161" s="236" t="s">
        <v>1</v>
      </c>
      <c r="N161" s="237" t="s">
        <v>39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170</v>
      </c>
      <c r="AT161" s="240" t="s">
        <v>166</v>
      </c>
      <c r="AU161" s="240" t="s">
        <v>83</v>
      </c>
      <c r="AY161" s="18" t="s">
        <v>164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81</v>
      </c>
      <c r="BK161" s="241">
        <f>ROUND(I161*H161,2)</f>
        <v>0</v>
      </c>
      <c r="BL161" s="18" t="s">
        <v>170</v>
      </c>
      <c r="BM161" s="240" t="s">
        <v>342</v>
      </c>
    </row>
    <row r="162" s="2" customFormat="1">
      <c r="A162" s="39"/>
      <c r="B162" s="40"/>
      <c r="C162" s="41"/>
      <c r="D162" s="244" t="s">
        <v>563</v>
      </c>
      <c r="E162" s="41"/>
      <c r="F162" s="297" t="s">
        <v>1803</v>
      </c>
      <c r="G162" s="41"/>
      <c r="H162" s="41"/>
      <c r="I162" s="298"/>
      <c r="J162" s="41"/>
      <c r="K162" s="41"/>
      <c r="L162" s="45"/>
      <c r="M162" s="299"/>
      <c r="N162" s="300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563</v>
      </c>
      <c r="AU162" s="18" t="s">
        <v>83</v>
      </c>
    </row>
    <row r="163" s="13" customFormat="1">
      <c r="A163" s="13"/>
      <c r="B163" s="242"/>
      <c r="C163" s="243"/>
      <c r="D163" s="244" t="s">
        <v>172</v>
      </c>
      <c r="E163" s="245" t="s">
        <v>1</v>
      </c>
      <c r="F163" s="246" t="s">
        <v>2505</v>
      </c>
      <c r="G163" s="243"/>
      <c r="H163" s="247">
        <v>796.51999999999998</v>
      </c>
      <c r="I163" s="248"/>
      <c r="J163" s="243"/>
      <c r="K163" s="243"/>
      <c r="L163" s="249"/>
      <c r="M163" s="250"/>
      <c r="N163" s="251"/>
      <c r="O163" s="251"/>
      <c r="P163" s="251"/>
      <c r="Q163" s="251"/>
      <c r="R163" s="251"/>
      <c r="S163" s="251"/>
      <c r="T163" s="25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3" t="s">
        <v>172</v>
      </c>
      <c r="AU163" s="253" t="s">
        <v>83</v>
      </c>
      <c r="AV163" s="13" t="s">
        <v>83</v>
      </c>
      <c r="AW163" s="13" t="s">
        <v>31</v>
      </c>
      <c r="AX163" s="13" t="s">
        <v>12</v>
      </c>
      <c r="AY163" s="253" t="s">
        <v>164</v>
      </c>
    </row>
    <row r="164" s="15" customFormat="1">
      <c r="A164" s="15"/>
      <c r="B164" s="264"/>
      <c r="C164" s="265"/>
      <c r="D164" s="244" t="s">
        <v>172</v>
      </c>
      <c r="E164" s="266" t="s">
        <v>1</v>
      </c>
      <c r="F164" s="267" t="s">
        <v>180</v>
      </c>
      <c r="G164" s="265"/>
      <c r="H164" s="268">
        <v>796.51999999999998</v>
      </c>
      <c r="I164" s="269"/>
      <c r="J164" s="265"/>
      <c r="K164" s="265"/>
      <c r="L164" s="270"/>
      <c r="M164" s="271"/>
      <c r="N164" s="272"/>
      <c r="O164" s="272"/>
      <c r="P164" s="272"/>
      <c r="Q164" s="272"/>
      <c r="R164" s="272"/>
      <c r="S164" s="272"/>
      <c r="T164" s="273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74" t="s">
        <v>172</v>
      </c>
      <c r="AU164" s="274" t="s">
        <v>83</v>
      </c>
      <c r="AV164" s="15" t="s">
        <v>170</v>
      </c>
      <c r="AW164" s="15" t="s">
        <v>31</v>
      </c>
      <c r="AX164" s="15" t="s">
        <v>81</v>
      </c>
      <c r="AY164" s="274" t="s">
        <v>164</v>
      </c>
    </row>
    <row r="165" s="2" customFormat="1" ht="33" customHeight="1">
      <c r="A165" s="39"/>
      <c r="B165" s="40"/>
      <c r="C165" s="228" t="s">
        <v>230</v>
      </c>
      <c r="D165" s="228" t="s">
        <v>166</v>
      </c>
      <c r="E165" s="229" t="s">
        <v>1807</v>
      </c>
      <c r="F165" s="230" t="s">
        <v>1808</v>
      </c>
      <c r="G165" s="231" t="s">
        <v>269</v>
      </c>
      <c r="H165" s="232">
        <v>199.13499999999999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170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170</v>
      </c>
      <c r="BM165" s="240" t="s">
        <v>354</v>
      </c>
    </row>
    <row r="166" s="13" customFormat="1">
      <c r="A166" s="13"/>
      <c r="B166" s="242"/>
      <c r="C166" s="243"/>
      <c r="D166" s="244" t="s">
        <v>172</v>
      </c>
      <c r="E166" s="245" t="s">
        <v>1</v>
      </c>
      <c r="F166" s="246" t="s">
        <v>2506</v>
      </c>
      <c r="G166" s="243"/>
      <c r="H166" s="247">
        <v>199.13499999999999</v>
      </c>
      <c r="I166" s="248"/>
      <c r="J166" s="243"/>
      <c r="K166" s="243"/>
      <c r="L166" s="249"/>
      <c r="M166" s="250"/>
      <c r="N166" s="251"/>
      <c r="O166" s="251"/>
      <c r="P166" s="251"/>
      <c r="Q166" s="251"/>
      <c r="R166" s="251"/>
      <c r="S166" s="251"/>
      <c r="T166" s="252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53" t="s">
        <v>172</v>
      </c>
      <c r="AU166" s="253" t="s">
        <v>83</v>
      </c>
      <c r="AV166" s="13" t="s">
        <v>83</v>
      </c>
      <c r="AW166" s="13" t="s">
        <v>31</v>
      </c>
      <c r="AX166" s="13" t="s">
        <v>12</v>
      </c>
      <c r="AY166" s="253" t="s">
        <v>164</v>
      </c>
    </row>
    <row r="167" s="15" customFormat="1">
      <c r="A167" s="15"/>
      <c r="B167" s="264"/>
      <c r="C167" s="265"/>
      <c r="D167" s="244" t="s">
        <v>172</v>
      </c>
      <c r="E167" s="266" t="s">
        <v>1</v>
      </c>
      <c r="F167" s="267" t="s">
        <v>180</v>
      </c>
      <c r="G167" s="265"/>
      <c r="H167" s="268">
        <v>199.13499999999999</v>
      </c>
      <c r="I167" s="269"/>
      <c r="J167" s="265"/>
      <c r="K167" s="265"/>
      <c r="L167" s="270"/>
      <c r="M167" s="271"/>
      <c r="N167" s="272"/>
      <c r="O167" s="272"/>
      <c r="P167" s="272"/>
      <c r="Q167" s="272"/>
      <c r="R167" s="272"/>
      <c r="S167" s="272"/>
      <c r="T167" s="273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74" t="s">
        <v>172</v>
      </c>
      <c r="AU167" s="274" t="s">
        <v>83</v>
      </c>
      <c r="AV167" s="15" t="s">
        <v>170</v>
      </c>
      <c r="AW167" s="15" t="s">
        <v>31</v>
      </c>
      <c r="AX167" s="15" t="s">
        <v>81</v>
      </c>
      <c r="AY167" s="274" t="s">
        <v>164</v>
      </c>
    </row>
    <row r="168" s="2" customFormat="1" ht="24.15" customHeight="1">
      <c r="A168" s="39"/>
      <c r="B168" s="40"/>
      <c r="C168" s="228" t="s">
        <v>237</v>
      </c>
      <c r="D168" s="228" t="s">
        <v>166</v>
      </c>
      <c r="E168" s="229" t="s">
        <v>1810</v>
      </c>
      <c r="F168" s="230" t="s">
        <v>1811</v>
      </c>
      <c r="G168" s="231" t="s">
        <v>269</v>
      </c>
      <c r="H168" s="232">
        <v>64.854470000000006</v>
      </c>
      <c r="I168" s="233"/>
      <c r="J168" s="234">
        <f>ROUND(I168*H168,2)</f>
        <v>0</v>
      </c>
      <c r="K168" s="235"/>
      <c r="L168" s="45"/>
      <c r="M168" s="236" t="s">
        <v>1</v>
      </c>
      <c r="N168" s="237" t="s">
        <v>39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170</v>
      </c>
      <c r="AT168" s="240" t="s">
        <v>166</v>
      </c>
      <c r="AU168" s="240" t="s">
        <v>83</v>
      </c>
      <c r="AY168" s="18" t="s">
        <v>164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81</v>
      </c>
      <c r="BK168" s="241">
        <f>ROUND(I168*H168,2)</f>
        <v>0</v>
      </c>
      <c r="BL168" s="18" t="s">
        <v>170</v>
      </c>
      <c r="BM168" s="240" t="s">
        <v>265</v>
      </c>
    </row>
    <row r="169" s="2" customFormat="1">
      <c r="A169" s="39"/>
      <c r="B169" s="40"/>
      <c r="C169" s="41"/>
      <c r="D169" s="244" t="s">
        <v>563</v>
      </c>
      <c r="E169" s="41"/>
      <c r="F169" s="297" t="s">
        <v>1812</v>
      </c>
      <c r="G169" s="41"/>
      <c r="H169" s="41"/>
      <c r="I169" s="298"/>
      <c r="J169" s="41"/>
      <c r="K169" s="41"/>
      <c r="L169" s="45"/>
      <c r="M169" s="299"/>
      <c r="N169" s="300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563</v>
      </c>
      <c r="AU169" s="18" t="s">
        <v>83</v>
      </c>
    </row>
    <row r="170" s="2" customFormat="1" ht="24.15" customHeight="1">
      <c r="A170" s="39"/>
      <c r="B170" s="40"/>
      <c r="C170" s="228" t="s">
        <v>247</v>
      </c>
      <c r="D170" s="228" t="s">
        <v>166</v>
      </c>
      <c r="E170" s="229" t="s">
        <v>1816</v>
      </c>
      <c r="F170" s="230" t="s">
        <v>1817</v>
      </c>
      <c r="G170" s="231" t="s">
        <v>269</v>
      </c>
      <c r="H170" s="232">
        <v>199.13499999999999</v>
      </c>
      <c r="I170" s="233"/>
      <c r="J170" s="234">
        <f>ROUND(I170*H170,2)</f>
        <v>0</v>
      </c>
      <c r="K170" s="235"/>
      <c r="L170" s="45"/>
      <c r="M170" s="236" t="s">
        <v>1</v>
      </c>
      <c r="N170" s="237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170</v>
      </c>
      <c r="AT170" s="240" t="s">
        <v>166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170</v>
      </c>
      <c r="BM170" s="240" t="s">
        <v>379</v>
      </c>
    </row>
    <row r="171" s="12" customFormat="1" ht="22.8" customHeight="1">
      <c r="A171" s="12"/>
      <c r="B171" s="212"/>
      <c r="C171" s="213"/>
      <c r="D171" s="214" t="s">
        <v>73</v>
      </c>
      <c r="E171" s="226" t="s">
        <v>83</v>
      </c>
      <c r="F171" s="226" t="s">
        <v>1821</v>
      </c>
      <c r="G171" s="213"/>
      <c r="H171" s="213"/>
      <c r="I171" s="216"/>
      <c r="J171" s="227">
        <f>BK171</f>
        <v>0</v>
      </c>
      <c r="K171" s="213"/>
      <c r="L171" s="218"/>
      <c r="M171" s="219"/>
      <c r="N171" s="220"/>
      <c r="O171" s="220"/>
      <c r="P171" s="221">
        <f>SUM(P172:P178)</f>
        <v>0</v>
      </c>
      <c r="Q171" s="220"/>
      <c r="R171" s="221">
        <f>SUM(R172:R178)</f>
        <v>0</v>
      </c>
      <c r="S171" s="220"/>
      <c r="T171" s="222">
        <f>SUM(T172:T178)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23" t="s">
        <v>81</v>
      </c>
      <c r="AT171" s="224" t="s">
        <v>73</v>
      </c>
      <c r="AU171" s="224" t="s">
        <v>81</v>
      </c>
      <c r="AY171" s="223" t="s">
        <v>164</v>
      </c>
      <c r="BK171" s="225">
        <f>SUM(BK172:BK178)</f>
        <v>0</v>
      </c>
    </row>
    <row r="172" s="2" customFormat="1" ht="24.15" customHeight="1">
      <c r="A172" s="39"/>
      <c r="B172" s="40"/>
      <c r="C172" s="228" t="s">
        <v>8</v>
      </c>
      <c r="D172" s="228" t="s">
        <v>166</v>
      </c>
      <c r="E172" s="229" t="s">
        <v>2507</v>
      </c>
      <c r="F172" s="230" t="s">
        <v>2508</v>
      </c>
      <c r="G172" s="231" t="s">
        <v>169</v>
      </c>
      <c r="H172" s="232">
        <v>161.99260000000001</v>
      </c>
      <c r="I172" s="233"/>
      <c r="J172" s="234">
        <f>ROUND(I172*H172,2)</f>
        <v>0</v>
      </c>
      <c r="K172" s="235"/>
      <c r="L172" s="45"/>
      <c r="M172" s="236" t="s">
        <v>1</v>
      </c>
      <c r="N172" s="237" t="s">
        <v>39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</v>
      </c>
      <c r="T172" s="239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170</v>
      </c>
      <c r="AT172" s="240" t="s">
        <v>166</v>
      </c>
      <c r="AU172" s="240" t="s">
        <v>83</v>
      </c>
      <c r="AY172" s="18" t="s">
        <v>164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81</v>
      </c>
      <c r="BK172" s="241">
        <f>ROUND(I172*H172,2)</f>
        <v>0</v>
      </c>
      <c r="BL172" s="18" t="s">
        <v>170</v>
      </c>
      <c r="BM172" s="240" t="s">
        <v>387</v>
      </c>
    </row>
    <row r="173" s="2" customFormat="1">
      <c r="A173" s="39"/>
      <c r="B173" s="40"/>
      <c r="C173" s="41"/>
      <c r="D173" s="244" t="s">
        <v>563</v>
      </c>
      <c r="E173" s="41"/>
      <c r="F173" s="297" t="s">
        <v>2509</v>
      </c>
      <c r="G173" s="41"/>
      <c r="H173" s="41"/>
      <c r="I173" s="298"/>
      <c r="J173" s="41"/>
      <c r="K173" s="41"/>
      <c r="L173" s="45"/>
      <c r="M173" s="299"/>
      <c r="N173" s="300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563</v>
      </c>
      <c r="AU173" s="18" t="s">
        <v>83</v>
      </c>
    </row>
    <row r="174" s="2" customFormat="1" ht="16.5" customHeight="1">
      <c r="A174" s="39"/>
      <c r="B174" s="40"/>
      <c r="C174" s="228" t="s">
        <v>260</v>
      </c>
      <c r="D174" s="228" t="s">
        <v>166</v>
      </c>
      <c r="E174" s="229" t="s">
        <v>1825</v>
      </c>
      <c r="F174" s="230" t="s">
        <v>1826</v>
      </c>
      <c r="G174" s="231" t="s">
        <v>446</v>
      </c>
      <c r="H174" s="232">
        <v>4.3520700000000003</v>
      </c>
      <c r="I174" s="233"/>
      <c r="J174" s="234">
        <f>ROUND(I174*H174,2)</f>
        <v>0</v>
      </c>
      <c r="K174" s="235"/>
      <c r="L174" s="45"/>
      <c r="M174" s="236" t="s">
        <v>1</v>
      </c>
      <c r="N174" s="237" t="s">
        <v>39</v>
      </c>
      <c r="O174" s="92"/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9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40" t="s">
        <v>170</v>
      </c>
      <c r="AT174" s="240" t="s">
        <v>166</v>
      </c>
      <c r="AU174" s="240" t="s">
        <v>83</v>
      </c>
      <c r="AY174" s="18" t="s">
        <v>164</v>
      </c>
      <c r="BE174" s="241">
        <f>IF(N174="základní",J174,0)</f>
        <v>0</v>
      </c>
      <c r="BF174" s="241">
        <f>IF(N174="snížená",J174,0)</f>
        <v>0</v>
      </c>
      <c r="BG174" s="241">
        <f>IF(N174="zákl. přenesená",J174,0)</f>
        <v>0</v>
      </c>
      <c r="BH174" s="241">
        <f>IF(N174="sníž. přenesená",J174,0)</f>
        <v>0</v>
      </c>
      <c r="BI174" s="241">
        <f>IF(N174="nulová",J174,0)</f>
        <v>0</v>
      </c>
      <c r="BJ174" s="18" t="s">
        <v>81</v>
      </c>
      <c r="BK174" s="241">
        <f>ROUND(I174*H174,2)</f>
        <v>0</v>
      </c>
      <c r="BL174" s="18" t="s">
        <v>170</v>
      </c>
      <c r="BM174" s="240" t="s">
        <v>399</v>
      </c>
    </row>
    <row r="175" s="2" customFormat="1">
      <c r="A175" s="39"/>
      <c r="B175" s="40"/>
      <c r="C175" s="41"/>
      <c r="D175" s="244" t="s">
        <v>563</v>
      </c>
      <c r="E175" s="41"/>
      <c r="F175" s="297" t="s">
        <v>1827</v>
      </c>
      <c r="G175" s="41"/>
      <c r="H175" s="41"/>
      <c r="I175" s="298"/>
      <c r="J175" s="41"/>
      <c r="K175" s="41"/>
      <c r="L175" s="45"/>
      <c r="M175" s="299"/>
      <c r="N175" s="300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563</v>
      </c>
      <c r="AU175" s="18" t="s">
        <v>83</v>
      </c>
    </row>
    <row r="176" s="2" customFormat="1" ht="33" customHeight="1">
      <c r="A176" s="39"/>
      <c r="B176" s="40"/>
      <c r="C176" s="228" t="s">
        <v>266</v>
      </c>
      <c r="D176" s="228" t="s">
        <v>166</v>
      </c>
      <c r="E176" s="229" t="s">
        <v>1828</v>
      </c>
      <c r="F176" s="230" t="s">
        <v>1829</v>
      </c>
      <c r="G176" s="231" t="s">
        <v>1830</v>
      </c>
      <c r="H176" s="232">
        <v>1</v>
      </c>
      <c r="I176" s="233"/>
      <c r="J176" s="234">
        <f>ROUND(I176*H176,2)</f>
        <v>0</v>
      </c>
      <c r="K176" s="235"/>
      <c r="L176" s="45"/>
      <c r="M176" s="236" t="s">
        <v>1</v>
      </c>
      <c r="N176" s="237" t="s">
        <v>39</v>
      </c>
      <c r="O176" s="92"/>
      <c r="P176" s="238">
        <f>O176*H176</f>
        <v>0</v>
      </c>
      <c r="Q176" s="238">
        <v>0</v>
      </c>
      <c r="R176" s="238">
        <f>Q176*H176</f>
        <v>0</v>
      </c>
      <c r="S176" s="238">
        <v>0</v>
      </c>
      <c r="T176" s="23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40" t="s">
        <v>170</v>
      </c>
      <c r="AT176" s="240" t="s">
        <v>166</v>
      </c>
      <c r="AU176" s="240" t="s">
        <v>83</v>
      </c>
      <c r="AY176" s="18" t="s">
        <v>164</v>
      </c>
      <c r="BE176" s="241">
        <f>IF(N176="základní",J176,0)</f>
        <v>0</v>
      </c>
      <c r="BF176" s="241">
        <f>IF(N176="snížená",J176,0)</f>
        <v>0</v>
      </c>
      <c r="BG176" s="241">
        <f>IF(N176="zákl. přenesená",J176,0)</f>
        <v>0</v>
      </c>
      <c r="BH176" s="241">
        <f>IF(N176="sníž. přenesená",J176,0)</f>
        <v>0</v>
      </c>
      <c r="BI176" s="241">
        <f>IF(N176="nulová",J176,0)</f>
        <v>0</v>
      </c>
      <c r="BJ176" s="18" t="s">
        <v>81</v>
      </c>
      <c r="BK176" s="241">
        <f>ROUND(I176*H176,2)</f>
        <v>0</v>
      </c>
      <c r="BL176" s="18" t="s">
        <v>170</v>
      </c>
      <c r="BM176" s="240" t="s">
        <v>421</v>
      </c>
    </row>
    <row r="177" s="2" customFormat="1" ht="33" customHeight="1">
      <c r="A177" s="39"/>
      <c r="B177" s="40"/>
      <c r="C177" s="228" t="s">
        <v>291</v>
      </c>
      <c r="D177" s="228" t="s">
        <v>166</v>
      </c>
      <c r="E177" s="229" t="s">
        <v>1831</v>
      </c>
      <c r="F177" s="230" t="s">
        <v>2510</v>
      </c>
      <c r="G177" s="231" t="s">
        <v>269</v>
      </c>
      <c r="H177" s="232">
        <v>63.767749999999999</v>
      </c>
      <c r="I177" s="233"/>
      <c r="J177" s="234">
        <f>ROUND(I177*H177,2)</f>
        <v>0</v>
      </c>
      <c r="K177" s="235"/>
      <c r="L177" s="45"/>
      <c r="M177" s="236" t="s">
        <v>1</v>
      </c>
      <c r="N177" s="237" t="s">
        <v>39</v>
      </c>
      <c r="O177" s="92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170</v>
      </c>
      <c r="AT177" s="240" t="s">
        <v>166</v>
      </c>
      <c r="AU177" s="240" t="s">
        <v>83</v>
      </c>
      <c r="AY177" s="18" t="s">
        <v>164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81</v>
      </c>
      <c r="BK177" s="241">
        <f>ROUND(I177*H177,2)</f>
        <v>0</v>
      </c>
      <c r="BL177" s="18" t="s">
        <v>170</v>
      </c>
      <c r="BM177" s="240" t="s">
        <v>431</v>
      </c>
    </row>
    <row r="178" s="2" customFormat="1" ht="16.5" customHeight="1">
      <c r="A178" s="39"/>
      <c r="B178" s="40"/>
      <c r="C178" s="228" t="s">
        <v>342</v>
      </c>
      <c r="D178" s="228" t="s">
        <v>166</v>
      </c>
      <c r="E178" s="229" t="s">
        <v>1833</v>
      </c>
      <c r="F178" s="230" t="s">
        <v>2511</v>
      </c>
      <c r="G178" s="231" t="s">
        <v>446</v>
      </c>
      <c r="H178" s="232">
        <v>0.58160000000000001</v>
      </c>
      <c r="I178" s="233"/>
      <c r="J178" s="234">
        <f>ROUND(I178*H178,2)</f>
        <v>0</v>
      </c>
      <c r="K178" s="235"/>
      <c r="L178" s="45"/>
      <c r="M178" s="236" t="s">
        <v>1</v>
      </c>
      <c r="N178" s="237" t="s">
        <v>39</v>
      </c>
      <c r="O178" s="92"/>
      <c r="P178" s="238">
        <f>O178*H178</f>
        <v>0</v>
      </c>
      <c r="Q178" s="238">
        <v>0</v>
      </c>
      <c r="R178" s="238">
        <f>Q178*H178</f>
        <v>0</v>
      </c>
      <c r="S178" s="238">
        <v>0</v>
      </c>
      <c r="T178" s="23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170</v>
      </c>
      <c r="AT178" s="240" t="s">
        <v>166</v>
      </c>
      <c r="AU178" s="240" t="s">
        <v>83</v>
      </c>
      <c r="AY178" s="18" t="s">
        <v>164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81</v>
      </c>
      <c r="BK178" s="241">
        <f>ROUND(I178*H178,2)</f>
        <v>0</v>
      </c>
      <c r="BL178" s="18" t="s">
        <v>170</v>
      </c>
      <c r="BM178" s="240" t="s">
        <v>439</v>
      </c>
    </row>
    <row r="179" s="12" customFormat="1" ht="22.8" customHeight="1">
      <c r="A179" s="12"/>
      <c r="B179" s="212"/>
      <c r="C179" s="213"/>
      <c r="D179" s="214" t="s">
        <v>73</v>
      </c>
      <c r="E179" s="226" t="s">
        <v>170</v>
      </c>
      <c r="F179" s="226" t="s">
        <v>532</v>
      </c>
      <c r="G179" s="213"/>
      <c r="H179" s="213"/>
      <c r="I179" s="216"/>
      <c r="J179" s="227">
        <f>BK179</f>
        <v>0</v>
      </c>
      <c r="K179" s="213"/>
      <c r="L179" s="218"/>
      <c r="M179" s="219"/>
      <c r="N179" s="220"/>
      <c r="O179" s="220"/>
      <c r="P179" s="221">
        <f>SUM(P180:P186)</f>
        <v>0</v>
      </c>
      <c r="Q179" s="220"/>
      <c r="R179" s="221">
        <f>SUM(R180:R186)</f>
        <v>0</v>
      </c>
      <c r="S179" s="220"/>
      <c r="T179" s="222">
        <f>SUM(T180:T186)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23" t="s">
        <v>81</v>
      </c>
      <c r="AT179" s="224" t="s">
        <v>73</v>
      </c>
      <c r="AU179" s="224" t="s">
        <v>81</v>
      </c>
      <c r="AY179" s="223" t="s">
        <v>164</v>
      </c>
      <c r="BK179" s="225">
        <f>SUM(BK180:BK186)</f>
        <v>0</v>
      </c>
    </row>
    <row r="180" s="2" customFormat="1" ht="33" customHeight="1">
      <c r="A180" s="39"/>
      <c r="B180" s="40"/>
      <c r="C180" s="228" t="s">
        <v>348</v>
      </c>
      <c r="D180" s="228" t="s">
        <v>166</v>
      </c>
      <c r="E180" s="229" t="s">
        <v>1844</v>
      </c>
      <c r="F180" s="230" t="s">
        <v>1845</v>
      </c>
      <c r="G180" s="231" t="s">
        <v>269</v>
      </c>
      <c r="H180" s="232">
        <v>0.016</v>
      </c>
      <c r="I180" s="233"/>
      <c r="J180" s="234">
        <f>ROUND(I180*H180,2)</f>
        <v>0</v>
      </c>
      <c r="K180" s="235"/>
      <c r="L180" s="45"/>
      <c r="M180" s="236" t="s">
        <v>1</v>
      </c>
      <c r="N180" s="237" t="s">
        <v>39</v>
      </c>
      <c r="O180" s="92"/>
      <c r="P180" s="238">
        <f>O180*H180</f>
        <v>0</v>
      </c>
      <c r="Q180" s="238">
        <v>0</v>
      </c>
      <c r="R180" s="238">
        <f>Q180*H180</f>
        <v>0</v>
      </c>
      <c r="S180" s="238">
        <v>0</v>
      </c>
      <c r="T180" s="239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170</v>
      </c>
      <c r="AT180" s="240" t="s">
        <v>166</v>
      </c>
      <c r="AU180" s="240" t="s">
        <v>83</v>
      </c>
      <c r="AY180" s="18" t="s">
        <v>164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81</v>
      </c>
      <c r="BK180" s="241">
        <f>ROUND(I180*H180,2)</f>
        <v>0</v>
      </c>
      <c r="BL180" s="18" t="s">
        <v>170</v>
      </c>
      <c r="BM180" s="240" t="s">
        <v>449</v>
      </c>
    </row>
    <row r="181" s="2" customFormat="1">
      <c r="A181" s="39"/>
      <c r="B181" s="40"/>
      <c r="C181" s="41"/>
      <c r="D181" s="244" t="s">
        <v>563</v>
      </c>
      <c r="E181" s="41"/>
      <c r="F181" s="297" t="s">
        <v>1843</v>
      </c>
      <c r="G181" s="41"/>
      <c r="H181" s="41"/>
      <c r="I181" s="298"/>
      <c r="J181" s="41"/>
      <c r="K181" s="41"/>
      <c r="L181" s="45"/>
      <c r="M181" s="299"/>
      <c r="N181" s="300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563</v>
      </c>
      <c r="AU181" s="18" t="s">
        <v>83</v>
      </c>
    </row>
    <row r="182" s="2" customFormat="1" ht="24.15" customHeight="1">
      <c r="A182" s="39"/>
      <c r="B182" s="40"/>
      <c r="C182" s="228" t="s">
        <v>354</v>
      </c>
      <c r="D182" s="228" t="s">
        <v>166</v>
      </c>
      <c r="E182" s="229" t="s">
        <v>1848</v>
      </c>
      <c r="F182" s="230" t="s">
        <v>1849</v>
      </c>
      <c r="G182" s="231" t="s">
        <v>169</v>
      </c>
      <c r="H182" s="232">
        <v>0.32000000000000001</v>
      </c>
      <c r="I182" s="233"/>
      <c r="J182" s="234">
        <f>ROUND(I182*H182,2)</f>
        <v>0</v>
      </c>
      <c r="K182" s="235"/>
      <c r="L182" s="45"/>
      <c r="M182" s="236" t="s">
        <v>1</v>
      </c>
      <c r="N182" s="237" t="s">
        <v>39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170</v>
      </c>
      <c r="AT182" s="240" t="s">
        <v>166</v>
      </c>
      <c r="AU182" s="240" t="s">
        <v>83</v>
      </c>
      <c r="AY182" s="18" t="s">
        <v>164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81</v>
      </c>
      <c r="BK182" s="241">
        <f>ROUND(I182*H182,2)</f>
        <v>0</v>
      </c>
      <c r="BL182" s="18" t="s">
        <v>170</v>
      </c>
      <c r="BM182" s="240" t="s">
        <v>487</v>
      </c>
    </row>
    <row r="183" s="2" customFormat="1">
      <c r="A183" s="39"/>
      <c r="B183" s="40"/>
      <c r="C183" s="41"/>
      <c r="D183" s="244" t="s">
        <v>563</v>
      </c>
      <c r="E183" s="41"/>
      <c r="F183" s="297" t="s">
        <v>1838</v>
      </c>
      <c r="G183" s="41"/>
      <c r="H183" s="41"/>
      <c r="I183" s="298"/>
      <c r="J183" s="41"/>
      <c r="K183" s="41"/>
      <c r="L183" s="45"/>
      <c r="M183" s="299"/>
      <c r="N183" s="300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563</v>
      </c>
      <c r="AU183" s="18" t="s">
        <v>83</v>
      </c>
    </row>
    <row r="184" s="2" customFormat="1" ht="24.15" customHeight="1">
      <c r="A184" s="39"/>
      <c r="B184" s="40"/>
      <c r="C184" s="228" t="s">
        <v>360</v>
      </c>
      <c r="D184" s="228" t="s">
        <v>166</v>
      </c>
      <c r="E184" s="229" t="s">
        <v>2512</v>
      </c>
      <c r="F184" s="230" t="s">
        <v>2513</v>
      </c>
      <c r="G184" s="231" t="s">
        <v>1830</v>
      </c>
      <c r="H184" s="232">
        <v>1</v>
      </c>
      <c r="I184" s="233"/>
      <c r="J184" s="234">
        <f>ROUND(I184*H184,2)</f>
        <v>0</v>
      </c>
      <c r="K184" s="235"/>
      <c r="L184" s="45"/>
      <c r="M184" s="236" t="s">
        <v>1</v>
      </c>
      <c r="N184" s="237" t="s">
        <v>39</v>
      </c>
      <c r="O184" s="92"/>
      <c r="P184" s="238">
        <f>O184*H184</f>
        <v>0</v>
      </c>
      <c r="Q184" s="238">
        <v>0</v>
      </c>
      <c r="R184" s="238">
        <f>Q184*H184</f>
        <v>0</v>
      </c>
      <c r="S184" s="238">
        <v>0</v>
      </c>
      <c r="T184" s="239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40" t="s">
        <v>170</v>
      </c>
      <c r="AT184" s="240" t="s">
        <v>166</v>
      </c>
      <c r="AU184" s="240" t="s">
        <v>83</v>
      </c>
      <c r="AY184" s="18" t="s">
        <v>164</v>
      </c>
      <c r="BE184" s="241">
        <f>IF(N184="základní",J184,0)</f>
        <v>0</v>
      </c>
      <c r="BF184" s="241">
        <f>IF(N184="snížená",J184,0)</f>
        <v>0</v>
      </c>
      <c r="BG184" s="241">
        <f>IF(N184="zákl. přenesená",J184,0)</f>
        <v>0</v>
      </c>
      <c r="BH184" s="241">
        <f>IF(N184="sníž. přenesená",J184,0)</f>
        <v>0</v>
      </c>
      <c r="BI184" s="241">
        <f>IF(N184="nulová",J184,0)</f>
        <v>0</v>
      </c>
      <c r="BJ184" s="18" t="s">
        <v>81</v>
      </c>
      <c r="BK184" s="241">
        <f>ROUND(I184*H184,2)</f>
        <v>0</v>
      </c>
      <c r="BL184" s="18" t="s">
        <v>170</v>
      </c>
      <c r="BM184" s="240" t="s">
        <v>507</v>
      </c>
    </row>
    <row r="185" s="2" customFormat="1" ht="24.15" customHeight="1">
      <c r="A185" s="39"/>
      <c r="B185" s="40"/>
      <c r="C185" s="228" t="s">
        <v>265</v>
      </c>
      <c r="D185" s="228" t="s">
        <v>166</v>
      </c>
      <c r="E185" s="229" t="s">
        <v>1852</v>
      </c>
      <c r="F185" s="230" t="s">
        <v>1853</v>
      </c>
      <c r="G185" s="231" t="s">
        <v>556</v>
      </c>
      <c r="H185" s="232">
        <v>1</v>
      </c>
      <c r="I185" s="233"/>
      <c r="J185" s="234">
        <f>ROUND(I185*H185,2)</f>
        <v>0</v>
      </c>
      <c r="K185" s="235"/>
      <c r="L185" s="45"/>
      <c r="M185" s="236" t="s">
        <v>1</v>
      </c>
      <c r="N185" s="237" t="s">
        <v>39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170</v>
      </c>
      <c r="AT185" s="240" t="s">
        <v>166</v>
      </c>
      <c r="AU185" s="240" t="s">
        <v>83</v>
      </c>
      <c r="AY185" s="18" t="s">
        <v>164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81</v>
      </c>
      <c r="BK185" s="241">
        <f>ROUND(I185*H185,2)</f>
        <v>0</v>
      </c>
      <c r="BL185" s="18" t="s">
        <v>170</v>
      </c>
      <c r="BM185" s="240" t="s">
        <v>527</v>
      </c>
    </row>
    <row r="186" s="2" customFormat="1" ht="33" customHeight="1">
      <c r="A186" s="39"/>
      <c r="B186" s="40"/>
      <c r="C186" s="228" t="s">
        <v>7</v>
      </c>
      <c r="D186" s="228" t="s">
        <v>166</v>
      </c>
      <c r="E186" s="229" t="s">
        <v>1854</v>
      </c>
      <c r="F186" s="230" t="s">
        <v>1855</v>
      </c>
      <c r="G186" s="231" t="s">
        <v>1830</v>
      </c>
      <c r="H186" s="232">
        <v>1</v>
      </c>
      <c r="I186" s="233"/>
      <c r="J186" s="234">
        <f>ROUND(I186*H186,2)</f>
        <v>0</v>
      </c>
      <c r="K186" s="235"/>
      <c r="L186" s="45"/>
      <c r="M186" s="236" t="s">
        <v>1</v>
      </c>
      <c r="N186" s="237" t="s">
        <v>39</v>
      </c>
      <c r="O186" s="92"/>
      <c r="P186" s="238">
        <f>O186*H186</f>
        <v>0</v>
      </c>
      <c r="Q186" s="238">
        <v>0</v>
      </c>
      <c r="R186" s="238">
        <f>Q186*H186</f>
        <v>0</v>
      </c>
      <c r="S186" s="238">
        <v>0</v>
      </c>
      <c r="T186" s="23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170</v>
      </c>
      <c r="AT186" s="240" t="s">
        <v>166</v>
      </c>
      <c r="AU186" s="240" t="s">
        <v>83</v>
      </c>
      <c r="AY186" s="18" t="s">
        <v>164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81</v>
      </c>
      <c r="BK186" s="241">
        <f>ROUND(I186*H186,2)</f>
        <v>0</v>
      </c>
      <c r="BL186" s="18" t="s">
        <v>170</v>
      </c>
      <c r="BM186" s="240" t="s">
        <v>553</v>
      </c>
    </row>
    <row r="187" s="12" customFormat="1" ht="22.8" customHeight="1">
      <c r="A187" s="12"/>
      <c r="B187" s="212"/>
      <c r="C187" s="213"/>
      <c r="D187" s="214" t="s">
        <v>73</v>
      </c>
      <c r="E187" s="226" t="s">
        <v>651</v>
      </c>
      <c r="F187" s="226" t="s">
        <v>1860</v>
      </c>
      <c r="G187" s="213"/>
      <c r="H187" s="213"/>
      <c r="I187" s="216"/>
      <c r="J187" s="227">
        <f>BK187</f>
        <v>0</v>
      </c>
      <c r="K187" s="213"/>
      <c r="L187" s="218"/>
      <c r="M187" s="219"/>
      <c r="N187" s="220"/>
      <c r="O187" s="220"/>
      <c r="P187" s="221">
        <f>P188</f>
        <v>0</v>
      </c>
      <c r="Q187" s="220"/>
      <c r="R187" s="221">
        <f>R188</f>
        <v>0</v>
      </c>
      <c r="S187" s="220"/>
      <c r="T187" s="222">
        <f>T188</f>
        <v>0</v>
      </c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R187" s="223" t="s">
        <v>81</v>
      </c>
      <c r="AT187" s="224" t="s">
        <v>73</v>
      </c>
      <c r="AU187" s="224" t="s">
        <v>81</v>
      </c>
      <c r="AY187" s="223" t="s">
        <v>164</v>
      </c>
      <c r="BK187" s="225">
        <f>BK188</f>
        <v>0</v>
      </c>
    </row>
    <row r="188" s="2" customFormat="1" ht="24.15" customHeight="1">
      <c r="A188" s="39"/>
      <c r="B188" s="40"/>
      <c r="C188" s="228" t="s">
        <v>379</v>
      </c>
      <c r="D188" s="228" t="s">
        <v>166</v>
      </c>
      <c r="E188" s="229" t="s">
        <v>1861</v>
      </c>
      <c r="F188" s="230" t="s">
        <v>2514</v>
      </c>
      <c r="G188" s="231" t="s">
        <v>269</v>
      </c>
      <c r="H188" s="232">
        <v>7.3593799999999998</v>
      </c>
      <c r="I188" s="233"/>
      <c r="J188" s="234">
        <f>ROUND(I188*H188,2)</f>
        <v>0</v>
      </c>
      <c r="K188" s="235"/>
      <c r="L188" s="45"/>
      <c r="M188" s="236" t="s">
        <v>1</v>
      </c>
      <c r="N188" s="237" t="s">
        <v>39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170</v>
      </c>
      <c r="AT188" s="240" t="s">
        <v>166</v>
      </c>
      <c r="AU188" s="240" t="s">
        <v>83</v>
      </c>
      <c r="AY188" s="18" t="s">
        <v>164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81</v>
      </c>
      <c r="BK188" s="241">
        <f>ROUND(I188*H188,2)</f>
        <v>0</v>
      </c>
      <c r="BL188" s="18" t="s">
        <v>170</v>
      </c>
      <c r="BM188" s="240" t="s">
        <v>565</v>
      </c>
    </row>
    <row r="189" s="12" customFormat="1" ht="22.8" customHeight="1">
      <c r="A189" s="12"/>
      <c r="B189" s="212"/>
      <c r="C189" s="213"/>
      <c r="D189" s="214" t="s">
        <v>73</v>
      </c>
      <c r="E189" s="226" t="s">
        <v>811</v>
      </c>
      <c r="F189" s="226" t="s">
        <v>1886</v>
      </c>
      <c r="G189" s="213"/>
      <c r="H189" s="213"/>
      <c r="I189" s="216"/>
      <c r="J189" s="227">
        <f>BK189</f>
        <v>0</v>
      </c>
      <c r="K189" s="213"/>
      <c r="L189" s="218"/>
      <c r="M189" s="219"/>
      <c r="N189" s="220"/>
      <c r="O189" s="220"/>
      <c r="P189" s="221">
        <f>SUM(P190:P195)</f>
        <v>0</v>
      </c>
      <c r="Q189" s="220"/>
      <c r="R189" s="221">
        <f>SUM(R190:R195)</f>
        <v>0</v>
      </c>
      <c r="S189" s="220"/>
      <c r="T189" s="222">
        <f>SUM(T190:T195)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23" t="s">
        <v>81</v>
      </c>
      <c r="AT189" s="224" t="s">
        <v>73</v>
      </c>
      <c r="AU189" s="224" t="s">
        <v>81</v>
      </c>
      <c r="AY189" s="223" t="s">
        <v>164</v>
      </c>
      <c r="BK189" s="225">
        <f>SUM(BK190:BK195)</f>
        <v>0</v>
      </c>
    </row>
    <row r="190" s="2" customFormat="1" ht="37.8" customHeight="1">
      <c r="A190" s="39"/>
      <c r="B190" s="40"/>
      <c r="C190" s="228" t="s">
        <v>383</v>
      </c>
      <c r="D190" s="228" t="s">
        <v>166</v>
      </c>
      <c r="E190" s="229" t="s">
        <v>1887</v>
      </c>
      <c r="F190" s="230" t="s">
        <v>1888</v>
      </c>
      <c r="G190" s="231" t="s">
        <v>269</v>
      </c>
      <c r="H190" s="232">
        <v>93.856560000000002</v>
      </c>
      <c r="I190" s="233"/>
      <c r="J190" s="234">
        <f>ROUND(I190*H190,2)</f>
        <v>0</v>
      </c>
      <c r="K190" s="235"/>
      <c r="L190" s="45"/>
      <c r="M190" s="236" t="s">
        <v>1</v>
      </c>
      <c r="N190" s="237" t="s">
        <v>39</v>
      </c>
      <c r="O190" s="92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170</v>
      </c>
      <c r="AT190" s="240" t="s">
        <v>166</v>
      </c>
      <c r="AU190" s="240" t="s">
        <v>83</v>
      </c>
      <c r="AY190" s="18" t="s">
        <v>164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81</v>
      </c>
      <c r="BK190" s="241">
        <f>ROUND(I190*H190,2)</f>
        <v>0</v>
      </c>
      <c r="BL190" s="18" t="s">
        <v>170</v>
      </c>
      <c r="BM190" s="240" t="s">
        <v>574</v>
      </c>
    </row>
    <row r="191" s="2" customFormat="1">
      <c r="A191" s="39"/>
      <c r="B191" s="40"/>
      <c r="C191" s="41"/>
      <c r="D191" s="244" t="s">
        <v>563</v>
      </c>
      <c r="E191" s="41"/>
      <c r="F191" s="297" t="s">
        <v>1889</v>
      </c>
      <c r="G191" s="41"/>
      <c r="H191" s="41"/>
      <c r="I191" s="298"/>
      <c r="J191" s="41"/>
      <c r="K191" s="41"/>
      <c r="L191" s="45"/>
      <c r="M191" s="299"/>
      <c r="N191" s="300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563</v>
      </c>
      <c r="AU191" s="18" t="s">
        <v>83</v>
      </c>
    </row>
    <row r="192" s="2" customFormat="1" ht="37.8" customHeight="1">
      <c r="A192" s="39"/>
      <c r="B192" s="40"/>
      <c r="C192" s="228" t="s">
        <v>387</v>
      </c>
      <c r="D192" s="228" t="s">
        <v>166</v>
      </c>
      <c r="E192" s="229" t="s">
        <v>1890</v>
      </c>
      <c r="F192" s="230" t="s">
        <v>1891</v>
      </c>
      <c r="G192" s="231" t="s">
        <v>269</v>
      </c>
      <c r="H192" s="232">
        <v>93.856560000000002</v>
      </c>
      <c r="I192" s="233"/>
      <c r="J192" s="234">
        <f>ROUND(I192*H192,2)</f>
        <v>0</v>
      </c>
      <c r="K192" s="235"/>
      <c r="L192" s="45"/>
      <c r="M192" s="236" t="s">
        <v>1</v>
      </c>
      <c r="N192" s="237" t="s">
        <v>39</v>
      </c>
      <c r="O192" s="92"/>
      <c r="P192" s="238">
        <f>O192*H192</f>
        <v>0</v>
      </c>
      <c r="Q192" s="238">
        <v>0</v>
      </c>
      <c r="R192" s="238">
        <f>Q192*H192</f>
        <v>0</v>
      </c>
      <c r="S192" s="238">
        <v>0</v>
      </c>
      <c r="T192" s="239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40" t="s">
        <v>170</v>
      </c>
      <c r="AT192" s="240" t="s">
        <v>166</v>
      </c>
      <c r="AU192" s="240" t="s">
        <v>83</v>
      </c>
      <c r="AY192" s="18" t="s">
        <v>164</v>
      </c>
      <c r="BE192" s="241">
        <f>IF(N192="základní",J192,0)</f>
        <v>0</v>
      </c>
      <c r="BF192" s="241">
        <f>IF(N192="snížená",J192,0)</f>
        <v>0</v>
      </c>
      <c r="BG192" s="241">
        <f>IF(N192="zákl. přenesená",J192,0)</f>
        <v>0</v>
      </c>
      <c r="BH192" s="241">
        <f>IF(N192="sníž. přenesená",J192,0)</f>
        <v>0</v>
      </c>
      <c r="BI192" s="241">
        <f>IF(N192="nulová",J192,0)</f>
        <v>0</v>
      </c>
      <c r="BJ192" s="18" t="s">
        <v>81</v>
      </c>
      <c r="BK192" s="241">
        <f>ROUND(I192*H192,2)</f>
        <v>0</v>
      </c>
      <c r="BL192" s="18" t="s">
        <v>170</v>
      </c>
      <c r="BM192" s="240" t="s">
        <v>583</v>
      </c>
    </row>
    <row r="193" s="2" customFormat="1">
      <c r="A193" s="39"/>
      <c r="B193" s="40"/>
      <c r="C193" s="41"/>
      <c r="D193" s="244" t="s">
        <v>563</v>
      </c>
      <c r="E193" s="41"/>
      <c r="F193" s="297" t="s">
        <v>1889</v>
      </c>
      <c r="G193" s="41"/>
      <c r="H193" s="41"/>
      <c r="I193" s="298"/>
      <c r="J193" s="41"/>
      <c r="K193" s="41"/>
      <c r="L193" s="45"/>
      <c r="M193" s="299"/>
      <c r="N193" s="300"/>
      <c r="O193" s="92"/>
      <c r="P193" s="92"/>
      <c r="Q193" s="92"/>
      <c r="R193" s="92"/>
      <c r="S193" s="92"/>
      <c r="T193" s="93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563</v>
      </c>
      <c r="AU193" s="18" t="s">
        <v>83</v>
      </c>
    </row>
    <row r="194" s="2" customFormat="1" ht="33" customHeight="1">
      <c r="A194" s="39"/>
      <c r="B194" s="40"/>
      <c r="C194" s="228" t="s">
        <v>391</v>
      </c>
      <c r="D194" s="228" t="s">
        <v>166</v>
      </c>
      <c r="E194" s="229" t="s">
        <v>1894</v>
      </c>
      <c r="F194" s="230" t="s">
        <v>2515</v>
      </c>
      <c r="G194" s="231" t="s">
        <v>1896</v>
      </c>
      <c r="H194" s="232">
        <v>2</v>
      </c>
      <c r="I194" s="233"/>
      <c r="J194" s="234">
        <f>ROUND(I194*H194,2)</f>
        <v>0</v>
      </c>
      <c r="K194" s="235"/>
      <c r="L194" s="45"/>
      <c r="M194" s="236" t="s">
        <v>1</v>
      </c>
      <c r="N194" s="237" t="s">
        <v>39</v>
      </c>
      <c r="O194" s="92"/>
      <c r="P194" s="238">
        <f>O194*H194</f>
        <v>0</v>
      </c>
      <c r="Q194" s="238">
        <v>0</v>
      </c>
      <c r="R194" s="238">
        <f>Q194*H194</f>
        <v>0</v>
      </c>
      <c r="S194" s="238">
        <v>0</v>
      </c>
      <c r="T194" s="23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40" t="s">
        <v>170</v>
      </c>
      <c r="AT194" s="240" t="s">
        <v>166</v>
      </c>
      <c r="AU194" s="240" t="s">
        <v>83</v>
      </c>
      <c r="AY194" s="18" t="s">
        <v>164</v>
      </c>
      <c r="BE194" s="241">
        <f>IF(N194="základní",J194,0)</f>
        <v>0</v>
      </c>
      <c r="BF194" s="241">
        <f>IF(N194="snížená",J194,0)</f>
        <v>0</v>
      </c>
      <c r="BG194" s="241">
        <f>IF(N194="zákl. přenesená",J194,0)</f>
        <v>0</v>
      </c>
      <c r="BH194" s="241">
        <f>IF(N194="sníž. přenesená",J194,0)</f>
        <v>0</v>
      </c>
      <c r="BI194" s="241">
        <f>IF(N194="nulová",J194,0)</f>
        <v>0</v>
      </c>
      <c r="BJ194" s="18" t="s">
        <v>81</v>
      </c>
      <c r="BK194" s="241">
        <f>ROUND(I194*H194,2)</f>
        <v>0</v>
      </c>
      <c r="BL194" s="18" t="s">
        <v>170</v>
      </c>
      <c r="BM194" s="240" t="s">
        <v>598</v>
      </c>
    </row>
    <row r="195" s="2" customFormat="1" ht="16.5" customHeight="1">
      <c r="A195" s="39"/>
      <c r="B195" s="40"/>
      <c r="C195" s="228" t="s">
        <v>399</v>
      </c>
      <c r="D195" s="228" t="s">
        <v>166</v>
      </c>
      <c r="E195" s="229" t="s">
        <v>1903</v>
      </c>
      <c r="F195" s="230" t="s">
        <v>1904</v>
      </c>
      <c r="G195" s="231" t="s">
        <v>269</v>
      </c>
      <c r="H195" s="232">
        <v>93.856560000000002</v>
      </c>
      <c r="I195" s="233"/>
      <c r="J195" s="234">
        <f>ROUND(I195*H195,2)</f>
        <v>0</v>
      </c>
      <c r="K195" s="235"/>
      <c r="L195" s="45"/>
      <c r="M195" s="236" t="s">
        <v>1</v>
      </c>
      <c r="N195" s="237" t="s">
        <v>39</v>
      </c>
      <c r="O195" s="92"/>
      <c r="P195" s="238">
        <f>O195*H195</f>
        <v>0</v>
      </c>
      <c r="Q195" s="238">
        <v>0</v>
      </c>
      <c r="R195" s="238">
        <f>Q195*H195</f>
        <v>0</v>
      </c>
      <c r="S195" s="238">
        <v>0</v>
      </c>
      <c r="T195" s="23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40" t="s">
        <v>170</v>
      </c>
      <c r="AT195" s="240" t="s">
        <v>166</v>
      </c>
      <c r="AU195" s="240" t="s">
        <v>83</v>
      </c>
      <c r="AY195" s="18" t="s">
        <v>164</v>
      </c>
      <c r="BE195" s="241">
        <f>IF(N195="základní",J195,0)</f>
        <v>0</v>
      </c>
      <c r="BF195" s="241">
        <f>IF(N195="snížená",J195,0)</f>
        <v>0</v>
      </c>
      <c r="BG195" s="241">
        <f>IF(N195="zákl. přenesená",J195,0)</f>
        <v>0</v>
      </c>
      <c r="BH195" s="241">
        <f>IF(N195="sníž. přenesená",J195,0)</f>
        <v>0</v>
      </c>
      <c r="BI195" s="241">
        <f>IF(N195="nulová",J195,0)</f>
        <v>0</v>
      </c>
      <c r="BJ195" s="18" t="s">
        <v>81</v>
      </c>
      <c r="BK195" s="241">
        <f>ROUND(I195*H195,2)</f>
        <v>0</v>
      </c>
      <c r="BL195" s="18" t="s">
        <v>170</v>
      </c>
      <c r="BM195" s="240" t="s">
        <v>610</v>
      </c>
    </row>
    <row r="196" s="12" customFormat="1" ht="22.8" customHeight="1">
      <c r="A196" s="12"/>
      <c r="B196" s="212"/>
      <c r="C196" s="213"/>
      <c r="D196" s="214" t="s">
        <v>73</v>
      </c>
      <c r="E196" s="226" t="s">
        <v>820</v>
      </c>
      <c r="F196" s="226" t="s">
        <v>1905</v>
      </c>
      <c r="G196" s="213"/>
      <c r="H196" s="213"/>
      <c r="I196" s="216"/>
      <c r="J196" s="227">
        <f>BK196</f>
        <v>0</v>
      </c>
      <c r="K196" s="213"/>
      <c r="L196" s="218"/>
      <c r="M196" s="219"/>
      <c r="N196" s="220"/>
      <c r="O196" s="220"/>
      <c r="P196" s="221">
        <f>SUM(P197:P202)</f>
        <v>0</v>
      </c>
      <c r="Q196" s="220"/>
      <c r="R196" s="221">
        <f>SUM(R197:R202)</f>
        <v>0</v>
      </c>
      <c r="S196" s="220"/>
      <c r="T196" s="222">
        <f>SUM(T197:T202)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23" t="s">
        <v>81</v>
      </c>
      <c r="AT196" s="224" t="s">
        <v>73</v>
      </c>
      <c r="AU196" s="224" t="s">
        <v>81</v>
      </c>
      <c r="AY196" s="223" t="s">
        <v>164</v>
      </c>
      <c r="BK196" s="225">
        <f>SUM(BK197:BK202)</f>
        <v>0</v>
      </c>
    </row>
    <row r="197" s="2" customFormat="1" ht="33" customHeight="1">
      <c r="A197" s="39"/>
      <c r="B197" s="40"/>
      <c r="C197" s="228" t="s">
        <v>404</v>
      </c>
      <c r="D197" s="228" t="s">
        <v>166</v>
      </c>
      <c r="E197" s="229" t="s">
        <v>1906</v>
      </c>
      <c r="F197" s="230" t="s">
        <v>1907</v>
      </c>
      <c r="G197" s="231" t="s">
        <v>169</v>
      </c>
      <c r="H197" s="232">
        <v>35.081650000000003</v>
      </c>
      <c r="I197" s="233"/>
      <c r="J197" s="234">
        <f>ROUND(I197*H197,2)</f>
        <v>0</v>
      </c>
      <c r="K197" s="235"/>
      <c r="L197" s="45"/>
      <c r="M197" s="236" t="s">
        <v>1</v>
      </c>
      <c r="N197" s="237" t="s">
        <v>39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170</v>
      </c>
      <c r="AT197" s="240" t="s">
        <v>166</v>
      </c>
      <c r="AU197" s="240" t="s">
        <v>83</v>
      </c>
      <c r="AY197" s="18" t="s">
        <v>164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81</v>
      </c>
      <c r="BK197" s="241">
        <f>ROUND(I197*H197,2)</f>
        <v>0</v>
      </c>
      <c r="BL197" s="18" t="s">
        <v>170</v>
      </c>
      <c r="BM197" s="240" t="s">
        <v>618</v>
      </c>
    </row>
    <row r="198" s="2" customFormat="1">
      <c r="A198" s="39"/>
      <c r="B198" s="40"/>
      <c r="C198" s="41"/>
      <c r="D198" s="244" t="s">
        <v>563</v>
      </c>
      <c r="E198" s="41"/>
      <c r="F198" s="297" t="s">
        <v>1908</v>
      </c>
      <c r="G198" s="41"/>
      <c r="H198" s="41"/>
      <c r="I198" s="298"/>
      <c r="J198" s="41"/>
      <c r="K198" s="41"/>
      <c r="L198" s="45"/>
      <c r="M198" s="299"/>
      <c r="N198" s="300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563</v>
      </c>
      <c r="AU198" s="18" t="s">
        <v>83</v>
      </c>
    </row>
    <row r="199" s="2" customFormat="1" ht="24.15" customHeight="1">
      <c r="A199" s="39"/>
      <c r="B199" s="40"/>
      <c r="C199" s="228" t="s">
        <v>421</v>
      </c>
      <c r="D199" s="228" t="s">
        <v>166</v>
      </c>
      <c r="E199" s="229" t="s">
        <v>1909</v>
      </c>
      <c r="F199" s="230" t="s">
        <v>1910</v>
      </c>
      <c r="G199" s="231" t="s">
        <v>169</v>
      </c>
      <c r="H199" s="232">
        <v>35.081650000000003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0</v>
      </c>
      <c r="R199" s="238">
        <f>Q199*H199</f>
        <v>0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170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170</v>
      </c>
      <c r="BM199" s="240" t="s">
        <v>626</v>
      </c>
    </row>
    <row r="200" s="2" customFormat="1">
      <c r="A200" s="39"/>
      <c r="B200" s="40"/>
      <c r="C200" s="41"/>
      <c r="D200" s="244" t="s">
        <v>563</v>
      </c>
      <c r="E200" s="41"/>
      <c r="F200" s="297" t="s">
        <v>1908</v>
      </c>
      <c r="G200" s="41"/>
      <c r="H200" s="41"/>
      <c r="I200" s="298"/>
      <c r="J200" s="41"/>
      <c r="K200" s="41"/>
      <c r="L200" s="45"/>
      <c r="M200" s="299"/>
      <c r="N200" s="300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563</v>
      </c>
      <c r="AU200" s="18" t="s">
        <v>83</v>
      </c>
    </row>
    <row r="201" s="2" customFormat="1" ht="33" customHeight="1">
      <c r="A201" s="39"/>
      <c r="B201" s="40"/>
      <c r="C201" s="228" t="s">
        <v>427</v>
      </c>
      <c r="D201" s="228" t="s">
        <v>166</v>
      </c>
      <c r="E201" s="229" t="s">
        <v>1911</v>
      </c>
      <c r="F201" s="230" t="s">
        <v>1912</v>
      </c>
      <c r="G201" s="231" t="s">
        <v>556</v>
      </c>
      <c r="H201" s="232">
        <v>2</v>
      </c>
      <c r="I201" s="233"/>
      <c r="J201" s="234">
        <f>ROUND(I201*H201,2)</f>
        <v>0</v>
      </c>
      <c r="K201" s="235"/>
      <c r="L201" s="45"/>
      <c r="M201" s="236" t="s">
        <v>1</v>
      </c>
      <c r="N201" s="237" t="s">
        <v>39</v>
      </c>
      <c r="O201" s="92"/>
      <c r="P201" s="238">
        <f>O201*H201</f>
        <v>0</v>
      </c>
      <c r="Q201" s="238">
        <v>0</v>
      </c>
      <c r="R201" s="238">
        <f>Q201*H201</f>
        <v>0</v>
      </c>
      <c r="S201" s="238">
        <v>0</v>
      </c>
      <c r="T201" s="23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40" t="s">
        <v>170</v>
      </c>
      <c r="AT201" s="240" t="s">
        <v>166</v>
      </c>
      <c r="AU201" s="240" t="s">
        <v>83</v>
      </c>
      <c r="AY201" s="18" t="s">
        <v>164</v>
      </c>
      <c r="BE201" s="241">
        <f>IF(N201="základní",J201,0)</f>
        <v>0</v>
      </c>
      <c r="BF201" s="241">
        <f>IF(N201="snížená",J201,0)</f>
        <v>0</v>
      </c>
      <c r="BG201" s="241">
        <f>IF(N201="zákl. přenesená",J201,0)</f>
        <v>0</v>
      </c>
      <c r="BH201" s="241">
        <f>IF(N201="sníž. přenesená",J201,0)</f>
        <v>0</v>
      </c>
      <c r="BI201" s="241">
        <f>IF(N201="nulová",J201,0)</f>
        <v>0</v>
      </c>
      <c r="BJ201" s="18" t="s">
        <v>81</v>
      </c>
      <c r="BK201" s="241">
        <f>ROUND(I201*H201,2)</f>
        <v>0</v>
      </c>
      <c r="BL201" s="18" t="s">
        <v>170</v>
      </c>
      <c r="BM201" s="240" t="s">
        <v>636</v>
      </c>
    </row>
    <row r="202" s="2" customFormat="1" ht="24.15" customHeight="1">
      <c r="A202" s="39"/>
      <c r="B202" s="40"/>
      <c r="C202" s="228" t="s">
        <v>431</v>
      </c>
      <c r="D202" s="228" t="s">
        <v>166</v>
      </c>
      <c r="E202" s="229" t="s">
        <v>1915</v>
      </c>
      <c r="F202" s="230" t="s">
        <v>1916</v>
      </c>
      <c r="G202" s="231" t="s">
        <v>556</v>
      </c>
      <c r="H202" s="232">
        <v>2</v>
      </c>
      <c r="I202" s="233"/>
      <c r="J202" s="234">
        <f>ROUND(I202*H202,2)</f>
        <v>0</v>
      </c>
      <c r="K202" s="235"/>
      <c r="L202" s="45"/>
      <c r="M202" s="236" t="s">
        <v>1</v>
      </c>
      <c r="N202" s="237" t="s">
        <v>39</v>
      </c>
      <c r="O202" s="92"/>
      <c r="P202" s="238">
        <f>O202*H202</f>
        <v>0</v>
      </c>
      <c r="Q202" s="238">
        <v>0</v>
      </c>
      <c r="R202" s="238">
        <f>Q202*H202</f>
        <v>0</v>
      </c>
      <c r="S202" s="238">
        <v>0</v>
      </c>
      <c r="T202" s="23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40" t="s">
        <v>170</v>
      </c>
      <c r="AT202" s="240" t="s">
        <v>166</v>
      </c>
      <c r="AU202" s="240" t="s">
        <v>83</v>
      </c>
      <c r="AY202" s="18" t="s">
        <v>164</v>
      </c>
      <c r="BE202" s="241">
        <f>IF(N202="základní",J202,0)</f>
        <v>0</v>
      </c>
      <c r="BF202" s="241">
        <f>IF(N202="snížená",J202,0)</f>
        <v>0</v>
      </c>
      <c r="BG202" s="241">
        <f>IF(N202="zákl. přenesená",J202,0)</f>
        <v>0</v>
      </c>
      <c r="BH202" s="241">
        <f>IF(N202="sníž. přenesená",J202,0)</f>
        <v>0</v>
      </c>
      <c r="BI202" s="241">
        <f>IF(N202="nulová",J202,0)</f>
        <v>0</v>
      </c>
      <c r="BJ202" s="18" t="s">
        <v>81</v>
      </c>
      <c r="BK202" s="241">
        <f>ROUND(I202*H202,2)</f>
        <v>0</v>
      </c>
      <c r="BL202" s="18" t="s">
        <v>170</v>
      </c>
      <c r="BM202" s="240" t="s">
        <v>644</v>
      </c>
    </row>
    <row r="203" s="12" customFormat="1" ht="22.8" customHeight="1">
      <c r="A203" s="12"/>
      <c r="B203" s="212"/>
      <c r="C203" s="213"/>
      <c r="D203" s="214" t="s">
        <v>73</v>
      </c>
      <c r="E203" s="226" t="s">
        <v>825</v>
      </c>
      <c r="F203" s="226" t="s">
        <v>1919</v>
      </c>
      <c r="G203" s="213"/>
      <c r="H203" s="213"/>
      <c r="I203" s="216"/>
      <c r="J203" s="227">
        <f>BK203</f>
        <v>0</v>
      </c>
      <c r="K203" s="213"/>
      <c r="L203" s="218"/>
      <c r="M203" s="219"/>
      <c r="N203" s="220"/>
      <c r="O203" s="220"/>
      <c r="P203" s="221">
        <f>P204</f>
        <v>0</v>
      </c>
      <c r="Q203" s="220"/>
      <c r="R203" s="221">
        <f>R204</f>
        <v>0</v>
      </c>
      <c r="S203" s="220"/>
      <c r="T203" s="222">
        <f>T204</f>
        <v>0</v>
      </c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R203" s="223" t="s">
        <v>81</v>
      </c>
      <c r="AT203" s="224" t="s">
        <v>73</v>
      </c>
      <c r="AU203" s="224" t="s">
        <v>81</v>
      </c>
      <c r="AY203" s="223" t="s">
        <v>164</v>
      </c>
      <c r="BK203" s="225">
        <f>BK204</f>
        <v>0</v>
      </c>
    </row>
    <row r="204" s="2" customFormat="1" ht="24.15" customHeight="1">
      <c r="A204" s="39"/>
      <c r="B204" s="40"/>
      <c r="C204" s="228" t="s">
        <v>435</v>
      </c>
      <c r="D204" s="228" t="s">
        <v>166</v>
      </c>
      <c r="E204" s="229" t="s">
        <v>2516</v>
      </c>
      <c r="F204" s="230" t="s">
        <v>2517</v>
      </c>
      <c r="G204" s="231" t="s">
        <v>240</v>
      </c>
      <c r="H204" s="232">
        <v>0.90000000000000002</v>
      </c>
      <c r="I204" s="233"/>
      <c r="J204" s="234">
        <f>ROUND(I204*H204,2)</f>
        <v>0</v>
      </c>
      <c r="K204" s="235"/>
      <c r="L204" s="45"/>
      <c r="M204" s="236" t="s">
        <v>1</v>
      </c>
      <c r="N204" s="237" t="s">
        <v>39</v>
      </c>
      <c r="O204" s="92"/>
      <c r="P204" s="238">
        <f>O204*H204</f>
        <v>0</v>
      </c>
      <c r="Q204" s="238">
        <v>0</v>
      </c>
      <c r="R204" s="238">
        <f>Q204*H204</f>
        <v>0</v>
      </c>
      <c r="S204" s="238">
        <v>0</v>
      </c>
      <c r="T204" s="239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40" t="s">
        <v>170</v>
      </c>
      <c r="AT204" s="240" t="s">
        <v>166</v>
      </c>
      <c r="AU204" s="240" t="s">
        <v>83</v>
      </c>
      <c r="AY204" s="18" t="s">
        <v>164</v>
      </c>
      <c r="BE204" s="241">
        <f>IF(N204="základní",J204,0)</f>
        <v>0</v>
      </c>
      <c r="BF204" s="241">
        <f>IF(N204="snížená",J204,0)</f>
        <v>0</v>
      </c>
      <c r="BG204" s="241">
        <f>IF(N204="zákl. přenesená",J204,0)</f>
        <v>0</v>
      </c>
      <c r="BH204" s="241">
        <f>IF(N204="sníž. přenesená",J204,0)</f>
        <v>0</v>
      </c>
      <c r="BI204" s="241">
        <f>IF(N204="nulová",J204,0)</f>
        <v>0</v>
      </c>
      <c r="BJ204" s="18" t="s">
        <v>81</v>
      </c>
      <c r="BK204" s="241">
        <f>ROUND(I204*H204,2)</f>
        <v>0</v>
      </c>
      <c r="BL204" s="18" t="s">
        <v>170</v>
      </c>
      <c r="BM204" s="240" t="s">
        <v>655</v>
      </c>
    </row>
    <row r="205" s="12" customFormat="1" ht="22.8" customHeight="1">
      <c r="A205" s="12"/>
      <c r="B205" s="212"/>
      <c r="C205" s="213"/>
      <c r="D205" s="214" t="s">
        <v>73</v>
      </c>
      <c r="E205" s="226" t="s">
        <v>838</v>
      </c>
      <c r="F205" s="226" t="s">
        <v>1922</v>
      </c>
      <c r="G205" s="213"/>
      <c r="H205" s="213"/>
      <c r="I205" s="216"/>
      <c r="J205" s="227">
        <f>BK205</f>
        <v>0</v>
      </c>
      <c r="K205" s="213"/>
      <c r="L205" s="218"/>
      <c r="M205" s="219"/>
      <c r="N205" s="220"/>
      <c r="O205" s="220"/>
      <c r="P205" s="221">
        <f>SUM(P206:P207)</f>
        <v>0</v>
      </c>
      <c r="Q205" s="220"/>
      <c r="R205" s="221">
        <f>SUM(R206:R207)</f>
        <v>0</v>
      </c>
      <c r="S205" s="220"/>
      <c r="T205" s="222">
        <f>SUM(T206:T207)</f>
        <v>0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223" t="s">
        <v>81</v>
      </c>
      <c r="AT205" s="224" t="s">
        <v>73</v>
      </c>
      <c r="AU205" s="224" t="s">
        <v>81</v>
      </c>
      <c r="AY205" s="223" t="s">
        <v>164</v>
      </c>
      <c r="BK205" s="225">
        <f>SUM(BK206:BK207)</f>
        <v>0</v>
      </c>
    </row>
    <row r="206" s="2" customFormat="1" ht="33" customHeight="1">
      <c r="A206" s="39"/>
      <c r="B206" s="40"/>
      <c r="C206" s="228" t="s">
        <v>439</v>
      </c>
      <c r="D206" s="228" t="s">
        <v>166</v>
      </c>
      <c r="E206" s="229" t="s">
        <v>1923</v>
      </c>
      <c r="F206" s="230" t="s">
        <v>1924</v>
      </c>
      <c r="G206" s="231" t="s">
        <v>446</v>
      </c>
      <c r="H206" s="232">
        <v>202.82498000000001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170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170</v>
      </c>
      <c r="BM206" s="240" t="s">
        <v>663</v>
      </c>
    </row>
    <row r="207" s="2" customFormat="1">
      <c r="A207" s="39"/>
      <c r="B207" s="40"/>
      <c r="C207" s="41"/>
      <c r="D207" s="244" t="s">
        <v>563</v>
      </c>
      <c r="E207" s="41"/>
      <c r="F207" s="297" t="s">
        <v>1925</v>
      </c>
      <c r="G207" s="41"/>
      <c r="H207" s="41"/>
      <c r="I207" s="298"/>
      <c r="J207" s="41"/>
      <c r="K207" s="41"/>
      <c r="L207" s="45"/>
      <c r="M207" s="310"/>
      <c r="N207" s="311"/>
      <c r="O207" s="306"/>
      <c r="P207" s="306"/>
      <c r="Q207" s="306"/>
      <c r="R207" s="306"/>
      <c r="S207" s="306"/>
      <c r="T207" s="312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563</v>
      </c>
      <c r="AU207" s="18" t="s">
        <v>83</v>
      </c>
    </row>
    <row r="208" s="2" customFormat="1" ht="6.96" customHeight="1">
      <c r="A208" s="39"/>
      <c r="B208" s="67"/>
      <c r="C208" s="68"/>
      <c r="D208" s="68"/>
      <c r="E208" s="68"/>
      <c r="F208" s="68"/>
      <c r="G208" s="68"/>
      <c r="H208" s="68"/>
      <c r="I208" s="68"/>
      <c r="J208" s="68"/>
      <c r="K208" s="68"/>
      <c r="L208" s="45"/>
      <c r="M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</row>
  </sheetData>
  <sheetProtection sheet="1" autoFilter="0" formatColumns="0" formatRows="0" objects="1" scenarios="1" spinCount="100000" saltValue="sryZyNt2TZ7QbEHzPtO9i2iah3+9yEdC0AYRYH0Jm5m1bp82hm3vBq2oFW8BED87blU8Memqxe6jOG5fCMShgQ==" hashValue="I3f4DuhNYtECFgXabGLIqOAbkPdSvPLhoITsbGdNpXSYdcWUDtqd1S36Yg+czYy/HbqPtOKVrQLncoVuCBtUXg==" algorithmName="SHA-512" password="EC3B"/>
  <autoFilter ref="C128:K20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7:H117"/>
    <mergeCell ref="E119:H119"/>
    <mergeCell ref="E121:H121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114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2496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2497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2518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ROUND(J127,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ROUND((SUM(BE127:BE200)),  2)</f>
        <v>0</v>
      </c>
      <c r="G35" s="39"/>
      <c r="H35" s="39"/>
      <c r="I35" s="165">
        <v>0.20999999999999999</v>
      </c>
      <c r="J35" s="164">
        <f>ROUND(((SUM(BE127:BE200))*I35),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ROUND((SUM(BF127:BF200)),  2)</f>
        <v>0</v>
      </c>
      <c r="G36" s="39"/>
      <c r="H36" s="39"/>
      <c r="I36" s="165">
        <v>0.12</v>
      </c>
      <c r="J36" s="164">
        <f>ROUND(((SUM(BF127:BF200))*I36),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ROUND((SUM(BG127:BG200)),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ROUND((SUM(BH127:BH200)),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ROUND((SUM(BI127:BI200)),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2496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2497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D.9.1 SO 09.2 - Propojovací potrubí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J127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140</v>
      </c>
      <c r="E99" s="192"/>
      <c r="F99" s="192"/>
      <c r="G99" s="192"/>
      <c r="H99" s="192"/>
      <c r="I99" s="192"/>
      <c r="J99" s="193">
        <f>J128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1751</v>
      </c>
      <c r="E100" s="197"/>
      <c r="F100" s="197"/>
      <c r="G100" s="197"/>
      <c r="H100" s="197"/>
      <c r="I100" s="197"/>
      <c r="J100" s="198">
        <f>J129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143</v>
      </c>
      <c r="E101" s="197"/>
      <c r="F101" s="197"/>
      <c r="G101" s="197"/>
      <c r="H101" s="197"/>
      <c r="I101" s="197"/>
      <c r="J101" s="198">
        <f>J179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1753</v>
      </c>
      <c r="E102" s="197"/>
      <c r="F102" s="197"/>
      <c r="G102" s="197"/>
      <c r="H102" s="197"/>
      <c r="I102" s="197"/>
      <c r="J102" s="198">
        <f>J182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1755</v>
      </c>
      <c r="E103" s="197"/>
      <c r="F103" s="197"/>
      <c r="G103" s="197"/>
      <c r="H103" s="197"/>
      <c r="I103" s="197"/>
      <c r="J103" s="198">
        <f>J186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2519</v>
      </c>
      <c r="E104" s="197"/>
      <c r="F104" s="197"/>
      <c r="G104" s="197"/>
      <c r="H104" s="197"/>
      <c r="I104" s="197"/>
      <c r="J104" s="198">
        <f>J196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1759</v>
      </c>
      <c r="E105" s="197"/>
      <c r="F105" s="197"/>
      <c r="G105" s="197"/>
      <c r="H105" s="197"/>
      <c r="I105" s="197"/>
      <c r="J105" s="198">
        <f>J198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1" customFormat="1" ht="12" customHeight="1">
      <c r="B116" s="22"/>
      <c r="C116" s="33" t="s">
        <v>133</v>
      </c>
      <c r="D116" s="23"/>
      <c r="E116" s="23"/>
      <c r="F116" s="23"/>
      <c r="G116" s="23"/>
      <c r="H116" s="23"/>
      <c r="I116" s="23"/>
      <c r="J116" s="23"/>
      <c r="K116" s="23"/>
      <c r="L116" s="21"/>
    </row>
    <row r="117" s="2" customFormat="1" ht="16.5" customHeight="1">
      <c r="A117" s="39"/>
      <c r="B117" s="40"/>
      <c r="C117" s="41"/>
      <c r="D117" s="41"/>
      <c r="E117" s="184" t="s">
        <v>2496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2497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E11</f>
        <v>D.9.1 SO 09.2 - Propojovací potrubí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F14</f>
        <v>Našiměřice</v>
      </c>
      <c r="G121" s="41"/>
      <c r="H121" s="41"/>
      <c r="I121" s="33" t="s">
        <v>22</v>
      </c>
      <c r="J121" s="80" t="str">
        <f>IF(J14="","",J14)</f>
        <v>19. 6. 2026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E17</f>
        <v xml:space="preserve"> </v>
      </c>
      <c r="G123" s="41"/>
      <c r="H123" s="41"/>
      <c r="I123" s="33" t="s">
        <v>30</v>
      </c>
      <c r="J123" s="37" t="str">
        <f>E23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IF(E20="","",E20)</f>
        <v>Vyplň údaj</v>
      </c>
      <c r="G124" s="41"/>
      <c r="H124" s="41"/>
      <c r="I124" s="33" t="s">
        <v>32</v>
      </c>
      <c r="J124" s="37" t="str">
        <f>E26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150</v>
      </c>
      <c r="D126" s="203" t="s">
        <v>59</v>
      </c>
      <c r="E126" s="203" t="s">
        <v>55</v>
      </c>
      <c r="F126" s="203" t="s">
        <v>56</v>
      </c>
      <c r="G126" s="203" t="s">
        <v>151</v>
      </c>
      <c r="H126" s="203" t="s">
        <v>152</v>
      </c>
      <c r="I126" s="203" t="s">
        <v>153</v>
      </c>
      <c r="J126" s="204" t="s">
        <v>137</v>
      </c>
      <c r="K126" s="205" t="s">
        <v>154</v>
      </c>
      <c r="L126" s="206"/>
      <c r="M126" s="101" t="s">
        <v>1</v>
      </c>
      <c r="N126" s="102" t="s">
        <v>38</v>
      </c>
      <c r="O126" s="102" t="s">
        <v>155</v>
      </c>
      <c r="P126" s="102" t="s">
        <v>156</v>
      </c>
      <c r="Q126" s="102" t="s">
        <v>157</v>
      </c>
      <c r="R126" s="102" t="s">
        <v>158</v>
      </c>
      <c r="S126" s="102" t="s">
        <v>159</v>
      </c>
      <c r="T126" s="103" t="s">
        <v>160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161</v>
      </c>
      <c r="D127" s="41"/>
      <c r="E127" s="41"/>
      <c r="F127" s="41"/>
      <c r="G127" s="41"/>
      <c r="H127" s="41"/>
      <c r="I127" s="41"/>
      <c r="J127" s="207">
        <f>BK127</f>
        <v>0</v>
      </c>
      <c r="K127" s="41"/>
      <c r="L127" s="45"/>
      <c r="M127" s="104"/>
      <c r="N127" s="208"/>
      <c r="O127" s="105"/>
      <c r="P127" s="209">
        <f>P128</f>
        <v>0</v>
      </c>
      <c r="Q127" s="105"/>
      <c r="R127" s="209">
        <f>R128</f>
        <v>0</v>
      </c>
      <c r="S127" s="105"/>
      <c r="T127" s="210">
        <f>T128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73</v>
      </c>
      <c r="AU127" s="18" t="s">
        <v>139</v>
      </c>
      <c r="BK127" s="211">
        <f>BK128</f>
        <v>0</v>
      </c>
    </row>
    <row r="128" s="12" customFormat="1" ht="25.92" customHeight="1">
      <c r="A128" s="12"/>
      <c r="B128" s="212"/>
      <c r="C128" s="213"/>
      <c r="D128" s="214" t="s">
        <v>73</v>
      </c>
      <c r="E128" s="215" t="s">
        <v>162</v>
      </c>
      <c r="F128" s="215" t="s">
        <v>163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P129+P179+P182+P186+P196+P198</f>
        <v>0</v>
      </c>
      <c r="Q128" s="220"/>
      <c r="R128" s="221">
        <f>R129+R179+R182+R186+R196+R198</f>
        <v>0</v>
      </c>
      <c r="S128" s="220"/>
      <c r="T128" s="222">
        <f>T129+T179+T182+T186+T196+T198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81</v>
      </c>
      <c r="AT128" s="224" t="s">
        <v>73</v>
      </c>
      <c r="AU128" s="224" t="s">
        <v>12</v>
      </c>
      <c r="AY128" s="223" t="s">
        <v>164</v>
      </c>
      <c r="BK128" s="225">
        <f>BK129+BK179+BK182+BK186+BK196+BK198</f>
        <v>0</v>
      </c>
    </row>
    <row r="129" s="12" customFormat="1" ht="22.8" customHeight="1">
      <c r="A129" s="12"/>
      <c r="B129" s="212"/>
      <c r="C129" s="213"/>
      <c r="D129" s="214" t="s">
        <v>73</v>
      </c>
      <c r="E129" s="226" t="s">
        <v>81</v>
      </c>
      <c r="F129" s="226" t="s">
        <v>1764</v>
      </c>
      <c r="G129" s="213"/>
      <c r="H129" s="213"/>
      <c r="I129" s="216"/>
      <c r="J129" s="227">
        <f>BK129</f>
        <v>0</v>
      </c>
      <c r="K129" s="213"/>
      <c r="L129" s="218"/>
      <c r="M129" s="219"/>
      <c r="N129" s="220"/>
      <c r="O129" s="220"/>
      <c r="P129" s="221">
        <f>SUM(P130:P178)</f>
        <v>0</v>
      </c>
      <c r="Q129" s="220"/>
      <c r="R129" s="221">
        <f>SUM(R130:R178)</f>
        <v>0</v>
      </c>
      <c r="S129" s="220"/>
      <c r="T129" s="222">
        <f>SUM(T130:T178)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81</v>
      </c>
      <c r="AT129" s="224" t="s">
        <v>73</v>
      </c>
      <c r="AU129" s="224" t="s">
        <v>81</v>
      </c>
      <c r="AY129" s="223" t="s">
        <v>164</v>
      </c>
      <c r="BK129" s="225">
        <f>SUM(BK130:BK178)</f>
        <v>0</v>
      </c>
    </row>
    <row r="130" s="2" customFormat="1" ht="24.15" customHeight="1">
      <c r="A130" s="39"/>
      <c r="B130" s="40"/>
      <c r="C130" s="228" t="s">
        <v>81</v>
      </c>
      <c r="D130" s="228" t="s">
        <v>166</v>
      </c>
      <c r="E130" s="229" t="s">
        <v>1765</v>
      </c>
      <c r="F130" s="230" t="s">
        <v>1766</v>
      </c>
      <c r="G130" s="231" t="s">
        <v>1767</v>
      </c>
      <c r="H130" s="232">
        <v>360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170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170</v>
      </c>
      <c r="BM130" s="240" t="s">
        <v>83</v>
      </c>
    </row>
    <row r="131" s="2" customFormat="1">
      <c r="A131" s="39"/>
      <c r="B131" s="40"/>
      <c r="C131" s="41"/>
      <c r="D131" s="244" t="s">
        <v>563</v>
      </c>
      <c r="E131" s="41"/>
      <c r="F131" s="297" t="s">
        <v>1768</v>
      </c>
      <c r="G131" s="41"/>
      <c r="H131" s="41"/>
      <c r="I131" s="298"/>
      <c r="J131" s="41"/>
      <c r="K131" s="41"/>
      <c r="L131" s="45"/>
      <c r="M131" s="299"/>
      <c r="N131" s="300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563</v>
      </c>
      <c r="AU131" s="18" t="s">
        <v>83</v>
      </c>
    </row>
    <row r="132" s="13" customFormat="1">
      <c r="A132" s="13"/>
      <c r="B132" s="242"/>
      <c r="C132" s="243"/>
      <c r="D132" s="244" t="s">
        <v>172</v>
      </c>
      <c r="E132" s="245" t="s">
        <v>1</v>
      </c>
      <c r="F132" s="246" t="s">
        <v>2520</v>
      </c>
      <c r="G132" s="243"/>
      <c r="H132" s="247">
        <v>360</v>
      </c>
      <c r="I132" s="248"/>
      <c r="J132" s="243"/>
      <c r="K132" s="243"/>
      <c r="L132" s="249"/>
      <c r="M132" s="250"/>
      <c r="N132" s="251"/>
      <c r="O132" s="251"/>
      <c r="P132" s="251"/>
      <c r="Q132" s="251"/>
      <c r="R132" s="251"/>
      <c r="S132" s="251"/>
      <c r="T132" s="252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53" t="s">
        <v>172</v>
      </c>
      <c r="AU132" s="253" t="s">
        <v>83</v>
      </c>
      <c r="AV132" s="13" t="s">
        <v>83</v>
      </c>
      <c r="AW132" s="13" t="s">
        <v>31</v>
      </c>
      <c r="AX132" s="13" t="s">
        <v>12</v>
      </c>
      <c r="AY132" s="253" t="s">
        <v>164</v>
      </c>
    </row>
    <row r="133" s="15" customFormat="1">
      <c r="A133" s="15"/>
      <c r="B133" s="264"/>
      <c r="C133" s="265"/>
      <c r="D133" s="244" t="s">
        <v>172</v>
      </c>
      <c r="E133" s="266" t="s">
        <v>1</v>
      </c>
      <c r="F133" s="267" t="s">
        <v>180</v>
      </c>
      <c r="G133" s="265"/>
      <c r="H133" s="268">
        <v>360</v>
      </c>
      <c r="I133" s="269"/>
      <c r="J133" s="265"/>
      <c r="K133" s="265"/>
      <c r="L133" s="270"/>
      <c r="M133" s="271"/>
      <c r="N133" s="272"/>
      <c r="O133" s="272"/>
      <c r="P133" s="272"/>
      <c r="Q133" s="272"/>
      <c r="R133" s="272"/>
      <c r="S133" s="272"/>
      <c r="T133" s="273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74" t="s">
        <v>172</v>
      </c>
      <c r="AU133" s="274" t="s">
        <v>83</v>
      </c>
      <c r="AV133" s="15" t="s">
        <v>170</v>
      </c>
      <c r="AW133" s="15" t="s">
        <v>31</v>
      </c>
      <c r="AX133" s="15" t="s">
        <v>81</v>
      </c>
      <c r="AY133" s="274" t="s">
        <v>164</v>
      </c>
    </row>
    <row r="134" s="2" customFormat="1" ht="37.8" customHeight="1">
      <c r="A134" s="39"/>
      <c r="B134" s="40"/>
      <c r="C134" s="228" t="s">
        <v>83</v>
      </c>
      <c r="D134" s="228" t="s">
        <v>166</v>
      </c>
      <c r="E134" s="229" t="s">
        <v>1769</v>
      </c>
      <c r="F134" s="230" t="s">
        <v>1770</v>
      </c>
      <c r="G134" s="231" t="s">
        <v>263</v>
      </c>
      <c r="H134" s="232">
        <v>15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170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170</v>
      </c>
      <c r="BM134" s="240" t="s">
        <v>170</v>
      </c>
    </row>
    <row r="135" s="2" customFormat="1">
      <c r="A135" s="39"/>
      <c r="B135" s="40"/>
      <c r="C135" s="41"/>
      <c r="D135" s="244" t="s">
        <v>563</v>
      </c>
      <c r="E135" s="41"/>
      <c r="F135" s="297" t="s">
        <v>1771</v>
      </c>
      <c r="G135" s="41"/>
      <c r="H135" s="41"/>
      <c r="I135" s="298"/>
      <c r="J135" s="41"/>
      <c r="K135" s="41"/>
      <c r="L135" s="45"/>
      <c r="M135" s="299"/>
      <c r="N135" s="300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563</v>
      </c>
      <c r="AU135" s="18" t="s">
        <v>83</v>
      </c>
    </row>
    <row r="136" s="2" customFormat="1" ht="24.15" customHeight="1">
      <c r="A136" s="39"/>
      <c r="B136" s="40"/>
      <c r="C136" s="228" t="s">
        <v>181</v>
      </c>
      <c r="D136" s="228" t="s">
        <v>166</v>
      </c>
      <c r="E136" s="229" t="s">
        <v>2521</v>
      </c>
      <c r="F136" s="230" t="s">
        <v>2522</v>
      </c>
      <c r="G136" s="231" t="s">
        <v>269</v>
      </c>
      <c r="H136" s="232">
        <v>3.444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170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170</v>
      </c>
      <c r="BM136" s="240" t="s">
        <v>201</v>
      </c>
    </row>
    <row r="137" s="2" customFormat="1">
      <c r="A137" s="39"/>
      <c r="B137" s="40"/>
      <c r="C137" s="41"/>
      <c r="D137" s="244" t="s">
        <v>563</v>
      </c>
      <c r="E137" s="41"/>
      <c r="F137" s="297" t="s">
        <v>1784</v>
      </c>
      <c r="G137" s="41"/>
      <c r="H137" s="41"/>
      <c r="I137" s="298"/>
      <c r="J137" s="41"/>
      <c r="K137" s="41"/>
      <c r="L137" s="45"/>
      <c r="M137" s="299"/>
      <c r="N137" s="300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563</v>
      </c>
      <c r="AU137" s="18" t="s">
        <v>83</v>
      </c>
    </row>
    <row r="138" s="14" customFormat="1">
      <c r="A138" s="14"/>
      <c r="B138" s="254"/>
      <c r="C138" s="255"/>
      <c r="D138" s="244" t="s">
        <v>172</v>
      </c>
      <c r="E138" s="256" t="s">
        <v>1</v>
      </c>
      <c r="F138" s="257" t="s">
        <v>1775</v>
      </c>
      <c r="G138" s="255"/>
      <c r="H138" s="256" t="s">
        <v>1</v>
      </c>
      <c r="I138" s="258"/>
      <c r="J138" s="255"/>
      <c r="K138" s="255"/>
      <c r="L138" s="259"/>
      <c r="M138" s="260"/>
      <c r="N138" s="261"/>
      <c r="O138" s="261"/>
      <c r="P138" s="261"/>
      <c r="Q138" s="261"/>
      <c r="R138" s="261"/>
      <c r="S138" s="261"/>
      <c r="T138" s="262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63" t="s">
        <v>172</v>
      </c>
      <c r="AU138" s="263" t="s">
        <v>83</v>
      </c>
      <c r="AV138" s="14" t="s">
        <v>81</v>
      </c>
      <c r="AW138" s="14" t="s">
        <v>31</v>
      </c>
      <c r="AX138" s="14" t="s">
        <v>12</v>
      </c>
      <c r="AY138" s="263" t="s">
        <v>164</v>
      </c>
    </row>
    <row r="139" s="14" customFormat="1">
      <c r="A139" s="14"/>
      <c r="B139" s="254"/>
      <c r="C139" s="255"/>
      <c r="D139" s="244" t="s">
        <v>172</v>
      </c>
      <c r="E139" s="256" t="s">
        <v>1</v>
      </c>
      <c r="F139" s="257" t="s">
        <v>2523</v>
      </c>
      <c r="G139" s="255"/>
      <c r="H139" s="256" t="s">
        <v>1</v>
      </c>
      <c r="I139" s="258"/>
      <c r="J139" s="255"/>
      <c r="K139" s="255"/>
      <c r="L139" s="259"/>
      <c r="M139" s="260"/>
      <c r="N139" s="261"/>
      <c r="O139" s="261"/>
      <c r="P139" s="261"/>
      <c r="Q139" s="261"/>
      <c r="R139" s="261"/>
      <c r="S139" s="261"/>
      <c r="T139" s="26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63" t="s">
        <v>172</v>
      </c>
      <c r="AU139" s="263" t="s">
        <v>83</v>
      </c>
      <c r="AV139" s="14" t="s">
        <v>81</v>
      </c>
      <c r="AW139" s="14" t="s">
        <v>31</v>
      </c>
      <c r="AX139" s="14" t="s">
        <v>12</v>
      </c>
      <c r="AY139" s="263" t="s">
        <v>164</v>
      </c>
    </row>
    <row r="140" s="14" customFormat="1">
      <c r="A140" s="14"/>
      <c r="B140" s="254"/>
      <c r="C140" s="255"/>
      <c r="D140" s="244" t="s">
        <v>172</v>
      </c>
      <c r="E140" s="256" t="s">
        <v>1</v>
      </c>
      <c r="F140" s="257" t="s">
        <v>1778</v>
      </c>
      <c r="G140" s="255"/>
      <c r="H140" s="256" t="s">
        <v>1</v>
      </c>
      <c r="I140" s="258"/>
      <c r="J140" s="255"/>
      <c r="K140" s="255"/>
      <c r="L140" s="259"/>
      <c r="M140" s="260"/>
      <c r="N140" s="261"/>
      <c r="O140" s="261"/>
      <c r="P140" s="261"/>
      <c r="Q140" s="261"/>
      <c r="R140" s="261"/>
      <c r="S140" s="261"/>
      <c r="T140" s="26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63" t="s">
        <v>172</v>
      </c>
      <c r="AU140" s="263" t="s">
        <v>83</v>
      </c>
      <c r="AV140" s="14" t="s">
        <v>81</v>
      </c>
      <c r="AW140" s="14" t="s">
        <v>31</v>
      </c>
      <c r="AX140" s="14" t="s">
        <v>12</v>
      </c>
      <c r="AY140" s="263" t="s">
        <v>164</v>
      </c>
    </row>
    <row r="141" s="13" customFormat="1">
      <c r="A141" s="13"/>
      <c r="B141" s="242"/>
      <c r="C141" s="243"/>
      <c r="D141" s="244" t="s">
        <v>172</v>
      </c>
      <c r="E141" s="245" t="s">
        <v>1</v>
      </c>
      <c r="F141" s="246" t="s">
        <v>2524</v>
      </c>
      <c r="G141" s="243"/>
      <c r="H141" s="247">
        <v>3.444</v>
      </c>
      <c r="I141" s="248"/>
      <c r="J141" s="243"/>
      <c r="K141" s="243"/>
      <c r="L141" s="249"/>
      <c r="M141" s="250"/>
      <c r="N141" s="251"/>
      <c r="O141" s="251"/>
      <c r="P141" s="251"/>
      <c r="Q141" s="251"/>
      <c r="R141" s="251"/>
      <c r="S141" s="251"/>
      <c r="T141" s="252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53" t="s">
        <v>172</v>
      </c>
      <c r="AU141" s="253" t="s">
        <v>83</v>
      </c>
      <c r="AV141" s="13" t="s">
        <v>83</v>
      </c>
      <c r="AW141" s="13" t="s">
        <v>31</v>
      </c>
      <c r="AX141" s="13" t="s">
        <v>12</v>
      </c>
      <c r="AY141" s="253" t="s">
        <v>164</v>
      </c>
    </row>
    <row r="142" s="15" customFormat="1">
      <c r="A142" s="15"/>
      <c r="B142" s="264"/>
      <c r="C142" s="265"/>
      <c r="D142" s="244" t="s">
        <v>172</v>
      </c>
      <c r="E142" s="266" t="s">
        <v>1</v>
      </c>
      <c r="F142" s="267" t="s">
        <v>180</v>
      </c>
      <c r="G142" s="265"/>
      <c r="H142" s="268">
        <v>3.444</v>
      </c>
      <c r="I142" s="269"/>
      <c r="J142" s="265"/>
      <c r="K142" s="265"/>
      <c r="L142" s="270"/>
      <c r="M142" s="271"/>
      <c r="N142" s="272"/>
      <c r="O142" s="272"/>
      <c r="P142" s="272"/>
      <c r="Q142" s="272"/>
      <c r="R142" s="272"/>
      <c r="S142" s="272"/>
      <c r="T142" s="273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74" t="s">
        <v>172</v>
      </c>
      <c r="AU142" s="274" t="s">
        <v>83</v>
      </c>
      <c r="AV142" s="15" t="s">
        <v>170</v>
      </c>
      <c r="AW142" s="15" t="s">
        <v>31</v>
      </c>
      <c r="AX142" s="15" t="s">
        <v>81</v>
      </c>
      <c r="AY142" s="274" t="s">
        <v>164</v>
      </c>
    </row>
    <row r="143" s="2" customFormat="1" ht="24.15" customHeight="1">
      <c r="A143" s="39"/>
      <c r="B143" s="40"/>
      <c r="C143" s="228" t="s">
        <v>170</v>
      </c>
      <c r="D143" s="228" t="s">
        <v>166</v>
      </c>
      <c r="E143" s="229" t="s">
        <v>2525</v>
      </c>
      <c r="F143" s="230" t="s">
        <v>2526</v>
      </c>
      <c r="G143" s="231" t="s">
        <v>269</v>
      </c>
      <c r="H143" s="232">
        <v>8.6099999999999994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170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170</v>
      </c>
      <c r="BM143" s="240" t="s">
        <v>222</v>
      </c>
    </row>
    <row r="144" s="2" customFormat="1">
      <c r="A144" s="39"/>
      <c r="B144" s="40"/>
      <c r="C144" s="41"/>
      <c r="D144" s="244" t="s">
        <v>563</v>
      </c>
      <c r="E144" s="41"/>
      <c r="F144" s="297" t="s">
        <v>1784</v>
      </c>
      <c r="G144" s="41"/>
      <c r="H144" s="41"/>
      <c r="I144" s="298"/>
      <c r="J144" s="41"/>
      <c r="K144" s="41"/>
      <c r="L144" s="45"/>
      <c r="M144" s="299"/>
      <c r="N144" s="300"/>
      <c r="O144" s="92"/>
      <c r="P144" s="92"/>
      <c r="Q144" s="92"/>
      <c r="R144" s="92"/>
      <c r="S144" s="92"/>
      <c r="T144" s="93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563</v>
      </c>
      <c r="AU144" s="18" t="s">
        <v>83</v>
      </c>
    </row>
    <row r="145" s="14" customFormat="1">
      <c r="A145" s="14"/>
      <c r="B145" s="254"/>
      <c r="C145" s="255"/>
      <c r="D145" s="244" t="s">
        <v>172</v>
      </c>
      <c r="E145" s="256" t="s">
        <v>1</v>
      </c>
      <c r="F145" s="257" t="s">
        <v>1775</v>
      </c>
      <c r="G145" s="255"/>
      <c r="H145" s="256" t="s">
        <v>1</v>
      </c>
      <c r="I145" s="258"/>
      <c r="J145" s="255"/>
      <c r="K145" s="255"/>
      <c r="L145" s="259"/>
      <c r="M145" s="260"/>
      <c r="N145" s="261"/>
      <c r="O145" s="261"/>
      <c r="P145" s="261"/>
      <c r="Q145" s="261"/>
      <c r="R145" s="261"/>
      <c r="S145" s="261"/>
      <c r="T145" s="26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63" t="s">
        <v>172</v>
      </c>
      <c r="AU145" s="263" t="s">
        <v>83</v>
      </c>
      <c r="AV145" s="14" t="s">
        <v>81</v>
      </c>
      <c r="AW145" s="14" t="s">
        <v>31</v>
      </c>
      <c r="AX145" s="14" t="s">
        <v>12</v>
      </c>
      <c r="AY145" s="263" t="s">
        <v>164</v>
      </c>
    </row>
    <row r="146" s="14" customFormat="1">
      <c r="A146" s="14"/>
      <c r="B146" s="254"/>
      <c r="C146" s="255"/>
      <c r="D146" s="244" t="s">
        <v>172</v>
      </c>
      <c r="E146" s="256" t="s">
        <v>1</v>
      </c>
      <c r="F146" s="257" t="s">
        <v>2523</v>
      </c>
      <c r="G146" s="255"/>
      <c r="H146" s="256" t="s">
        <v>1</v>
      </c>
      <c r="I146" s="258"/>
      <c r="J146" s="255"/>
      <c r="K146" s="255"/>
      <c r="L146" s="259"/>
      <c r="M146" s="260"/>
      <c r="N146" s="261"/>
      <c r="O146" s="261"/>
      <c r="P146" s="261"/>
      <c r="Q146" s="261"/>
      <c r="R146" s="261"/>
      <c r="S146" s="261"/>
      <c r="T146" s="26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63" t="s">
        <v>172</v>
      </c>
      <c r="AU146" s="263" t="s">
        <v>83</v>
      </c>
      <c r="AV146" s="14" t="s">
        <v>81</v>
      </c>
      <c r="AW146" s="14" t="s">
        <v>31</v>
      </c>
      <c r="AX146" s="14" t="s">
        <v>12</v>
      </c>
      <c r="AY146" s="263" t="s">
        <v>164</v>
      </c>
    </row>
    <row r="147" s="14" customFormat="1">
      <c r="A147" s="14"/>
      <c r="B147" s="254"/>
      <c r="C147" s="255"/>
      <c r="D147" s="244" t="s">
        <v>172</v>
      </c>
      <c r="E147" s="256" t="s">
        <v>1</v>
      </c>
      <c r="F147" s="257" t="s">
        <v>1778</v>
      </c>
      <c r="G147" s="255"/>
      <c r="H147" s="256" t="s">
        <v>1</v>
      </c>
      <c r="I147" s="258"/>
      <c r="J147" s="255"/>
      <c r="K147" s="255"/>
      <c r="L147" s="259"/>
      <c r="M147" s="260"/>
      <c r="N147" s="261"/>
      <c r="O147" s="261"/>
      <c r="P147" s="261"/>
      <c r="Q147" s="261"/>
      <c r="R147" s="261"/>
      <c r="S147" s="261"/>
      <c r="T147" s="26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63" t="s">
        <v>172</v>
      </c>
      <c r="AU147" s="263" t="s">
        <v>83</v>
      </c>
      <c r="AV147" s="14" t="s">
        <v>81</v>
      </c>
      <c r="AW147" s="14" t="s">
        <v>31</v>
      </c>
      <c r="AX147" s="14" t="s">
        <v>12</v>
      </c>
      <c r="AY147" s="263" t="s">
        <v>164</v>
      </c>
    </row>
    <row r="148" s="13" customFormat="1">
      <c r="A148" s="13"/>
      <c r="B148" s="242"/>
      <c r="C148" s="243"/>
      <c r="D148" s="244" t="s">
        <v>172</v>
      </c>
      <c r="E148" s="245" t="s">
        <v>1</v>
      </c>
      <c r="F148" s="246" t="s">
        <v>2527</v>
      </c>
      <c r="G148" s="243"/>
      <c r="H148" s="247">
        <v>8.6099999999999994</v>
      </c>
      <c r="I148" s="248"/>
      <c r="J148" s="243"/>
      <c r="K148" s="243"/>
      <c r="L148" s="249"/>
      <c r="M148" s="250"/>
      <c r="N148" s="251"/>
      <c r="O148" s="251"/>
      <c r="P148" s="251"/>
      <c r="Q148" s="251"/>
      <c r="R148" s="251"/>
      <c r="S148" s="251"/>
      <c r="T148" s="252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53" t="s">
        <v>172</v>
      </c>
      <c r="AU148" s="253" t="s">
        <v>83</v>
      </c>
      <c r="AV148" s="13" t="s">
        <v>83</v>
      </c>
      <c r="AW148" s="13" t="s">
        <v>31</v>
      </c>
      <c r="AX148" s="13" t="s">
        <v>12</v>
      </c>
      <c r="AY148" s="253" t="s">
        <v>164</v>
      </c>
    </row>
    <row r="149" s="15" customFormat="1">
      <c r="A149" s="15"/>
      <c r="B149" s="264"/>
      <c r="C149" s="265"/>
      <c r="D149" s="244" t="s">
        <v>172</v>
      </c>
      <c r="E149" s="266" t="s">
        <v>1</v>
      </c>
      <c r="F149" s="267" t="s">
        <v>180</v>
      </c>
      <c r="G149" s="265"/>
      <c r="H149" s="268">
        <v>8.6099999999999994</v>
      </c>
      <c r="I149" s="269"/>
      <c r="J149" s="265"/>
      <c r="K149" s="265"/>
      <c r="L149" s="270"/>
      <c r="M149" s="271"/>
      <c r="N149" s="272"/>
      <c r="O149" s="272"/>
      <c r="P149" s="272"/>
      <c r="Q149" s="272"/>
      <c r="R149" s="272"/>
      <c r="S149" s="272"/>
      <c r="T149" s="27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4" t="s">
        <v>172</v>
      </c>
      <c r="AU149" s="274" t="s">
        <v>83</v>
      </c>
      <c r="AV149" s="15" t="s">
        <v>170</v>
      </c>
      <c r="AW149" s="15" t="s">
        <v>31</v>
      </c>
      <c r="AX149" s="15" t="s">
        <v>81</v>
      </c>
      <c r="AY149" s="274" t="s">
        <v>164</v>
      </c>
    </row>
    <row r="150" s="2" customFormat="1" ht="24.15" customHeight="1">
      <c r="A150" s="39"/>
      <c r="B150" s="40"/>
      <c r="C150" s="228" t="s">
        <v>194</v>
      </c>
      <c r="D150" s="228" t="s">
        <v>166</v>
      </c>
      <c r="E150" s="229" t="s">
        <v>2528</v>
      </c>
      <c r="F150" s="230" t="s">
        <v>2529</v>
      </c>
      <c r="G150" s="231" t="s">
        <v>269</v>
      </c>
      <c r="H150" s="232">
        <v>5.1660000000000004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170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170</v>
      </c>
      <c r="BM150" s="240" t="s">
        <v>237</v>
      </c>
    </row>
    <row r="151" s="2" customFormat="1">
      <c r="A151" s="39"/>
      <c r="B151" s="40"/>
      <c r="C151" s="41"/>
      <c r="D151" s="244" t="s">
        <v>563</v>
      </c>
      <c r="E151" s="41"/>
      <c r="F151" s="297" t="s">
        <v>1784</v>
      </c>
      <c r="G151" s="41"/>
      <c r="H151" s="41"/>
      <c r="I151" s="298"/>
      <c r="J151" s="41"/>
      <c r="K151" s="41"/>
      <c r="L151" s="45"/>
      <c r="M151" s="299"/>
      <c r="N151" s="300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563</v>
      </c>
      <c r="AU151" s="18" t="s">
        <v>83</v>
      </c>
    </row>
    <row r="152" s="14" customFormat="1">
      <c r="A152" s="14"/>
      <c r="B152" s="254"/>
      <c r="C152" s="255"/>
      <c r="D152" s="244" t="s">
        <v>172</v>
      </c>
      <c r="E152" s="256" t="s">
        <v>1</v>
      </c>
      <c r="F152" s="257" t="s">
        <v>1775</v>
      </c>
      <c r="G152" s="255"/>
      <c r="H152" s="256" t="s">
        <v>1</v>
      </c>
      <c r="I152" s="258"/>
      <c r="J152" s="255"/>
      <c r="K152" s="255"/>
      <c r="L152" s="259"/>
      <c r="M152" s="260"/>
      <c r="N152" s="261"/>
      <c r="O152" s="261"/>
      <c r="P152" s="261"/>
      <c r="Q152" s="261"/>
      <c r="R152" s="261"/>
      <c r="S152" s="261"/>
      <c r="T152" s="26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63" t="s">
        <v>172</v>
      </c>
      <c r="AU152" s="263" t="s">
        <v>83</v>
      </c>
      <c r="AV152" s="14" t="s">
        <v>81</v>
      </c>
      <c r="AW152" s="14" t="s">
        <v>31</v>
      </c>
      <c r="AX152" s="14" t="s">
        <v>12</v>
      </c>
      <c r="AY152" s="263" t="s">
        <v>164</v>
      </c>
    </row>
    <row r="153" s="14" customFormat="1">
      <c r="A153" s="14"/>
      <c r="B153" s="254"/>
      <c r="C153" s="255"/>
      <c r="D153" s="244" t="s">
        <v>172</v>
      </c>
      <c r="E153" s="256" t="s">
        <v>1</v>
      </c>
      <c r="F153" s="257" t="s">
        <v>2523</v>
      </c>
      <c r="G153" s="255"/>
      <c r="H153" s="256" t="s">
        <v>1</v>
      </c>
      <c r="I153" s="258"/>
      <c r="J153" s="255"/>
      <c r="K153" s="255"/>
      <c r="L153" s="259"/>
      <c r="M153" s="260"/>
      <c r="N153" s="261"/>
      <c r="O153" s="261"/>
      <c r="P153" s="261"/>
      <c r="Q153" s="261"/>
      <c r="R153" s="261"/>
      <c r="S153" s="261"/>
      <c r="T153" s="26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63" t="s">
        <v>172</v>
      </c>
      <c r="AU153" s="263" t="s">
        <v>83</v>
      </c>
      <c r="AV153" s="14" t="s">
        <v>81</v>
      </c>
      <c r="AW153" s="14" t="s">
        <v>31</v>
      </c>
      <c r="AX153" s="14" t="s">
        <v>12</v>
      </c>
      <c r="AY153" s="263" t="s">
        <v>164</v>
      </c>
    </row>
    <row r="154" s="14" customFormat="1">
      <c r="A154" s="14"/>
      <c r="B154" s="254"/>
      <c r="C154" s="255"/>
      <c r="D154" s="244" t="s">
        <v>172</v>
      </c>
      <c r="E154" s="256" t="s">
        <v>1</v>
      </c>
      <c r="F154" s="257" t="s">
        <v>1778</v>
      </c>
      <c r="G154" s="255"/>
      <c r="H154" s="256" t="s">
        <v>1</v>
      </c>
      <c r="I154" s="258"/>
      <c r="J154" s="255"/>
      <c r="K154" s="255"/>
      <c r="L154" s="259"/>
      <c r="M154" s="260"/>
      <c r="N154" s="261"/>
      <c r="O154" s="261"/>
      <c r="P154" s="261"/>
      <c r="Q154" s="261"/>
      <c r="R154" s="261"/>
      <c r="S154" s="261"/>
      <c r="T154" s="26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63" t="s">
        <v>172</v>
      </c>
      <c r="AU154" s="263" t="s">
        <v>83</v>
      </c>
      <c r="AV154" s="14" t="s">
        <v>81</v>
      </c>
      <c r="AW154" s="14" t="s">
        <v>31</v>
      </c>
      <c r="AX154" s="14" t="s">
        <v>12</v>
      </c>
      <c r="AY154" s="263" t="s">
        <v>164</v>
      </c>
    </row>
    <row r="155" s="13" customFormat="1">
      <c r="A155" s="13"/>
      <c r="B155" s="242"/>
      <c r="C155" s="243"/>
      <c r="D155" s="244" t="s">
        <v>172</v>
      </c>
      <c r="E155" s="245" t="s">
        <v>1</v>
      </c>
      <c r="F155" s="246" t="s">
        <v>2530</v>
      </c>
      <c r="G155" s="243"/>
      <c r="H155" s="247">
        <v>5.1660000000000004</v>
      </c>
      <c r="I155" s="248"/>
      <c r="J155" s="243"/>
      <c r="K155" s="243"/>
      <c r="L155" s="249"/>
      <c r="M155" s="250"/>
      <c r="N155" s="251"/>
      <c r="O155" s="251"/>
      <c r="P155" s="251"/>
      <c r="Q155" s="251"/>
      <c r="R155" s="251"/>
      <c r="S155" s="251"/>
      <c r="T155" s="252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53" t="s">
        <v>172</v>
      </c>
      <c r="AU155" s="253" t="s">
        <v>83</v>
      </c>
      <c r="AV155" s="13" t="s">
        <v>83</v>
      </c>
      <c r="AW155" s="13" t="s">
        <v>31</v>
      </c>
      <c r="AX155" s="13" t="s">
        <v>12</v>
      </c>
      <c r="AY155" s="253" t="s">
        <v>164</v>
      </c>
    </row>
    <row r="156" s="15" customFormat="1">
      <c r="A156" s="15"/>
      <c r="B156" s="264"/>
      <c r="C156" s="265"/>
      <c r="D156" s="244" t="s">
        <v>172</v>
      </c>
      <c r="E156" s="266" t="s">
        <v>1</v>
      </c>
      <c r="F156" s="267" t="s">
        <v>180</v>
      </c>
      <c r="G156" s="265"/>
      <c r="H156" s="268">
        <v>5.1660000000000004</v>
      </c>
      <c r="I156" s="269"/>
      <c r="J156" s="265"/>
      <c r="K156" s="265"/>
      <c r="L156" s="270"/>
      <c r="M156" s="271"/>
      <c r="N156" s="272"/>
      <c r="O156" s="272"/>
      <c r="P156" s="272"/>
      <c r="Q156" s="272"/>
      <c r="R156" s="272"/>
      <c r="S156" s="272"/>
      <c r="T156" s="273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74" t="s">
        <v>172</v>
      </c>
      <c r="AU156" s="274" t="s">
        <v>83</v>
      </c>
      <c r="AV156" s="15" t="s">
        <v>170</v>
      </c>
      <c r="AW156" s="15" t="s">
        <v>31</v>
      </c>
      <c r="AX156" s="15" t="s">
        <v>81</v>
      </c>
      <c r="AY156" s="274" t="s">
        <v>164</v>
      </c>
    </row>
    <row r="157" s="2" customFormat="1" ht="24.15" customHeight="1">
      <c r="A157" s="39"/>
      <c r="B157" s="40"/>
      <c r="C157" s="228" t="s">
        <v>201</v>
      </c>
      <c r="D157" s="228" t="s">
        <v>166</v>
      </c>
      <c r="E157" s="229" t="s">
        <v>2531</v>
      </c>
      <c r="F157" s="230" t="s">
        <v>2532</v>
      </c>
      <c r="G157" s="231" t="s">
        <v>169</v>
      </c>
      <c r="H157" s="232">
        <v>29.399999999999999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170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170</v>
      </c>
      <c r="BM157" s="240" t="s">
        <v>8</v>
      </c>
    </row>
    <row r="158" s="2" customFormat="1">
      <c r="A158" s="39"/>
      <c r="B158" s="40"/>
      <c r="C158" s="41"/>
      <c r="D158" s="244" t="s">
        <v>563</v>
      </c>
      <c r="E158" s="41"/>
      <c r="F158" s="297" t="s">
        <v>2533</v>
      </c>
      <c r="G158" s="41"/>
      <c r="H158" s="41"/>
      <c r="I158" s="298"/>
      <c r="J158" s="41"/>
      <c r="K158" s="41"/>
      <c r="L158" s="45"/>
      <c r="M158" s="299"/>
      <c r="N158" s="300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563</v>
      </c>
      <c r="AU158" s="18" t="s">
        <v>83</v>
      </c>
    </row>
    <row r="159" s="2" customFormat="1" ht="24.15" customHeight="1">
      <c r="A159" s="39"/>
      <c r="B159" s="40"/>
      <c r="C159" s="228" t="s">
        <v>216</v>
      </c>
      <c r="D159" s="228" t="s">
        <v>166</v>
      </c>
      <c r="E159" s="229" t="s">
        <v>2534</v>
      </c>
      <c r="F159" s="230" t="s">
        <v>2535</v>
      </c>
      <c r="G159" s="231" t="s">
        <v>169</v>
      </c>
      <c r="H159" s="232">
        <v>29.399999999999999</v>
      </c>
      <c r="I159" s="233"/>
      <c r="J159" s="234">
        <f>ROUND(I159*H159,2)</f>
        <v>0</v>
      </c>
      <c r="K159" s="235"/>
      <c r="L159" s="45"/>
      <c r="M159" s="236" t="s">
        <v>1</v>
      </c>
      <c r="N159" s="237" t="s">
        <v>39</v>
      </c>
      <c r="O159" s="92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40" t="s">
        <v>170</v>
      </c>
      <c r="AT159" s="240" t="s">
        <v>166</v>
      </c>
      <c r="AU159" s="240" t="s">
        <v>83</v>
      </c>
      <c r="AY159" s="18" t="s">
        <v>164</v>
      </c>
      <c r="BE159" s="241">
        <f>IF(N159="základní",J159,0)</f>
        <v>0</v>
      </c>
      <c r="BF159" s="241">
        <f>IF(N159="snížená",J159,0)</f>
        <v>0</v>
      </c>
      <c r="BG159" s="241">
        <f>IF(N159="zákl. přenesená",J159,0)</f>
        <v>0</v>
      </c>
      <c r="BH159" s="241">
        <f>IF(N159="sníž. přenesená",J159,0)</f>
        <v>0</v>
      </c>
      <c r="BI159" s="241">
        <f>IF(N159="nulová",J159,0)</f>
        <v>0</v>
      </c>
      <c r="BJ159" s="18" t="s">
        <v>81</v>
      </c>
      <c r="BK159" s="241">
        <f>ROUND(I159*H159,2)</f>
        <v>0</v>
      </c>
      <c r="BL159" s="18" t="s">
        <v>170</v>
      </c>
      <c r="BM159" s="240" t="s">
        <v>266</v>
      </c>
    </row>
    <row r="160" s="2" customFormat="1">
      <c r="A160" s="39"/>
      <c r="B160" s="40"/>
      <c r="C160" s="41"/>
      <c r="D160" s="244" t="s">
        <v>563</v>
      </c>
      <c r="E160" s="41"/>
      <c r="F160" s="297" t="s">
        <v>2536</v>
      </c>
      <c r="G160" s="41"/>
      <c r="H160" s="41"/>
      <c r="I160" s="298"/>
      <c r="J160" s="41"/>
      <c r="K160" s="41"/>
      <c r="L160" s="45"/>
      <c r="M160" s="299"/>
      <c r="N160" s="300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563</v>
      </c>
      <c r="AU160" s="18" t="s">
        <v>83</v>
      </c>
    </row>
    <row r="161" s="2" customFormat="1" ht="24.15" customHeight="1">
      <c r="A161" s="39"/>
      <c r="B161" s="40"/>
      <c r="C161" s="228" t="s">
        <v>222</v>
      </c>
      <c r="D161" s="228" t="s">
        <v>166</v>
      </c>
      <c r="E161" s="229" t="s">
        <v>2537</v>
      </c>
      <c r="F161" s="230" t="s">
        <v>2538</v>
      </c>
      <c r="G161" s="231" t="s">
        <v>269</v>
      </c>
      <c r="H161" s="232">
        <v>17.219999999999999</v>
      </c>
      <c r="I161" s="233"/>
      <c r="J161" s="234">
        <f>ROUND(I161*H161,2)</f>
        <v>0</v>
      </c>
      <c r="K161" s="235"/>
      <c r="L161" s="45"/>
      <c r="M161" s="236" t="s">
        <v>1</v>
      </c>
      <c r="N161" s="237" t="s">
        <v>39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170</v>
      </c>
      <c r="AT161" s="240" t="s">
        <v>166</v>
      </c>
      <c r="AU161" s="240" t="s">
        <v>83</v>
      </c>
      <c r="AY161" s="18" t="s">
        <v>164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81</v>
      </c>
      <c r="BK161" s="241">
        <f>ROUND(I161*H161,2)</f>
        <v>0</v>
      </c>
      <c r="BL161" s="18" t="s">
        <v>170</v>
      </c>
      <c r="BM161" s="240" t="s">
        <v>342</v>
      </c>
    </row>
    <row r="162" s="2" customFormat="1">
      <c r="A162" s="39"/>
      <c r="B162" s="40"/>
      <c r="C162" s="41"/>
      <c r="D162" s="244" t="s">
        <v>563</v>
      </c>
      <c r="E162" s="41"/>
      <c r="F162" s="297" t="s">
        <v>1800</v>
      </c>
      <c r="G162" s="41"/>
      <c r="H162" s="41"/>
      <c r="I162" s="298"/>
      <c r="J162" s="41"/>
      <c r="K162" s="41"/>
      <c r="L162" s="45"/>
      <c r="M162" s="299"/>
      <c r="N162" s="300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563</v>
      </c>
      <c r="AU162" s="18" t="s">
        <v>83</v>
      </c>
    </row>
    <row r="163" s="13" customFormat="1">
      <c r="A163" s="13"/>
      <c r="B163" s="242"/>
      <c r="C163" s="243"/>
      <c r="D163" s="244" t="s">
        <v>172</v>
      </c>
      <c r="E163" s="245" t="s">
        <v>1</v>
      </c>
      <c r="F163" s="246" t="s">
        <v>2539</v>
      </c>
      <c r="G163" s="243"/>
      <c r="H163" s="247">
        <v>17.219999999999999</v>
      </c>
      <c r="I163" s="248"/>
      <c r="J163" s="243"/>
      <c r="K163" s="243"/>
      <c r="L163" s="249"/>
      <c r="M163" s="250"/>
      <c r="N163" s="251"/>
      <c r="O163" s="251"/>
      <c r="P163" s="251"/>
      <c r="Q163" s="251"/>
      <c r="R163" s="251"/>
      <c r="S163" s="251"/>
      <c r="T163" s="252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53" t="s">
        <v>172</v>
      </c>
      <c r="AU163" s="253" t="s">
        <v>83</v>
      </c>
      <c r="AV163" s="13" t="s">
        <v>83</v>
      </c>
      <c r="AW163" s="13" t="s">
        <v>31</v>
      </c>
      <c r="AX163" s="13" t="s">
        <v>12</v>
      </c>
      <c r="AY163" s="253" t="s">
        <v>164</v>
      </c>
    </row>
    <row r="164" s="15" customFormat="1">
      <c r="A164" s="15"/>
      <c r="B164" s="264"/>
      <c r="C164" s="265"/>
      <c r="D164" s="244" t="s">
        <v>172</v>
      </c>
      <c r="E164" s="266" t="s">
        <v>1</v>
      </c>
      <c r="F164" s="267" t="s">
        <v>180</v>
      </c>
      <c r="G164" s="265"/>
      <c r="H164" s="268">
        <v>17.219999999999999</v>
      </c>
      <c r="I164" s="269"/>
      <c r="J164" s="265"/>
      <c r="K164" s="265"/>
      <c r="L164" s="270"/>
      <c r="M164" s="271"/>
      <c r="N164" s="272"/>
      <c r="O164" s="272"/>
      <c r="P164" s="272"/>
      <c r="Q164" s="272"/>
      <c r="R164" s="272"/>
      <c r="S164" s="272"/>
      <c r="T164" s="273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74" t="s">
        <v>172</v>
      </c>
      <c r="AU164" s="274" t="s">
        <v>83</v>
      </c>
      <c r="AV164" s="15" t="s">
        <v>170</v>
      </c>
      <c r="AW164" s="15" t="s">
        <v>31</v>
      </c>
      <c r="AX164" s="15" t="s">
        <v>81</v>
      </c>
      <c r="AY164" s="274" t="s">
        <v>164</v>
      </c>
    </row>
    <row r="165" s="2" customFormat="1" ht="24.15" customHeight="1">
      <c r="A165" s="39"/>
      <c r="B165" s="40"/>
      <c r="C165" s="228" t="s">
        <v>230</v>
      </c>
      <c r="D165" s="228" t="s">
        <v>166</v>
      </c>
      <c r="E165" s="229" t="s">
        <v>1801</v>
      </c>
      <c r="F165" s="230" t="s">
        <v>1802</v>
      </c>
      <c r="G165" s="231" t="s">
        <v>269</v>
      </c>
      <c r="H165" s="232">
        <v>3.3599999999999999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170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170</v>
      </c>
      <c r="BM165" s="240" t="s">
        <v>354</v>
      </c>
    </row>
    <row r="166" s="2" customFormat="1">
      <c r="A166" s="39"/>
      <c r="B166" s="40"/>
      <c r="C166" s="41"/>
      <c r="D166" s="244" t="s">
        <v>563</v>
      </c>
      <c r="E166" s="41"/>
      <c r="F166" s="297" t="s">
        <v>1803</v>
      </c>
      <c r="G166" s="41"/>
      <c r="H166" s="41"/>
      <c r="I166" s="298"/>
      <c r="J166" s="41"/>
      <c r="K166" s="41"/>
      <c r="L166" s="45"/>
      <c r="M166" s="299"/>
      <c r="N166" s="300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563</v>
      </c>
      <c r="AU166" s="18" t="s">
        <v>83</v>
      </c>
    </row>
    <row r="167" s="2" customFormat="1" ht="37.8" customHeight="1">
      <c r="A167" s="39"/>
      <c r="B167" s="40"/>
      <c r="C167" s="228" t="s">
        <v>237</v>
      </c>
      <c r="D167" s="228" t="s">
        <v>166</v>
      </c>
      <c r="E167" s="229" t="s">
        <v>1804</v>
      </c>
      <c r="F167" s="230" t="s">
        <v>1805</v>
      </c>
      <c r="G167" s="231" t="s">
        <v>269</v>
      </c>
      <c r="H167" s="232">
        <v>13.44</v>
      </c>
      <c r="I167" s="233"/>
      <c r="J167" s="234">
        <f>ROUND(I167*H167,2)</f>
        <v>0</v>
      </c>
      <c r="K167" s="235"/>
      <c r="L167" s="45"/>
      <c r="M167" s="236" t="s">
        <v>1</v>
      </c>
      <c r="N167" s="237" t="s">
        <v>39</v>
      </c>
      <c r="O167" s="92"/>
      <c r="P167" s="238">
        <f>O167*H167</f>
        <v>0</v>
      </c>
      <c r="Q167" s="238">
        <v>0</v>
      </c>
      <c r="R167" s="238">
        <f>Q167*H167</f>
        <v>0</v>
      </c>
      <c r="S167" s="238">
        <v>0</v>
      </c>
      <c r="T167" s="239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170</v>
      </c>
      <c r="AT167" s="240" t="s">
        <v>166</v>
      </c>
      <c r="AU167" s="240" t="s">
        <v>83</v>
      </c>
      <c r="AY167" s="18" t="s">
        <v>164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81</v>
      </c>
      <c r="BK167" s="241">
        <f>ROUND(I167*H167,2)</f>
        <v>0</v>
      </c>
      <c r="BL167" s="18" t="s">
        <v>170</v>
      </c>
      <c r="BM167" s="240" t="s">
        <v>265</v>
      </c>
    </row>
    <row r="168" s="2" customFormat="1">
      <c r="A168" s="39"/>
      <c r="B168" s="40"/>
      <c r="C168" s="41"/>
      <c r="D168" s="244" t="s">
        <v>563</v>
      </c>
      <c r="E168" s="41"/>
      <c r="F168" s="297" t="s">
        <v>1803</v>
      </c>
      <c r="G168" s="41"/>
      <c r="H168" s="41"/>
      <c r="I168" s="298"/>
      <c r="J168" s="41"/>
      <c r="K168" s="41"/>
      <c r="L168" s="45"/>
      <c r="M168" s="299"/>
      <c r="N168" s="300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563</v>
      </c>
      <c r="AU168" s="18" t="s">
        <v>83</v>
      </c>
    </row>
    <row r="169" s="13" customFormat="1">
      <c r="A169" s="13"/>
      <c r="B169" s="242"/>
      <c r="C169" s="243"/>
      <c r="D169" s="244" t="s">
        <v>172</v>
      </c>
      <c r="E169" s="245" t="s">
        <v>1</v>
      </c>
      <c r="F169" s="246" t="s">
        <v>2540</v>
      </c>
      <c r="G169" s="243"/>
      <c r="H169" s="247">
        <v>13.44</v>
      </c>
      <c r="I169" s="248"/>
      <c r="J169" s="243"/>
      <c r="K169" s="243"/>
      <c r="L169" s="249"/>
      <c r="M169" s="250"/>
      <c r="N169" s="251"/>
      <c r="O169" s="251"/>
      <c r="P169" s="251"/>
      <c r="Q169" s="251"/>
      <c r="R169" s="251"/>
      <c r="S169" s="251"/>
      <c r="T169" s="252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53" t="s">
        <v>172</v>
      </c>
      <c r="AU169" s="253" t="s">
        <v>83</v>
      </c>
      <c r="AV169" s="13" t="s">
        <v>83</v>
      </c>
      <c r="AW169" s="13" t="s">
        <v>31</v>
      </c>
      <c r="AX169" s="13" t="s">
        <v>12</v>
      </c>
      <c r="AY169" s="253" t="s">
        <v>164</v>
      </c>
    </row>
    <row r="170" s="15" customFormat="1">
      <c r="A170" s="15"/>
      <c r="B170" s="264"/>
      <c r="C170" s="265"/>
      <c r="D170" s="244" t="s">
        <v>172</v>
      </c>
      <c r="E170" s="266" t="s">
        <v>1</v>
      </c>
      <c r="F170" s="267" t="s">
        <v>180</v>
      </c>
      <c r="G170" s="265"/>
      <c r="H170" s="268">
        <v>13.44</v>
      </c>
      <c r="I170" s="269"/>
      <c r="J170" s="265"/>
      <c r="K170" s="265"/>
      <c r="L170" s="270"/>
      <c r="M170" s="271"/>
      <c r="N170" s="272"/>
      <c r="O170" s="272"/>
      <c r="P170" s="272"/>
      <c r="Q170" s="272"/>
      <c r="R170" s="272"/>
      <c r="S170" s="272"/>
      <c r="T170" s="273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74" t="s">
        <v>172</v>
      </c>
      <c r="AU170" s="274" t="s">
        <v>83</v>
      </c>
      <c r="AV170" s="15" t="s">
        <v>170</v>
      </c>
      <c r="AW170" s="15" t="s">
        <v>31</v>
      </c>
      <c r="AX170" s="15" t="s">
        <v>81</v>
      </c>
      <c r="AY170" s="274" t="s">
        <v>164</v>
      </c>
    </row>
    <row r="171" s="2" customFormat="1" ht="33" customHeight="1">
      <c r="A171" s="39"/>
      <c r="B171" s="40"/>
      <c r="C171" s="228" t="s">
        <v>247</v>
      </c>
      <c r="D171" s="228" t="s">
        <v>166</v>
      </c>
      <c r="E171" s="229" t="s">
        <v>1807</v>
      </c>
      <c r="F171" s="230" t="s">
        <v>1808</v>
      </c>
      <c r="G171" s="231" t="s">
        <v>269</v>
      </c>
      <c r="H171" s="232">
        <v>3.3599999999999999</v>
      </c>
      <c r="I171" s="233"/>
      <c r="J171" s="234">
        <f>ROUND(I171*H171,2)</f>
        <v>0</v>
      </c>
      <c r="K171" s="235"/>
      <c r="L171" s="45"/>
      <c r="M171" s="236" t="s">
        <v>1</v>
      </c>
      <c r="N171" s="237" t="s">
        <v>39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170</v>
      </c>
      <c r="AT171" s="240" t="s">
        <v>166</v>
      </c>
      <c r="AU171" s="240" t="s">
        <v>83</v>
      </c>
      <c r="AY171" s="18" t="s">
        <v>164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81</v>
      </c>
      <c r="BK171" s="241">
        <f>ROUND(I171*H171,2)</f>
        <v>0</v>
      </c>
      <c r="BL171" s="18" t="s">
        <v>170</v>
      </c>
      <c r="BM171" s="240" t="s">
        <v>379</v>
      </c>
    </row>
    <row r="172" s="2" customFormat="1" ht="24.15" customHeight="1">
      <c r="A172" s="39"/>
      <c r="B172" s="40"/>
      <c r="C172" s="228" t="s">
        <v>8</v>
      </c>
      <c r="D172" s="228" t="s">
        <v>166</v>
      </c>
      <c r="E172" s="229" t="s">
        <v>1810</v>
      </c>
      <c r="F172" s="230" t="s">
        <v>1811</v>
      </c>
      <c r="G172" s="231" t="s">
        <v>269</v>
      </c>
      <c r="H172" s="232">
        <v>13.859999999999999</v>
      </c>
      <c r="I172" s="233"/>
      <c r="J172" s="234">
        <f>ROUND(I172*H172,2)</f>
        <v>0</v>
      </c>
      <c r="K172" s="235"/>
      <c r="L172" s="45"/>
      <c r="M172" s="236" t="s">
        <v>1</v>
      </c>
      <c r="N172" s="237" t="s">
        <v>39</v>
      </c>
      <c r="O172" s="92"/>
      <c r="P172" s="238">
        <f>O172*H172</f>
        <v>0</v>
      </c>
      <c r="Q172" s="238">
        <v>0</v>
      </c>
      <c r="R172" s="238">
        <f>Q172*H172</f>
        <v>0</v>
      </c>
      <c r="S172" s="238">
        <v>0</v>
      </c>
      <c r="T172" s="239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40" t="s">
        <v>170</v>
      </c>
      <c r="AT172" s="240" t="s">
        <v>166</v>
      </c>
      <c r="AU172" s="240" t="s">
        <v>83</v>
      </c>
      <c r="AY172" s="18" t="s">
        <v>164</v>
      </c>
      <c r="BE172" s="241">
        <f>IF(N172="základní",J172,0)</f>
        <v>0</v>
      </c>
      <c r="BF172" s="241">
        <f>IF(N172="snížená",J172,0)</f>
        <v>0</v>
      </c>
      <c r="BG172" s="241">
        <f>IF(N172="zákl. přenesená",J172,0)</f>
        <v>0</v>
      </c>
      <c r="BH172" s="241">
        <f>IF(N172="sníž. přenesená",J172,0)</f>
        <v>0</v>
      </c>
      <c r="BI172" s="241">
        <f>IF(N172="nulová",J172,0)</f>
        <v>0</v>
      </c>
      <c r="BJ172" s="18" t="s">
        <v>81</v>
      </c>
      <c r="BK172" s="241">
        <f>ROUND(I172*H172,2)</f>
        <v>0</v>
      </c>
      <c r="BL172" s="18" t="s">
        <v>170</v>
      </c>
      <c r="BM172" s="240" t="s">
        <v>387</v>
      </c>
    </row>
    <row r="173" s="2" customFormat="1">
      <c r="A173" s="39"/>
      <c r="B173" s="40"/>
      <c r="C173" s="41"/>
      <c r="D173" s="244" t="s">
        <v>563</v>
      </c>
      <c r="E173" s="41"/>
      <c r="F173" s="297" t="s">
        <v>1812</v>
      </c>
      <c r="G173" s="41"/>
      <c r="H173" s="41"/>
      <c r="I173" s="298"/>
      <c r="J173" s="41"/>
      <c r="K173" s="41"/>
      <c r="L173" s="45"/>
      <c r="M173" s="299"/>
      <c r="N173" s="300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563</v>
      </c>
      <c r="AU173" s="18" t="s">
        <v>83</v>
      </c>
    </row>
    <row r="174" s="2" customFormat="1" ht="24.15" customHeight="1">
      <c r="A174" s="39"/>
      <c r="B174" s="40"/>
      <c r="C174" s="228" t="s">
        <v>260</v>
      </c>
      <c r="D174" s="228" t="s">
        <v>166</v>
      </c>
      <c r="E174" s="229" t="s">
        <v>1813</v>
      </c>
      <c r="F174" s="230" t="s">
        <v>1814</v>
      </c>
      <c r="G174" s="231" t="s">
        <v>269</v>
      </c>
      <c r="H174" s="232">
        <v>2.9399999999999999</v>
      </c>
      <c r="I174" s="233"/>
      <c r="J174" s="234">
        <f>ROUND(I174*H174,2)</f>
        <v>0</v>
      </c>
      <c r="K174" s="235"/>
      <c r="L174" s="45"/>
      <c r="M174" s="236" t="s">
        <v>1</v>
      </c>
      <c r="N174" s="237" t="s">
        <v>39</v>
      </c>
      <c r="O174" s="92"/>
      <c r="P174" s="238">
        <f>O174*H174</f>
        <v>0</v>
      </c>
      <c r="Q174" s="238">
        <v>0</v>
      </c>
      <c r="R174" s="238">
        <f>Q174*H174</f>
        <v>0</v>
      </c>
      <c r="S174" s="238">
        <v>0</v>
      </c>
      <c r="T174" s="239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40" t="s">
        <v>170</v>
      </c>
      <c r="AT174" s="240" t="s">
        <v>166</v>
      </c>
      <c r="AU174" s="240" t="s">
        <v>83</v>
      </c>
      <c r="AY174" s="18" t="s">
        <v>164</v>
      </c>
      <c r="BE174" s="241">
        <f>IF(N174="základní",J174,0)</f>
        <v>0</v>
      </c>
      <c r="BF174" s="241">
        <f>IF(N174="snížená",J174,0)</f>
        <v>0</v>
      </c>
      <c r="BG174" s="241">
        <f>IF(N174="zákl. přenesená",J174,0)</f>
        <v>0</v>
      </c>
      <c r="BH174" s="241">
        <f>IF(N174="sníž. přenesená",J174,0)</f>
        <v>0</v>
      </c>
      <c r="BI174" s="241">
        <f>IF(N174="nulová",J174,0)</f>
        <v>0</v>
      </c>
      <c r="BJ174" s="18" t="s">
        <v>81</v>
      </c>
      <c r="BK174" s="241">
        <f>ROUND(I174*H174,2)</f>
        <v>0</v>
      </c>
      <c r="BL174" s="18" t="s">
        <v>170</v>
      </c>
      <c r="BM174" s="240" t="s">
        <v>399</v>
      </c>
    </row>
    <row r="175" s="2" customFormat="1">
      <c r="A175" s="39"/>
      <c r="B175" s="40"/>
      <c r="C175" s="41"/>
      <c r="D175" s="244" t="s">
        <v>563</v>
      </c>
      <c r="E175" s="41"/>
      <c r="F175" s="297" t="s">
        <v>1815</v>
      </c>
      <c r="G175" s="41"/>
      <c r="H175" s="41"/>
      <c r="I175" s="298"/>
      <c r="J175" s="41"/>
      <c r="K175" s="41"/>
      <c r="L175" s="45"/>
      <c r="M175" s="299"/>
      <c r="N175" s="300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563</v>
      </c>
      <c r="AU175" s="18" t="s">
        <v>83</v>
      </c>
    </row>
    <row r="176" s="13" customFormat="1">
      <c r="A176" s="13"/>
      <c r="B176" s="242"/>
      <c r="C176" s="243"/>
      <c r="D176" s="244" t="s">
        <v>172</v>
      </c>
      <c r="E176" s="245" t="s">
        <v>1</v>
      </c>
      <c r="F176" s="246" t="s">
        <v>2541</v>
      </c>
      <c r="G176" s="243"/>
      <c r="H176" s="247">
        <v>2.9399999999999999</v>
      </c>
      <c r="I176" s="248"/>
      <c r="J176" s="243"/>
      <c r="K176" s="243"/>
      <c r="L176" s="249"/>
      <c r="M176" s="250"/>
      <c r="N176" s="251"/>
      <c r="O176" s="251"/>
      <c r="P176" s="251"/>
      <c r="Q176" s="251"/>
      <c r="R176" s="251"/>
      <c r="S176" s="251"/>
      <c r="T176" s="252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53" t="s">
        <v>172</v>
      </c>
      <c r="AU176" s="253" t="s">
        <v>83</v>
      </c>
      <c r="AV176" s="13" t="s">
        <v>83</v>
      </c>
      <c r="AW176" s="13" t="s">
        <v>31</v>
      </c>
      <c r="AX176" s="13" t="s">
        <v>12</v>
      </c>
      <c r="AY176" s="253" t="s">
        <v>164</v>
      </c>
    </row>
    <row r="177" s="15" customFormat="1">
      <c r="A177" s="15"/>
      <c r="B177" s="264"/>
      <c r="C177" s="265"/>
      <c r="D177" s="244" t="s">
        <v>172</v>
      </c>
      <c r="E177" s="266" t="s">
        <v>1</v>
      </c>
      <c r="F177" s="267" t="s">
        <v>180</v>
      </c>
      <c r="G177" s="265"/>
      <c r="H177" s="268">
        <v>2.9399999999999999</v>
      </c>
      <c r="I177" s="269"/>
      <c r="J177" s="265"/>
      <c r="K177" s="265"/>
      <c r="L177" s="270"/>
      <c r="M177" s="271"/>
      <c r="N177" s="272"/>
      <c r="O177" s="272"/>
      <c r="P177" s="272"/>
      <c r="Q177" s="272"/>
      <c r="R177" s="272"/>
      <c r="S177" s="272"/>
      <c r="T177" s="273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274" t="s">
        <v>172</v>
      </c>
      <c r="AU177" s="274" t="s">
        <v>83</v>
      </c>
      <c r="AV177" s="15" t="s">
        <v>170</v>
      </c>
      <c r="AW177" s="15" t="s">
        <v>31</v>
      </c>
      <c r="AX177" s="15" t="s">
        <v>81</v>
      </c>
      <c r="AY177" s="274" t="s">
        <v>164</v>
      </c>
    </row>
    <row r="178" s="2" customFormat="1" ht="24.15" customHeight="1">
      <c r="A178" s="39"/>
      <c r="B178" s="40"/>
      <c r="C178" s="228" t="s">
        <v>266</v>
      </c>
      <c r="D178" s="228" t="s">
        <v>166</v>
      </c>
      <c r="E178" s="229" t="s">
        <v>1816</v>
      </c>
      <c r="F178" s="230" t="s">
        <v>1817</v>
      </c>
      <c r="G178" s="231" t="s">
        <v>269</v>
      </c>
      <c r="H178" s="232">
        <v>3.3599999999999999</v>
      </c>
      <c r="I178" s="233"/>
      <c r="J178" s="234">
        <f>ROUND(I178*H178,2)</f>
        <v>0</v>
      </c>
      <c r="K178" s="235"/>
      <c r="L178" s="45"/>
      <c r="M178" s="236" t="s">
        <v>1</v>
      </c>
      <c r="N178" s="237" t="s">
        <v>39</v>
      </c>
      <c r="O178" s="92"/>
      <c r="P178" s="238">
        <f>O178*H178</f>
        <v>0</v>
      </c>
      <c r="Q178" s="238">
        <v>0</v>
      </c>
      <c r="R178" s="238">
        <f>Q178*H178</f>
        <v>0</v>
      </c>
      <c r="S178" s="238">
        <v>0</v>
      </c>
      <c r="T178" s="23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40" t="s">
        <v>170</v>
      </c>
      <c r="AT178" s="240" t="s">
        <v>166</v>
      </c>
      <c r="AU178" s="240" t="s">
        <v>83</v>
      </c>
      <c r="AY178" s="18" t="s">
        <v>164</v>
      </c>
      <c r="BE178" s="241">
        <f>IF(N178="základní",J178,0)</f>
        <v>0</v>
      </c>
      <c r="BF178" s="241">
        <f>IF(N178="snížená",J178,0)</f>
        <v>0</v>
      </c>
      <c r="BG178" s="241">
        <f>IF(N178="zákl. přenesená",J178,0)</f>
        <v>0</v>
      </c>
      <c r="BH178" s="241">
        <f>IF(N178="sníž. přenesená",J178,0)</f>
        <v>0</v>
      </c>
      <c r="BI178" s="241">
        <f>IF(N178="nulová",J178,0)</f>
        <v>0</v>
      </c>
      <c r="BJ178" s="18" t="s">
        <v>81</v>
      </c>
      <c r="BK178" s="241">
        <f>ROUND(I178*H178,2)</f>
        <v>0</v>
      </c>
      <c r="BL178" s="18" t="s">
        <v>170</v>
      </c>
      <c r="BM178" s="240" t="s">
        <v>421</v>
      </c>
    </row>
    <row r="179" s="12" customFormat="1" ht="22.8" customHeight="1">
      <c r="A179" s="12"/>
      <c r="B179" s="212"/>
      <c r="C179" s="213"/>
      <c r="D179" s="214" t="s">
        <v>73</v>
      </c>
      <c r="E179" s="226" t="s">
        <v>170</v>
      </c>
      <c r="F179" s="226" t="s">
        <v>532</v>
      </c>
      <c r="G179" s="213"/>
      <c r="H179" s="213"/>
      <c r="I179" s="216"/>
      <c r="J179" s="227">
        <f>BK179</f>
        <v>0</v>
      </c>
      <c r="K179" s="213"/>
      <c r="L179" s="218"/>
      <c r="M179" s="219"/>
      <c r="N179" s="220"/>
      <c r="O179" s="220"/>
      <c r="P179" s="221">
        <f>SUM(P180:P181)</f>
        <v>0</v>
      </c>
      <c r="Q179" s="220"/>
      <c r="R179" s="221">
        <f>SUM(R180:R181)</f>
        <v>0</v>
      </c>
      <c r="S179" s="220"/>
      <c r="T179" s="222">
        <f>SUM(T180:T181)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23" t="s">
        <v>81</v>
      </c>
      <c r="AT179" s="224" t="s">
        <v>73</v>
      </c>
      <c r="AU179" s="224" t="s">
        <v>81</v>
      </c>
      <c r="AY179" s="223" t="s">
        <v>164</v>
      </c>
      <c r="BK179" s="225">
        <f>SUM(BK180:BK181)</f>
        <v>0</v>
      </c>
    </row>
    <row r="180" s="2" customFormat="1" ht="24.15" customHeight="1">
      <c r="A180" s="39"/>
      <c r="B180" s="40"/>
      <c r="C180" s="228" t="s">
        <v>291</v>
      </c>
      <c r="D180" s="228" t="s">
        <v>166</v>
      </c>
      <c r="E180" s="229" t="s">
        <v>1839</v>
      </c>
      <c r="F180" s="230" t="s">
        <v>1840</v>
      </c>
      <c r="G180" s="231" t="s">
        <v>269</v>
      </c>
      <c r="H180" s="232">
        <v>0.41999999999999998</v>
      </c>
      <c r="I180" s="233"/>
      <c r="J180" s="234">
        <f>ROUND(I180*H180,2)</f>
        <v>0</v>
      </c>
      <c r="K180" s="235"/>
      <c r="L180" s="45"/>
      <c r="M180" s="236" t="s">
        <v>1</v>
      </c>
      <c r="N180" s="237" t="s">
        <v>39</v>
      </c>
      <c r="O180" s="92"/>
      <c r="P180" s="238">
        <f>O180*H180</f>
        <v>0</v>
      </c>
      <c r="Q180" s="238">
        <v>0</v>
      </c>
      <c r="R180" s="238">
        <f>Q180*H180</f>
        <v>0</v>
      </c>
      <c r="S180" s="238">
        <v>0</v>
      </c>
      <c r="T180" s="239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40" t="s">
        <v>170</v>
      </c>
      <c r="AT180" s="240" t="s">
        <v>166</v>
      </c>
      <c r="AU180" s="240" t="s">
        <v>83</v>
      </c>
      <c r="AY180" s="18" t="s">
        <v>164</v>
      </c>
      <c r="BE180" s="241">
        <f>IF(N180="základní",J180,0)</f>
        <v>0</v>
      </c>
      <c r="BF180" s="241">
        <f>IF(N180="snížená",J180,0)</f>
        <v>0</v>
      </c>
      <c r="BG180" s="241">
        <f>IF(N180="zákl. přenesená",J180,0)</f>
        <v>0</v>
      </c>
      <c r="BH180" s="241">
        <f>IF(N180="sníž. přenesená",J180,0)</f>
        <v>0</v>
      </c>
      <c r="BI180" s="241">
        <f>IF(N180="nulová",J180,0)</f>
        <v>0</v>
      </c>
      <c r="BJ180" s="18" t="s">
        <v>81</v>
      </c>
      <c r="BK180" s="241">
        <f>ROUND(I180*H180,2)</f>
        <v>0</v>
      </c>
      <c r="BL180" s="18" t="s">
        <v>170</v>
      </c>
      <c r="BM180" s="240" t="s">
        <v>431</v>
      </c>
    </row>
    <row r="181" s="2" customFormat="1">
      <c r="A181" s="39"/>
      <c r="B181" s="40"/>
      <c r="C181" s="41"/>
      <c r="D181" s="244" t="s">
        <v>563</v>
      </c>
      <c r="E181" s="41"/>
      <c r="F181" s="297" t="s">
        <v>1838</v>
      </c>
      <c r="G181" s="41"/>
      <c r="H181" s="41"/>
      <c r="I181" s="298"/>
      <c r="J181" s="41"/>
      <c r="K181" s="41"/>
      <c r="L181" s="45"/>
      <c r="M181" s="299"/>
      <c r="N181" s="300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563</v>
      </c>
      <c r="AU181" s="18" t="s">
        <v>83</v>
      </c>
    </row>
    <row r="182" s="12" customFormat="1" ht="22.8" customHeight="1">
      <c r="A182" s="12"/>
      <c r="B182" s="212"/>
      <c r="C182" s="213"/>
      <c r="D182" s="214" t="s">
        <v>73</v>
      </c>
      <c r="E182" s="226" t="s">
        <v>194</v>
      </c>
      <c r="F182" s="226" t="s">
        <v>982</v>
      </c>
      <c r="G182" s="213"/>
      <c r="H182" s="213"/>
      <c r="I182" s="216"/>
      <c r="J182" s="227">
        <f>BK182</f>
        <v>0</v>
      </c>
      <c r="K182" s="213"/>
      <c r="L182" s="218"/>
      <c r="M182" s="219"/>
      <c r="N182" s="220"/>
      <c r="O182" s="220"/>
      <c r="P182" s="221">
        <f>SUM(P183:P185)</f>
        <v>0</v>
      </c>
      <c r="Q182" s="220"/>
      <c r="R182" s="221">
        <f>SUM(R183:R185)</f>
        <v>0</v>
      </c>
      <c r="S182" s="220"/>
      <c r="T182" s="222">
        <f>SUM(T183:T185)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23" t="s">
        <v>81</v>
      </c>
      <c r="AT182" s="224" t="s">
        <v>73</v>
      </c>
      <c r="AU182" s="224" t="s">
        <v>81</v>
      </c>
      <c r="AY182" s="223" t="s">
        <v>164</v>
      </c>
      <c r="BK182" s="225">
        <f>SUM(BK183:BK185)</f>
        <v>0</v>
      </c>
    </row>
    <row r="183" s="2" customFormat="1" ht="24.15" customHeight="1">
      <c r="A183" s="39"/>
      <c r="B183" s="40"/>
      <c r="C183" s="228" t="s">
        <v>342</v>
      </c>
      <c r="D183" s="228" t="s">
        <v>166</v>
      </c>
      <c r="E183" s="229" t="s">
        <v>2542</v>
      </c>
      <c r="F183" s="230" t="s">
        <v>2543</v>
      </c>
      <c r="G183" s="231" t="s">
        <v>169</v>
      </c>
      <c r="H183" s="232">
        <v>0.5</v>
      </c>
      <c r="I183" s="233"/>
      <c r="J183" s="234">
        <f>ROUND(I183*H183,2)</f>
        <v>0</v>
      </c>
      <c r="K183" s="235"/>
      <c r="L183" s="45"/>
      <c r="M183" s="236" t="s">
        <v>1</v>
      </c>
      <c r="N183" s="237" t="s">
        <v>39</v>
      </c>
      <c r="O183" s="92"/>
      <c r="P183" s="238">
        <f>O183*H183</f>
        <v>0</v>
      </c>
      <c r="Q183" s="238">
        <v>0</v>
      </c>
      <c r="R183" s="238">
        <f>Q183*H183</f>
        <v>0</v>
      </c>
      <c r="S183" s="238">
        <v>0</v>
      </c>
      <c r="T183" s="23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40" t="s">
        <v>170</v>
      </c>
      <c r="AT183" s="240" t="s">
        <v>166</v>
      </c>
      <c r="AU183" s="240" t="s">
        <v>83</v>
      </c>
      <c r="AY183" s="18" t="s">
        <v>164</v>
      </c>
      <c r="BE183" s="241">
        <f>IF(N183="základní",J183,0)</f>
        <v>0</v>
      </c>
      <c r="BF183" s="241">
        <f>IF(N183="snížená",J183,0)</f>
        <v>0</v>
      </c>
      <c r="BG183" s="241">
        <f>IF(N183="zákl. přenesená",J183,0)</f>
        <v>0</v>
      </c>
      <c r="BH183" s="241">
        <f>IF(N183="sníž. přenesená",J183,0)</f>
        <v>0</v>
      </c>
      <c r="BI183" s="241">
        <f>IF(N183="nulová",J183,0)</f>
        <v>0</v>
      </c>
      <c r="BJ183" s="18" t="s">
        <v>81</v>
      </c>
      <c r="BK183" s="241">
        <f>ROUND(I183*H183,2)</f>
        <v>0</v>
      </c>
      <c r="BL183" s="18" t="s">
        <v>170</v>
      </c>
      <c r="BM183" s="240" t="s">
        <v>439</v>
      </c>
    </row>
    <row r="184" s="2" customFormat="1">
      <c r="A184" s="39"/>
      <c r="B184" s="40"/>
      <c r="C184" s="41"/>
      <c r="D184" s="244" t="s">
        <v>563</v>
      </c>
      <c r="E184" s="41"/>
      <c r="F184" s="297" t="s">
        <v>2544</v>
      </c>
      <c r="G184" s="41"/>
      <c r="H184" s="41"/>
      <c r="I184" s="298"/>
      <c r="J184" s="41"/>
      <c r="K184" s="41"/>
      <c r="L184" s="45"/>
      <c r="M184" s="299"/>
      <c r="N184" s="300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563</v>
      </c>
      <c r="AU184" s="18" t="s">
        <v>83</v>
      </c>
    </row>
    <row r="185" s="2" customFormat="1" ht="24.15" customHeight="1">
      <c r="A185" s="39"/>
      <c r="B185" s="40"/>
      <c r="C185" s="228" t="s">
        <v>348</v>
      </c>
      <c r="D185" s="228" t="s">
        <v>166</v>
      </c>
      <c r="E185" s="229" t="s">
        <v>2545</v>
      </c>
      <c r="F185" s="230" t="s">
        <v>2546</v>
      </c>
      <c r="G185" s="231" t="s">
        <v>169</v>
      </c>
      <c r="H185" s="232">
        <v>0.5</v>
      </c>
      <c r="I185" s="233"/>
      <c r="J185" s="234">
        <f>ROUND(I185*H185,2)</f>
        <v>0</v>
      </c>
      <c r="K185" s="235"/>
      <c r="L185" s="45"/>
      <c r="M185" s="236" t="s">
        <v>1</v>
      </c>
      <c r="N185" s="237" t="s">
        <v>39</v>
      </c>
      <c r="O185" s="92"/>
      <c r="P185" s="238">
        <f>O185*H185</f>
        <v>0</v>
      </c>
      <c r="Q185" s="238">
        <v>0</v>
      </c>
      <c r="R185" s="238">
        <f>Q185*H185</f>
        <v>0</v>
      </c>
      <c r="S185" s="238">
        <v>0</v>
      </c>
      <c r="T185" s="23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40" t="s">
        <v>170</v>
      </c>
      <c r="AT185" s="240" t="s">
        <v>166</v>
      </c>
      <c r="AU185" s="240" t="s">
        <v>83</v>
      </c>
      <c r="AY185" s="18" t="s">
        <v>164</v>
      </c>
      <c r="BE185" s="241">
        <f>IF(N185="základní",J185,0)</f>
        <v>0</v>
      </c>
      <c r="BF185" s="241">
        <f>IF(N185="snížená",J185,0)</f>
        <v>0</v>
      </c>
      <c r="BG185" s="241">
        <f>IF(N185="zákl. přenesená",J185,0)</f>
        <v>0</v>
      </c>
      <c r="BH185" s="241">
        <f>IF(N185="sníž. přenesená",J185,0)</f>
        <v>0</v>
      </c>
      <c r="BI185" s="241">
        <f>IF(N185="nulová",J185,0)</f>
        <v>0</v>
      </c>
      <c r="BJ185" s="18" t="s">
        <v>81</v>
      </c>
      <c r="BK185" s="241">
        <f>ROUND(I185*H185,2)</f>
        <v>0</v>
      </c>
      <c r="BL185" s="18" t="s">
        <v>170</v>
      </c>
      <c r="BM185" s="240" t="s">
        <v>449</v>
      </c>
    </row>
    <row r="186" s="12" customFormat="1" ht="22.8" customHeight="1">
      <c r="A186" s="12"/>
      <c r="B186" s="212"/>
      <c r="C186" s="213"/>
      <c r="D186" s="214" t="s">
        <v>73</v>
      </c>
      <c r="E186" s="226" t="s">
        <v>222</v>
      </c>
      <c r="F186" s="226" t="s">
        <v>1865</v>
      </c>
      <c r="G186" s="213"/>
      <c r="H186" s="213"/>
      <c r="I186" s="216"/>
      <c r="J186" s="227">
        <f>BK186</f>
        <v>0</v>
      </c>
      <c r="K186" s="213"/>
      <c r="L186" s="218"/>
      <c r="M186" s="219"/>
      <c r="N186" s="220"/>
      <c r="O186" s="220"/>
      <c r="P186" s="221">
        <f>SUM(P187:P195)</f>
        <v>0</v>
      </c>
      <c r="Q186" s="220"/>
      <c r="R186" s="221">
        <f>SUM(R187:R195)</f>
        <v>0</v>
      </c>
      <c r="S186" s="220"/>
      <c r="T186" s="222">
        <f>SUM(T187:T195)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23" t="s">
        <v>81</v>
      </c>
      <c r="AT186" s="224" t="s">
        <v>73</v>
      </c>
      <c r="AU186" s="224" t="s">
        <v>81</v>
      </c>
      <c r="AY186" s="223" t="s">
        <v>164</v>
      </c>
      <c r="BK186" s="225">
        <f>SUM(BK187:BK195)</f>
        <v>0</v>
      </c>
    </row>
    <row r="187" s="2" customFormat="1" ht="24.15" customHeight="1">
      <c r="A187" s="39"/>
      <c r="B187" s="40"/>
      <c r="C187" s="228" t="s">
        <v>354</v>
      </c>
      <c r="D187" s="228" t="s">
        <v>166</v>
      </c>
      <c r="E187" s="229" t="s">
        <v>2547</v>
      </c>
      <c r="F187" s="230" t="s">
        <v>2548</v>
      </c>
      <c r="G187" s="231" t="s">
        <v>240</v>
      </c>
      <c r="H187" s="232">
        <v>3.5</v>
      </c>
      <c r="I187" s="233"/>
      <c r="J187" s="234">
        <f>ROUND(I187*H187,2)</f>
        <v>0</v>
      </c>
      <c r="K187" s="235"/>
      <c r="L187" s="45"/>
      <c r="M187" s="236" t="s">
        <v>1</v>
      </c>
      <c r="N187" s="237" t="s">
        <v>39</v>
      </c>
      <c r="O187" s="92"/>
      <c r="P187" s="238">
        <f>O187*H187</f>
        <v>0</v>
      </c>
      <c r="Q187" s="238">
        <v>0</v>
      </c>
      <c r="R187" s="238">
        <f>Q187*H187</f>
        <v>0</v>
      </c>
      <c r="S187" s="238">
        <v>0</v>
      </c>
      <c r="T187" s="23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40" t="s">
        <v>170</v>
      </c>
      <c r="AT187" s="240" t="s">
        <v>166</v>
      </c>
      <c r="AU187" s="240" t="s">
        <v>83</v>
      </c>
      <c r="AY187" s="18" t="s">
        <v>164</v>
      </c>
      <c r="BE187" s="241">
        <f>IF(N187="základní",J187,0)</f>
        <v>0</v>
      </c>
      <c r="BF187" s="241">
        <f>IF(N187="snížená",J187,0)</f>
        <v>0</v>
      </c>
      <c r="BG187" s="241">
        <f>IF(N187="zákl. přenesená",J187,0)</f>
        <v>0</v>
      </c>
      <c r="BH187" s="241">
        <f>IF(N187="sníž. přenesená",J187,0)</f>
        <v>0</v>
      </c>
      <c r="BI187" s="241">
        <f>IF(N187="nulová",J187,0)</f>
        <v>0</v>
      </c>
      <c r="BJ187" s="18" t="s">
        <v>81</v>
      </c>
      <c r="BK187" s="241">
        <f>ROUND(I187*H187,2)</f>
        <v>0</v>
      </c>
      <c r="BL187" s="18" t="s">
        <v>170</v>
      </c>
      <c r="BM187" s="240" t="s">
        <v>487</v>
      </c>
    </row>
    <row r="188" s="2" customFormat="1">
      <c r="A188" s="39"/>
      <c r="B188" s="40"/>
      <c r="C188" s="41"/>
      <c r="D188" s="244" t="s">
        <v>563</v>
      </c>
      <c r="E188" s="41"/>
      <c r="F188" s="297" t="s">
        <v>1868</v>
      </c>
      <c r="G188" s="41"/>
      <c r="H188" s="41"/>
      <c r="I188" s="298"/>
      <c r="J188" s="41"/>
      <c r="K188" s="41"/>
      <c r="L188" s="45"/>
      <c r="M188" s="299"/>
      <c r="N188" s="300"/>
      <c r="O188" s="92"/>
      <c r="P188" s="92"/>
      <c r="Q188" s="92"/>
      <c r="R188" s="92"/>
      <c r="S188" s="92"/>
      <c r="T188" s="93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T188" s="18" t="s">
        <v>563</v>
      </c>
      <c r="AU188" s="18" t="s">
        <v>83</v>
      </c>
    </row>
    <row r="189" s="2" customFormat="1" ht="33" customHeight="1">
      <c r="A189" s="39"/>
      <c r="B189" s="40"/>
      <c r="C189" s="228" t="s">
        <v>360</v>
      </c>
      <c r="D189" s="228" t="s">
        <v>166</v>
      </c>
      <c r="E189" s="229" t="s">
        <v>2549</v>
      </c>
      <c r="F189" s="230" t="s">
        <v>2550</v>
      </c>
      <c r="G189" s="231" t="s">
        <v>240</v>
      </c>
      <c r="H189" s="232">
        <v>3.5</v>
      </c>
      <c r="I189" s="233"/>
      <c r="J189" s="234">
        <f>ROUND(I189*H189,2)</f>
        <v>0</v>
      </c>
      <c r="K189" s="235"/>
      <c r="L189" s="45"/>
      <c r="M189" s="236" t="s">
        <v>1</v>
      </c>
      <c r="N189" s="237" t="s">
        <v>39</v>
      </c>
      <c r="O189" s="92"/>
      <c r="P189" s="238">
        <f>O189*H189</f>
        <v>0</v>
      </c>
      <c r="Q189" s="238">
        <v>0</v>
      </c>
      <c r="R189" s="238">
        <f>Q189*H189</f>
        <v>0</v>
      </c>
      <c r="S189" s="238">
        <v>0</v>
      </c>
      <c r="T189" s="23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40" t="s">
        <v>170</v>
      </c>
      <c r="AT189" s="240" t="s">
        <v>166</v>
      </c>
      <c r="AU189" s="240" t="s">
        <v>83</v>
      </c>
      <c r="AY189" s="18" t="s">
        <v>164</v>
      </c>
      <c r="BE189" s="241">
        <f>IF(N189="základní",J189,0)</f>
        <v>0</v>
      </c>
      <c r="BF189" s="241">
        <f>IF(N189="snížená",J189,0)</f>
        <v>0</v>
      </c>
      <c r="BG189" s="241">
        <f>IF(N189="zákl. přenesená",J189,0)</f>
        <v>0</v>
      </c>
      <c r="BH189" s="241">
        <f>IF(N189="sníž. přenesená",J189,0)</f>
        <v>0</v>
      </c>
      <c r="BI189" s="241">
        <f>IF(N189="nulová",J189,0)</f>
        <v>0</v>
      </c>
      <c r="BJ189" s="18" t="s">
        <v>81</v>
      </c>
      <c r="BK189" s="241">
        <f>ROUND(I189*H189,2)</f>
        <v>0</v>
      </c>
      <c r="BL189" s="18" t="s">
        <v>170</v>
      </c>
      <c r="BM189" s="240" t="s">
        <v>507</v>
      </c>
    </row>
    <row r="190" s="2" customFormat="1">
      <c r="A190" s="39"/>
      <c r="B190" s="40"/>
      <c r="C190" s="41"/>
      <c r="D190" s="244" t="s">
        <v>563</v>
      </c>
      <c r="E190" s="41"/>
      <c r="F190" s="297" t="s">
        <v>2551</v>
      </c>
      <c r="G190" s="41"/>
      <c r="H190" s="41"/>
      <c r="I190" s="298"/>
      <c r="J190" s="41"/>
      <c r="K190" s="41"/>
      <c r="L190" s="45"/>
      <c r="M190" s="299"/>
      <c r="N190" s="300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563</v>
      </c>
      <c r="AU190" s="18" t="s">
        <v>83</v>
      </c>
    </row>
    <row r="191" s="2" customFormat="1" ht="37.8" customHeight="1">
      <c r="A191" s="39"/>
      <c r="B191" s="40"/>
      <c r="C191" s="228" t="s">
        <v>265</v>
      </c>
      <c r="D191" s="228" t="s">
        <v>166</v>
      </c>
      <c r="E191" s="229" t="s">
        <v>2552</v>
      </c>
      <c r="F191" s="230" t="s">
        <v>2553</v>
      </c>
      <c r="G191" s="231" t="s">
        <v>714</v>
      </c>
      <c r="H191" s="232">
        <v>1</v>
      </c>
      <c r="I191" s="233"/>
      <c r="J191" s="234">
        <f>ROUND(I191*H191,2)</f>
        <v>0</v>
      </c>
      <c r="K191" s="235"/>
      <c r="L191" s="45"/>
      <c r="M191" s="236" t="s">
        <v>1</v>
      </c>
      <c r="N191" s="237" t="s">
        <v>39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170</v>
      </c>
      <c r="AT191" s="240" t="s">
        <v>166</v>
      </c>
      <c r="AU191" s="240" t="s">
        <v>83</v>
      </c>
      <c r="AY191" s="18" t="s">
        <v>164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81</v>
      </c>
      <c r="BK191" s="241">
        <f>ROUND(I191*H191,2)</f>
        <v>0</v>
      </c>
      <c r="BL191" s="18" t="s">
        <v>170</v>
      </c>
      <c r="BM191" s="240" t="s">
        <v>527</v>
      </c>
    </row>
    <row r="192" s="2" customFormat="1">
      <c r="A192" s="39"/>
      <c r="B192" s="40"/>
      <c r="C192" s="41"/>
      <c r="D192" s="244" t="s">
        <v>563</v>
      </c>
      <c r="E192" s="41"/>
      <c r="F192" s="297" t="s">
        <v>2551</v>
      </c>
      <c r="G192" s="41"/>
      <c r="H192" s="41"/>
      <c r="I192" s="298"/>
      <c r="J192" s="41"/>
      <c r="K192" s="41"/>
      <c r="L192" s="45"/>
      <c r="M192" s="299"/>
      <c r="N192" s="300"/>
      <c r="O192" s="92"/>
      <c r="P192" s="92"/>
      <c r="Q192" s="92"/>
      <c r="R192" s="92"/>
      <c r="S192" s="92"/>
      <c r="T192" s="93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563</v>
      </c>
      <c r="AU192" s="18" t="s">
        <v>83</v>
      </c>
    </row>
    <row r="193" s="2" customFormat="1" ht="49.05" customHeight="1">
      <c r="A193" s="39"/>
      <c r="B193" s="40"/>
      <c r="C193" s="228" t="s">
        <v>7</v>
      </c>
      <c r="D193" s="228" t="s">
        <v>166</v>
      </c>
      <c r="E193" s="229" t="s">
        <v>2554</v>
      </c>
      <c r="F193" s="230" t="s">
        <v>2555</v>
      </c>
      <c r="G193" s="231" t="s">
        <v>240</v>
      </c>
      <c r="H193" s="232">
        <v>3.5525000000000002</v>
      </c>
      <c r="I193" s="233"/>
      <c r="J193" s="234">
        <f>ROUND(I193*H193,2)</f>
        <v>0</v>
      </c>
      <c r="K193" s="235"/>
      <c r="L193" s="45"/>
      <c r="M193" s="236" t="s">
        <v>1</v>
      </c>
      <c r="N193" s="237" t="s">
        <v>39</v>
      </c>
      <c r="O193" s="92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40" t="s">
        <v>170</v>
      </c>
      <c r="AT193" s="240" t="s">
        <v>166</v>
      </c>
      <c r="AU193" s="240" t="s">
        <v>83</v>
      </c>
      <c r="AY193" s="18" t="s">
        <v>164</v>
      </c>
      <c r="BE193" s="241">
        <f>IF(N193="základní",J193,0)</f>
        <v>0</v>
      </c>
      <c r="BF193" s="241">
        <f>IF(N193="snížená",J193,0)</f>
        <v>0</v>
      </c>
      <c r="BG193" s="241">
        <f>IF(N193="zákl. přenesená",J193,0)</f>
        <v>0</v>
      </c>
      <c r="BH193" s="241">
        <f>IF(N193="sníž. přenesená",J193,0)</f>
        <v>0</v>
      </c>
      <c r="BI193" s="241">
        <f>IF(N193="nulová",J193,0)</f>
        <v>0</v>
      </c>
      <c r="BJ193" s="18" t="s">
        <v>81</v>
      </c>
      <c r="BK193" s="241">
        <f>ROUND(I193*H193,2)</f>
        <v>0</v>
      </c>
      <c r="BL193" s="18" t="s">
        <v>170</v>
      </c>
      <c r="BM193" s="240" t="s">
        <v>553</v>
      </c>
    </row>
    <row r="194" s="13" customFormat="1">
      <c r="A194" s="13"/>
      <c r="B194" s="242"/>
      <c r="C194" s="243"/>
      <c r="D194" s="244" t="s">
        <v>172</v>
      </c>
      <c r="E194" s="245" t="s">
        <v>1</v>
      </c>
      <c r="F194" s="246" t="s">
        <v>2556</v>
      </c>
      <c r="G194" s="243"/>
      <c r="H194" s="247">
        <v>3.5525000000000002</v>
      </c>
      <c r="I194" s="248"/>
      <c r="J194" s="243"/>
      <c r="K194" s="243"/>
      <c r="L194" s="249"/>
      <c r="M194" s="250"/>
      <c r="N194" s="251"/>
      <c r="O194" s="251"/>
      <c r="P194" s="251"/>
      <c r="Q194" s="251"/>
      <c r="R194" s="251"/>
      <c r="S194" s="251"/>
      <c r="T194" s="252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53" t="s">
        <v>172</v>
      </c>
      <c r="AU194" s="253" t="s">
        <v>83</v>
      </c>
      <c r="AV194" s="13" t="s">
        <v>83</v>
      </c>
      <c r="AW194" s="13" t="s">
        <v>31</v>
      </c>
      <c r="AX194" s="13" t="s">
        <v>12</v>
      </c>
      <c r="AY194" s="253" t="s">
        <v>164</v>
      </c>
    </row>
    <row r="195" s="15" customFormat="1">
      <c r="A195" s="15"/>
      <c r="B195" s="264"/>
      <c r="C195" s="265"/>
      <c r="D195" s="244" t="s">
        <v>172</v>
      </c>
      <c r="E195" s="266" t="s">
        <v>1</v>
      </c>
      <c r="F195" s="267" t="s">
        <v>180</v>
      </c>
      <c r="G195" s="265"/>
      <c r="H195" s="268">
        <v>3.5525000000000002</v>
      </c>
      <c r="I195" s="269"/>
      <c r="J195" s="265"/>
      <c r="K195" s="265"/>
      <c r="L195" s="270"/>
      <c r="M195" s="271"/>
      <c r="N195" s="272"/>
      <c r="O195" s="272"/>
      <c r="P195" s="272"/>
      <c r="Q195" s="272"/>
      <c r="R195" s="272"/>
      <c r="S195" s="272"/>
      <c r="T195" s="273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T195" s="274" t="s">
        <v>172</v>
      </c>
      <c r="AU195" s="274" t="s">
        <v>83</v>
      </c>
      <c r="AV195" s="15" t="s">
        <v>170</v>
      </c>
      <c r="AW195" s="15" t="s">
        <v>31</v>
      </c>
      <c r="AX195" s="15" t="s">
        <v>81</v>
      </c>
      <c r="AY195" s="274" t="s">
        <v>164</v>
      </c>
    </row>
    <row r="196" s="12" customFormat="1" ht="22.8" customHeight="1">
      <c r="A196" s="12"/>
      <c r="B196" s="212"/>
      <c r="C196" s="213"/>
      <c r="D196" s="214" t="s">
        <v>73</v>
      </c>
      <c r="E196" s="226" t="s">
        <v>230</v>
      </c>
      <c r="F196" s="226" t="s">
        <v>2557</v>
      </c>
      <c r="G196" s="213"/>
      <c r="H196" s="213"/>
      <c r="I196" s="216"/>
      <c r="J196" s="227">
        <f>BK196</f>
        <v>0</v>
      </c>
      <c r="K196" s="213"/>
      <c r="L196" s="218"/>
      <c r="M196" s="219"/>
      <c r="N196" s="220"/>
      <c r="O196" s="220"/>
      <c r="P196" s="221">
        <f>P197</f>
        <v>0</v>
      </c>
      <c r="Q196" s="220"/>
      <c r="R196" s="221">
        <f>R197</f>
        <v>0</v>
      </c>
      <c r="S196" s="220"/>
      <c r="T196" s="222">
        <f>T197</f>
        <v>0</v>
      </c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R196" s="223" t="s">
        <v>81</v>
      </c>
      <c r="AT196" s="224" t="s">
        <v>73</v>
      </c>
      <c r="AU196" s="224" t="s">
        <v>81</v>
      </c>
      <c r="AY196" s="223" t="s">
        <v>164</v>
      </c>
      <c r="BK196" s="225">
        <f>BK197</f>
        <v>0</v>
      </c>
    </row>
    <row r="197" s="2" customFormat="1" ht="16.5" customHeight="1">
      <c r="A197" s="39"/>
      <c r="B197" s="40"/>
      <c r="C197" s="228" t="s">
        <v>379</v>
      </c>
      <c r="D197" s="228" t="s">
        <v>166</v>
      </c>
      <c r="E197" s="229" t="s">
        <v>2558</v>
      </c>
      <c r="F197" s="230" t="s">
        <v>2559</v>
      </c>
      <c r="G197" s="231" t="s">
        <v>240</v>
      </c>
      <c r="H197" s="232">
        <v>2</v>
      </c>
      <c r="I197" s="233"/>
      <c r="J197" s="234">
        <f>ROUND(I197*H197,2)</f>
        <v>0</v>
      </c>
      <c r="K197" s="235"/>
      <c r="L197" s="45"/>
      <c r="M197" s="236" t="s">
        <v>1</v>
      </c>
      <c r="N197" s="237" t="s">
        <v>39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170</v>
      </c>
      <c r="AT197" s="240" t="s">
        <v>166</v>
      </c>
      <c r="AU197" s="240" t="s">
        <v>83</v>
      </c>
      <c r="AY197" s="18" t="s">
        <v>164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81</v>
      </c>
      <c r="BK197" s="241">
        <f>ROUND(I197*H197,2)</f>
        <v>0</v>
      </c>
      <c r="BL197" s="18" t="s">
        <v>170</v>
      </c>
      <c r="BM197" s="240" t="s">
        <v>565</v>
      </c>
    </row>
    <row r="198" s="12" customFormat="1" ht="22.8" customHeight="1">
      <c r="A198" s="12"/>
      <c r="B198" s="212"/>
      <c r="C198" s="213"/>
      <c r="D198" s="214" t="s">
        <v>73</v>
      </c>
      <c r="E198" s="226" t="s">
        <v>838</v>
      </c>
      <c r="F198" s="226" t="s">
        <v>1922</v>
      </c>
      <c r="G198" s="213"/>
      <c r="H198" s="213"/>
      <c r="I198" s="216"/>
      <c r="J198" s="227">
        <f>BK198</f>
        <v>0</v>
      </c>
      <c r="K198" s="213"/>
      <c r="L198" s="218"/>
      <c r="M198" s="219"/>
      <c r="N198" s="220"/>
      <c r="O198" s="220"/>
      <c r="P198" s="221">
        <f>SUM(P199:P200)</f>
        <v>0</v>
      </c>
      <c r="Q198" s="220"/>
      <c r="R198" s="221">
        <f>SUM(R199:R200)</f>
        <v>0</v>
      </c>
      <c r="S198" s="220"/>
      <c r="T198" s="222">
        <f>SUM(T199:T200)</f>
        <v>0</v>
      </c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R198" s="223" t="s">
        <v>81</v>
      </c>
      <c r="AT198" s="224" t="s">
        <v>73</v>
      </c>
      <c r="AU198" s="224" t="s">
        <v>81</v>
      </c>
      <c r="AY198" s="223" t="s">
        <v>164</v>
      </c>
      <c r="BK198" s="225">
        <f>SUM(BK199:BK200)</f>
        <v>0</v>
      </c>
    </row>
    <row r="199" s="2" customFormat="1" ht="24.15" customHeight="1">
      <c r="A199" s="39"/>
      <c r="B199" s="40"/>
      <c r="C199" s="228" t="s">
        <v>383</v>
      </c>
      <c r="D199" s="228" t="s">
        <v>166</v>
      </c>
      <c r="E199" s="229" t="s">
        <v>2560</v>
      </c>
      <c r="F199" s="230" t="s">
        <v>2561</v>
      </c>
      <c r="G199" s="231" t="s">
        <v>446</v>
      </c>
      <c r="H199" s="232">
        <v>6.0120199999999997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0</v>
      </c>
      <c r="R199" s="238">
        <f>Q199*H199</f>
        <v>0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170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170</v>
      </c>
      <c r="BM199" s="240" t="s">
        <v>574</v>
      </c>
    </row>
    <row r="200" s="2" customFormat="1">
      <c r="A200" s="39"/>
      <c r="B200" s="40"/>
      <c r="C200" s="41"/>
      <c r="D200" s="244" t="s">
        <v>563</v>
      </c>
      <c r="E200" s="41"/>
      <c r="F200" s="297" t="s">
        <v>2562</v>
      </c>
      <c r="G200" s="41"/>
      <c r="H200" s="41"/>
      <c r="I200" s="298"/>
      <c r="J200" s="41"/>
      <c r="K200" s="41"/>
      <c r="L200" s="45"/>
      <c r="M200" s="310"/>
      <c r="N200" s="311"/>
      <c r="O200" s="306"/>
      <c r="P200" s="306"/>
      <c r="Q200" s="306"/>
      <c r="R200" s="306"/>
      <c r="S200" s="306"/>
      <c r="T200" s="312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563</v>
      </c>
      <c r="AU200" s="18" t="s">
        <v>83</v>
      </c>
    </row>
    <row r="201" s="2" customFormat="1" ht="6.96" customHeight="1">
      <c r="A201" s="39"/>
      <c r="B201" s="67"/>
      <c r="C201" s="68"/>
      <c r="D201" s="68"/>
      <c r="E201" s="68"/>
      <c r="F201" s="68"/>
      <c r="G201" s="68"/>
      <c r="H201" s="68"/>
      <c r="I201" s="68"/>
      <c r="J201" s="68"/>
      <c r="K201" s="68"/>
      <c r="L201" s="45"/>
      <c r="M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</row>
  </sheetData>
  <sheetProtection sheet="1" autoFilter="0" formatColumns="0" formatRows="0" objects="1" scenarios="1" spinCount="100000" saltValue="8yBjI3MJP76m8SnWAT+OYO4xs9S4tdjDHxUfn1+woMSMAXYnB4ZnJi5Huc7uMpYsBON7GOjxQwcqS3gLn597iw==" hashValue="NALj9UX4JSdc2IEOoEUsM1o3B4DdNFmIq64AkYTuebUThKLCtT/RcF2Egm5cv/MJBtBo/g0cP2ACBjdxiyi1cQ==" algorithmName="SHA-512" password="EC3B"/>
  <autoFilter ref="C126:K20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119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2563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2497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2564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ROUND(J124,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ROUND((SUM(BE124:BE174)),  2)</f>
        <v>0</v>
      </c>
      <c r="G35" s="39"/>
      <c r="H35" s="39"/>
      <c r="I35" s="165">
        <v>0.20999999999999999</v>
      </c>
      <c r="J35" s="164">
        <f>ROUND(((SUM(BE124:BE174))*I35),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ROUND((SUM(BF124:BF174)),  2)</f>
        <v>0</v>
      </c>
      <c r="G36" s="39"/>
      <c r="H36" s="39"/>
      <c r="I36" s="165">
        <v>0.12</v>
      </c>
      <c r="J36" s="164">
        <f>ROUND(((SUM(BF124:BF174))*I36),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ROUND((SUM(BG124:BG174)),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ROUND((SUM(BH124:BH174)),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ROUND((SUM(BI124:BI174)),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2563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2497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D.10.1 DPS 01.1 - Strojně technologická část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J124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2113</v>
      </c>
      <c r="E99" s="192"/>
      <c r="F99" s="192"/>
      <c r="G99" s="192"/>
      <c r="H99" s="192"/>
      <c r="I99" s="192"/>
      <c r="J99" s="193">
        <f>J125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2565</v>
      </c>
      <c r="E100" s="197"/>
      <c r="F100" s="197"/>
      <c r="G100" s="197"/>
      <c r="H100" s="197"/>
      <c r="I100" s="197"/>
      <c r="J100" s="198">
        <f>J126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89"/>
      <c r="C101" s="190"/>
      <c r="D101" s="191" t="s">
        <v>2566</v>
      </c>
      <c r="E101" s="192"/>
      <c r="F101" s="192"/>
      <c r="G101" s="192"/>
      <c r="H101" s="192"/>
      <c r="I101" s="192"/>
      <c r="J101" s="193">
        <f>J172</f>
        <v>0</v>
      </c>
      <c r="K101" s="190"/>
      <c r="L101" s="19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5"/>
      <c r="C102" s="134"/>
      <c r="D102" s="196" t="s">
        <v>2567</v>
      </c>
      <c r="E102" s="197"/>
      <c r="F102" s="197"/>
      <c r="G102" s="197"/>
      <c r="H102" s="197"/>
      <c r="I102" s="197"/>
      <c r="J102" s="198">
        <f>J173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149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6.25" customHeight="1">
      <c r="A112" s="39"/>
      <c r="B112" s="40"/>
      <c r="C112" s="41"/>
      <c r="D112" s="41"/>
      <c r="E112" s="184" t="str">
        <f>E7</f>
        <v>Našiměřice - Splašková kanalizace - ÚRS I/2026-úprava po připomínkách uchazečů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1" customFormat="1" ht="12" customHeight="1">
      <c r="B113" s="22"/>
      <c r="C113" s="33" t="s">
        <v>133</v>
      </c>
      <c r="D113" s="23"/>
      <c r="E113" s="23"/>
      <c r="F113" s="23"/>
      <c r="G113" s="23"/>
      <c r="H113" s="23"/>
      <c r="I113" s="23"/>
      <c r="J113" s="23"/>
      <c r="K113" s="23"/>
      <c r="L113" s="21"/>
    </row>
    <row r="114" s="2" customFormat="1" ht="16.5" customHeight="1">
      <c r="A114" s="39"/>
      <c r="B114" s="40"/>
      <c r="C114" s="41"/>
      <c r="D114" s="41"/>
      <c r="E114" s="184" t="s">
        <v>2563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2497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E11</f>
        <v>D.10.1 DPS 01.1 - Strojně technologická část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F14</f>
        <v>Našiměřice</v>
      </c>
      <c r="G118" s="41"/>
      <c r="H118" s="41"/>
      <c r="I118" s="33" t="s">
        <v>22</v>
      </c>
      <c r="J118" s="80" t="str">
        <f>IF(J14="","",J14)</f>
        <v>19. 6. 2026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E17</f>
        <v xml:space="preserve"> </v>
      </c>
      <c r="G120" s="41"/>
      <c r="H120" s="41"/>
      <c r="I120" s="33" t="s">
        <v>30</v>
      </c>
      <c r="J120" s="37" t="str">
        <f>E23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IF(E20="","",E20)</f>
        <v>Vyplň údaj</v>
      </c>
      <c r="G121" s="41"/>
      <c r="H121" s="41"/>
      <c r="I121" s="33" t="s">
        <v>32</v>
      </c>
      <c r="J121" s="37" t="str">
        <f>E26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0"/>
      <c r="B123" s="201"/>
      <c r="C123" s="202" t="s">
        <v>150</v>
      </c>
      <c r="D123" s="203" t="s">
        <v>59</v>
      </c>
      <c r="E123" s="203" t="s">
        <v>55</v>
      </c>
      <c r="F123" s="203" t="s">
        <v>56</v>
      </c>
      <c r="G123" s="203" t="s">
        <v>151</v>
      </c>
      <c r="H123" s="203" t="s">
        <v>152</v>
      </c>
      <c r="I123" s="203" t="s">
        <v>153</v>
      </c>
      <c r="J123" s="204" t="s">
        <v>137</v>
      </c>
      <c r="K123" s="205" t="s">
        <v>154</v>
      </c>
      <c r="L123" s="206"/>
      <c r="M123" s="101" t="s">
        <v>1</v>
      </c>
      <c r="N123" s="102" t="s">
        <v>38</v>
      </c>
      <c r="O123" s="102" t="s">
        <v>155</v>
      </c>
      <c r="P123" s="102" t="s">
        <v>156</v>
      </c>
      <c r="Q123" s="102" t="s">
        <v>157</v>
      </c>
      <c r="R123" s="102" t="s">
        <v>158</v>
      </c>
      <c r="S123" s="102" t="s">
        <v>159</v>
      </c>
      <c r="T123" s="103" t="s">
        <v>160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9"/>
      <c r="B124" s="40"/>
      <c r="C124" s="108" t="s">
        <v>161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P125+P172</f>
        <v>0</v>
      </c>
      <c r="Q124" s="105"/>
      <c r="R124" s="209">
        <f>R125+R172</f>
        <v>0</v>
      </c>
      <c r="S124" s="105"/>
      <c r="T124" s="210">
        <f>T125+T172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73</v>
      </c>
      <c r="AU124" s="18" t="s">
        <v>139</v>
      </c>
      <c r="BK124" s="211">
        <f>BK125+BK172</f>
        <v>0</v>
      </c>
    </row>
    <row r="125" s="12" customFormat="1" ht="25.92" customHeight="1">
      <c r="A125" s="12"/>
      <c r="B125" s="212"/>
      <c r="C125" s="213"/>
      <c r="D125" s="214" t="s">
        <v>73</v>
      </c>
      <c r="E125" s="215" t="s">
        <v>488</v>
      </c>
      <c r="F125" s="215" t="s">
        <v>2118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</f>
        <v>0</v>
      </c>
      <c r="Q125" s="220"/>
      <c r="R125" s="221">
        <f>R126</f>
        <v>0</v>
      </c>
      <c r="S125" s="220"/>
      <c r="T125" s="222">
        <f>T126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181</v>
      </c>
      <c r="AT125" s="224" t="s">
        <v>73</v>
      </c>
      <c r="AU125" s="224" t="s">
        <v>12</v>
      </c>
      <c r="AY125" s="223" t="s">
        <v>164</v>
      </c>
      <c r="BK125" s="225">
        <f>BK126</f>
        <v>0</v>
      </c>
    </row>
    <row r="126" s="12" customFormat="1" ht="22.8" customHeight="1">
      <c r="A126" s="12"/>
      <c r="B126" s="212"/>
      <c r="C126" s="213"/>
      <c r="D126" s="214" t="s">
        <v>73</v>
      </c>
      <c r="E126" s="226" t="s">
        <v>2568</v>
      </c>
      <c r="F126" s="226" t="s">
        <v>2569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SUM(P127:P171)</f>
        <v>0</v>
      </c>
      <c r="Q126" s="220"/>
      <c r="R126" s="221">
        <f>SUM(R127:R171)</f>
        <v>0</v>
      </c>
      <c r="S126" s="220"/>
      <c r="T126" s="222">
        <f>SUM(T127:T171)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181</v>
      </c>
      <c r="AT126" s="224" t="s">
        <v>73</v>
      </c>
      <c r="AU126" s="224" t="s">
        <v>81</v>
      </c>
      <c r="AY126" s="223" t="s">
        <v>164</v>
      </c>
      <c r="BK126" s="225">
        <f>SUM(BK127:BK171)</f>
        <v>0</v>
      </c>
    </row>
    <row r="127" s="2" customFormat="1" ht="16.5" customHeight="1">
      <c r="A127" s="39"/>
      <c r="B127" s="40"/>
      <c r="C127" s="228" t="s">
        <v>81</v>
      </c>
      <c r="D127" s="228" t="s">
        <v>166</v>
      </c>
      <c r="E127" s="229" t="s">
        <v>2570</v>
      </c>
      <c r="F127" s="230" t="s">
        <v>2571</v>
      </c>
      <c r="G127" s="231" t="s">
        <v>1947</v>
      </c>
      <c r="H127" s="232">
        <v>2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663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663</v>
      </c>
      <c r="BM127" s="240" t="s">
        <v>83</v>
      </c>
    </row>
    <row r="128" s="2" customFormat="1" ht="16.5" customHeight="1">
      <c r="A128" s="39"/>
      <c r="B128" s="40"/>
      <c r="C128" s="286" t="s">
        <v>83</v>
      </c>
      <c r="D128" s="286" t="s">
        <v>488</v>
      </c>
      <c r="E128" s="287" t="s">
        <v>2572</v>
      </c>
      <c r="F128" s="288" t="s">
        <v>2573</v>
      </c>
      <c r="G128" s="289" t="s">
        <v>1947</v>
      </c>
      <c r="H128" s="290">
        <v>2</v>
      </c>
      <c r="I128" s="291"/>
      <c r="J128" s="292">
        <f>ROUND(I128*H128,2)</f>
        <v>0</v>
      </c>
      <c r="K128" s="293"/>
      <c r="L128" s="294"/>
      <c r="M128" s="295" t="s">
        <v>1</v>
      </c>
      <c r="N128" s="296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2574</v>
      </c>
      <c r="AT128" s="240" t="s">
        <v>488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663</v>
      </c>
      <c r="BM128" s="240" t="s">
        <v>170</v>
      </c>
    </row>
    <row r="129" s="2" customFormat="1">
      <c r="A129" s="39"/>
      <c r="B129" s="40"/>
      <c r="C129" s="41"/>
      <c r="D129" s="244" t="s">
        <v>563</v>
      </c>
      <c r="E129" s="41"/>
      <c r="F129" s="297" t="s">
        <v>2575</v>
      </c>
      <c r="G129" s="41"/>
      <c r="H129" s="41"/>
      <c r="I129" s="298"/>
      <c r="J129" s="41"/>
      <c r="K129" s="41"/>
      <c r="L129" s="45"/>
      <c r="M129" s="299"/>
      <c r="N129" s="300"/>
      <c r="O129" s="92"/>
      <c r="P129" s="92"/>
      <c r="Q129" s="92"/>
      <c r="R129" s="92"/>
      <c r="S129" s="92"/>
      <c r="T129" s="93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563</v>
      </c>
      <c r="AU129" s="18" t="s">
        <v>83</v>
      </c>
    </row>
    <row r="130" s="2" customFormat="1" ht="16.5" customHeight="1">
      <c r="A130" s="39"/>
      <c r="B130" s="40"/>
      <c r="C130" s="228" t="s">
        <v>181</v>
      </c>
      <c r="D130" s="228" t="s">
        <v>166</v>
      </c>
      <c r="E130" s="229" t="s">
        <v>2576</v>
      </c>
      <c r="F130" s="230" t="s">
        <v>2577</v>
      </c>
      <c r="G130" s="231" t="s">
        <v>1947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663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663</v>
      </c>
      <c r="BM130" s="240" t="s">
        <v>201</v>
      </c>
    </row>
    <row r="131" s="2" customFormat="1" ht="16.5" customHeight="1">
      <c r="A131" s="39"/>
      <c r="B131" s="40"/>
      <c r="C131" s="286" t="s">
        <v>170</v>
      </c>
      <c r="D131" s="286" t="s">
        <v>488</v>
      </c>
      <c r="E131" s="287" t="s">
        <v>2578</v>
      </c>
      <c r="F131" s="288" t="s">
        <v>2579</v>
      </c>
      <c r="G131" s="289" t="s">
        <v>1947</v>
      </c>
      <c r="H131" s="290">
        <v>1</v>
      </c>
      <c r="I131" s="291"/>
      <c r="J131" s="292">
        <f>ROUND(I131*H131,2)</f>
        <v>0</v>
      </c>
      <c r="K131" s="293"/>
      <c r="L131" s="294"/>
      <c r="M131" s="295" t="s">
        <v>1</v>
      </c>
      <c r="N131" s="296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2574</v>
      </c>
      <c r="AT131" s="240" t="s">
        <v>488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663</v>
      </c>
      <c r="BM131" s="240" t="s">
        <v>222</v>
      </c>
    </row>
    <row r="132" s="2" customFormat="1">
      <c r="A132" s="39"/>
      <c r="B132" s="40"/>
      <c r="C132" s="41"/>
      <c r="D132" s="244" t="s">
        <v>563</v>
      </c>
      <c r="E132" s="41"/>
      <c r="F132" s="297" t="s">
        <v>2580</v>
      </c>
      <c r="G132" s="41"/>
      <c r="H132" s="41"/>
      <c r="I132" s="298"/>
      <c r="J132" s="41"/>
      <c r="K132" s="41"/>
      <c r="L132" s="45"/>
      <c r="M132" s="299"/>
      <c r="N132" s="300"/>
      <c r="O132" s="92"/>
      <c r="P132" s="92"/>
      <c r="Q132" s="92"/>
      <c r="R132" s="92"/>
      <c r="S132" s="92"/>
      <c r="T132" s="93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563</v>
      </c>
      <c r="AU132" s="18" t="s">
        <v>83</v>
      </c>
    </row>
    <row r="133" s="2" customFormat="1" ht="24.15" customHeight="1">
      <c r="A133" s="39"/>
      <c r="B133" s="40"/>
      <c r="C133" s="228" t="s">
        <v>194</v>
      </c>
      <c r="D133" s="228" t="s">
        <v>166</v>
      </c>
      <c r="E133" s="229" t="s">
        <v>2581</v>
      </c>
      <c r="F133" s="230" t="s">
        <v>2582</v>
      </c>
      <c r="G133" s="231" t="s">
        <v>1947</v>
      </c>
      <c r="H133" s="232">
        <v>1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663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663</v>
      </c>
      <c r="BM133" s="240" t="s">
        <v>237</v>
      </c>
    </row>
    <row r="134" s="2" customFormat="1" ht="24.15" customHeight="1">
      <c r="A134" s="39"/>
      <c r="B134" s="40"/>
      <c r="C134" s="286" t="s">
        <v>201</v>
      </c>
      <c r="D134" s="286" t="s">
        <v>488</v>
      </c>
      <c r="E134" s="287" t="s">
        <v>2583</v>
      </c>
      <c r="F134" s="288" t="s">
        <v>2584</v>
      </c>
      <c r="G134" s="289" t="s">
        <v>1947</v>
      </c>
      <c r="H134" s="290">
        <v>1</v>
      </c>
      <c r="I134" s="291"/>
      <c r="J134" s="292">
        <f>ROUND(I134*H134,2)</f>
        <v>0</v>
      </c>
      <c r="K134" s="293"/>
      <c r="L134" s="294"/>
      <c r="M134" s="295" t="s">
        <v>1</v>
      </c>
      <c r="N134" s="296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2574</v>
      </c>
      <c r="AT134" s="240" t="s">
        <v>488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663</v>
      </c>
      <c r="BM134" s="240" t="s">
        <v>8</v>
      </c>
    </row>
    <row r="135" s="2" customFormat="1">
      <c r="A135" s="39"/>
      <c r="B135" s="40"/>
      <c r="C135" s="41"/>
      <c r="D135" s="244" t="s">
        <v>563</v>
      </c>
      <c r="E135" s="41"/>
      <c r="F135" s="297" t="s">
        <v>2585</v>
      </c>
      <c r="G135" s="41"/>
      <c r="H135" s="41"/>
      <c r="I135" s="298"/>
      <c r="J135" s="41"/>
      <c r="K135" s="41"/>
      <c r="L135" s="45"/>
      <c r="M135" s="299"/>
      <c r="N135" s="300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563</v>
      </c>
      <c r="AU135" s="18" t="s">
        <v>83</v>
      </c>
    </row>
    <row r="136" s="2" customFormat="1" ht="24.15" customHeight="1">
      <c r="A136" s="39"/>
      <c r="B136" s="40"/>
      <c r="C136" s="228" t="s">
        <v>216</v>
      </c>
      <c r="D136" s="228" t="s">
        <v>166</v>
      </c>
      <c r="E136" s="229" t="s">
        <v>2586</v>
      </c>
      <c r="F136" s="230" t="s">
        <v>2587</v>
      </c>
      <c r="G136" s="231" t="s">
        <v>1947</v>
      </c>
      <c r="H136" s="232">
        <v>3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663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663</v>
      </c>
      <c r="BM136" s="240" t="s">
        <v>266</v>
      </c>
    </row>
    <row r="137" s="2" customFormat="1" ht="24.15" customHeight="1">
      <c r="A137" s="39"/>
      <c r="B137" s="40"/>
      <c r="C137" s="286" t="s">
        <v>222</v>
      </c>
      <c r="D137" s="286" t="s">
        <v>488</v>
      </c>
      <c r="E137" s="287" t="s">
        <v>2588</v>
      </c>
      <c r="F137" s="288" t="s">
        <v>2589</v>
      </c>
      <c r="G137" s="289" t="s">
        <v>1947</v>
      </c>
      <c r="H137" s="290">
        <v>3</v>
      </c>
      <c r="I137" s="291"/>
      <c r="J137" s="292">
        <f>ROUND(I137*H137,2)</f>
        <v>0</v>
      </c>
      <c r="K137" s="293"/>
      <c r="L137" s="294"/>
      <c r="M137" s="295" t="s">
        <v>1</v>
      </c>
      <c r="N137" s="296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2574</v>
      </c>
      <c r="AT137" s="240" t="s">
        <v>488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663</v>
      </c>
      <c r="BM137" s="240" t="s">
        <v>342</v>
      </c>
    </row>
    <row r="138" s="2" customFormat="1">
      <c r="A138" s="39"/>
      <c r="B138" s="40"/>
      <c r="C138" s="41"/>
      <c r="D138" s="244" t="s">
        <v>563</v>
      </c>
      <c r="E138" s="41"/>
      <c r="F138" s="297" t="s">
        <v>2590</v>
      </c>
      <c r="G138" s="41"/>
      <c r="H138" s="41"/>
      <c r="I138" s="298"/>
      <c r="J138" s="41"/>
      <c r="K138" s="41"/>
      <c r="L138" s="45"/>
      <c r="M138" s="299"/>
      <c r="N138" s="300"/>
      <c r="O138" s="92"/>
      <c r="P138" s="92"/>
      <c r="Q138" s="92"/>
      <c r="R138" s="92"/>
      <c r="S138" s="92"/>
      <c r="T138" s="93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563</v>
      </c>
      <c r="AU138" s="18" t="s">
        <v>83</v>
      </c>
    </row>
    <row r="139" s="2" customFormat="1" ht="21.75" customHeight="1">
      <c r="A139" s="39"/>
      <c r="B139" s="40"/>
      <c r="C139" s="228" t="s">
        <v>230</v>
      </c>
      <c r="D139" s="228" t="s">
        <v>166</v>
      </c>
      <c r="E139" s="229" t="s">
        <v>2591</v>
      </c>
      <c r="F139" s="230" t="s">
        <v>2592</v>
      </c>
      <c r="G139" s="231" t="s">
        <v>1947</v>
      </c>
      <c r="H139" s="232">
        <v>2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663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663</v>
      </c>
      <c r="BM139" s="240" t="s">
        <v>354</v>
      </c>
    </row>
    <row r="140" s="2" customFormat="1" ht="21.75" customHeight="1">
      <c r="A140" s="39"/>
      <c r="B140" s="40"/>
      <c r="C140" s="286" t="s">
        <v>237</v>
      </c>
      <c r="D140" s="286" t="s">
        <v>488</v>
      </c>
      <c r="E140" s="287" t="s">
        <v>2593</v>
      </c>
      <c r="F140" s="288" t="s">
        <v>2594</v>
      </c>
      <c r="G140" s="289" t="s">
        <v>1947</v>
      </c>
      <c r="H140" s="290">
        <v>2</v>
      </c>
      <c r="I140" s="291"/>
      <c r="J140" s="292">
        <f>ROUND(I140*H140,2)</f>
        <v>0</v>
      </c>
      <c r="K140" s="293"/>
      <c r="L140" s="294"/>
      <c r="M140" s="295" t="s">
        <v>1</v>
      </c>
      <c r="N140" s="296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2574</v>
      </c>
      <c r="AT140" s="240" t="s">
        <v>488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663</v>
      </c>
      <c r="BM140" s="240" t="s">
        <v>265</v>
      </c>
    </row>
    <row r="141" s="2" customFormat="1">
      <c r="A141" s="39"/>
      <c r="B141" s="40"/>
      <c r="C141" s="41"/>
      <c r="D141" s="244" t="s">
        <v>563</v>
      </c>
      <c r="E141" s="41"/>
      <c r="F141" s="297" t="s">
        <v>2595</v>
      </c>
      <c r="G141" s="41"/>
      <c r="H141" s="41"/>
      <c r="I141" s="298"/>
      <c r="J141" s="41"/>
      <c r="K141" s="41"/>
      <c r="L141" s="45"/>
      <c r="M141" s="299"/>
      <c r="N141" s="300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563</v>
      </c>
      <c r="AU141" s="18" t="s">
        <v>83</v>
      </c>
    </row>
    <row r="142" s="2" customFormat="1" ht="16.5" customHeight="1">
      <c r="A142" s="39"/>
      <c r="B142" s="40"/>
      <c r="C142" s="228" t="s">
        <v>247</v>
      </c>
      <c r="D142" s="228" t="s">
        <v>166</v>
      </c>
      <c r="E142" s="229" t="s">
        <v>2596</v>
      </c>
      <c r="F142" s="230" t="s">
        <v>2597</v>
      </c>
      <c r="G142" s="231" t="s">
        <v>1947</v>
      </c>
      <c r="H142" s="232">
        <v>2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663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663</v>
      </c>
      <c r="BM142" s="240" t="s">
        <v>379</v>
      </c>
    </row>
    <row r="143" s="2" customFormat="1" ht="16.5" customHeight="1">
      <c r="A143" s="39"/>
      <c r="B143" s="40"/>
      <c r="C143" s="286" t="s">
        <v>8</v>
      </c>
      <c r="D143" s="286" t="s">
        <v>488</v>
      </c>
      <c r="E143" s="287" t="s">
        <v>2598</v>
      </c>
      <c r="F143" s="288" t="s">
        <v>2599</v>
      </c>
      <c r="G143" s="289" t="s">
        <v>1947</v>
      </c>
      <c r="H143" s="290">
        <v>2</v>
      </c>
      <c r="I143" s="291"/>
      <c r="J143" s="292">
        <f>ROUND(I143*H143,2)</f>
        <v>0</v>
      </c>
      <c r="K143" s="293"/>
      <c r="L143" s="294"/>
      <c r="M143" s="295" t="s">
        <v>1</v>
      </c>
      <c r="N143" s="296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2574</v>
      </c>
      <c r="AT143" s="240" t="s">
        <v>488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663</v>
      </c>
      <c r="BM143" s="240" t="s">
        <v>387</v>
      </c>
    </row>
    <row r="144" s="2" customFormat="1">
      <c r="A144" s="39"/>
      <c r="B144" s="40"/>
      <c r="C144" s="41"/>
      <c r="D144" s="244" t="s">
        <v>563</v>
      </c>
      <c r="E144" s="41"/>
      <c r="F144" s="297" t="s">
        <v>2600</v>
      </c>
      <c r="G144" s="41"/>
      <c r="H144" s="41"/>
      <c r="I144" s="298"/>
      <c r="J144" s="41"/>
      <c r="K144" s="41"/>
      <c r="L144" s="45"/>
      <c r="M144" s="299"/>
      <c r="N144" s="300"/>
      <c r="O144" s="92"/>
      <c r="P144" s="92"/>
      <c r="Q144" s="92"/>
      <c r="R144" s="92"/>
      <c r="S144" s="92"/>
      <c r="T144" s="93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563</v>
      </c>
      <c r="AU144" s="18" t="s">
        <v>83</v>
      </c>
    </row>
    <row r="145" s="2" customFormat="1" ht="21.75" customHeight="1">
      <c r="A145" s="39"/>
      <c r="B145" s="40"/>
      <c r="C145" s="228" t="s">
        <v>260</v>
      </c>
      <c r="D145" s="228" t="s">
        <v>166</v>
      </c>
      <c r="E145" s="229" t="s">
        <v>2601</v>
      </c>
      <c r="F145" s="230" t="s">
        <v>2602</v>
      </c>
      <c r="G145" s="231" t="s">
        <v>240</v>
      </c>
      <c r="H145" s="232">
        <v>24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663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663</v>
      </c>
      <c r="BM145" s="240" t="s">
        <v>399</v>
      </c>
    </row>
    <row r="146" s="2" customFormat="1" ht="21.75" customHeight="1">
      <c r="A146" s="39"/>
      <c r="B146" s="40"/>
      <c r="C146" s="286" t="s">
        <v>266</v>
      </c>
      <c r="D146" s="286" t="s">
        <v>488</v>
      </c>
      <c r="E146" s="287" t="s">
        <v>2603</v>
      </c>
      <c r="F146" s="288" t="s">
        <v>2604</v>
      </c>
      <c r="G146" s="289" t="s">
        <v>240</v>
      </c>
      <c r="H146" s="290">
        <v>24</v>
      </c>
      <c r="I146" s="291"/>
      <c r="J146" s="292">
        <f>ROUND(I146*H146,2)</f>
        <v>0</v>
      </c>
      <c r="K146" s="293"/>
      <c r="L146" s="294"/>
      <c r="M146" s="295" t="s">
        <v>1</v>
      </c>
      <c r="N146" s="296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2574</v>
      </c>
      <c r="AT146" s="240" t="s">
        <v>488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663</v>
      </c>
      <c r="BM146" s="240" t="s">
        <v>421</v>
      </c>
    </row>
    <row r="147" s="2" customFormat="1" ht="24.15" customHeight="1">
      <c r="A147" s="39"/>
      <c r="B147" s="40"/>
      <c r="C147" s="228" t="s">
        <v>291</v>
      </c>
      <c r="D147" s="228" t="s">
        <v>166</v>
      </c>
      <c r="E147" s="229" t="s">
        <v>2605</v>
      </c>
      <c r="F147" s="230" t="s">
        <v>2606</v>
      </c>
      <c r="G147" s="231" t="s">
        <v>1947</v>
      </c>
      <c r="H147" s="232">
        <v>4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663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663</v>
      </c>
      <c r="BM147" s="240" t="s">
        <v>431</v>
      </c>
    </row>
    <row r="148" s="2" customFormat="1" ht="24.15" customHeight="1">
      <c r="A148" s="39"/>
      <c r="B148" s="40"/>
      <c r="C148" s="286" t="s">
        <v>342</v>
      </c>
      <c r="D148" s="286" t="s">
        <v>488</v>
      </c>
      <c r="E148" s="287" t="s">
        <v>2607</v>
      </c>
      <c r="F148" s="288" t="s">
        <v>2608</v>
      </c>
      <c r="G148" s="289" t="s">
        <v>1947</v>
      </c>
      <c r="H148" s="290">
        <v>4</v>
      </c>
      <c r="I148" s="291"/>
      <c r="J148" s="292">
        <f>ROUND(I148*H148,2)</f>
        <v>0</v>
      </c>
      <c r="K148" s="293"/>
      <c r="L148" s="294"/>
      <c r="M148" s="295" t="s">
        <v>1</v>
      </c>
      <c r="N148" s="296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2574</v>
      </c>
      <c r="AT148" s="240" t="s">
        <v>488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663</v>
      </c>
      <c r="BM148" s="240" t="s">
        <v>439</v>
      </c>
    </row>
    <row r="149" s="2" customFormat="1" ht="24.15" customHeight="1">
      <c r="A149" s="39"/>
      <c r="B149" s="40"/>
      <c r="C149" s="228" t="s">
        <v>348</v>
      </c>
      <c r="D149" s="228" t="s">
        <v>166</v>
      </c>
      <c r="E149" s="229" t="s">
        <v>2609</v>
      </c>
      <c r="F149" s="230" t="s">
        <v>2610</v>
      </c>
      <c r="G149" s="231" t="s">
        <v>1947</v>
      </c>
      <c r="H149" s="232">
        <v>2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663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663</v>
      </c>
      <c r="BM149" s="240" t="s">
        <v>449</v>
      </c>
    </row>
    <row r="150" s="2" customFormat="1" ht="24.15" customHeight="1">
      <c r="A150" s="39"/>
      <c r="B150" s="40"/>
      <c r="C150" s="286" t="s">
        <v>354</v>
      </c>
      <c r="D150" s="286" t="s">
        <v>488</v>
      </c>
      <c r="E150" s="287" t="s">
        <v>2611</v>
      </c>
      <c r="F150" s="288" t="s">
        <v>2612</v>
      </c>
      <c r="G150" s="289" t="s">
        <v>1947</v>
      </c>
      <c r="H150" s="290">
        <v>2</v>
      </c>
      <c r="I150" s="291"/>
      <c r="J150" s="292">
        <f>ROUND(I150*H150,2)</f>
        <v>0</v>
      </c>
      <c r="K150" s="293"/>
      <c r="L150" s="294"/>
      <c r="M150" s="295" t="s">
        <v>1</v>
      </c>
      <c r="N150" s="296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2574</v>
      </c>
      <c r="AT150" s="240" t="s">
        <v>488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663</v>
      </c>
      <c r="BM150" s="240" t="s">
        <v>487</v>
      </c>
    </row>
    <row r="151" s="2" customFormat="1" ht="24.15" customHeight="1">
      <c r="A151" s="39"/>
      <c r="B151" s="40"/>
      <c r="C151" s="228" t="s">
        <v>360</v>
      </c>
      <c r="D151" s="228" t="s">
        <v>166</v>
      </c>
      <c r="E151" s="229" t="s">
        <v>2613</v>
      </c>
      <c r="F151" s="230" t="s">
        <v>2614</v>
      </c>
      <c r="G151" s="231" t="s">
        <v>1947</v>
      </c>
      <c r="H151" s="232">
        <v>40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663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663</v>
      </c>
      <c r="BM151" s="240" t="s">
        <v>507</v>
      </c>
    </row>
    <row r="152" s="2" customFormat="1" ht="24.15" customHeight="1">
      <c r="A152" s="39"/>
      <c r="B152" s="40"/>
      <c r="C152" s="286" t="s">
        <v>265</v>
      </c>
      <c r="D152" s="286" t="s">
        <v>488</v>
      </c>
      <c r="E152" s="287" t="s">
        <v>2615</v>
      </c>
      <c r="F152" s="288" t="s">
        <v>2616</v>
      </c>
      <c r="G152" s="289" t="s">
        <v>1947</v>
      </c>
      <c r="H152" s="290">
        <v>40</v>
      </c>
      <c r="I152" s="291"/>
      <c r="J152" s="292">
        <f>ROUND(I152*H152,2)</f>
        <v>0</v>
      </c>
      <c r="K152" s="293"/>
      <c r="L152" s="294"/>
      <c r="M152" s="295" t="s">
        <v>1</v>
      </c>
      <c r="N152" s="296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2574</v>
      </c>
      <c r="AT152" s="240" t="s">
        <v>488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663</v>
      </c>
      <c r="BM152" s="240" t="s">
        <v>527</v>
      </c>
    </row>
    <row r="153" s="2" customFormat="1" ht="24.15" customHeight="1">
      <c r="A153" s="39"/>
      <c r="B153" s="40"/>
      <c r="C153" s="228" t="s">
        <v>7</v>
      </c>
      <c r="D153" s="228" t="s">
        <v>166</v>
      </c>
      <c r="E153" s="229" t="s">
        <v>2617</v>
      </c>
      <c r="F153" s="230" t="s">
        <v>2618</v>
      </c>
      <c r="G153" s="231" t="s">
        <v>1947</v>
      </c>
      <c r="H153" s="232">
        <v>30</v>
      </c>
      <c r="I153" s="233"/>
      <c r="J153" s="234">
        <f>ROUND(I153*H153,2)</f>
        <v>0</v>
      </c>
      <c r="K153" s="235"/>
      <c r="L153" s="45"/>
      <c r="M153" s="236" t="s">
        <v>1</v>
      </c>
      <c r="N153" s="237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663</v>
      </c>
      <c r="AT153" s="240" t="s">
        <v>166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663</v>
      </c>
      <c r="BM153" s="240" t="s">
        <v>553</v>
      </c>
    </row>
    <row r="154" s="2" customFormat="1" ht="21.75" customHeight="1">
      <c r="A154" s="39"/>
      <c r="B154" s="40"/>
      <c r="C154" s="286" t="s">
        <v>379</v>
      </c>
      <c r="D154" s="286" t="s">
        <v>488</v>
      </c>
      <c r="E154" s="287" t="s">
        <v>2619</v>
      </c>
      <c r="F154" s="288" t="s">
        <v>2620</v>
      </c>
      <c r="G154" s="289" t="s">
        <v>1947</v>
      </c>
      <c r="H154" s="290">
        <v>30</v>
      </c>
      <c r="I154" s="291"/>
      <c r="J154" s="292">
        <f>ROUND(I154*H154,2)</f>
        <v>0</v>
      </c>
      <c r="K154" s="293"/>
      <c r="L154" s="294"/>
      <c r="M154" s="295" t="s">
        <v>1</v>
      </c>
      <c r="N154" s="296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2574</v>
      </c>
      <c r="AT154" s="240" t="s">
        <v>488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663</v>
      </c>
      <c r="BM154" s="240" t="s">
        <v>565</v>
      </c>
    </row>
    <row r="155" s="2" customFormat="1" ht="33" customHeight="1">
      <c r="A155" s="39"/>
      <c r="B155" s="40"/>
      <c r="C155" s="228" t="s">
        <v>383</v>
      </c>
      <c r="D155" s="228" t="s">
        <v>166</v>
      </c>
      <c r="E155" s="229" t="s">
        <v>2621</v>
      </c>
      <c r="F155" s="230" t="s">
        <v>2622</v>
      </c>
      <c r="G155" s="231" t="s">
        <v>1947</v>
      </c>
      <c r="H155" s="232">
        <v>3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663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663</v>
      </c>
      <c r="BM155" s="240" t="s">
        <v>574</v>
      </c>
    </row>
    <row r="156" s="2" customFormat="1" ht="24.15" customHeight="1">
      <c r="A156" s="39"/>
      <c r="B156" s="40"/>
      <c r="C156" s="286" t="s">
        <v>387</v>
      </c>
      <c r="D156" s="286" t="s">
        <v>488</v>
      </c>
      <c r="E156" s="287" t="s">
        <v>2623</v>
      </c>
      <c r="F156" s="288" t="s">
        <v>2624</v>
      </c>
      <c r="G156" s="289" t="s">
        <v>1947</v>
      </c>
      <c r="H156" s="290">
        <v>3</v>
      </c>
      <c r="I156" s="291"/>
      <c r="J156" s="292">
        <f>ROUND(I156*H156,2)</f>
        <v>0</v>
      </c>
      <c r="K156" s="293"/>
      <c r="L156" s="294"/>
      <c r="M156" s="295" t="s">
        <v>1</v>
      </c>
      <c r="N156" s="296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2574</v>
      </c>
      <c r="AT156" s="240" t="s">
        <v>488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663</v>
      </c>
      <c r="BM156" s="240" t="s">
        <v>583</v>
      </c>
    </row>
    <row r="157" s="2" customFormat="1" ht="16.5" customHeight="1">
      <c r="A157" s="39"/>
      <c r="B157" s="40"/>
      <c r="C157" s="228" t="s">
        <v>391</v>
      </c>
      <c r="D157" s="228" t="s">
        <v>166</v>
      </c>
      <c r="E157" s="229" t="s">
        <v>2625</v>
      </c>
      <c r="F157" s="230" t="s">
        <v>2626</v>
      </c>
      <c r="G157" s="231" t="s">
        <v>1947</v>
      </c>
      <c r="H157" s="232">
        <v>1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663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663</v>
      </c>
      <c r="BM157" s="240" t="s">
        <v>598</v>
      </c>
    </row>
    <row r="158" s="2" customFormat="1" ht="37.8" customHeight="1">
      <c r="A158" s="39"/>
      <c r="B158" s="40"/>
      <c r="C158" s="286" t="s">
        <v>399</v>
      </c>
      <c r="D158" s="286" t="s">
        <v>488</v>
      </c>
      <c r="E158" s="287" t="s">
        <v>2627</v>
      </c>
      <c r="F158" s="288" t="s">
        <v>2628</v>
      </c>
      <c r="G158" s="289" t="s">
        <v>1947</v>
      </c>
      <c r="H158" s="290">
        <v>1</v>
      </c>
      <c r="I158" s="291"/>
      <c r="J158" s="292">
        <f>ROUND(I158*H158,2)</f>
        <v>0</v>
      </c>
      <c r="K158" s="293"/>
      <c r="L158" s="294"/>
      <c r="M158" s="295" t="s">
        <v>1</v>
      </c>
      <c r="N158" s="296" t="s">
        <v>39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2574</v>
      </c>
      <c r="AT158" s="240" t="s">
        <v>488</v>
      </c>
      <c r="AU158" s="240" t="s">
        <v>83</v>
      </c>
      <c r="AY158" s="18" t="s">
        <v>164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81</v>
      </c>
      <c r="BK158" s="241">
        <f>ROUND(I158*H158,2)</f>
        <v>0</v>
      </c>
      <c r="BL158" s="18" t="s">
        <v>663</v>
      </c>
      <c r="BM158" s="240" t="s">
        <v>610</v>
      </c>
    </row>
    <row r="159" s="2" customFormat="1" ht="16.5" customHeight="1">
      <c r="A159" s="39"/>
      <c r="B159" s="40"/>
      <c r="C159" s="228" t="s">
        <v>404</v>
      </c>
      <c r="D159" s="228" t="s">
        <v>166</v>
      </c>
      <c r="E159" s="229" t="s">
        <v>2629</v>
      </c>
      <c r="F159" s="230" t="s">
        <v>2630</v>
      </c>
      <c r="G159" s="231" t="s">
        <v>1947</v>
      </c>
      <c r="H159" s="232">
        <v>1</v>
      </c>
      <c r="I159" s="233"/>
      <c r="J159" s="234">
        <f>ROUND(I159*H159,2)</f>
        <v>0</v>
      </c>
      <c r="K159" s="235"/>
      <c r="L159" s="45"/>
      <c r="M159" s="236" t="s">
        <v>1</v>
      </c>
      <c r="N159" s="237" t="s">
        <v>39</v>
      </c>
      <c r="O159" s="92"/>
      <c r="P159" s="238">
        <f>O159*H159</f>
        <v>0</v>
      </c>
      <c r="Q159" s="238">
        <v>0</v>
      </c>
      <c r="R159" s="238">
        <f>Q159*H159</f>
        <v>0</v>
      </c>
      <c r="S159" s="238">
        <v>0</v>
      </c>
      <c r="T159" s="23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40" t="s">
        <v>663</v>
      </c>
      <c r="AT159" s="240" t="s">
        <v>166</v>
      </c>
      <c r="AU159" s="240" t="s">
        <v>83</v>
      </c>
      <c r="AY159" s="18" t="s">
        <v>164</v>
      </c>
      <c r="BE159" s="241">
        <f>IF(N159="základní",J159,0)</f>
        <v>0</v>
      </c>
      <c r="BF159" s="241">
        <f>IF(N159="snížená",J159,0)</f>
        <v>0</v>
      </c>
      <c r="BG159" s="241">
        <f>IF(N159="zákl. přenesená",J159,0)</f>
        <v>0</v>
      </c>
      <c r="BH159" s="241">
        <f>IF(N159="sníž. přenesená",J159,0)</f>
        <v>0</v>
      </c>
      <c r="BI159" s="241">
        <f>IF(N159="nulová",J159,0)</f>
        <v>0</v>
      </c>
      <c r="BJ159" s="18" t="s">
        <v>81</v>
      </c>
      <c r="BK159" s="241">
        <f>ROUND(I159*H159,2)</f>
        <v>0</v>
      </c>
      <c r="BL159" s="18" t="s">
        <v>663</v>
      </c>
      <c r="BM159" s="240" t="s">
        <v>618</v>
      </c>
    </row>
    <row r="160" s="2" customFormat="1" ht="24.15" customHeight="1">
      <c r="A160" s="39"/>
      <c r="B160" s="40"/>
      <c r="C160" s="286" t="s">
        <v>421</v>
      </c>
      <c r="D160" s="286" t="s">
        <v>488</v>
      </c>
      <c r="E160" s="287" t="s">
        <v>2631</v>
      </c>
      <c r="F160" s="288" t="s">
        <v>2632</v>
      </c>
      <c r="G160" s="289" t="s">
        <v>1947</v>
      </c>
      <c r="H160" s="290">
        <v>1</v>
      </c>
      <c r="I160" s="291"/>
      <c r="J160" s="292">
        <f>ROUND(I160*H160,2)</f>
        <v>0</v>
      </c>
      <c r="K160" s="293"/>
      <c r="L160" s="294"/>
      <c r="M160" s="295" t="s">
        <v>1</v>
      </c>
      <c r="N160" s="296" t="s">
        <v>39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2574</v>
      </c>
      <c r="AT160" s="240" t="s">
        <v>488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663</v>
      </c>
      <c r="BM160" s="240" t="s">
        <v>626</v>
      </c>
    </row>
    <row r="161" s="2" customFormat="1" ht="21.75" customHeight="1">
      <c r="A161" s="39"/>
      <c r="B161" s="40"/>
      <c r="C161" s="228" t="s">
        <v>427</v>
      </c>
      <c r="D161" s="228" t="s">
        <v>166</v>
      </c>
      <c r="E161" s="229" t="s">
        <v>2633</v>
      </c>
      <c r="F161" s="230" t="s">
        <v>2634</v>
      </c>
      <c r="G161" s="231" t="s">
        <v>1947</v>
      </c>
      <c r="H161" s="232">
        <v>3</v>
      </c>
      <c r="I161" s="233"/>
      <c r="J161" s="234">
        <f>ROUND(I161*H161,2)</f>
        <v>0</v>
      </c>
      <c r="K161" s="235"/>
      <c r="L161" s="45"/>
      <c r="M161" s="236" t="s">
        <v>1</v>
      </c>
      <c r="N161" s="237" t="s">
        <v>39</v>
      </c>
      <c r="O161" s="92"/>
      <c r="P161" s="238">
        <f>O161*H161</f>
        <v>0</v>
      </c>
      <c r="Q161" s="238">
        <v>0</v>
      </c>
      <c r="R161" s="238">
        <f>Q161*H161</f>
        <v>0</v>
      </c>
      <c r="S161" s="238">
        <v>0</v>
      </c>
      <c r="T161" s="23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40" t="s">
        <v>663</v>
      </c>
      <c r="AT161" s="240" t="s">
        <v>166</v>
      </c>
      <c r="AU161" s="240" t="s">
        <v>83</v>
      </c>
      <c r="AY161" s="18" t="s">
        <v>164</v>
      </c>
      <c r="BE161" s="241">
        <f>IF(N161="základní",J161,0)</f>
        <v>0</v>
      </c>
      <c r="BF161" s="241">
        <f>IF(N161="snížená",J161,0)</f>
        <v>0</v>
      </c>
      <c r="BG161" s="241">
        <f>IF(N161="zákl. přenesená",J161,0)</f>
        <v>0</v>
      </c>
      <c r="BH161" s="241">
        <f>IF(N161="sníž. přenesená",J161,0)</f>
        <v>0</v>
      </c>
      <c r="BI161" s="241">
        <f>IF(N161="nulová",J161,0)</f>
        <v>0</v>
      </c>
      <c r="BJ161" s="18" t="s">
        <v>81</v>
      </c>
      <c r="BK161" s="241">
        <f>ROUND(I161*H161,2)</f>
        <v>0</v>
      </c>
      <c r="BL161" s="18" t="s">
        <v>663</v>
      </c>
      <c r="BM161" s="240" t="s">
        <v>636</v>
      </c>
    </row>
    <row r="162" s="2" customFormat="1" ht="21.75" customHeight="1">
      <c r="A162" s="39"/>
      <c r="B162" s="40"/>
      <c r="C162" s="286" t="s">
        <v>431</v>
      </c>
      <c r="D162" s="286" t="s">
        <v>488</v>
      </c>
      <c r="E162" s="287" t="s">
        <v>2635</v>
      </c>
      <c r="F162" s="288" t="s">
        <v>2636</v>
      </c>
      <c r="G162" s="289" t="s">
        <v>1947</v>
      </c>
      <c r="H162" s="290">
        <v>3</v>
      </c>
      <c r="I162" s="291"/>
      <c r="J162" s="292">
        <f>ROUND(I162*H162,2)</f>
        <v>0</v>
      </c>
      <c r="K162" s="293"/>
      <c r="L162" s="294"/>
      <c r="M162" s="295" t="s">
        <v>1</v>
      </c>
      <c r="N162" s="296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2574</v>
      </c>
      <c r="AT162" s="240" t="s">
        <v>488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663</v>
      </c>
      <c r="BM162" s="240" t="s">
        <v>644</v>
      </c>
    </row>
    <row r="163" s="2" customFormat="1" ht="24.15" customHeight="1">
      <c r="A163" s="39"/>
      <c r="B163" s="40"/>
      <c r="C163" s="228" t="s">
        <v>435</v>
      </c>
      <c r="D163" s="228" t="s">
        <v>166</v>
      </c>
      <c r="E163" s="229" t="s">
        <v>2637</v>
      </c>
      <c r="F163" s="230" t="s">
        <v>2638</v>
      </c>
      <c r="G163" s="231" t="s">
        <v>240</v>
      </c>
      <c r="H163" s="232">
        <v>15</v>
      </c>
      <c r="I163" s="233"/>
      <c r="J163" s="234">
        <f>ROUND(I163*H163,2)</f>
        <v>0</v>
      </c>
      <c r="K163" s="235"/>
      <c r="L163" s="45"/>
      <c r="M163" s="236" t="s">
        <v>1</v>
      </c>
      <c r="N163" s="237" t="s">
        <v>39</v>
      </c>
      <c r="O163" s="92"/>
      <c r="P163" s="238">
        <f>O163*H163</f>
        <v>0</v>
      </c>
      <c r="Q163" s="238">
        <v>0</v>
      </c>
      <c r="R163" s="238">
        <f>Q163*H163</f>
        <v>0</v>
      </c>
      <c r="S163" s="238">
        <v>0</v>
      </c>
      <c r="T163" s="23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40" t="s">
        <v>663</v>
      </c>
      <c r="AT163" s="240" t="s">
        <v>166</v>
      </c>
      <c r="AU163" s="240" t="s">
        <v>83</v>
      </c>
      <c r="AY163" s="18" t="s">
        <v>164</v>
      </c>
      <c r="BE163" s="241">
        <f>IF(N163="základní",J163,0)</f>
        <v>0</v>
      </c>
      <c r="BF163" s="241">
        <f>IF(N163="snížená",J163,0)</f>
        <v>0</v>
      </c>
      <c r="BG163" s="241">
        <f>IF(N163="zákl. přenesená",J163,0)</f>
        <v>0</v>
      </c>
      <c r="BH163" s="241">
        <f>IF(N163="sníž. přenesená",J163,0)</f>
        <v>0</v>
      </c>
      <c r="BI163" s="241">
        <f>IF(N163="nulová",J163,0)</f>
        <v>0</v>
      </c>
      <c r="BJ163" s="18" t="s">
        <v>81</v>
      </c>
      <c r="BK163" s="241">
        <f>ROUND(I163*H163,2)</f>
        <v>0</v>
      </c>
      <c r="BL163" s="18" t="s">
        <v>663</v>
      </c>
      <c r="BM163" s="240" t="s">
        <v>655</v>
      </c>
    </row>
    <row r="164" s="2" customFormat="1" ht="24.15" customHeight="1">
      <c r="A164" s="39"/>
      <c r="B164" s="40"/>
      <c r="C164" s="286" t="s">
        <v>439</v>
      </c>
      <c r="D164" s="286" t="s">
        <v>488</v>
      </c>
      <c r="E164" s="287" t="s">
        <v>2639</v>
      </c>
      <c r="F164" s="288" t="s">
        <v>2640</v>
      </c>
      <c r="G164" s="289" t="s">
        <v>240</v>
      </c>
      <c r="H164" s="290">
        <v>15</v>
      </c>
      <c r="I164" s="291"/>
      <c r="J164" s="292">
        <f>ROUND(I164*H164,2)</f>
        <v>0</v>
      </c>
      <c r="K164" s="293"/>
      <c r="L164" s="294"/>
      <c r="M164" s="295" t="s">
        <v>1</v>
      </c>
      <c r="N164" s="296" t="s">
        <v>39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2574</v>
      </c>
      <c r="AT164" s="240" t="s">
        <v>488</v>
      </c>
      <c r="AU164" s="240" t="s">
        <v>83</v>
      </c>
      <c r="AY164" s="18" t="s">
        <v>164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81</v>
      </c>
      <c r="BK164" s="241">
        <f>ROUND(I164*H164,2)</f>
        <v>0</v>
      </c>
      <c r="BL164" s="18" t="s">
        <v>663</v>
      </c>
      <c r="BM164" s="240" t="s">
        <v>663</v>
      </c>
    </row>
    <row r="165" s="2" customFormat="1" ht="21.75" customHeight="1">
      <c r="A165" s="39"/>
      <c r="B165" s="40"/>
      <c r="C165" s="228" t="s">
        <v>443</v>
      </c>
      <c r="D165" s="228" t="s">
        <v>166</v>
      </c>
      <c r="E165" s="229" t="s">
        <v>2641</v>
      </c>
      <c r="F165" s="230" t="s">
        <v>2642</v>
      </c>
      <c r="G165" s="231" t="s">
        <v>2129</v>
      </c>
      <c r="H165" s="232">
        <v>100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663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663</v>
      </c>
      <c r="BM165" s="240" t="s">
        <v>689</v>
      </c>
    </row>
    <row r="166" s="2" customFormat="1" ht="16.5" customHeight="1">
      <c r="A166" s="39"/>
      <c r="B166" s="40"/>
      <c r="C166" s="286" t="s">
        <v>449</v>
      </c>
      <c r="D166" s="286" t="s">
        <v>488</v>
      </c>
      <c r="E166" s="287" t="s">
        <v>2643</v>
      </c>
      <c r="F166" s="288" t="s">
        <v>2644</v>
      </c>
      <c r="G166" s="289" t="s">
        <v>2129</v>
      </c>
      <c r="H166" s="290">
        <v>100</v>
      </c>
      <c r="I166" s="291"/>
      <c r="J166" s="292">
        <f>ROUND(I166*H166,2)</f>
        <v>0</v>
      </c>
      <c r="K166" s="293"/>
      <c r="L166" s="294"/>
      <c r="M166" s="295" t="s">
        <v>1</v>
      </c>
      <c r="N166" s="296" t="s">
        <v>39</v>
      </c>
      <c r="O166" s="92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2574</v>
      </c>
      <c r="AT166" s="240" t="s">
        <v>488</v>
      </c>
      <c r="AU166" s="240" t="s">
        <v>83</v>
      </c>
      <c r="AY166" s="18" t="s">
        <v>164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81</v>
      </c>
      <c r="BK166" s="241">
        <f>ROUND(I166*H166,2)</f>
        <v>0</v>
      </c>
      <c r="BL166" s="18" t="s">
        <v>663</v>
      </c>
      <c r="BM166" s="240" t="s">
        <v>698</v>
      </c>
    </row>
    <row r="167" s="2" customFormat="1" ht="33" customHeight="1">
      <c r="A167" s="39"/>
      <c r="B167" s="40"/>
      <c r="C167" s="228" t="s">
        <v>453</v>
      </c>
      <c r="D167" s="228" t="s">
        <v>166</v>
      </c>
      <c r="E167" s="229" t="s">
        <v>2645</v>
      </c>
      <c r="F167" s="230" t="s">
        <v>2646</v>
      </c>
      <c r="G167" s="231" t="s">
        <v>1947</v>
      </c>
      <c r="H167" s="232">
        <v>48</v>
      </c>
      <c r="I167" s="233"/>
      <c r="J167" s="234">
        <f>ROUND(I167*H167,2)</f>
        <v>0</v>
      </c>
      <c r="K167" s="235"/>
      <c r="L167" s="45"/>
      <c r="M167" s="236" t="s">
        <v>1</v>
      </c>
      <c r="N167" s="237" t="s">
        <v>39</v>
      </c>
      <c r="O167" s="92"/>
      <c r="P167" s="238">
        <f>O167*H167</f>
        <v>0</v>
      </c>
      <c r="Q167" s="238">
        <v>0</v>
      </c>
      <c r="R167" s="238">
        <f>Q167*H167</f>
        <v>0</v>
      </c>
      <c r="S167" s="238">
        <v>0</v>
      </c>
      <c r="T167" s="239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663</v>
      </c>
      <c r="AT167" s="240" t="s">
        <v>166</v>
      </c>
      <c r="AU167" s="240" t="s">
        <v>83</v>
      </c>
      <c r="AY167" s="18" t="s">
        <v>164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81</v>
      </c>
      <c r="BK167" s="241">
        <f>ROUND(I167*H167,2)</f>
        <v>0</v>
      </c>
      <c r="BL167" s="18" t="s">
        <v>663</v>
      </c>
      <c r="BM167" s="240" t="s">
        <v>707</v>
      </c>
    </row>
    <row r="168" s="2" customFormat="1" ht="16.5" customHeight="1">
      <c r="A168" s="39"/>
      <c r="B168" s="40"/>
      <c r="C168" s="286" t="s">
        <v>487</v>
      </c>
      <c r="D168" s="286" t="s">
        <v>488</v>
      </c>
      <c r="E168" s="287" t="s">
        <v>2647</v>
      </c>
      <c r="F168" s="288" t="s">
        <v>2648</v>
      </c>
      <c r="G168" s="289" t="s">
        <v>1947</v>
      </c>
      <c r="H168" s="290">
        <v>48</v>
      </c>
      <c r="I168" s="291"/>
      <c r="J168" s="292">
        <f>ROUND(I168*H168,2)</f>
        <v>0</v>
      </c>
      <c r="K168" s="293"/>
      <c r="L168" s="294"/>
      <c r="M168" s="295" t="s">
        <v>1</v>
      </c>
      <c r="N168" s="296" t="s">
        <v>39</v>
      </c>
      <c r="O168" s="92"/>
      <c r="P168" s="238">
        <f>O168*H168</f>
        <v>0</v>
      </c>
      <c r="Q168" s="238">
        <v>0</v>
      </c>
      <c r="R168" s="238">
        <f>Q168*H168</f>
        <v>0</v>
      </c>
      <c r="S168" s="238">
        <v>0</v>
      </c>
      <c r="T168" s="23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40" t="s">
        <v>2574</v>
      </c>
      <c r="AT168" s="240" t="s">
        <v>488</v>
      </c>
      <c r="AU168" s="240" t="s">
        <v>83</v>
      </c>
      <c r="AY168" s="18" t="s">
        <v>164</v>
      </c>
      <c r="BE168" s="241">
        <f>IF(N168="základní",J168,0)</f>
        <v>0</v>
      </c>
      <c r="BF168" s="241">
        <f>IF(N168="snížená",J168,0)</f>
        <v>0</v>
      </c>
      <c r="BG168" s="241">
        <f>IF(N168="zákl. přenesená",J168,0)</f>
        <v>0</v>
      </c>
      <c r="BH168" s="241">
        <f>IF(N168="sníž. přenesená",J168,0)</f>
        <v>0</v>
      </c>
      <c r="BI168" s="241">
        <f>IF(N168="nulová",J168,0)</f>
        <v>0</v>
      </c>
      <c r="BJ168" s="18" t="s">
        <v>81</v>
      </c>
      <c r="BK168" s="241">
        <f>ROUND(I168*H168,2)</f>
        <v>0</v>
      </c>
      <c r="BL168" s="18" t="s">
        <v>663</v>
      </c>
      <c r="BM168" s="240" t="s">
        <v>717</v>
      </c>
    </row>
    <row r="169" s="2" customFormat="1" ht="24.15" customHeight="1">
      <c r="A169" s="39"/>
      <c r="B169" s="40"/>
      <c r="C169" s="228" t="s">
        <v>494</v>
      </c>
      <c r="D169" s="228" t="s">
        <v>166</v>
      </c>
      <c r="E169" s="229" t="s">
        <v>2649</v>
      </c>
      <c r="F169" s="230" t="s">
        <v>2650</v>
      </c>
      <c r="G169" s="231" t="s">
        <v>169</v>
      </c>
      <c r="H169" s="232">
        <v>5</v>
      </c>
      <c r="I169" s="233"/>
      <c r="J169" s="234">
        <f>ROUND(I169*H169,2)</f>
        <v>0</v>
      </c>
      <c r="K169" s="235"/>
      <c r="L169" s="45"/>
      <c r="M169" s="236" t="s">
        <v>1</v>
      </c>
      <c r="N169" s="237" t="s">
        <v>39</v>
      </c>
      <c r="O169" s="92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40" t="s">
        <v>663</v>
      </c>
      <c r="AT169" s="240" t="s">
        <v>166</v>
      </c>
      <c r="AU169" s="240" t="s">
        <v>83</v>
      </c>
      <c r="AY169" s="18" t="s">
        <v>164</v>
      </c>
      <c r="BE169" s="241">
        <f>IF(N169="základní",J169,0)</f>
        <v>0</v>
      </c>
      <c r="BF169" s="241">
        <f>IF(N169="snížená",J169,0)</f>
        <v>0</v>
      </c>
      <c r="BG169" s="241">
        <f>IF(N169="zákl. přenesená",J169,0)</f>
        <v>0</v>
      </c>
      <c r="BH169" s="241">
        <f>IF(N169="sníž. přenesená",J169,0)</f>
        <v>0</v>
      </c>
      <c r="BI169" s="241">
        <f>IF(N169="nulová",J169,0)</f>
        <v>0</v>
      </c>
      <c r="BJ169" s="18" t="s">
        <v>81</v>
      </c>
      <c r="BK169" s="241">
        <f>ROUND(I169*H169,2)</f>
        <v>0</v>
      </c>
      <c r="BL169" s="18" t="s">
        <v>663</v>
      </c>
      <c r="BM169" s="240" t="s">
        <v>726</v>
      </c>
    </row>
    <row r="170" s="2" customFormat="1" ht="24.15" customHeight="1">
      <c r="A170" s="39"/>
      <c r="B170" s="40"/>
      <c r="C170" s="286" t="s">
        <v>507</v>
      </c>
      <c r="D170" s="286" t="s">
        <v>488</v>
      </c>
      <c r="E170" s="287" t="s">
        <v>2651</v>
      </c>
      <c r="F170" s="288" t="s">
        <v>2652</v>
      </c>
      <c r="G170" s="289" t="s">
        <v>2129</v>
      </c>
      <c r="H170" s="290">
        <v>3</v>
      </c>
      <c r="I170" s="291"/>
      <c r="J170" s="292">
        <f>ROUND(I170*H170,2)</f>
        <v>0</v>
      </c>
      <c r="K170" s="293"/>
      <c r="L170" s="294"/>
      <c r="M170" s="295" t="s">
        <v>1</v>
      </c>
      <c r="N170" s="296" t="s">
        <v>39</v>
      </c>
      <c r="O170" s="92"/>
      <c r="P170" s="238">
        <f>O170*H170</f>
        <v>0</v>
      </c>
      <c r="Q170" s="238">
        <v>0</v>
      </c>
      <c r="R170" s="238">
        <f>Q170*H170</f>
        <v>0</v>
      </c>
      <c r="S170" s="238">
        <v>0</v>
      </c>
      <c r="T170" s="239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40" t="s">
        <v>2574</v>
      </c>
      <c r="AT170" s="240" t="s">
        <v>488</v>
      </c>
      <c r="AU170" s="240" t="s">
        <v>83</v>
      </c>
      <c r="AY170" s="18" t="s">
        <v>164</v>
      </c>
      <c r="BE170" s="241">
        <f>IF(N170="základní",J170,0)</f>
        <v>0</v>
      </c>
      <c r="BF170" s="241">
        <f>IF(N170="snížená",J170,0)</f>
        <v>0</v>
      </c>
      <c r="BG170" s="241">
        <f>IF(N170="zákl. přenesená",J170,0)</f>
        <v>0</v>
      </c>
      <c r="BH170" s="241">
        <f>IF(N170="sníž. přenesená",J170,0)</f>
        <v>0</v>
      </c>
      <c r="BI170" s="241">
        <f>IF(N170="nulová",J170,0)</f>
        <v>0</v>
      </c>
      <c r="BJ170" s="18" t="s">
        <v>81</v>
      </c>
      <c r="BK170" s="241">
        <f>ROUND(I170*H170,2)</f>
        <v>0</v>
      </c>
      <c r="BL170" s="18" t="s">
        <v>663</v>
      </c>
      <c r="BM170" s="240" t="s">
        <v>736</v>
      </c>
    </row>
    <row r="171" s="2" customFormat="1" ht="24.15" customHeight="1">
      <c r="A171" s="39"/>
      <c r="B171" s="40"/>
      <c r="C171" s="286" t="s">
        <v>517</v>
      </c>
      <c r="D171" s="286" t="s">
        <v>488</v>
      </c>
      <c r="E171" s="287" t="s">
        <v>2653</v>
      </c>
      <c r="F171" s="288" t="s">
        <v>2654</v>
      </c>
      <c r="G171" s="289" t="s">
        <v>2655</v>
      </c>
      <c r="H171" s="290">
        <v>10</v>
      </c>
      <c r="I171" s="291"/>
      <c r="J171" s="292">
        <f>ROUND(I171*H171,2)</f>
        <v>0</v>
      </c>
      <c r="K171" s="293"/>
      <c r="L171" s="294"/>
      <c r="M171" s="295" t="s">
        <v>1</v>
      </c>
      <c r="N171" s="296" t="s">
        <v>39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2574</v>
      </c>
      <c r="AT171" s="240" t="s">
        <v>488</v>
      </c>
      <c r="AU171" s="240" t="s">
        <v>83</v>
      </c>
      <c r="AY171" s="18" t="s">
        <v>164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81</v>
      </c>
      <c r="BK171" s="241">
        <f>ROUND(I171*H171,2)</f>
        <v>0</v>
      </c>
      <c r="BL171" s="18" t="s">
        <v>663</v>
      </c>
      <c r="BM171" s="240" t="s">
        <v>745</v>
      </c>
    </row>
    <row r="172" s="12" customFormat="1" ht="25.92" customHeight="1">
      <c r="A172" s="12"/>
      <c r="B172" s="212"/>
      <c r="C172" s="213"/>
      <c r="D172" s="214" t="s">
        <v>73</v>
      </c>
      <c r="E172" s="215" t="s">
        <v>130</v>
      </c>
      <c r="F172" s="215" t="s">
        <v>2160</v>
      </c>
      <c r="G172" s="213"/>
      <c r="H172" s="213"/>
      <c r="I172" s="216"/>
      <c r="J172" s="217">
        <f>BK172</f>
        <v>0</v>
      </c>
      <c r="K172" s="213"/>
      <c r="L172" s="218"/>
      <c r="M172" s="219"/>
      <c r="N172" s="220"/>
      <c r="O172" s="220"/>
      <c r="P172" s="221">
        <f>P173</f>
        <v>0</v>
      </c>
      <c r="Q172" s="220"/>
      <c r="R172" s="221">
        <f>R173</f>
        <v>0</v>
      </c>
      <c r="S172" s="220"/>
      <c r="T172" s="222">
        <f>T173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23" t="s">
        <v>194</v>
      </c>
      <c r="AT172" s="224" t="s">
        <v>73</v>
      </c>
      <c r="AU172" s="224" t="s">
        <v>12</v>
      </c>
      <c r="AY172" s="223" t="s">
        <v>164</v>
      </c>
      <c r="BK172" s="225">
        <f>BK173</f>
        <v>0</v>
      </c>
    </row>
    <row r="173" s="12" customFormat="1" ht="22.8" customHeight="1">
      <c r="A173" s="12"/>
      <c r="B173" s="212"/>
      <c r="C173" s="213"/>
      <c r="D173" s="214" t="s">
        <v>73</v>
      </c>
      <c r="E173" s="226" t="s">
        <v>2656</v>
      </c>
      <c r="F173" s="226" t="s">
        <v>2164</v>
      </c>
      <c r="G173" s="213"/>
      <c r="H173" s="213"/>
      <c r="I173" s="216"/>
      <c r="J173" s="227">
        <f>BK173</f>
        <v>0</v>
      </c>
      <c r="K173" s="213"/>
      <c r="L173" s="218"/>
      <c r="M173" s="219"/>
      <c r="N173" s="220"/>
      <c r="O173" s="220"/>
      <c r="P173" s="221">
        <f>P174</f>
        <v>0</v>
      </c>
      <c r="Q173" s="220"/>
      <c r="R173" s="221">
        <f>R174</f>
        <v>0</v>
      </c>
      <c r="S173" s="220"/>
      <c r="T173" s="222">
        <f>T174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23" t="s">
        <v>194</v>
      </c>
      <c r="AT173" s="224" t="s">
        <v>73</v>
      </c>
      <c r="AU173" s="224" t="s">
        <v>81</v>
      </c>
      <c r="AY173" s="223" t="s">
        <v>164</v>
      </c>
      <c r="BK173" s="225">
        <f>BK174</f>
        <v>0</v>
      </c>
    </row>
    <row r="174" s="2" customFormat="1" ht="66.75" customHeight="1">
      <c r="A174" s="39"/>
      <c r="B174" s="40"/>
      <c r="C174" s="228" t="s">
        <v>527</v>
      </c>
      <c r="D174" s="228" t="s">
        <v>166</v>
      </c>
      <c r="E174" s="229" t="s">
        <v>2657</v>
      </c>
      <c r="F174" s="230" t="s">
        <v>2658</v>
      </c>
      <c r="G174" s="231" t="s">
        <v>2659</v>
      </c>
      <c r="H174" s="232">
        <v>1</v>
      </c>
      <c r="I174" s="233"/>
      <c r="J174" s="234">
        <f>ROUND(I174*H174,2)</f>
        <v>0</v>
      </c>
      <c r="K174" s="235"/>
      <c r="L174" s="45"/>
      <c r="M174" s="304" t="s">
        <v>1</v>
      </c>
      <c r="N174" s="305" t="s">
        <v>39</v>
      </c>
      <c r="O174" s="306"/>
      <c r="P174" s="307">
        <f>O174*H174</f>
        <v>0</v>
      </c>
      <c r="Q174" s="307">
        <v>0</v>
      </c>
      <c r="R174" s="307">
        <f>Q174*H174</f>
        <v>0</v>
      </c>
      <c r="S174" s="307">
        <v>0</v>
      </c>
      <c r="T174" s="308">
        <f>S174*H174</f>
        <v>0</v>
      </c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R174" s="240" t="s">
        <v>2660</v>
      </c>
      <c r="AT174" s="240" t="s">
        <v>166</v>
      </c>
      <c r="AU174" s="240" t="s">
        <v>83</v>
      </c>
      <c r="AY174" s="18" t="s">
        <v>164</v>
      </c>
      <c r="BE174" s="241">
        <f>IF(N174="základní",J174,0)</f>
        <v>0</v>
      </c>
      <c r="BF174" s="241">
        <f>IF(N174="snížená",J174,0)</f>
        <v>0</v>
      </c>
      <c r="BG174" s="241">
        <f>IF(N174="zákl. přenesená",J174,0)</f>
        <v>0</v>
      </c>
      <c r="BH174" s="241">
        <f>IF(N174="sníž. přenesená",J174,0)</f>
        <v>0</v>
      </c>
      <c r="BI174" s="241">
        <f>IF(N174="nulová",J174,0)</f>
        <v>0</v>
      </c>
      <c r="BJ174" s="18" t="s">
        <v>81</v>
      </c>
      <c r="BK174" s="241">
        <f>ROUND(I174*H174,2)</f>
        <v>0</v>
      </c>
      <c r="BL174" s="18" t="s">
        <v>2660</v>
      </c>
      <c r="BM174" s="240" t="s">
        <v>753</v>
      </c>
    </row>
    <row r="175" s="2" customFormat="1" ht="6.96" customHeight="1">
      <c r="A175" s="39"/>
      <c r="B175" s="67"/>
      <c r="C175" s="68"/>
      <c r="D175" s="68"/>
      <c r="E175" s="68"/>
      <c r="F175" s="68"/>
      <c r="G175" s="68"/>
      <c r="H175" s="68"/>
      <c r="I175" s="68"/>
      <c r="J175" s="68"/>
      <c r="K175" s="68"/>
      <c r="L175" s="45"/>
      <c r="M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</row>
  </sheetData>
  <sheetProtection sheet="1" autoFilter="0" formatColumns="0" formatRows="0" objects="1" scenarios="1" spinCount="100000" saltValue="asH+2uLeiXZL1pq6uWAjl1wtLPgZcfdMEAQwO3x2Cl71gT+bxi2daT1rfS9kAqj4iKphCwmQUVAaeAGliF0idw==" hashValue="n+2Z4m7+BV4q8UJ6O7ysSARX8JzpWUZ1LD3xw0Uix0xSr1i+/O57R1jxkBcazO/sITUp2zlWZZPKy38zuZhc2Q==" algorithmName="SHA-512" password="EC3B"/>
  <autoFilter ref="C123:K174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122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2563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2497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2661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ROUND(J127,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ROUND((SUM(BE127:BE226)),  2)</f>
        <v>0</v>
      </c>
      <c r="G35" s="39"/>
      <c r="H35" s="39"/>
      <c r="I35" s="165">
        <v>0.20999999999999999</v>
      </c>
      <c r="J35" s="164">
        <f>ROUND(((SUM(BE127:BE226))*I35),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ROUND((SUM(BF127:BF226)),  2)</f>
        <v>0</v>
      </c>
      <c r="G36" s="39"/>
      <c r="H36" s="39"/>
      <c r="I36" s="165">
        <v>0.12</v>
      </c>
      <c r="J36" s="164">
        <f>ROUND(((SUM(BF127:BF226))*I36),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ROUND((SUM(BG127:BG226)),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ROUND((SUM(BH127:BH226)),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ROUND((SUM(BI127:BI226)),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2563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2497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D.10.2 DPS 01.2 - Elektrotechnologická část a přenos dat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J127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2113</v>
      </c>
      <c r="E99" s="192"/>
      <c r="F99" s="192"/>
      <c r="G99" s="192"/>
      <c r="H99" s="192"/>
      <c r="I99" s="192"/>
      <c r="J99" s="193">
        <f>J128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2662</v>
      </c>
      <c r="E100" s="197"/>
      <c r="F100" s="197"/>
      <c r="G100" s="197"/>
      <c r="H100" s="197"/>
      <c r="I100" s="197"/>
      <c r="J100" s="198">
        <f>J129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2663</v>
      </c>
      <c r="E101" s="197"/>
      <c r="F101" s="197"/>
      <c r="G101" s="197"/>
      <c r="H101" s="197"/>
      <c r="I101" s="197"/>
      <c r="J101" s="198">
        <f>J168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2664</v>
      </c>
      <c r="E102" s="197"/>
      <c r="F102" s="197"/>
      <c r="G102" s="197"/>
      <c r="H102" s="197"/>
      <c r="I102" s="197"/>
      <c r="J102" s="198">
        <f>J185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2665</v>
      </c>
      <c r="E103" s="197"/>
      <c r="F103" s="197"/>
      <c r="G103" s="197"/>
      <c r="H103" s="197"/>
      <c r="I103" s="197"/>
      <c r="J103" s="198">
        <f>J192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2666</v>
      </c>
      <c r="E104" s="197"/>
      <c r="F104" s="197"/>
      <c r="G104" s="197"/>
      <c r="H104" s="197"/>
      <c r="I104" s="197"/>
      <c r="J104" s="198">
        <f>J207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2667</v>
      </c>
      <c r="E105" s="197"/>
      <c r="F105" s="197"/>
      <c r="G105" s="197"/>
      <c r="H105" s="197"/>
      <c r="I105" s="197"/>
      <c r="J105" s="198">
        <f>J224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1" customFormat="1" ht="12" customHeight="1">
      <c r="B116" s="22"/>
      <c r="C116" s="33" t="s">
        <v>133</v>
      </c>
      <c r="D116" s="23"/>
      <c r="E116" s="23"/>
      <c r="F116" s="23"/>
      <c r="G116" s="23"/>
      <c r="H116" s="23"/>
      <c r="I116" s="23"/>
      <c r="J116" s="23"/>
      <c r="K116" s="23"/>
      <c r="L116" s="21"/>
    </row>
    <row r="117" s="2" customFormat="1" ht="16.5" customHeight="1">
      <c r="A117" s="39"/>
      <c r="B117" s="40"/>
      <c r="C117" s="41"/>
      <c r="D117" s="41"/>
      <c r="E117" s="184" t="s">
        <v>2563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2497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E11</f>
        <v>D.10.2 DPS 01.2 - Elektrotechnologická část a přenos dat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F14</f>
        <v>Našiměřice</v>
      </c>
      <c r="G121" s="41"/>
      <c r="H121" s="41"/>
      <c r="I121" s="33" t="s">
        <v>22</v>
      </c>
      <c r="J121" s="80" t="str">
        <f>IF(J14="","",J14)</f>
        <v>19. 6. 2026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E17</f>
        <v xml:space="preserve"> </v>
      </c>
      <c r="G123" s="41"/>
      <c r="H123" s="41"/>
      <c r="I123" s="33" t="s">
        <v>30</v>
      </c>
      <c r="J123" s="37" t="str">
        <f>E23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IF(E20="","",E20)</f>
        <v>Vyplň údaj</v>
      </c>
      <c r="G124" s="41"/>
      <c r="H124" s="41"/>
      <c r="I124" s="33" t="s">
        <v>32</v>
      </c>
      <c r="J124" s="37" t="str">
        <f>E26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150</v>
      </c>
      <c r="D126" s="203" t="s">
        <v>59</v>
      </c>
      <c r="E126" s="203" t="s">
        <v>55</v>
      </c>
      <c r="F126" s="203" t="s">
        <v>56</v>
      </c>
      <c r="G126" s="203" t="s">
        <v>151</v>
      </c>
      <c r="H126" s="203" t="s">
        <v>152</v>
      </c>
      <c r="I126" s="203" t="s">
        <v>153</v>
      </c>
      <c r="J126" s="204" t="s">
        <v>137</v>
      </c>
      <c r="K126" s="205" t="s">
        <v>154</v>
      </c>
      <c r="L126" s="206"/>
      <c r="M126" s="101" t="s">
        <v>1</v>
      </c>
      <c r="N126" s="102" t="s">
        <v>38</v>
      </c>
      <c r="O126" s="102" t="s">
        <v>155</v>
      </c>
      <c r="P126" s="102" t="s">
        <v>156</v>
      </c>
      <c r="Q126" s="102" t="s">
        <v>157</v>
      </c>
      <c r="R126" s="102" t="s">
        <v>158</v>
      </c>
      <c r="S126" s="102" t="s">
        <v>159</v>
      </c>
      <c r="T126" s="103" t="s">
        <v>160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161</v>
      </c>
      <c r="D127" s="41"/>
      <c r="E127" s="41"/>
      <c r="F127" s="41"/>
      <c r="G127" s="41"/>
      <c r="H127" s="41"/>
      <c r="I127" s="41"/>
      <c r="J127" s="207">
        <f>BK127</f>
        <v>0</v>
      </c>
      <c r="K127" s="41"/>
      <c r="L127" s="45"/>
      <c r="M127" s="104"/>
      <c r="N127" s="208"/>
      <c r="O127" s="105"/>
      <c r="P127" s="209">
        <f>P128</f>
        <v>0</v>
      </c>
      <c r="Q127" s="105"/>
      <c r="R127" s="209">
        <f>R128</f>
        <v>0</v>
      </c>
      <c r="S127" s="105"/>
      <c r="T127" s="210">
        <f>T128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73</v>
      </c>
      <c r="AU127" s="18" t="s">
        <v>139</v>
      </c>
      <c r="BK127" s="211">
        <f>BK128</f>
        <v>0</v>
      </c>
    </row>
    <row r="128" s="12" customFormat="1" ht="25.92" customHeight="1">
      <c r="A128" s="12"/>
      <c r="B128" s="212"/>
      <c r="C128" s="213"/>
      <c r="D128" s="214" t="s">
        <v>73</v>
      </c>
      <c r="E128" s="215" t="s">
        <v>488</v>
      </c>
      <c r="F128" s="215" t="s">
        <v>2118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P129+P168+P185+P192+P207+P224</f>
        <v>0</v>
      </c>
      <c r="Q128" s="220"/>
      <c r="R128" s="221">
        <f>R129+R168+R185+R192+R207+R224</f>
        <v>0</v>
      </c>
      <c r="S128" s="220"/>
      <c r="T128" s="222">
        <f>T129+T168+T185+T192+T207+T224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181</v>
      </c>
      <c r="AT128" s="224" t="s">
        <v>73</v>
      </c>
      <c r="AU128" s="224" t="s">
        <v>12</v>
      </c>
      <c r="AY128" s="223" t="s">
        <v>164</v>
      </c>
      <c r="BK128" s="225">
        <f>BK129+BK168+BK185+BK192+BK207+BK224</f>
        <v>0</v>
      </c>
    </row>
    <row r="129" s="12" customFormat="1" ht="22.8" customHeight="1">
      <c r="A129" s="12"/>
      <c r="B129" s="212"/>
      <c r="C129" s="213"/>
      <c r="D129" s="214" t="s">
        <v>73</v>
      </c>
      <c r="E129" s="226" t="s">
        <v>2119</v>
      </c>
      <c r="F129" s="226" t="s">
        <v>2668</v>
      </c>
      <c r="G129" s="213"/>
      <c r="H129" s="213"/>
      <c r="I129" s="216"/>
      <c r="J129" s="227">
        <f>BK129</f>
        <v>0</v>
      </c>
      <c r="K129" s="213"/>
      <c r="L129" s="218"/>
      <c r="M129" s="219"/>
      <c r="N129" s="220"/>
      <c r="O129" s="220"/>
      <c r="P129" s="221">
        <f>SUM(P130:P167)</f>
        <v>0</v>
      </c>
      <c r="Q129" s="220"/>
      <c r="R129" s="221">
        <f>SUM(R130:R167)</f>
        <v>0</v>
      </c>
      <c r="S129" s="220"/>
      <c r="T129" s="222">
        <f>SUM(T130:T167)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81</v>
      </c>
      <c r="AT129" s="224" t="s">
        <v>73</v>
      </c>
      <c r="AU129" s="224" t="s">
        <v>81</v>
      </c>
      <c r="AY129" s="223" t="s">
        <v>164</v>
      </c>
      <c r="BK129" s="225">
        <f>SUM(BK130:BK167)</f>
        <v>0</v>
      </c>
    </row>
    <row r="130" s="2" customFormat="1" ht="16.5" customHeight="1">
      <c r="A130" s="39"/>
      <c r="B130" s="40"/>
      <c r="C130" s="228" t="s">
        <v>81</v>
      </c>
      <c r="D130" s="228" t="s">
        <v>166</v>
      </c>
      <c r="E130" s="229" t="s">
        <v>2121</v>
      </c>
      <c r="F130" s="230" t="s">
        <v>2669</v>
      </c>
      <c r="G130" s="231" t="s">
        <v>2670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663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663</v>
      </c>
      <c r="BM130" s="240" t="s">
        <v>83</v>
      </c>
    </row>
    <row r="131" s="2" customFormat="1">
      <c r="A131" s="39"/>
      <c r="B131" s="40"/>
      <c r="C131" s="41"/>
      <c r="D131" s="244" t="s">
        <v>563</v>
      </c>
      <c r="E131" s="41"/>
      <c r="F131" s="313" t="s">
        <v>2671</v>
      </c>
      <c r="G131" s="41"/>
      <c r="H131" s="41"/>
      <c r="I131" s="298"/>
      <c r="J131" s="41"/>
      <c r="K131" s="41"/>
      <c r="L131" s="45"/>
      <c r="M131" s="299"/>
      <c r="N131" s="300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563</v>
      </c>
      <c r="AU131" s="18" t="s">
        <v>83</v>
      </c>
    </row>
    <row r="132" s="2" customFormat="1" ht="16.5" customHeight="1">
      <c r="A132" s="39"/>
      <c r="B132" s="40"/>
      <c r="C132" s="228" t="s">
        <v>83</v>
      </c>
      <c r="D132" s="228" t="s">
        <v>166</v>
      </c>
      <c r="E132" s="229" t="s">
        <v>2123</v>
      </c>
      <c r="F132" s="230" t="s">
        <v>2672</v>
      </c>
      <c r="G132" s="231" t="s">
        <v>1947</v>
      </c>
      <c r="H132" s="232">
        <v>1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663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663</v>
      </c>
      <c r="BM132" s="240" t="s">
        <v>170</v>
      </c>
    </row>
    <row r="133" s="2" customFormat="1">
      <c r="A133" s="39"/>
      <c r="B133" s="40"/>
      <c r="C133" s="41"/>
      <c r="D133" s="244" t="s">
        <v>563</v>
      </c>
      <c r="E133" s="41"/>
      <c r="F133" s="297" t="s">
        <v>2673</v>
      </c>
      <c r="G133" s="41"/>
      <c r="H133" s="41"/>
      <c r="I133" s="298"/>
      <c r="J133" s="41"/>
      <c r="K133" s="41"/>
      <c r="L133" s="45"/>
      <c r="M133" s="299"/>
      <c r="N133" s="300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563</v>
      </c>
      <c r="AU133" s="18" t="s">
        <v>83</v>
      </c>
    </row>
    <row r="134" s="2" customFormat="1" ht="16.5" customHeight="1">
      <c r="A134" s="39"/>
      <c r="B134" s="40"/>
      <c r="C134" s="228" t="s">
        <v>181</v>
      </c>
      <c r="D134" s="228" t="s">
        <v>166</v>
      </c>
      <c r="E134" s="229" t="s">
        <v>2125</v>
      </c>
      <c r="F134" s="230" t="s">
        <v>2674</v>
      </c>
      <c r="G134" s="231" t="s">
        <v>1947</v>
      </c>
      <c r="H134" s="232">
        <v>2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663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663</v>
      </c>
      <c r="BM134" s="240" t="s">
        <v>201</v>
      </c>
    </row>
    <row r="135" s="2" customFormat="1">
      <c r="A135" s="39"/>
      <c r="B135" s="40"/>
      <c r="C135" s="41"/>
      <c r="D135" s="244" t="s">
        <v>563</v>
      </c>
      <c r="E135" s="41"/>
      <c r="F135" s="297" t="s">
        <v>2675</v>
      </c>
      <c r="G135" s="41"/>
      <c r="H135" s="41"/>
      <c r="I135" s="298"/>
      <c r="J135" s="41"/>
      <c r="K135" s="41"/>
      <c r="L135" s="45"/>
      <c r="M135" s="299"/>
      <c r="N135" s="300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563</v>
      </c>
      <c r="AU135" s="18" t="s">
        <v>83</v>
      </c>
    </row>
    <row r="136" s="2" customFormat="1" ht="16.5" customHeight="1">
      <c r="A136" s="39"/>
      <c r="B136" s="40"/>
      <c r="C136" s="228" t="s">
        <v>170</v>
      </c>
      <c r="D136" s="228" t="s">
        <v>166</v>
      </c>
      <c r="E136" s="229" t="s">
        <v>2127</v>
      </c>
      <c r="F136" s="230" t="s">
        <v>2676</v>
      </c>
      <c r="G136" s="231" t="s">
        <v>1947</v>
      </c>
      <c r="H136" s="232">
        <v>1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663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663</v>
      </c>
      <c r="BM136" s="240" t="s">
        <v>222</v>
      </c>
    </row>
    <row r="137" s="2" customFormat="1">
      <c r="A137" s="39"/>
      <c r="B137" s="40"/>
      <c r="C137" s="41"/>
      <c r="D137" s="244" t="s">
        <v>563</v>
      </c>
      <c r="E137" s="41"/>
      <c r="F137" s="297" t="s">
        <v>2677</v>
      </c>
      <c r="G137" s="41"/>
      <c r="H137" s="41"/>
      <c r="I137" s="298"/>
      <c r="J137" s="41"/>
      <c r="K137" s="41"/>
      <c r="L137" s="45"/>
      <c r="M137" s="299"/>
      <c r="N137" s="300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563</v>
      </c>
      <c r="AU137" s="18" t="s">
        <v>83</v>
      </c>
    </row>
    <row r="138" s="2" customFormat="1" ht="16.5" customHeight="1">
      <c r="A138" s="39"/>
      <c r="B138" s="40"/>
      <c r="C138" s="228" t="s">
        <v>194</v>
      </c>
      <c r="D138" s="228" t="s">
        <v>166</v>
      </c>
      <c r="E138" s="229" t="s">
        <v>2130</v>
      </c>
      <c r="F138" s="230" t="s">
        <v>2678</v>
      </c>
      <c r="G138" s="231" t="s">
        <v>2670</v>
      </c>
      <c r="H138" s="232">
        <v>1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663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663</v>
      </c>
      <c r="BM138" s="240" t="s">
        <v>237</v>
      </c>
    </row>
    <row r="139" s="2" customFormat="1">
      <c r="A139" s="39"/>
      <c r="B139" s="40"/>
      <c r="C139" s="41"/>
      <c r="D139" s="244" t="s">
        <v>563</v>
      </c>
      <c r="E139" s="41"/>
      <c r="F139" s="297" t="s">
        <v>2679</v>
      </c>
      <c r="G139" s="41"/>
      <c r="H139" s="41"/>
      <c r="I139" s="298"/>
      <c r="J139" s="41"/>
      <c r="K139" s="41"/>
      <c r="L139" s="45"/>
      <c r="M139" s="299"/>
      <c r="N139" s="300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563</v>
      </c>
      <c r="AU139" s="18" t="s">
        <v>83</v>
      </c>
    </row>
    <row r="140" s="2" customFormat="1" ht="16.5" customHeight="1">
      <c r="A140" s="39"/>
      <c r="B140" s="40"/>
      <c r="C140" s="228" t="s">
        <v>201</v>
      </c>
      <c r="D140" s="228" t="s">
        <v>166</v>
      </c>
      <c r="E140" s="229" t="s">
        <v>2132</v>
      </c>
      <c r="F140" s="230" t="s">
        <v>2680</v>
      </c>
      <c r="G140" s="231" t="s">
        <v>2670</v>
      </c>
      <c r="H140" s="232">
        <v>1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663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663</v>
      </c>
      <c r="BM140" s="240" t="s">
        <v>8</v>
      </c>
    </row>
    <row r="141" s="2" customFormat="1">
      <c r="A141" s="39"/>
      <c r="B141" s="40"/>
      <c r="C141" s="41"/>
      <c r="D141" s="244" t="s">
        <v>563</v>
      </c>
      <c r="E141" s="41"/>
      <c r="F141" s="297" t="s">
        <v>2679</v>
      </c>
      <c r="G141" s="41"/>
      <c r="H141" s="41"/>
      <c r="I141" s="298"/>
      <c r="J141" s="41"/>
      <c r="K141" s="41"/>
      <c r="L141" s="45"/>
      <c r="M141" s="299"/>
      <c r="N141" s="300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563</v>
      </c>
      <c r="AU141" s="18" t="s">
        <v>83</v>
      </c>
    </row>
    <row r="142" s="2" customFormat="1" ht="16.5" customHeight="1">
      <c r="A142" s="39"/>
      <c r="B142" s="40"/>
      <c r="C142" s="228" t="s">
        <v>216</v>
      </c>
      <c r="D142" s="228" t="s">
        <v>166</v>
      </c>
      <c r="E142" s="229" t="s">
        <v>2134</v>
      </c>
      <c r="F142" s="230" t="s">
        <v>2681</v>
      </c>
      <c r="G142" s="231" t="s">
        <v>2670</v>
      </c>
      <c r="H142" s="232">
        <v>1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663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663</v>
      </c>
      <c r="BM142" s="240" t="s">
        <v>266</v>
      </c>
    </row>
    <row r="143" s="2" customFormat="1">
      <c r="A143" s="39"/>
      <c r="B143" s="40"/>
      <c r="C143" s="41"/>
      <c r="D143" s="244" t="s">
        <v>563</v>
      </c>
      <c r="E143" s="41"/>
      <c r="F143" s="297" t="s">
        <v>2682</v>
      </c>
      <c r="G143" s="41"/>
      <c r="H143" s="41"/>
      <c r="I143" s="298"/>
      <c r="J143" s="41"/>
      <c r="K143" s="41"/>
      <c r="L143" s="45"/>
      <c r="M143" s="299"/>
      <c r="N143" s="300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563</v>
      </c>
      <c r="AU143" s="18" t="s">
        <v>83</v>
      </c>
    </row>
    <row r="144" s="2" customFormat="1" ht="16.5" customHeight="1">
      <c r="A144" s="39"/>
      <c r="B144" s="40"/>
      <c r="C144" s="228" t="s">
        <v>222</v>
      </c>
      <c r="D144" s="228" t="s">
        <v>166</v>
      </c>
      <c r="E144" s="229" t="s">
        <v>2136</v>
      </c>
      <c r="F144" s="230" t="s">
        <v>2683</v>
      </c>
      <c r="G144" s="231" t="s">
        <v>2670</v>
      </c>
      <c r="H144" s="232">
        <v>1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663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663</v>
      </c>
      <c r="BM144" s="240" t="s">
        <v>342</v>
      </c>
    </row>
    <row r="145" s="2" customFormat="1">
      <c r="A145" s="39"/>
      <c r="B145" s="40"/>
      <c r="C145" s="41"/>
      <c r="D145" s="244" t="s">
        <v>563</v>
      </c>
      <c r="E145" s="41"/>
      <c r="F145" s="297" t="s">
        <v>2682</v>
      </c>
      <c r="G145" s="41"/>
      <c r="H145" s="41"/>
      <c r="I145" s="298"/>
      <c r="J145" s="41"/>
      <c r="K145" s="41"/>
      <c r="L145" s="45"/>
      <c r="M145" s="299"/>
      <c r="N145" s="300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563</v>
      </c>
      <c r="AU145" s="18" t="s">
        <v>83</v>
      </c>
    </row>
    <row r="146" s="2" customFormat="1" ht="16.5" customHeight="1">
      <c r="A146" s="39"/>
      <c r="B146" s="40"/>
      <c r="C146" s="228" t="s">
        <v>230</v>
      </c>
      <c r="D146" s="228" t="s">
        <v>166</v>
      </c>
      <c r="E146" s="229" t="s">
        <v>2138</v>
      </c>
      <c r="F146" s="230" t="s">
        <v>2684</v>
      </c>
      <c r="G146" s="231" t="s">
        <v>2670</v>
      </c>
      <c r="H146" s="232">
        <v>1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663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663</v>
      </c>
      <c r="BM146" s="240" t="s">
        <v>354</v>
      </c>
    </row>
    <row r="147" s="2" customFormat="1">
      <c r="A147" s="39"/>
      <c r="B147" s="40"/>
      <c r="C147" s="41"/>
      <c r="D147" s="244" t="s">
        <v>563</v>
      </c>
      <c r="E147" s="41"/>
      <c r="F147" s="297" t="s">
        <v>2682</v>
      </c>
      <c r="G147" s="41"/>
      <c r="H147" s="41"/>
      <c r="I147" s="298"/>
      <c r="J147" s="41"/>
      <c r="K147" s="41"/>
      <c r="L147" s="45"/>
      <c r="M147" s="299"/>
      <c r="N147" s="300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563</v>
      </c>
      <c r="AU147" s="18" t="s">
        <v>83</v>
      </c>
    </row>
    <row r="148" s="2" customFormat="1" ht="16.5" customHeight="1">
      <c r="A148" s="39"/>
      <c r="B148" s="40"/>
      <c r="C148" s="228" t="s">
        <v>237</v>
      </c>
      <c r="D148" s="228" t="s">
        <v>166</v>
      </c>
      <c r="E148" s="229" t="s">
        <v>237</v>
      </c>
      <c r="F148" s="230" t="s">
        <v>2685</v>
      </c>
      <c r="G148" s="231" t="s">
        <v>2670</v>
      </c>
      <c r="H148" s="232">
        <v>1</v>
      </c>
      <c r="I148" s="233"/>
      <c r="J148" s="234">
        <f>ROUND(I148*H148,2)</f>
        <v>0</v>
      </c>
      <c r="K148" s="235"/>
      <c r="L148" s="45"/>
      <c r="M148" s="236" t="s">
        <v>1</v>
      </c>
      <c r="N148" s="237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663</v>
      </c>
      <c r="AT148" s="240" t="s">
        <v>166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663</v>
      </c>
      <c r="BM148" s="240" t="s">
        <v>265</v>
      </c>
    </row>
    <row r="149" s="2" customFormat="1">
      <c r="A149" s="39"/>
      <c r="B149" s="40"/>
      <c r="C149" s="41"/>
      <c r="D149" s="244" t="s">
        <v>563</v>
      </c>
      <c r="E149" s="41"/>
      <c r="F149" s="297" t="s">
        <v>2686</v>
      </c>
      <c r="G149" s="41"/>
      <c r="H149" s="41"/>
      <c r="I149" s="298"/>
      <c r="J149" s="41"/>
      <c r="K149" s="41"/>
      <c r="L149" s="45"/>
      <c r="M149" s="299"/>
      <c r="N149" s="300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563</v>
      </c>
      <c r="AU149" s="18" t="s">
        <v>83</v>
      </c>
    </row>
    <row r="150" s="2" customFormat="1" ht="16.5" customHeight="1">
      <c r="A150" s="39"/>
      <c r="B150" s="40"/>
      <c r="C150" s="228" t="s">
        <v>247</v>
      </c>
      <c r="D150" s="228" t="s">
        <v>166</v>
      </c>
      <c r="E150" s="229" t="s">
        <v>247</v>
      </c>
      <c r="F150" s="230" t="s">
        <v>2687</v>
      </c>
      <c r="G150" s="231" t="s">
        <v>2670</v>
      </c>
      <c r="H150" s="232">
        <v>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663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663</v>
      </c>
      <c r="BM150" s="240" t="s">
        <v>379</v>
      </c>
    </row>
    <row r="151" s="2" customFormat="1">
      <c r="A151" s="39"/>
      <c r="B151" s="40"/>
      <c r="C151" s="41"/>
      <c r="D151" s="244" t="s">
        <v>563</v>
      </c>
      <c r="E151" s="41"/>
      <c r="F151" s="297" t="s">
        <v>2688</v>
      </c>
      <c r="G151" s="41"/>
      <c r="H151" s="41"/>
      <c r="I151" s="298"/>
      <c r="J151" s="41"/>
      <c r="K151" s="41"/>
      <c r="L151" s="45"/>
      <c r="M151" s="299"/>
      <c r="N151" s="300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563</v>
      </c>
      <c r="AU151" s="18" t="s">
        <v>83</v>
      </c>
    </row>
    <row r="152" s="2" customFormat="1" ht="16.5" customHeight="1">
      <c r="A152" s="39"/>
      <c r="B152" s="40"/>
      <c r="C152" s="228" t="s">
        <v>8</v>
      </c>
      <c r="D152" s="228" t="s">
        <v>166</v>
      </c>
      <c r="E152" s="229" t="s">
        <v>8</v>
      </c>
      <c r="F152" s="230" t="s">
        <v>2689</v>
      </c>
      <c r="G152" s="231" t="s">
        <v>2670</v>
      </c>
      <c r="H152" s="232">
        <v>1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663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663</v>
      </c>
      <c r="BM152" s="240" t="s">
        <v>387</v>
      </c>
    </row>
    <row r="153" s="2" customFormat="1">
      <c r="A153" s="39"/>
      <c r="B153" s="40"/>
      <c r="C153" s="41"/>
      <c r="D153" s="244" t="s">
        <v>563</v>
      </c>
      <c r="E153" s="41"/>
      <c r="F153" s="297" t="s">
        <v>2690</v>
      </c>
      <c r="G153" s="41"/>
      <c r="H153" s="41"/>
      <c r="I153" s="298"/>
      <c r="J153" s="41"/>
      <c r="K153" s="41"/>
      <c r="L153" s="45"/>
      <c r="M153" s="299"/>
      <c r="N153" s="300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563</v>
      </c>
      <c r="AU153" s="18" t="s">
        <v>83</v>
      </c>
    </row>
    <row r="154" s="2" customFormat="1" ht="16.5" customHeight="1">
      <c r="A154" s="39"/>
      <c r="B154" s="40"/>
      <c r="C154" s="228" t="s">
        <v>260</v>
      </c>
      <c r="D154" s="228" t="s">
        <v>166</v>
      </c>
      <c r="E154" s="229" t="s">
        <v>260</v>
      </c>
      <c r="F154" s="230" t="s">
        <v>2691</v>
      </c>
      <c r="G154" s="231" t="s">
        <v>2670</v>
      </c>
      <c r="H154" s="232">
        <v>1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663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663</v>
      </c>
      <c r="BM154" s="240" t="s">
        <v>399</v>
      </c>
    </row>
    <row r="155" s="2" customFormat="1">
      <c r="A155" s="39"/>
      <c r="B155" s="40"/>
      <c r="C155" s="41"/>
      <c r="D155" s="244" t="s">
        <v>563</v>
      </c>
      <c r="E155" s="41"/>
      <c r="F155" s="297" t="s">
        <v>2690</v>
      </c>
      <c r="G155" s="41"/>
      <c r="H155" s="41"/>
      <c r="I155" s="298"/>
      <c r="J155" s="41"/>
      <c r="K155" s="41"/>
      <c r="L155" s="45"/>
      <c r="M155" s="299"/>
      <c r="N155" s="300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563</v>
      </c>
      <c r="AU155" s="18" t="s">
        <v>83</v>
      </c>
    </row>
    <row r="156" s="2" customFormat="1" ht="16.5" customHeight="1">
      <c r="A156" s="39"/>
      <c r="B156" s="40"/>
      <c r="C156" s="228" t="s">
        <v>266</v>
      </c>
      <c r="D156" s="228" t="s">
        <v>166</v>
      </c>
      <c r="E156" s="229" t="s">
        <v>266</v>
      </c>
      <c r="F156" s="230" t="s">
        <v>2692</v>
      </c>
      <c r="G156" s="231" t="s">
        <v>2670</v>
      </c>
      <c r="H156" s="232">
        <v>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663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663</v>
      </c>
      <c r="BM156" s="240" t="s">
        <v>421</v>
      </c>
    </row>
    <row r="157" s="2" customFormat="1">
      <c r="A157" s="39"/>
      <c r="B157" s="40"/>
      <c r="C157" s="41"/>
      <c r="D157" s="244" t="s">
        <v>563</v>
      </c>
      <c r="E157" s="41"/>
      <c r="F157" s="297" t="s">
        <v>2693</v>
      </c>
      <c r="G157" s="41"/>
      <c r="H157" s="41"/>
      <c r="I157" s="298"/>
      <c r="J157" s="41"/>
      <c r="K157" s="41"/>
      <c r="L157" s="45"/>
      <c r="M157" s="299"/>
      <c r="N157" s="300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563</v>
      </c>
      <c r="AU157" s="18" t="s">
        <v>83</v>
      </c>
    </row>
    <row r="158" s="2" customFormat="1" ht="16.5" customHeight="1">
      <c r="A158" s="39"/>
      <c r="B158" s="40"/>
      <c r="C158" s="228" t="s">
        <v>291</v>
      </c>
      <c r="D158" s="228" t="s">
        <v>166</v>
      </c>
      <c r="E158" s="229" t="s">
        <v>291</v>
      </c>
      <c r="F158" s="230" t="s">
        <v>2694</v>
      </c>
      <c r="G158" s="231" t="s">
        <v>2670</v>
      </c>
      <c r="H158" s="232">
        <v>1</v>
      </c>
      <c r="I158" s="233"/>
      <c r="J158" s="234">
        <f>ROUND(I158*H158,2)</f>
        <v>0</v>
      </c>
      <c r="K158" s="235"/>
      <c r="L158" s="45"/>
      <c r="M158" s="236" t="s">
        <v>1</v>
      </c>
      <c r="N158" s="237" t="s">
        <v>39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663</v>
      </c>
      <c r="AT158" s="240" t="s">
        <v>166</v>
      </c>
      <c r="AU158" s="240" t="s">
        <v>83</v>
      </c>
      <c r="AY158" s="18" t="s">
        <v>164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81</v>
      </c>
      <c r="BK158" s="241">
        <f>ROUND(I158*H158,2)</f>
        <v>0</v>
      </c>
      <c r="BL158" s="18" t="s">
        <v>663</v>
      </c>
      <c r="BM158" s="240" t="s">
        <v>431</v>
      </c>
    </row>
    <row r="159" s="2" customFormat="1">
      <c r="A159" s="39"/>
      <c r="B159" s="40"/>
      <c r="C159" s="41"/>
      <c r="D159" s="244" t="s">
        <v>563</v>
      </c>
      <c r="E159" s="41"/>
      <c r="F159" s="297" t="s">
        <v>2695</v>
      </c>
      <c r="G159" s="41"/>
      <c r="H159" s="41"/>
      <c r="I159" s="298"/>
      <c r="J159" s="41"/>
      <c r="K159" s="41"/>
      <c r="L159" s="45"/>
      <c r="M159" s="299"/>
      <c r="N159" s="300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563</v>
      </c>
      <c r="AU159" s="18" t="s">
        <v>83</v>
      </c>
    </row>
    <row r="160" s="2" customFormat="1" ht="16.5" customHeight="1">
      <c r="A160" s="39"/>
      <c r="B160" s="40"/>
      <c r="C160" s="228" t="s">
        <v>342</v>
      </c>
      <c r="D160" s="228" t="s">
        <v>166</v>
      </c>
      <c r="E160" s="229" t="s">
        <v>342</v>
      </c>
      <c r="F160" s="230" t="s">
        <v>2696</v>
      </c>
      <c r="G160" s="231" t="s">
        <v>2670</v>
      </c>
      <c r="H160" s="232">
        <v>1</v>
      </c>
      <c r="I160" s="233"/>
      <c r="J160" s="234">
        <f>ROUND(I160*H160,2)</f>
        <v>0</v>
      </c>
      <c r="K160" s="235"/>
      <c r="L160" s="45"/>
      <c r="M160" s="236" t="s">
        <v>1</v>
      </c>
      <c r="N160" s="237" t="s">
        <v>39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663</v>
      </c>
      <c r="AT160" s="240" t="s">
        <v>166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663</v>
      </c>
      <c r="BM160" s="240" t="s">
        <v>439</v>
      </c>
    </row>
    <row r="161" s="2" customFormat="1">
      <c r="A161" s="39"/>
      <c r="B161" s="40"/>
      <c r="C161" s="41"/>
      <c r="D161" s="244" t="s">
        <v>563</v>
      </c>
      <c r="E161" s="41"/>
      <c r="F161" s="297" t="s">
        <v>2697</v>
      </c>
      <c r="G161" s="41"/>
      <c r="H161" s="41"/>
      <c r="I161" s="298"/>
      <c r="J161" s="41"/>
      <c r="K161" s="41"/>
      <c r="L161" s="45"/>
      <c r="M161" s="299"/>
      <c r="N161" s="300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563</v>
      </c>
      <c r="AU161" s="18" t="s">
        <v>83</v>
      </c>
    </row>
    <row r="162" s="2" customFormat="1" ht="16.5" customHeight="1">
      <c r="A162" s="39"/>
      <c r="B162" s="40"/>
      <c r="C162" s="228" t="s">
        <v>348</v>
      </c>
      <c r="D162" s="228" t="s">
        <v>166</v>
      </c>
      <c r="E162" s="229" t="s">
        <v>348</v>
      </c>
      <c r="F162" s="230" t="s">
        <v>2698</v>
      </c>
      <c r="G162" s="231" t="s">
        <v>2670</v>
      </c>
      <c r="H162" s="232">
        <v>1</v>
      </c>
      <c r="I162" s="233"/>
      <c r="J162" s="234">
        <f>ROUND(I162*H162,2)</f>
        <v>0</v>
      </c>
      <c r="K162" s="235"/>
      <c r="L162" s="45"/>
      <c r="M162" s="236" t="s">
        <v>1</v>
      </c>
      <c r="N162" s="237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663</v>
      </c>
      <c r="AT162" s="240" t="s">
        <v>166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663</v>
      </c>
      <c r="BM162" s="240" t="s">
        <v>449</v>
      </c>
    </row>
    <row r="163" s="2" customFormat="1">
      <c r="A163" s="39"/>
      <c r="B163" s="40"/>
      <c r="C163" s="41"/>
      <c r="D163" s="244" t="s">
        <v>563</v>
      </c>
      <c r="E163" s="41"/>
      <c r="F163" s="297" t="s">
        <v>2699</v>
      </c>
      <c r="G163" s="41"/>
      <c r="H163" s="41"/>
      <c r="I163" s="298"/>
      <c r="J163" s="41"/>
      <c r="K163" s="41"/>
      <c r="L163" s="45"/>
      <c r="M163" s="299"/>
      <c r="N163" s="300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563</v>
      </c>
      <c r="AU163" s="18" t="s">
        <v>83</v>
      </c>
    </row>
    <row r="164" s="2" customFormat="1" ht="24.15" customHeight="1">
      <c r="A164" s="39"/>
      <c r="B164" s="40"/>
      <c r="C164" s="228" t="s">
        <v>354</v>
      </c>
      <c r="D164" s="228" t="s">
        <v>166</v>
      </c>
      <c r="E164" s="229" t="s">
        <v>354</v>
      </c>
      <c r="F164" s="230" t="s">
        <v>2700</v>
      </c>
      <c r="G164" s="231" t="s">
        <v>2670</v>
      </c>
      <c r="H164" s="232">
        <v>1</v>
      </c>
      <c r="I164" s="233"/>
      <c r="J164" s="234">
        <f>ROUND(I164*H164,2)</f>
        <v>0</v>
      </c>
      <c r="K164" s="235"/>
      <c r="L164" s="45"/>
      <c r="M164" s="236" t="s">
        <v>1</v>
      </c>
      <c r="N164" s="237" t="s">
        <v>39</v>
      </c>
      <c r="O164" s="92"/>
      <c r="P164" s="238">
        <f>O164*H164</f>
        <v>0</v>
      </c>
      <c r="Q164" s="238">
        <v>0</v>
      </c>
      <c r="R164" s="238">
        <f>Q164*H164</f>
        <v>0</v>
      </c>
      <c r="S164" s="238">
        <v>0</v>
      </c>
      <c r="T164" s="23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40" t="s">
        <v>663</v>
      </c>
      <c r="AT164" s="240" t="s">
        <v>166</v>
      </c>
      <c r="AU164" s="240" t="s">
        <v>83</v>
      </c>
      <c r="AY164" s="18" t="s">
        <v>164</v>
      </c>
      <c r="BE164" s="241">
        <f>IF(N164="základní",J164,0)</f>
        <v>0</v>
      </c>
      <c r="BF164" s="241">
        <f>IF(N164="snížená",J164,0)</f>
        <v>0</v>
      </c>
      <c r="BG164" s="241">
        <f>IF(N164="zákl. přenesená",J164,0)</f>
        <v>0</v>
      </c>
      <c r="BH164" s="241">
        <f>IF(N164="sníž. přenesená",J164,0)</f>
        <v>0</v>
      </c>
      <c r="BI164" s="241">
        <f>IF(N164="nulová",J164,0)</f>
        <v>0</v>
      </c>
      <c r="BJ164" s="18" t="s">
        <v>81</v>
      </c>
      <c r="BK164" s="241">
        <f>ROUND(I164*H164,2)</f>
        <v>0</v>
      </c>
      <c r="BL164" s="18" t="s">
        <v>663</v>
      </c>
      <c r="BM164" s="240" t="s">
        <v>487</v>
      </c>
    </row>
    <row r="165" s="2" customFormat="1">
      <c r="A165" s="39"/>
      <c r="B165" s="40"/>
      <c r="C165" s="41"/>
      <c r="D165" s="244" t="s">
        <v>563</v>
      </c>
      <c r="E165" s="41"/>
      <c r="F165" s="297" t="s">
        <v>2701</v>
      </c>
      <c r="G165" s="41"/>
      <c r="H165" s="41"/>
      <c r="I165" s="298"/>
      <c r="J165" s="41"/>
      <c r="K165" s="41"/>
      <c r="L165" s="45"/>
      <c r="M165" s="299"/>
      <c r="N165" s="300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563</v>
      </c>
      <c r="AU165" s="18" t="s">
        <v>83</v>
      </c>
    </row>
    <row r="166" s="2" customFormat="1" ht="16.5" customHeight="1">
      <c r="A166" s="39"/>
      <c r="B166" s="40"/>
      <c r="C166" s="228" t="s">
        <v>360</v>
      </c>
      <c r="D166" s="228" t="s">
        <v>166</v>
      </c>
      <c r="E166" s="229" t="s">
        <v>360</v>
      </c>
      <c r="F166" s="230" t="s">
        <v>2702</v>
      </c>
      <c r="G166" s="231" t="s">
        <v>2670</v>
      </c>
      <c r="H166" s="232">
        <v>1</v>
      </c>
      <c r="I166" s="233"/>
      <c r="J166" s="234">
        <f>ROUND(I166*H166,2)</f>
        <v>0</v>
      </c>
      <c r="K166" s="235"/>
      <c r="L166" s="45"/>
      <c r="M166" s="236" t="s">
        <v>1</v>
      </c>
      <c r="N166" s="237" t="s">
        <v>39</v>
      </c>
      <c r="O166" s="92"/>
      <c r="P166" s="238">
        <f>O166*H166</f>
        <v>0</v>
      </c>
      <c r="Q166" s="238">
        <v>0</v>
      </c>
      <c r="R166" s="238">
        <f>Q166*H166</f>
        <v>0</v>
      </c>
      <c r="S166" s="238">
        <v>0</v>
      </c>
      <c r="T166" s="23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40" t="s">
        <v>663</v>
      </c>
      <c r="AT166" s="240" t="s">
        <v>166</v>
      </c>
      <c r="AU166" s="240" t="s">
        <v>83</v>
      </c>
      <c r="AY166" s="18" t="s">
        <v>164</v>
      </c>
      <c r="BE166" s="241">
        <f>IF(N166="základní",J166,0)</f>
        <v>0</v>
      </c>
      <c r="BF166" s="241">
        <f>IF(N166="snížená",J166,0)</f>
        <v>0</v>
      </c>
      <c r="BG166" s="241">
        <f>IF(N166="zákl. přenesená",J166,0)</f>
        <v>0</v>
      </c>
      <c r="BH166" s="241">
        <f>IF(N166="sníž. přenesená",J166,0)</f>
        <v>0</v>
      </c>
      <c r="BI166" s="241">
        <f>IF(N166="nulová",J166,0)</f>
        <v>0</v>
      </c>
      <c r="BJ166" s="18" t="s">
        <v>81</v>
      </c>
      <c r="BK166" s="241">
        <f>ROUND(I166*H166,2)</f>
        <v>0</v>
      </c>
      <c r="BL166" s="18" t="s">
        <v>663</v>
      </c>
      <c r="BM166" s="240" t="s">
        <v>507</v>
      </c>
    </row>
    <row r="167" s="2" customFormat="1">
      <c r="A167" s="39"/>
      <c r="B167" s="40"/>
      <c r="C167" s="41"/>
      <c r="D167" s="244" t="s">
        <v>563</v>
      </c>
      <c r="E167" s="41"/>
      <c r="F167" s="297" t="s">
        <v>2703</v>
      </c>
      <c r="G167" s="41"/>
      <c r="H167" s="41"/>
      <c r="I167" s="298"/>
      <c r="J167" s="41"/>
      <c r="K167" s="41"/>
      <c r="L167" s="45"/>
      <c r="M167" s="299"/>
      <c r="N167" s="300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563</v>
      </c>
      <c r="AU167" s="18" t="s">
        <v>83</v>
      </c>
    </row>
    <row r="168" s="12" customFormat="1" ht="22.8" customHeight="1">
      <c r="A168" s="12"/>
      <c r="B168" s="212"/>
      <c r="C168" s="213"/>
      <c r="D168" s="214" t="s">
        <v>73</v>
      </c>
      <c r="E168" s="226" t="s">
        <v>2143</v>
      </c>
      <c r="F168" s="226" t="s">
        <v>2704</v>
      </c>
      <c r="G168" s="213"/>
      <c r="H168" s="213"/>
      <c r="I168" s="216"/>
      <c r="J168" s="227">
        <f>BK168</f>
        <v>0</v>
      </c>
      <c r="K168" s="213"/>
      <c r="L168" s="218"/>
      <c r="M168" s="219"/>
      <c r="N168" s="220"/>
      <c r="O168" s="220"/>
      <c r="P168" s="221">
        <f>SUM(P169:P184)</f>
        <v>0</v>
      </c>
      <c r="Q168" s="220"/>
      <c r="R168" s="221">
        <f>SUM(R169:R184)</f>
        <v>0</v>
      </c>
      <c r="S168" s="220"/>
      <c r="T168" s="222">
        <f>SUM(T169:T184)</f>
        <v>0</v>
      </c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R168" s="223" t="s">
        <v>81</v>
      </c>
      <c r="AT168" s="224" t="s">
        <v>73</v>
      </c>
      <c r="AU168" s="224" t="s">
        <v>81</v>
      </c>
      <c r="AY168" s="223" t="s">
        <v>164</v>
      </c>
      <c r="BK168" s="225">
        <f>SUM(BK169:BK184)</f>
        <v>0</v>
      </c>
    </row>
    <row r="169" s="2" customFormat="1" ht="16.5" customHeight="1">
      <c r="A169" s="39"/>
      <c r="B169" s="40"/>
      <c r="C169" s="228" t="s">
        <v>265</v>
      </c>
      <c r="D169" s="228" t="s">
        <v>166</v>
      </c>
      <c r="E169" s="229" t="s">
        <v>265</v>
      </c>
      <c r="F169" s="230" t="s">
        <v>2705</v>
      </c>
      <c r="G169" s="231" t="s">
        <v>240</v>
      </c>
      <c r="H169" s="232">
        <v>40</v>
      </c>
      <c r="I169" s="233"/>
      <c r="J169" s="234">
        <f>ROUND(I169*H169,2)</f>
        <v>0</v>
      </c>
      <c r="K169" s="235"/>
      <c r="L169" s="45"/>
      <c r="M169" s="236" t="s">
        <v>1</v>
      </c>
      <c r="N169" s="237" t="s">
        <v>39</v>
      </c>
      <c r="O169" s="92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40" t="s">
        <v>663</v>
      </c>
      <c r="AT169" s="240" t="s">
        <v>166</v>
      </c>
      <c r="AU169" s="240" t="s">
        <v>83</v>
      </c>
      <c r="AY169" s="18" t="s">
        <v>164</v>
      </c>
      <c r="BE169" s="241">
        <f>IF(N169="základní",J169,0)</f>
        <v>0</v>
      </c>
      <c r="BF169" s="241">
        <f>IF(N169="snížená",J169,0)</f>
        <v>0</v>
      </c>
      <c r="BG169" s="241">
        <f>IF(N169="zákl. přenesená",J169,0)</f>
        <v>0</v>
      </c>
      <c r="BH169" s="241">
        <f>IF(N169="sníž. přenesená",J169,0)</f>
        <v>0</v>
      </c>
      <c r="BI169" s="241">
        <f>IF(N169="nulová",J169,0)</f>
        <v>0</v>
      </c>
      <c r="BJ169" s="18" t="s">
        <v>81</v>
      </c>
      <c r="BK169" s="241">
        <f>ROUND(I169*H169,2)</f>
        <v>0</v>
      </c>
      <c r="BL169" s="18" t="s">
        <v>663</v>
      </c>
      <c r="BM169" s="240" t="s">
        <v>527</v>
      </c>
    </row>
    <row r="170" s="2" customFormat="1">
      <c r="A170" s="39"/>
      <c r="B170" s="40"/>
      <c r="C170" s="41"/>
      <c r="D170" s="244" t="s">
        <v>563</v>
      </c>
      <c r="E170" s="41"/>
      <c r="F170" s="297" t="s">
        <v>2706</v>
      </c>
      <c r="G170" s="41"/>
      <c r="H170" s="41"/>
      <c r="I170" s="298"/>
      <c r="J170" s="41"/>
      <c r="K170" s="41"/>
      <c r="L170" s="45"/>
      <c r="M170" s="299"/>
      <c r="N170" s="300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563</v>
      </c>
      <c r="AU170" s="18" t="s">
        <v>83</v>
      </c>
    </row>
    <row r="171" s="2" customFormat="1" ht="16.5" customHeight="1">
      <c r="A171" s="39"/>
      <c r="B171" s="40"/>
      <c r="C171" s="228" t="s">
        <v>7</v>
      </c>
      <c r="D171" s="228" t="s">
        <v>166</v>
      </c>
      <c r="E171" s="229" t="s">
        <v>7</v>
      </c>
      <c r="F171" s="230" t="s">
        <v>2707</v>
      </c>
      <c r="G171" s="231" t="s">
        <v>240</v>
      </c>
      <c r="H171" s="232">
        <v>115</v>
      </c>
      <c r="I171" s="233"/>
      <c r="J171" s="234">
        <f>ROUND(I171*H171,2)</f>
        <v>0</v>
      </c>
      <c r="K171" s="235"/>
      <c r="L171" s="45"/>
      <c r="M171" s="236" t="s">
        <v>1</v>
      </c>
      <c r="N171" s="237" t="s">
        <v>39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663</v>
      </c>
      <c r="AT171" s="240" t="s">
        <v>166</v>
      </c>
      <c r="AU171" s="240" t="s">
        <v>83</v>
      </c>
      <c r="AY171" s="18" t="s">
        <v>164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81</v>
      </c>
      <c r="BK171" s="241">
        <f>ROUND(I171*H171,2)</f>
        <v>0</v>
      </c>
      <c r="BL171" s="18" t="s">
        <v>663</v>
      </c>
      <c r="BM171" s="240" t="s">
        <v>553</v>
      </c>
    </row>
    <row r="172" s="2" customFormat="1">
      <c r="A172" s="39"/>
      <c r="B172" s="40"/>
      <c r="C172" s="41"/>
      <c r="D172" s="244" t="s">
        <v>563</v>
      </c>
      <c r="E172" s="41"/>
      <c r="F172" s="297" t="s">
        <v>2706</v>
      </c>
      <c r="G172" s="41"/>
      <c r="H172" s="41"/>
      <c r="I172" s="298"/>
      <c r="J172" s="41"/>
      <c r="K172" s="41"/>
      <c r="L172" s="45"/>
      <c r="M172" s="299"/>
      <c r="N172" s="300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563</v>
      </c>
      <c r="AU172" s="18" t="s">
        <v>83</v>
      </c>
    </row>
    <row r="173" s="2" customFormat="1" ht="16.5" customHeight="1">
      <c r="A173" s="39"/>
      <c r="B173" s="40"/>
      <c r="C173" s="228" t="s">
        <v>379</v>
      </c>
      <c r="D173" s="228" t="s">
        <v>166</v>
      </c>
      <c r="E173" s="229" t="s">
        <v>379</v>
      </c>
      <c r="F173" s="230" t="s">
        <v>2708</v>
      </c>
      <c r="G173" s="231" t="s">
        <v>240</v>
      </c>
      <c r="H173" s="232">
        <v>10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</v>
      </c>
      <c r="T173" s="23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663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663</v>
      </c>
      <c r="BM173" s="240" t="s">
        <v>565</v>
      </c>
    </row>
    <row r="174" s="2" customFormat="1">
      <c r="A174" s="39"/>
      <c r="B174" s="40"/>
      <c r="C174" s="41"/>
      <c r="D174" s="244" t="s">
        <v>563</v>
      </c>
      <c r="E174" s="41"/>
      <c r="F174" s="297" t="s">
        <v>2706</v>
      </c>
      <c r="G174" s="41"/>
      <c r="H174" s="41"/>
      <c r="I174" s="298"/>
      <c r="J174" s="41"/>
      <c r="K174" s="41"/>
      <c r="L174" s="45"/>
      <c r="M174" s="299"/>
      <c r="N174" s="300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563</v>
      </c>
      <c r="AU174" s="18" t="s">
        <v>83</v>
      </c>
    </row>
    <row r="175" s="2" customFormat="1" ht="16.5" customHeight="1">
      <c r="A175" s="39"/>
      <c r="B175" s="40"/>
      <c r="C175" s="228" t="s">
        <v>383</v>
      </c>
      <c r="D175" s="228" t="s">
        <v>166</v>
      </c>
      <c r="E175" s="229" t="s">
        <v>383</v>
      </c>
      <c r="F175" s="230" t="s">
        <v>2709</v>
      </c>
      <c r="G175" s="231" t="s">
        <v>240</v>
      </c>
      <c r="H175" s="232">
        <v>20</v>
      </c>
      <c r="I175" s="233"/>
      <c r="J175" s="234">
        <f>ROUND(I175*H175,2)</f>
        <v>0</v>
      </c>
      <c r="K175" s="235"/>
      <c r="L175" s="45"/>
      <c r="M175" s="236" t="s">
        <v>1</v>
      </c>
      <c r="N175" s="237" t="s">
        <v>39</v>
      </c>
      <c r="O175" s="92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663</v>
      </c>
      <c r="AT175" s="240" t="s">
        <v>166</v>
      </c>
      <c r="AU175" s="240" t="s">
        <v>83</v>
      </c>
      <c r="AY175" s="18" t="s">
        <v>164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81</v>
      </c>
      <c r="BK175" s="241">
        <f>ROUND(I175*H175,2)</f>
        <v>0</v>
      </c>
      <c r="BL175" s="18" t="s">
        <v>663</v>
      </c>
      <c r="BM175" s="240" t="s">
        <v>574</v>
      </c>
    </row>
    <row r="176" s="2" customFormat="1">
      <c r="A176" s="39"/>
      <c r="B176" s="40"/>
      <c r="C176" s="41"/>
      <c r="D176" s="244" t="s">
        <v>563</v>
      </c>
      <c r="E176" s="41"/>
      <c r="F176" s="297" t="s">
        <v>2706</v>
      </c>
      <c r="G176" s="41"/>
      <c r="H176" s="41"/>
      <c r="I176" s="298"/>
      <c r="J176" s="41"/>
      <c r="K176" s="41"/>
      <c r="L176" s="45"/>
      <c r="M176" s="299"/>
      <c r="N176" s="300"/>
      <c r="O176" s="92"/>
      <c r="P176" s="92"/>
      <c r="Q176" s="92"/>
      <c r="R176" s="92"/>
      <c r="S176" s="92"/>
      <c r="T176" s="93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563</v>
      </c>
      <c r="AU176" s="18" t="s">
        <v>83</v>
      </c>
    </row>
    <row r="177" s="2" customFormat="1" ht="16.5" customHeight="1">
      <c r="A177" s="39"/>
      <c r="B177" s="40"/>
      <c r="C177" s="228" t="s">
        <v>387</v>
      </c>
      <c r="D177" s="228" t="s">
        <v>166</v>
      </c>
      <c r="E177" s="229" t="s">
        <v>387</v>
      </c>
      <c r="F177" s="230" t="s">
        <v>2710</v>
      </c>
      <c r="G177" s="231" t="s">
        <v>240</v>
      </c>
      <c r="H177" s="232">
        <v>70</v>
      </c>
      <c r="I177" s="233"/>
      <c r="J177" s="234">
        <f>ROUND(I177*H177,2)</f>
        <v>0</v>
      </c>
      <c r="K177" s="235"/>
      <c r="L177" s="45"/>
      <c r="M177" s="236" t="s">
        <v>1</v>
      </c>
      <c r="N177" s="237" t="s">
        <v>39</v>
      </c>
      <c r="O177" s="92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663</v>
      </c>
      <c r="AT177" s="240" t="s">
        <v>166</v>
      </c>
      <c r="AU177" s="240" t="s">
        <v>83</v>
      </c>
      <c r="AY177" s="18" t="s">
        <v>164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81</v>
      </c>
      <c r="BK177" s="241">
        <f>ROUND(I177*H177,2)</f>
        <v>0</v>
      </c>
      <c r="BL177" s="18" t="s">
        <v>663</v>
      </c>
      <c r="BM177" s="240" t="s">
        <v>583</v>
      </c>
    </row>
    <row r="178" s="2" customFormat="1">
      <c r="A178" s="39"/>
      <c r="B178" s="40"/>
      <c r="C178" s="41"/>
      <c r="D178" s="244" t="s">
        <v>563</v>
      </c>
      <c r="E178" s="41"/>
      <c r="F178" s="297" t="s">
        <v>2706</v>
      </c>
      <c r="G178" s="41"/>
      <c r="H178" s="41"/>
      <c r="I178" s="298"/>
      <c r="J178" s="41"/>
      <c r="K178" s="41"/>
      <c r="L178" s="45"/>
      <c r="M178" s="299"/>
      <c r="N178" s="300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563</v>
      </c>
      <c r="AU178" s="18" t="s">
        <v>83</v>
      </c>
    </row>
    <row r="179" s="2" customFormat="1" ht="16.5" customHeight="1">
      <c r="A179" s="39"/>
      <c r="B179" s="40"/>
      <c r="C179" s="228" t="s">
        <v>391</v>
      </c>
      <c r="D179" s="228" t="s">
        <v>166</v>
      </c>
      <c r="E179" s="229" t="s">
        <v>391</v>
      </c>
      <c r="F179" s="230" t="s">
        <v>2711</v>
      </c>
      <c r="G179" s="231" t="s">
        <v>240</v>
      </c>
      <c r="H179" s="232">
        <v>45</v>
      </c>
      <c r="I179" s="233"/>
      <c r="J179" s="234">
        <f>ROUND(I179*H179,2)</f>
        <v>0</v>
      </c>
      <c r="K179" s="235"/>
      <c r="L179" s="45"/>
      <c r="M179" s="236" t="s">
        <v>1</v>
      </c>
      <c r="N179" s="237" t="s">
        <v>39</v>
      </c>
      <c r="O179" s="92"/>
      <c r="P179" s="238">
        <f>O179*H179</f>
        <v>0</v>
      </c>
      <c r="Q179" s="238">
        <v>0</v>
      </c>
      <c r="R179" s="238">
        <f>Q179*H179</f>
        <v>0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663</v>
      </c>
      <c r="AT179" s="240" t="s">
        <v>166</v>
      </c>
      <c r="AU179" s="240" t="s">
        <v>83</v>
      </c>
      <c r="AY179" s="18" t="s">
        <v>164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81</v>
      </c>
      <c r="BK179" s="241">
        <f>ROUND(I179*H179,2)</f>
        <v>0</v>
      </c>
      <c r="BL179" s="18" t="s">
        <v>663</v>
      </c>
      <c r="BM179" s="240" t="s">
        <v>598</v>
      </c>
    </row>
    <row r="180" s="2" customFormat="1">
      <c r="A180" s="39"/>
      <c r="B180" s="40"/>
      <c r="C180" s="41"/>
      <c r="D180" s="244" t="s">
        <v>563</v>
      </c>
      <c r="E180" s="41"/>
      <c r="F180" s="297" t="s">
        <v>2706</v>
      </c>
      <c r="G180" s="41"/>
      <c r="H180" s="41"/>
      <c r="I180" s="298"/>
      <c r="J180" s="41"/>
      <c r="K180" s="41"/>
      <c r="L180" s="45"/>
      <c r="M180" s="299"/>
      <c r="N180" s="300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563</v>
      </c>
      <c r="AU180" s="18" t="s">
        <v>83</v>
      </c>
    </row>
    <row r="181" s="2" customFormat="1" ht="16.5" customHeight="1">
      <c r="A181" s="39"/>
      <c r="B181" s="40"/>
      <c r="C181" s="228" t="s">
        <v>399</v>
      </c>
      <c r="D181" s="228" t="s">
        <v>166</v>
      </c>
      <c r="E181" s="229" t="s">
        <v>399</v>
      </c>
      <c r="F181" s="230" t="s">
        <v>2712</v>
      </c>
      <c r="G181" s="231" t="s">
        <v>2670</v>
      </c>
      <c r="H181" s="232">
        <v>1</v>
      </c>
      <c r="I181" s="233"/>
      <c r="J181" s="234">
        <f>ROUND(I181*H181,2)</f>
        <v>0</v>
      </c>
      <c r="K181" s="235"/>
      <c r="L181" s="45"/>
      <c r="M181" s="236" t="s">
        <v>1</v>
      </c>
      <c r="N181" s="237" t="s">
        <v>39</v>
      </c>
      <c r="O181" s="92"/>
      <c r="P181" s="238">
        <f>O181*H181</f>
        <v>0</v>
      </c>
      <c r="Q181" s="238">
        <v>0</v>
      </c>
      <c r="R181" s="238">
        <f>Q181*H181</f>
        <v>0</v>
      </c>
      <c r="S181" s="238">
        <v>0</v>
      </c>
      <c r="T181" s="23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40" t="s">
        <v>663</v>
      </c>
      <c r="AT181" s="240" t="s">
        <v>166</v>
      </c>
      <c r="AU181" s="240" t="s">
        <v>83</v>
      </c>
      <c r="AY181" s="18" t="s">
        <v>164</v>
      </c>
      <c r="BE181" s="241">
        <f>IF(N181="základní",J181,0)</f>
        <v>0</v>
      </c>
      <c r="BF181" s="241">
        <f>IF(N181="snížená",J181,0)</f>
        <v>0</v>
      </c>
      <c r="BG181" s="241">
        <f>IF(N181="zákl. přenesená",J181,0)</f>
        <v>0</v>
      </c>
      <c r="BH181" s="241">
        <f>IF(N181="sníž. přenesená",J181,0)</f>
        <v>0</v>
      </c>
      <c r="BI181" s="241">
        <f>IF(N181="nulová",J181,0)</f>
        <v>0</v>
      </c>
      <c r="BJ181" s="18" t="s">
        <v>81</v>
      </c>
      <c r="BK181" s="241">
        <f>ROUND(I181*H181,2)</f>
        <v>0</v>
      </c>
      <c r="BL181" s="18" t="s">
        <v>663</v>
      </c>
      <c r="BM181" s="240" t="s">
        <v>610</v>
      </c>
    </row>
    <row r="182" s="2" customFormat="1">
      <c r="A182" s="39"/>
      <c r="B182" s="40"/>
      <c r="C182" s="41"/>
      <c r="D182" s="244" t="s">
        <v>563</v>
      </c>
      <c r="E182" s="41"/>
      <c r="F182" s="297" t="s">
        <v>2713</v>
      </c>
      <c r="G182" s="41"/>
      <c r="H182" s="41"/>
      <c r="I182" s="298"/>
      <c r="J182" s="41"/>
      <c r="K182" s="41"/>
      <c r="L182" s="45"/>
      <c r="M182" s="299"/>
      <c r="N182" s="300"/>
      <c r="O182" s="92"/>
      <c r="P182" s="92"/>
      <c r="Q182" s="92"/>
      <c r="R182" s="92"/>
      <c r="S182" s="92"/>
      <c r="T182" s="93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563</v>
      </c>
      <c r="AU182" s="18" t="s">
        <v>83</v>
      </c>
    </row>
    <row r="183" s="2" customFormat="1" ht="24.15" customHeight="1">
      <c r="A183" s="39"/>
      <c r="B183" s="40"/>
      <c r="C183" s="228" t="s">
        <v>404</v>
      </c>
      <c r="D183" s="228" t="s">
        <v>166</v>
      </c>
      <c r="E183" s="229" t="s">
        <v>404</v>
      </c>
      <c r="F183" s="230" t="s">
        <v>2714</v>
      </c>
      <c r="G183" s="231" t="s">
        <v>2670</v>
      </c>
      <c r="H183" s="232">
        <v>1</v>
      </c>
      <c r="I183" s="233"/>
      <c r="J183" s="234">
        <f>ROUND(I183*H183,2)</f>
        <v>0</v>
      </c>
      <c r="K183" s="235"/>
      <c r="L183" s="45"/>
      <c r="M183" s="236" t="s">
        <v>1</v>
      </c>
      <c r="N183" s="237" t="s">
        <v>39</v>
      </c>
      <c r="O183" s="92"/>
      <c r="P183" s="238">
        <f>O183*H183</f>
        <v>0</v>
      </c>
      <c r="Q183" s="238">
        <v>0</v>
      </c>
      <c r="R183" s="238">
        <f>Q183*H183</f>
        <v>0</v>
      </c>
      <c r="S183" s="238">
        <v>0</v>
      </c>
      <c r="T183" s="23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40" t="s">
        <v>663</v>
      </c>
      <c r="AT183" s="240" t="s">
        <v>166</v>
      </c>
      <c r="AU183" s="240" t="s">
        <v>83</v>
      </c>
      <c r="AY183" s="18" t="s">
        <v>164</v>
      </c>
      <c r="BE183" s="241">
        <f>IF(N183="základní",J183,0)</f>
        <v>0</v>
      </c>
      <c r="BF183" s="241">
        <f>IF(N183="snížená",J183,0)</f>
        <v>0</v>
      </c>
      <c r="BG183" s="241">
        <f>IF(N183="zákl. přenesená",J183,0)</f>
        <v>0</v>
      </c>
      <c r="BH183" s="241">
        <f>IF(N183="sníž. přenesená",J183,0)</f>
        <v>0</v>
      </c>
      <c r="BI183" s="241">
        <f>IF(N183="nulová",J183,0)</f>
        <v>0</v>
      </c>
      <c r="BJ183" s="18" t="s">
        <v>81</v>
      </c>
      <c r="BK183" s="241">
        <f>ROUND(I183*H183,2)</f>
        <v>0</v>
      </c>
      <c r="BL183" s="18" t="s">
        <v>663</v>
      </c>
      <c r="BM183" s="240" t="s">
        <v>618</v>
      </c>
    </row>
    <row r="184" s="2" customFormat="1">
      <c r="A184" s="39"/>
      <c r="B184" s="40"/>
      <c r="C184" s="41"/>
      <c r="D184" s="244" t="s">
        <v>563</v>
      </c>
      <c r="E184" s="41"/>
      <c r="F184" s="297" t="s">
        <v>2703</v>
      </c>
      <c r="G184" s="41"/>
      <c r="H184" s="41"/>
      <c r="I184" s="298"/>
      <c r="J184" s="41"/>
      <c r="K184" s="41"/>
      <c r="L184" s="45"/>
      <c r="M184" s="299"/>
      <c r="N184" s="300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563</v>
      </c>
      <c r="AU184" s="18" t="s">
        <v>83</v>
      </c>
    </row>
    <row r="185" s="12" customFormat="1" ht="22.8" customHeight="1">
      <c r="A185" s="12"/>
      <c r="B185" s="212"/>
      <c r="C185" s="213"/>
      <c r="D185" s="214" t="s">
        <v>73</v>
      </c>
      <c r="E185" s="226" t="s">
        <v>2159</v>
      </c>
      <c r="F185" s="226" t="s">
        <v>2715</v>
      </c>
      <c r="G185" s="213"/>
      <c r="H185" s="213"/>
      <c r="I185" s="216"/>
      <c r="J185" s="227">
        <f>BK185</f>
        <v>0</v>
      </c>
      <c r="K185" s="213"/>
      <c r="L185" s="218"/>
      <c r="M185" s="219"/>
      <c r="N185" s="220"/>
      <c r="O185" s="220"/>
      <c r="P185" s="221">
        <f>SUM(P186:P191)</f>
        <v>0</v>
      </c>
      <c r="Q185" s="220"/>
      <c r="R185" s="221">
        <f>SUM(R186:R191)</f>
        <v>0</v>
      </c>
      <c r="S185" s="220"/>
      <c r="T185" s="222">
        <f>SUM(T186:T191)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23" t="s">
        <v>81</v>
      </c>
      <c r="AT185" s="224" t="s">
        <v>73</v>
      </c>
      <c r="AU185" s="224" t="s">
        <v>81</v>
      </c>
      <c r="AY185" s="223" t="s">
        <v>164</v>
      </c>
      <c r="BK185" s="225">
        <f>SUM(BK186:BK191)</f>
        <v>0</v>
      </c>
    </row>
    <row r="186" s="2" customFormat="1" ht="16.5" customHeight="1">
      <c r="A186" s="39"/>
      <c r="B186" s="40"/>
      <c r="C186" s="228" t="s">
        <v>421</v>
      </c>
      <c r="D186" s="228" t="s">
        <v>166</v>
      </c>
      <c r="E186" s="229" t="s">
        <v>421</v>
      </c>
      <c r="F186" s="230" t="s">
        <v>2716</v>
      </c>
      <c r="G186" s="231" t="s">
        <v>2670</v>
      </c>
      <c r="H186" s="232">
        <v>1</v>
      </c>
      <c r="I186" s="233"/>
      <c r="J186" s="234">
        <f>ROUND(I186*H186,2)</f>
        <v>0</v>
      </c>
      <c r="K186" s="235"/>
      <c r="L186" s="45"/>
      <c r="M186" s="236" t="s">
        <v>1</v>
      </c>
      <c r="N186" s="237" t="s">
        <v>39</v>
      </c>
      <c r="O186" s="92"/>
      <c r="P186" s="238">
        <f>O186*H186</f>
        <v>0</v>
      </c>
      <c r="Q186" s="238">
        <v>0</v>
      </c>
      <c r="R186" s="238">
        <f>Q186*H186</f>
        <v>0</v>
      </c>
      <c r="S186" s="238">
        <v>0</v>
      </c>
      <c r="T186" s="23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663</v>
      </c>
      <c r="AT186" s="240" t="s">
        <v>166</v>
      </c>
      <c r="AU186" s="240" t="s">
        <v>83</v>
      </c>
      <c r="AY186" s="18" t="s">
        <v>164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81</v>
      </c>
      <c r="BK186" s="241">
        <f>ROUND(I186*H186,2)</f>
        <v>0</v>
      </c>
      <c r="BL186" s="18" t="s">
        <v>663</v>
      </c>
      <c r="BM186" s="240" t="s">
        <v>626</v>
      </c>
    </row>
    <row r="187" s="2" customFormat="1">
      <c r="A187" s="39"/>
      <c r="B187" s="40"/>
      <c r="C187" s="41"/>
      <c r="D187" s="244" t="s">
        <v>563</v>
      </c>
      <c r="E187" s="41"/>
      <c r="F187" s="297" t="s">
        <v>2717</v>
      </c>
      <c r="G187" s="41"/>
      <c r="H187" s="41"/>
      <c r="I187" s="298"/>
      <c r="J187" s="41"/>
      <c r="K187" s="41"/>
      <c r="L187" s="45"/>
      <c r="M187" s="299"/>
      <c r="N187" s="300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563</v>
      </c>
      <c r="AU187" s="18" t="s">
        <v>83</v>
      </c>
    </row>
    <row r="188" s="2" customFormat="1" ht="16.5" customHeight="1">
      <c r="A188" s="39"/>
      <c r="B188" s="40"/>
      <c r="C188" s="228" t="s">
        <v>427</v>
      </c>
      <c r="D188" s="228" t="s">
        <v>166</v>
      </c>
      <c r="E188" s="229" t="s">
        <v>427</v>
      </c>
      <c r="F188" s="230" t="s">
        <v>2718</v>
      </c>
      <c r="G188" s="231" t="s">
        <v>2670</v>
      </c>
      <c r="H188" s="232">
        <v>1</v>
      </c>
      <c r="I188" s="233"/>
      <c r="J188" s="234">
        <f>ROUND(I188*H188,2)</f>
        <v>0</v>
      </c>
      <c r="K188" s="235"/>
      <c r="L188" s="45"/>
      <c r="M188" s="236" t="s">
        <v>1</v>
      </c>
      <c r="N188" s="237" t="s">
        <v>39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663</v>
      </c>
      <c r="AT188" s="240" t="s">
        <v>166</v>
      </c>
      <c r="AU188" s="240" t="s">
        <v>83</v>
      </c>
      <c r="AY188" s="18" t="s">
        <v>164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81</v>
      </c>
      <c r="BK188" s="241">
        <f>ROUND(I188*H188,2)</f>
        <v>0</v>
      </c>
      <c r="BL188" s="18" t="s">
        <v>663</v>
      </c>
      <c r="BM188" s="240" t="s">
        <v>636</v>
      </c>
    </row>
    <row r="189" s="2" customFormat="1">
      <c r="A189" s="39"/>
      <c r="B189" s="40"/>
      <c r="C189" s="41"/>
      <c r="D189" s="244" t="s">
        <v>563</v>
      </c>
      <c r="E189" s="41"/>
      <c r="F189" s="297" t="s">
        <v>2719</v>
      </c>
      <c r="G189" s="41"/>
      <c r="H189" s="41"/>
      <c r="I189" s="298"/>
      <c r="J189" s="41"/>
      <c r="K189" s="41"/>
      <c r="L189" s="45"/>
      <c r="M189" s="299"/>
      <c r="N189" s="300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563</v>
      </c>
      <c r="AU189" s="18" t="s">
        <v>83</v>
      </c>
    </row>
    <row r="190" s="2" customFormat="1" ht="21.75" customHeight="1">
      <c r="A190" s="39"/>
      <c r="B190" s="40"/>
      <c r="C190" s="228" t="s">
        <v>431</v>
      </c>
      <c r="D190" s="228" t="s">
        <v>166</v>
      </c>
      <c r="E190" s="229" t="s">
        <v>431</v>
      </c>
      <c r="F190" s="230" t="s">
        <v>2720</v>
      </c>
      <c r="G190" s="231" t="s">
        <v>2670</v>
      </c>
      <c r="H190" s="232">
        <v>1</v>
      </c>
      <c r="I190" s="233"/>
      <c r="J190" s="234">
        <f>ROUND(I190*H190,2)</f>
        <v>0</v>
      </c>
      <c r="K190" s="235"/>
      <c r="L190" s="45"/>
      <c r="M190" s="236" t="s">
        <v>1</v>
      </c>
      <c r="N190" s="237" t="s">
        <v>39</v>
      </c>
      <c r="O190" s="92"/>
      <c r="P190" s="238">
        <f>O190*H190</f>
        <v>0</v>
      </c>
      <c r="Q190" s="238">
        <v>0</v>
      </c>
      <c r="R190" s="238">
        <f>Q190*H190</f>
        <v>0</v>
      </c>
      <c r="S190" s="238">
        <v>0</v>
      </c>
      <c r="T190" s="23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40" t="s">
        <v>663</v>
      </c>
      <c r="AT190" s="240" t="s">
        <v>166</v>
      </c>
      <c r="AU190" s="240" t="s">
        <v>83</v>
      </c>
      <c r="AY190" s="18" t="s">
        <v>164</v>
      </c>
      <c r="BE190" s="241">
        <f>IF(N190="základní",J190,0)</f>
        <v>0</v>
      </c>
      <c r="BF190" s="241">
        <f>IF(N190="snížená",J190,0)</f>
        <v>0</v>
      </c>
      <c r="BG190" s="241">
        <f>IF(N190="zákl. přenesená",J190,0)</f>
        <v>0</v>
      </c>
      <c r="BH190" s="241">
        <f>IF(N190="sníž. přenesená",J190,0)</f>
        <v>0</v>
      </c>
      <c r="BI190" s="241">
        <f>IF(N190="nulová",J190,0)</f>
        <v>0</v>
      </c>
      <c r="BJ190" s="18" t="s">
        <v>81</v>
      </c>
      <c r="BK190" s="241">
        <f>ROUND(I190*H190,2)</f>
        <v>0</v>
      </c>
      <c r="BL190" s="18" t="s">
        <v>663</v>
      </c>
      <c r="BM190" s="240" t="s">
        <v>644</v>
      </c>
    </row>
    <row r="191" s="2" customFormat="1">
      <c r="A191" s="39"/>
      <c r="B191" s="40"/>
      <c r="C191" s="41"/>
      <c r="D191" s="244" t="s">
        <v>563</v>
      </c>
      <c r="E191" s="41"/>
      <c r="F191" s="297" t="s">
        <v>2703</v>
      </c>
      <c r="G191" s="41"/>
      <c r="H191" s="41"/>
      <c r="I191" s="298"/>
      <c r="J191" s="41"/>
      <c r="K191" s="41"/>
      <c r="L191" s="45"/>
      <c r="M191" s="299"/>
      <c r="N191" s="300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563</v>
      </c>
      <c r="AU191" s="18" t="s">
        <v>83</v>
      </c>
    </row>
    <row r="192" s="12" customFormat="1" ht="22.8" customHeight="1">
      <c r="A192" s="12"/>
      <c r="B192" s="212"/>
      <c r="C192" s="213"/>
      <c r="D192" s="214" t="s">
        <v>73</v>
      </c>
      <c r="E192" s="226" t="s">
        <v>2163</v>
      </c>
      <c r="F192" s="226" t="s">
        <v>2721</v>
      </c>
      <c r="G192" s="213"/>
      <c r="H192" s="213"/>
      <c r="I192" s="216"/>
      <c r="J192" s="227">
        <f>BK192</f>
        <v>0</v>
      </c>
      <c r="K192" s="213"/>
      <c r="L192" s="218"/>
      <c r="M192" s="219"/>
      <c r="N192" s="220"/>
      <c r="O192" s="220"/>
      <c r="P192" s="221">
        <f>SUM(P193:P206)</f>
        <v>0</v>
      </c>
      <c r="Q192" s="220"/>
      <c r="R192" s="221">
        <f>SUM(R193:R206)</f>
        <v>0</v>
      </c>
      <c r="S192" s="220"/>
      <c r="T192" s="222">
        <f>SUM(T193:T206)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23" t="s">
        <v>81</v>
      </c>
      <c r="AT192" s="224" t="s">
        <v>73</v>
      </c>
      <c r="AU192" s="224" t="s">
        <v>81</v>
      </c>
      <c r="AY192" s="223" t="s">
        <v>164</v>
      </c>
      <c r="BK192" s="225">
        <f>SUM(BK193:BK206)</f>
        <v>0</v>
      </c>
    </row>
    <row r="193" s="2" customFormat="1" ht="21.75" customHeight="1">
      <c r="A193" s="39"/>
      <c r="B193" s="40"/>
      <c r="C193" s="228" t="s">
        <v>435</v>
      </c>
      <c r="D193" s="228" t="s">
        <v>166</v>
      </c>
      <c r="E193" s="229" t="s">
        <v>435</v>
      </c>
      <c r="F193" s="230" t="s">
        <v>2722</v>
      </c>
      <c r="G193" s="231" t="s">
        <v>1947</v>
      </c>
      <c r="H193" s="232">
        <v>1</v>
      </c>
      <c r="I193" s="233"/>
      <c r="J193" s="234">
        <f>ROUND(I193*H193,2)</f>
        <v>0</v>
      </c>
      <c r="K193" s="235"/>
      <c r="L193" s="45"/>
      <c r="M193" s="236" t="s">
        <v>1</v>
      </c>
      <c r="N193" s="237" t="s">
        <v>39</v>
      </c>
      <c r="O193" s="92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40" t="s">
        <v>663</v>
      </c>
      <c r="AT193" s="240" t="s">
        <v>166</v>
      </c>
      <c r="AU193" s="240" t="s">
        <v>83</v>
      </c>
      <c r="AY193" s="18" t="s">
        <v>164</v>
      </c>
      <c r="BE193" s="241">
        <f>IF(N193="základní",J193,0)</f>
        <v>0</v>
      </c>
      <c r="BF193" s="241">
        <f>IF(N193="snížená",J193,0)</f>
        <v>0</v>
      </c>
      <c r="BG193" s="241">
        <f>IF(N193="zákl. přenesená",J193,0)</f>
        <v>0</v>
      </c>
      <c r="BH193" s="241">
        <f>IF(N193="sníž. přenesená",J193,0)</f>
        <v>0</v>
      </c>
      <c r="BI193" s="241">
        <f>IF(N193="nulová",J193,0)</f>
        <v>0</v>
      </c>
      <c r="BJ193" s="18" t="s">
        <v>81</v>
      </c>
      <c r="BK193" s="241">
        <f>ROUND(I193*H193,2)</f>
        <v>0</v>
      </c>
      <c r="BL193" s="18" t="s">
        <v>663</v>
      </c>
      <c r="BM193" s="240" t="s">
        <v>655</v>
      </c>
    </row>
    <row r="194" s="2" customFormat="1">
      <c r="A194" s="39"/>
      <c r="B194" s="40"/>
      <c r="C194" s="41"/>
      <c r="D194" s="244" t="s">
        <v>563</v>
      </c>
      <c r="E194" s="41"/>
      <c r="F194" s="297" t="s">
        <v>2723</v>
      </c>
      <c r="G194" s="41"/>
      <c r="H194" s="41"/>
      <c r="I194" s="298"/>
      <c r="J194" s="41"/>
      <c r="K194" s="41"/>
      <c r="L194" s="45"/>
      <c r="M194" s="299"/>
      <c r="N194" s="300"/>
      <c r="O194" s="92"/>
      <c r="P194" s="92"/>
      <c r="Q194" s="92"/>
      <c r="R194" s="92"/>
      <c r="S194" s="92"/>
      <c r="T194" s="93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563</v>
      </c>
      <c r="AU194" s="18" t="s">
        <v>83</v>
      </c>
    </row>
    <row r="195" s="2" customFormat="1" ht="16.5" customHeight="1">
      <c r="A195" s="39"/>
      <c r="B195" s="40"/>
      <c r="C195" s="228" t="s">
        <v>439</v>
      </c>
      <c r="D195" s="228" t="s">
        <v>166</v>
      </c>
      <c r="E195" s="229" t="s">
        <v>439</v>
      </c>
      <c r="F195" s="230" t="s">
        <v>2724</v>
      </c>
      <c r="G195" s="231" t="s">
        <v>2670</v>
      </c>
      <c r="H195" s="232">
        <v>1</v>
      </c>
      <c r="I195" s="233"/>
      <c r="J195" s="234">
        <f>ROUND(I195*H195,2)</f>
        <v>0</v>
      </c>
      <c r="K195" s="235"/>
      <c r="L195" s="45"/>
      <c r="M195" s="236" t="s">
        <v>1</v>
      </c>
      <c r="N195" s="237" t="s">
        <v>39</v>
      </c>
      <c r="O195" s="92"/>
      <c r="P195" s="238">
        <f>O195*H195</f>
        <v>0</v>
      </c>
      <c r="Q195" s="238">
        <v>0</v>
      </c>
      <c r="R195" s="238">
        <f>Q195*H195</f>
        <v>0</v>
      </c>
      <c r="S195" s="238">
        <v>0</v>
      </c>
      <c r="T195" s="23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40" t="s">
        <v>663</v>
      </c>
      <c r="AT195" s="240" t="s">
        <v>166</v>
      </c>
      <c r="AU195" s="240" t="s">
        <v>83</v>
      </c>
      <c r="AY195" s="18" t="s">
        <v>164</v>
      </c>
      <c r="BE195" s="241">
        <f>IF(N195="základní",J195,0)</f>
        <v>0</v>
      </c>
      <c r="BF195" s="241">
        <f>IF(N195="snížená",J195,0)</f>
        <v>0</v>
      </c>
      <c r="BG195" s="241">
        <f>IF(N195="zákl. přenesená",J195,0)</f>
        <v>0</v>
      </c>
      <c r="BH195" s="241">
        <f>IF(N195="sníž. přenesená",J195,0)</f>
        <v>0</v>
      </c>
      <c r="BI195" s="241">
        <f>IF(N195="nulová",J195,0)</f>
        <v>0</v>
      </c>
      <c r="BJ195" s="18" t="s">
        <v>81</v>
      </c>
      <c r="BK195" s="241">
        <f>ROUND(I195*H195,2)</f>
        <v>0</v>
      </c>
      <c r="BL195" s="18" t="s">
        <v>663</v>
      </c>
      <c r="BM195" s="240" t="s">
        <v>663</v>
      </c>
    </row>
    <row r="196" s="2" customFormat="1">
      <c r="A196" s="39"/>
      <c r="B196" s="40"/>
      <c r="C196" s="41"/>
      <c r="D196" s="244" t="s">
        <v>563</v>
      </c>
      <c r="E196" s="41"/>
      <c r="F196" s="297" t="s">
        <v>2682</v>
      </c>
      <c r="G196" s="41"/>
      <c r="H196" s="41"/>
      <c r="I196" s="298"/>
      <c r="J196" s="41"/>
      <c r="K196" s="41"/>
      <c r="L196" s="45"/>
      <c r="M196" s="299"/>
      <c r="N196" s="300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563</v>
      </c>
      <c r="AU196" s="18" t="s">
        <v>83</v>
      </c>
    </row>
    <row r="197" s="2" customFormat="1" ht="16.5" customHeight="1">
      <c r="A197" s="39"/>
      <c r="B197" s="40"/>
      <c r="C197" s="228" t="s">
        <v>443</v>
      </c>
      <c r="D197" s="228" t="s">
        <v>166</v>
      </c>
      <c r="E197" s="229" t="s">
        <v>443</v>
      </c>
      <c r="F197" s="230" t="s">
        <v>2725</v>
      </c>
      <c r="G197" s="231" t="s">
        <v>2670</v>
      </c>
      <c r="H197" s="232">
        <v>1</v>
      </c>
      <c r="I197" s="233"/>
      <c r="J197" s="234">
        <f>ROUND(I197*H197,2)</f>
        <v>0</v>
      </c>
      <c r="K197" s="235"/>
      <c r="L197" s="45"/>
      <c r="M197" s="236" t="s">
        <v>1</v>
      </c>
      <c r="N197" s="237" t="s">
        <v>39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663</v>
      </c>
      <c r="AT197" s="240" t="s">
        <v>166</v>
      </c>
      <c r="AU197" s="240" t="s">
        <v>83</v>
      </c>
      <c r="AY197" s="18" t="s">
        <v>164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81</v>
      </c>
      <c r="BK197" s="241">
        <f>ROUND(I197*H197,2)</f>
        <v>0</v>
      </c>
      <c r="BL197" s="18" t="s">
        <v>663</v>
      </c>
      <c r="BM197" s="240" t="s">
        <v>689</v>
      </c>
    </row>
    <row r="198" s="2" customFormat="1">
      <c r="A198" s="39"/>
      <c r="B198" s="40"/>
      <c r="C198" s="41"/>
      <c r="D198" s="244" t="s">
        <v>563</v>
      </c>
      <c r="E198" s="41"/>
      <c r="F198" s="297" t="s">
        <v>2726</v>
      </c>
      <c r="G198" s="41"/>
      <c r="H198" s="41"/>
      <c r="I198" s="298"/>
      <c r="J198" s="41"/>
      <c r="K198" s="41"/>
      <c r="L198" s="45"/>
      <c r="M198" s="299"/>
      <c r="N198" s="300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563</v>
      </c>
      <c r="AU198" s="18" t="s">
        <v>83</v>
      </c>
    </row>
    <row r="199" s="2" customFormat="1" ht="16.5" customHeight="1">
      <c r="A199" s="39"/>
      <c r="B199" s="40"/>
      <c r="C199" s="228" t="s">
        <v>449</v>
      </c>
      <c r="D199" s="228" t="s">
        <v>166</v>
      </c>
      <c r="E199" s="229" t="s">
        <v>449</v>
      </c>
      <c r="F199" s="230" t="s">
        <v>2727</v>
      </c>
      <c r="G199" s="231" t="s">
        <v>2670</v>
      </c>
      <c r="H199" s="232">
        <v>1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0</v>
      </c>
      <c r="R199" s="238">
        <f>Q199*H199</f>
        <v>0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663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663</v>
      </c>
      <c r="BM199" s="240" t="s">
        <v>698</v>
      </c>
    </row>
    <row r="200" s="2" customFormat="1">
      <c r="A200" s="39"/>
      <c r="B200" s="40"/>
      <c r="C200" s="41"/>
      <c r="D200" s="244" t="s">
        <v>563</v>
      </c>
      <c r="E200" s="41"/>
      <c r="F200" s="297" t="s">
        <v>2728</v>
      </c>
      <c r="G200" s="41"/>
      <c r="H200" s="41"/>
      <c r="I200" s="298"/>
      <c r="J200" s="41"/>
      <c r="K200" s="41"/>
      <c r="L200" s="45"/>
      <c r="M200" s="299"/>
      <c r="N200" s="300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563</v>
      </c>
      <c r="AU200" s="18" t="s">
        <v>83</v>
      </c>
    </row>
    <row r="201" s="2" customFormat="1" ht="16.5" customHeight="1">
      <c r="A201" s="39"/>
      <c r="B201" s="40"/>
      <c r="C201" s="228" t="s">
        <v>453</v>
      </c>
      <c r="D201" s="228" t="s">
        <v>166</v>
      </c>
      <c r="E201" s="229" t="s">
        <v>453</v>
      </c>
      <c r="F201" s="230" t="s">
        <v>2729</v>
      </c>
      <c r="G201" s="231" t="s">
        <v>2670</v>
      </c>
      <c r="H201" s="232">
        <v>1</v>
      </c>
      <c r="I201" s="233"/>
      <c r="J201" s="234">
        <f>ROUND(I201*H201,2)</f>
        <v>0</v>
      </c>
      <c r="K201" s="235"/>
      <c r="L201" s="45"/>
      <c r="M201" s="236" t="s">
        <v>1</v>
      </c>
      <c r="N201" s="237" t="s">
        <v>39</v>
      </c>
      <c r="O201" s="92"/>
      <c r="P201" s="238">
        <f>O201*H201</f>
        <v>0</v>
      </c>
      <c r="Q201" s="238">
        <v>0</v>
      </c>
      <c r="R201" s="238">
        <f>Q201*H201</f>
        <v>0</v>
      </c>
      <c r="S201" s="238">
        <v>0</v>
      </c>
      <c r="T201" s="23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40" t="s">
        <v>663</v>
      </c>
      <c r="AT201" s="240" t="s">
        <v>166</v>
      </c>
      <c r="AU201" s="240" t="s">
        <v>83</v>
      </c>
      <c r="AY201" s="18" t="s">
        <v>164</v>
      </c>
      <c r="BE201" s="241">
        <f>IF(N201="základní",J201,0)</f>
        <v>0</v>
      </c>
      <c r="BF201" s="241">
        <f>IF(N201="snížená",J201,0)</f>
        <v>0</v>
      </c>
      <c r="BG201" s="241">
        <f>IF(N201="zákl. přenesená",J201,0)</f>
        <v>0</v>
      </c>
      <c r="BH201" s="241">
        <f>IF(N201="sníž. přenesená",J201,0)</f>
        <v>0</v>
      </c>
      <c r="BI201" s="241">
        <f>IF(N201="nulová",J201,0)</f>
        <v>0</v>
      </c>
      <c r="BJ201" s="18" t="s">
        <v>81</v>
      </c>
      <c r="BK201" s="241">
        <f>ROUND(I201*H201,2)</f>
        <v>0</v>
      </c>
      <c r="BL201" s="18" t="s">
        <v>663</v>
      </c>
      <c r="BM201" s="240" t="s">
        <v>707</v>
      </c>
    </row>
    <row r="202" s="2" customFormat="1">
      <c r="A202" s="39"/>
      <c r="B202" s="40"/>
      <c r="C202" s="41"/>
      <c r="D202" s="244" t="s">
        <v>563</v>
      </c>
      <c r="E202" s="41"/>
      <c r="F202" s="297" t="s">
        <v>2730</v>
      </c>
      <c r="G202" s="41"/>
      <c r="H202" s="41"/>
      <c r="I202" s="298"/>
      <c r="J202" s="41"/>
      <c r="K202" s="41"/>
      <c r="L202" s="45"/>
      <c r="M202" s="299"/>
      <c r="N202" s="300"/>
      <c r="O202" s="92"/>
      <c r="P202" s="92"/>
      <c r="Q202" s="92"/>
      <c r="R202" s="92"/>
      <c r="S202" s="92"/>
      <c r="T202" s="93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T202" s="18" t="s">
        <v>563</v>
      </c>
      <c r="AU202" s="18" t="s">
        <v>83</v>
      </c>
    </row>
    <row r="203" s="2" customFormat="1" ht="16.5" customHeight="1">
      <c r="A203" s="39"/>
      <c r="B203" s="40"/>
      <c r="C203" s="228" t="s">
        <v>487</v>
      </c>
      <c r="D203" s="228" t="s">
        <v>166</v>
      </c>
      <c r="E203" s="229" t="s">
        <v>487</v>
      </c>
      <c r="F203" s="230" t="s">
        <v>2731</v>
      </c>
      <c r="G203" s="231" t="s">
        <v>2670</v>
      </c>
      <c r="H203" s="232">
        <v>1</v>
      </c>
      <c r="I203" s="233"/>
      <c r="J203" s="234">
        <f>ROUND(I203*H203,2)</f>
        <v>0</v>
      </c>
      <c r="K203" s="235"/>
      <c r="L203" s="45"/>
      <c r="M203" s="236" t="s">
        <v>1</v>
      </c>
      <c r="N203" s="237" t="s">
        <v>39</v>
      </c>
      <c r="O203" s="92"/>
      <c r="P203" s="238">
        <f>O203*H203</f>
        <v>0</v>
      </c>
      <c r="Q203" s="238">
        <v>0</v>
      </c>
      <c r="R203" s="238">
        <f>Q203*H203</f>
        <v>0</v>
      </c>
      <c r="S203" s="238">
        <v>0</v>
      </c>
      <c r="T203" s="239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40" t="s">
        <v>663</v>
      </c>
      <c r="AT203" s="240" t="s">
        <v>166</v>
      </c>
      <c r="AU203" s="240" t="s">
        <v>83</v>
      </c>
      <c r="AY203" s="18" t="s">
        <v>164</v>
      </c>
      <c r="BE203" s="241">
        <f>IF(N203="základní",J203,0)</f>
        <v>0</v>
      </c>
      <c r="BF203" s="241">
        <f>IF(N203="snížená",J203,0)</f>
        <v>0</v>
      </c>
      <c r="BG203" s="241">
        <f>IF(N203="zákl. přenesená",J203,0)</f>
        <v>0</v>
      </c>
      <c r="BH203" s="241">
        <f>IF(N203="sníž. přenesená",J203,0)</f>
        <v>0</v>
      </c>
      <c r="BI203" s="241">
        <f>IF(N203="nulová",J203,0)</f>
        <v>0</v>
      </c>
      <c r="BJ203" s="18" t="s">
        <v>81</v>
      </c>
      <c r="BK203" s="241">
        <f>ROUND(I203*H203,2)</f>
        <v>0</v>
      </c>
      <c r="BL203" s="18" t="s">
        <v>663</v>
      </c>
      <c r="BM203" s="240" t="s">
        <v>717</v>
      </c>
    </row>
    <row r="204" s="2" customFormat="1">
      <c r="A204" s="39"/>
      <c r="B204" s="40"/>
      <c r="C204" s="41"/>
      <c r="D204" s="244" t="s">
        <v>563</v>
      </c>
      <c r="E204" s="41"/>
      <c r="F204" s="297" t="s">
        <v>2732</v>
      </c>
      <c r="G204" s="41"/>
      <c r="H204" s="41"/>
      <c r="I204" s="298"/>
      <c r="J204" s="41"/>
      <c r="K204" s="41"/>
      <c r="L204" s="45"/>
      <c r="M204" s="299"/>
      <c r="N204" s="300"/>
      <c r="O204" s="92"/>
      <c r="P204" s="92"/>
      <c r="Q204" s="92"/>
      <c r="R204" s="92"/>
      <c r="S204" s="92"/>
      <c r="T204" s="93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T204" s="18" t="s">
        <v>563</v>
      </c>
      <c r="AU204" s="18" t="s">
        <v>83</v>
      </c>
    </row>
    <row r="205" s="2" customFormat="1" ht="16.5" customHeight="1">
      <c r="A205" s="39"/>
      <c r="B205" s="40"/>
      <c r="C205" s="228" t="s">
        <v>494</v>
      </c>
      <c r="D205" s="228" t="s">
        <v>166</v>
      </c>
      <c r="E205" s="229" t="s">
        <v>494</v>
      </c>
      <c r="F205" s="230" t="s">
        <v>2733</v>
      </c>
      <c r="G205" s="231" t="s">
        <v>2670</v>
      </c>
      <c r="H205" s="232">
        <v>1</v>
      </c>
      <c r="I205" s="233"/>
      <c r="J205" s="234">
        <f>ROUND(I205*H205,2)</f>
        <v>0</v>
      </c>
      <c r="K205" s="235"/>
      <c r="L205" s="45"/>
      <c r="M205" s="236" t="s">
        <v>1</v>
      </c>
      <c r="N205" s="237" t="s">
        <v>39</v>
      </c>
      <c r="O205" s="92"/>
      <c r="P205" s="238">
        <f>O205*H205</f>
        <v>0</v>
      </c>
      <c r="Q205" s="238">
        <v>0</v>
      </c>
      <c r="R205" s="238">
        <f>Q205*H205</f>
        <v>0</v>
      </c>
      <c r="S205" s="238">
        <v>0</v>
      </c>
      <c r="T205" s="23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40" t="s">
        <v>663</v>
      </c>
      <c r="AT205" s="240" t="s">
        <v>166</v>
      </c>
      <c r="AU205" s="240" t="s">
        <v>83</v>
      </c>
      <c r="AY205" s="18" t="s">
        <v>164</v>
      </c>
      <c r="BE205" s="241">
        <f>IF(N205="základní",J205,0)</f>
        <v>0</v>
      </c>
      <c r="BF205" s="241">
        <f>IF(N205="snížená",J205,0)</f>
        <v>0</v>
      </c>
      <c r="BG205" s="241">
        <f>IF(N205="zákl. přenesená",J205,0)</f>
        <v>0</v>
      </c>
      <c r="BH205" s="241">
        <f>IF(N205="sníž. přenesená",J205,0)</f>
        <v>0</v>
      </c>
      <c r="BI205" s="241">
        <f>IF(N205="nulová",J205,0)</f>
        <v>0</v>
      </c>
      <c r="BJ205" s="18" t="s">
        <v>81</v>
      </c>
      <c r="BK205" s="241">
        <f>ROUND(I205*H205,2)</f>
        <v>0</v>
      </c>
      <c r="BL205" s="18" t="s">
        <v>663</v>
      </c>
      <c r="BM205" s="240" t="s">
        <v>726</v>
      </c>
    </row>
    <row r="206" s="2" customFormat="1">
      <c r="A206" s="39"/>
      <c r="B206" s="40"/>
      <c r="C206" s="41"/>
      <c r="D206" s="244" t="s">
        <v>563</v>
      </c>
      <c r="E206" s="41"/>
      <c r="F206" s="297" t="s">
        <v>2734</v>
      </c>
      <c r="G206" s="41"/>
      <c r="H206" s="41"/>
      <c r="I206" s="298"/>
      <c r="J206" s="41"/>
      <c r="K206" s="41"/>
      <c r="L206" s="45"/>
      <c r="M206" s="299"/>
      <c r="N206" s="300"/>
      <c r="O206" s="92"/>
      <c r="P206" s="92"/>
      <c r="Q206" s="92"/>
      <c r="R206" s="92"/>
      <c r="S206" s="92"/>
      <c r="T206" s="93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563</v>
      </c>
      <c r="AU206" s="18" t="s">
        <v>83</v>
      </c>
    </row>
    <row r="207" s="12" customFormat="1" ht="22.8" customHeight="1">
      <c r="A207" s="12"/>
      <c r="B207" s="212"/>
      <c r="C207" s="213"/>
      <c r="D207" s="214" t="s">
        <v>73</v>
      </c>
      <c r="E207" s="226" t="s">
        <v>2735</v>
      </c>
      <c r="F207" s="226" t="s">
        <v>2736</v>
      </c>
      <c r="G207" s="213"/>
      <c r="H207" s="213"/>
      <c r="I207" s="216"/>
      <c r="J207" s="227">
        <f>BK207</f>
        <v>0</v>
      </c>
      <c r="K207" s="213"/>
      <c r="L207" s="218"/>
      <c r="M207" s="219"/>
      <c r="N207" s="220"/>
      <c r="O207" s="220"/>
      <c r="P207" s="221">
        <f>SUM(P208:P223)</f>
        <v>0</v>
      </c>
      <c r="Q207" s="220"/>
      <c r="R207" s="221">
        <f>SUM(R208:R223)</f>
        <v>0</v>
      </c>
      <c r="S207" s="220"/>
      <c r="T207" s="222">
        <f>SUM(T208:T223)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23" t="s">
        <v>81</v>
      </c>
      <c r="AT207" s="224" t="s">
        <v>73</v>
      </c>
      <c r="AU207" s="224" t="s">
        <v>81</v>
      </c>
      <c r="AY207" s="223" t="s">
        <v>164</v>
      </c>
      <c r="BK207" s="225">
        <f>SUM(BK208:BK223)</f>
        <v>0</v>
      </c>
    </row>
    <row r="208" s="2" customFormat="1" ht="16.5" customHeight="1">
      <c r="A208" s="39"/>
      <c r="B208" s="40"/>
      <c r="C208" s="228" t="s">
        <v>507</v>
      </c>
      <c r="D208" s="228" t="s">
        <v>166</v>
      </c>
      <c r="E208" s="229" t="s">
        <v>507</v>
      </c>
      <c r="F208" s="230" t="s">
        <v>2737</v>
      </c>
      <c r="G208" s="231" t="s">
        <v>2670</v>
      </c>
      <c r="H208" s="232">
        <v>1</v>
      </c>
      <c r="I208" s="233"/>
      <c r="J208" s="234">
        <f>ROUND(I208*H208,2)</f>
        <v>0</v>
      </c>
      <c r="K208" s="235"/>
      <c r="L208" s="45"/>
      <c r="M208" s="236" t="s">
        <v>1</v>
      </c>
      <c r="N208" s="237" t="s">
        <v>39</v>
      </c>
      <c r="O208" s="92"/>
      <c r="P208" s="238">
        <f>O208*H208</f>
        <v>0</v>
      </c>
      <c r="Q208" s="238">
        <v>0</v>
      </c>
      <c r="R208" s="238">
        <f>Q208*H208</f>
        <v>0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663</v>
      </c>
      <c r="AT208" s="240" t="s">
        <v>166</v>
      </c>
      <c r="AU208" s="240" t="s">
        <v>83</v>
      </c>
      <c r="AY208" s="18" t="s">
        <v>164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81</v>
      </c>
      <c r="BK208" s="241">
        <f>ROUND(I208*H208,2)</f>
        <v>0</v>
      </c>
      <c r="BL208" s="18" t="s">
        <v>663</v>
      </c>
      <c r="BM208" s="240" t="s">
        <v>736</v>
      </c>
    </row>
    <row r="209" s="2" customFormat="1">
      <c r="A209" s="39"/>
      <c r="B209" s="40"/>
      <c r="C209" s="41"/>
      <c r="D209" s="244" t="s">
        <v>563</v>
      </c>
      <c r="E209" s="41"/>
      <c r="F209" s="297" t="s">
        <v>2738</v>
      </c>
      <c r="G209" s="41"/>
      <c r="H209" s="41"/>
      <c r="I209" s="298"/>
      <c r="J209" s="41"/>
      <c r="K209" s="41"/>
      <c r="L209" s="45"/>
      <c r="M209" s="299"/>
      <c r="N209" s="300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563</v>
      </c>
      <c r="AU209" s="18" t="s">
        <v>83</v>
      </c>
    </row>
    <row r="210" s="2" customFormat="1" ht="16.5" customHeight="1">
      <c r="A210" s="39"/>
      <c r="B210" s="40"/>
      <c r="C210" s="228" t="s">
        <v>517</v>
      </c>
      <c r="D210" s="228" t="s">
        <v>166</v>
      </c>
      <c r="E210" s="229" t="s">
        <v>517</v>
      </c>
      <c r="F210" s="230" t="s">
        <v>2739</v>
      </c>
      <c r="G210" s="231" t="s">
        <v>2670</v>
      </c>
      <c r="H210" s="232">
        <v>1</v>
      </c>
      <c r="I210" s="233"/>
      <c r="J210" s="234">
        <f>ROUND(I210*H210,2)</f>
        <v>0</v>
      </c>
      <c r="K210" s="235"/>
      <c r="L210" s="45"/>
      <c r="M210" s="236" t="s">
        <v>1</v>
      </c>
      <c r="N210" s="237" t="s">
        <v>39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663</v>
      </c>
      <c r="AT210" s="240" t="s">
        <v>166</v>
      </c>
      <c r="AU210" s="240" t="s">
        <v>83</v>
      </c>
      <c r="AY210" s="18" t="s">
        <v>164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81</v>
      </c>
      <c r="BK210" s="241">
        <f>ROUND(I210*H210,2)</f>
        <v>0</v>
      </c>
      <c r="BL210" s="18" t="s">
        <v>663</v>
      </c>
      <c r="BM210" s="240" t="s">
        <v>745</v>
      </c>
    </row>
    <row r="211" s="2" customFormat="1">
      <c r="A211" s="39"/>
      <c r="B211" s="40"/>
      <c r="C211" s="41"/>
      <c r="D211" s="244" t="s">
        <v>563</v>
      </c>
      <c r="E211" s="41"/>
      <c r="F211" s="297" t="s">
        <v>2740</v>
      </c>
      <c r="G211" s="41"/>
      <c r="H211" s="41"/>
      <c r="I211" s="298"/>
      <c r="J211" s="41"/>
      <c r="K211" s="41"/>
      <c r="L211" s="45"/>
      <c r="M211" s="299"/>
      <c r="N211" s="300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563</v>
      </c>
      <c r="AU211" s="18" t="s">
        <v>83</v>
      </c>
    </row>
    <row r="212" s="2" customFormat="1" ht="16.5" customHeight="1">
      <c r="A212" s="39"/>
      <c r="B212" s="40"/>
      <c r="C212" s="228" t="s">
        <v>527</v>
      </c>
      <c r="D212" s="228" t="s">
        <v>166</v>
      </c>
      <c r="E212" s="229" t="s">
        <v>527</v>
      </c>
      <c r="F212" s="230" t="s">
        <v>2741</v>
      </c>
      <c r="G212" s="231" t="s">
        <v>2670</v>
      </c>
      <c r="H212" s="232">
        <v>1</v>
      </c>
      <c r="I212" s="233"/>
      <c r="J212" s="234">
        <f>ROUND(I212*H212,2)</f>
        <v>0</v>
      </c>
      <c r="K212" s="235"/>
      <c r="L212" s="45"/>
      <c r="M212" s="236" t="s">
        <v>1</v>
      </c>
      <c r="N212" s="237" t="s">
        <v>39</v>
      </c>
      <c r="O212" s="92"/>
      <c r="P212" s="238">
        <f>O212*H212</f>
        <v>0</v>
      </c>
      <c r="Q212" s="238">
        <v>0</v>
      </c>
      <c r="R212" s="238">
        <f>Q212*H212</f>
        <v>0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663</v>
      </c>
      <c r="AT212" s="240" t="s">
        <v>166</v>
      </c>
      <c r="AU212" s="240" t="s">
        <v>83</v>
      </c>
      <c r="AY212" s="18" t="s">
        <v>164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81</v>
      </c>
      <c r="BK212" s="241">
        <f>ROUND(I212*H212,2)</f>
        <v>0</v>
      </c>
      <c r="BL212" s="18" t="s">
        <v>663</v>
      </c>
      <c r="BM212" s="240" t="s">
        <v>753</v>
      </c>
    </row>
    <row r="213" s="2" customFormat="1">
      <c r="A213" s="39"/>
      <c r="B213" s="40"/>
      <c r="C213" s="41"/>
      <c r="D213" s="244" t="s">
        <v>563</v>
      </c>
      <c r="E213" s="41"/>
      <c r="F213" s="297" t="s">
        <v>2742</v>
      </c>
      <c r="G213" s="41"/>
      <c r="H213" s="41"/>
      <c r="I213" s="298"/>
      <c r="J213" s="41"/>
      <c r="K213" s="41"/>
      <c r="L213" s="45"/>
      <c r="M213" s="299"/>
      <c r="N213" s="300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563</v>
      </c>
      <c r="AU213" s="18" t="s">
        <v>83</v>
      </c>
    </row>
    <row r="214" s="2" customFormat="1" ht="16.5" customHeight="1">
      <c r="A214" s="39"/>
      <c r="B214" s="40"/>
      <c r="C214" s="228" t="s">
        <v>533</v>
      </c>
      <c r="D214" s="228" t="s">
        <v>166</v>
      </c>
      <c r="E214" s="229" t="s">
        <v>533</v>
      </c>
      <c r="F214" s="230" t="s">
        <v>2743</v>
      </c>
      <c r="G214" s="231" t="s">
        <v>2670</v>
      </c>
      <c r="H214" s="232">
        <v>1</v>
      </c>
      <c r="I214" s="233"/>
      <c r="J214" s="234">
        <f>ROUND(I214*H214,2)</f>
        <v>0</v>
      </c>
      <c r="K214" s="235"/>
      <c r="L214" s="45"/>
      <c r="M214" s="236" t="s">
        <v>1</v>
      </c>
      <c r="N214" s="237" t="s">
        <v>39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663</v>
      </c>
      <c r="AT214" s="240" t="s">
        <v>166</v>
      </c>
      <c r="AU214" s="240" t="s">
        <v>83</v>
      </c>
      <c r="AY214" s="18" t="s">
        <v>164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81</v>
      </c>
      <c r="BK214" s="241">
        <f>ROUND(I214*H214,2)</f>
        <v>0</v>
      </c>
      <c r="BL214" s="18" t="s">
        <v>663</v>
      </c>
      <c r="BM214" s="240" t="s">
        <v>762</v>
      </c>
    </row>
    <row r="215" s="2" customFormat="1">
      <c r="A215" s="39"/>
      <c r="B215" s="40"/>
      <c r="C215" s="41"/>
      <c r="D215" s="244" t="s">
        <v>563</v>
      </c>
      <c r="E215" s="41"/>
      <c r="F215" s="297" t="s">
        <v>2744</v>
      </c>
      <c r="G215" s="41"/>
      <c r="H215" s="41"/>
      <c r="I215" s="298"/>
      <c r="J215" s="41"/>
      <c r="K215" s="41"/>
      <c r="L215" s="45"/>
      <c r="M215" s="299"/>
      <c r="N215" s="300"/>
      <c r="O215" s="92"/>
      <c r="P215" s="92"/>
      <c r="Q215" s="92"/>
      <c r="R215" s="92"/>
      <c r="S215" s="92"/>
      <c r="T215" s="93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563</v>
      </c>
      <c r="AU215" s="18" t="s">
        <v>83</v>
      </c>
    </row>
    <row r="216" s="2" customFormat="1" ht="16.5" customHeight="1">
      <c r="A216" s="39"/>
      <c r="B216" s="40"/>
      <c r="C216" s="228" t="s">
        <v>553</v>
      </c>
      <c r="D216" s="228" t="s">
        <v>166</v>
      </c>
      <c r="E216" s="229" t="s">
        <v>553</v>
      </c>
      <c r="F216" s="230" t="s">
        <v>2745</v>
      </c>
      <c r="G216" s="231" t="s">
        <v>2670</v>
      </c>
      <c r="H216" s="232">
        <v>1</v>
      </c>
      <c r="I216" s="233"/>
      <c r="J216" s="234">
        <f>ROUND(I216*H216,2)</f>
        <v>0</v>
      </c>
      <c r="K216" s="235"/>
      <c r="L216" s="45"/>
      <c r="M216" s="236" t="s">
        <v>1</v>
      </c>
      <c r="N216" s="237" t="s">
        <v>39</v>
      </c>
      <c r="O216" s="92"/>
      <c r="P216" s="238">
        <f>O216*H216</f>
        <v>0</v>
      </c>
      <c r="Q216" s="238">
        <v>0</v>
      </c>
      <c r="R216" s="238">
        <f>Q216*H216</f>
        <v>0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663</v>
      </c>
      <c r="AT216" s="240" t="s">
        <v>166</v>
      </c>
      <c r="AU216" s="240" t="s">
        <v>83</v>
      </c>
      <c r="AY216" s="18" t="s">
        <v>164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81</v>
      </c>
      <c r="BK216" s="241">
        <f>ROUND(I216*H216,2)</f>
        <v>0</v>
      </c>
      <c r="BL216" s="18" t="s">
        <v>663</v>
      </c>
      <c r="BM216" s="240" t="s">
        <v>771</v>
      </c>
    </row>
    <row r="217" s="2" customFormat="1">
      <c r="A217" s="39"/>
      <c r="B217" s="40"/>
      <c r="C217" s="41"/>
      <c r="D217" s="244" t="s">
        <v>563</v>
      </c>
      <c r="E217" s="41"/>
      <c r="F217" s="297" t="s">
        <v>2746</v>
      </c>
      <c r="G217" s="41"/>
      <c r="H217" s="41"/>
      <c r="I217" s="298"/>
      <c r="J217" s="41"/>
      <c r="K217" s="41"/>
      <c r="L217" s="45"/>
      <c r="M217" s="299"/>
      <c r="N217" s="300"/>
      <c r="O217" s="92"/>
      <c r="P217" s="92"/>
      <c r="Q217" s="92"/>
      <c r="R217" s="92"/>
      <c r="S217" s="92"/>
      <c r="T217" s="93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563</v>
      </c>
      <c r="AU217" s="18" t="s">
        <v>83</v>
      </c>
    </row>
    <row r="218" s="2" customFormat="1" ht="21.75" customHeight="1">
      <c r="A218" s="39"/>
      <c r="B218" s="40"/>
      <c r="C218" s="228" t="s">
        <v>559</v>
      </c>
      <c r="D218" s="228" t="s">
        <v>166</v>
      </c>
      <c r="E218" s="229" t="s">
        <v>559</v>
      </c>
      <c r="F218" s="230" t="s">
        <v>2747</v>
      </c>
      <c r="G218" s="231" t="s">
        <v>2670</v>
      </c>
      <c r="H218" s="232">
        <v>1</v>
      </c>
      <c r="I218" s="233"/>
      <c r="J218" s="234">
        <f>ROUND(I218*H218,2)</f>
        <v>0</v>
      </c>
      <c r="K218" s="235"/>
      <c r="L218" s="45"/>
      <c r="M218" s="236" t="s">
        <v>1</v>
      </c>
      <c r="N218" s="237" t="s">
        <v>39</v>
      </c>
      <c r="O218" s="92"/>
      <c r="P218" s="238">
        <f>O218*H218</f>
        <v>0</v>
      </c>
      <c r="Q218" s="238">
        <v>0</v>
      </c>
      <c r="R218" s="238">
        <f>Q218*H218</f>
        <v>0</v>
      </c>
      <c r="S218" s="238">
        <v>0</v>
      </c>
      <c r="T218" s="239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40" t="s">
        <v>663</v>
      </c>
      <c r="AT218" s="240" t="s">
        <v>166</v>
      </c>
      <c r="AU218" s="240" t="s">
        <v>83</v>
      </c>
      <c r="AY218" s="18" t="s">
        <v>164</v>
      </c>
      <c r="BE218" s="241">
        <f>IF(N218="základní",J218,0)</f>
        <v>0</v>
      </c>
      <c r="BF218" s="241">
        <f>IF(N218="snížená",J218,0)</f>
        <v>0</v>
      </c>
      <c r="BG218" s="241">
        <f>IF(N218="zákl. přenesená",J218,0)</f>
        <v>0</v>
      </c>
      <c r="BH218" s="241">
        <f>IF(N218="sníž. přenesená",J218,0)</f>
        <v>0</v>
      </c>
      <c r="BI218" s="241">
        <f>IF(N218="nulová",J218,0)</f>
        <v>0</v>
      </c>
      <c r="BJ218" s="18" t="s">
        <v>81</v>
      </c>
      <c r="BK218" s="241">
        <f>ROUND(I218*H218,2)</f>
        <v>0</v>
      </c>
      <c r="BL218" s="18" t="s">
        <v>663</v>
      </c>
      <c r="BM218" s="240" t="s">
        <v>780</v>
      </c>
    </row>
    <row r="219" s="2" customFormat="1">
      <c r="A219" s="39"/>
      <c r="B219" s="40"/>
      <c r="C219" s="41"/>
      <c r="D219" s="244" t="s">
        <v>563</v>
      </c>
      <c r="E219" s="41"/>
      <c r="F219" s="297" t="s">
        <v>2748</v>
      </c>
      <c r="G219" s="41"/>
      <c r="H219" s="41"/>
      <c r="I219" s="298"/>
      <c r="J219" s="41"/>
      <c r="K219" s="41"/>
      <c r="L219" s="45"/>
      <c r="M219" s="299"/>
      <c r="N219" s="300"/>
      <c r="O219" s="92"/>
      <c r="P219" s="92"/>
      <c r="Q219" s="92"/>
      <c r="R219" s="92"/>
      <c r="S219" s="92"/>
      <c r="T219" s="93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563</v>
      </c>
      <c r="AU219" s="18" t="s">
        <v>83</v>
      </c>
    </row>
    <row r="220" s="2" customFormat="1" ht="16.5" customHeight="1">
      <c r="A220" s="39"/>
      <c r="B220" s="40"/>
      <c r="C220" s="228" t="s">
        <v>565</v>
      </c>
      <c r="D220" s="228" t="s">
        <v>166</v>
      </c>
      <c r="E220" s="229" t="s">
        <v>565</v>
      </c>
      <c r="F220" s="230" t="s">
        <v>2749</v>
      </c>
      <c r="G220" s="231" t="s">
        <v>2670</v>
      </c>
      <c r="H220" s="232">
        <v>1</v>
      </c>
      <c r="I220" s="233"/>
      <c r="J220" s="234">
        <f>ROUND(I220*H220,2)</f>
        <v>0</v>
      </c>
      <c r="K220" s="235"/>
      <c r="L220" s="45"/>
      <c r="M220" s="236" t="s">
        <v>1</v>
      </c>
      <c r="N220" s="237" t="s">
        <v>39</v>
      </c>
      <c r="O220" s="92"/>
      <c r="P220" s="238">
        <f>O220*H220</f>
        <v>0</v>
      </c>
      <c r="Q220" s="238">
        <v>0</v>
      </c>
      <c r="R220" s="238">
        <f>Q220*H220</f>
        <v>0</v>
      </c>
      <c r="S220" s="238">
        <v>0</v>
      </c>
      <c r="T220" s="239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40" t="s">
        <v>663</v>
      </c>
      <c r="AT220" s="240" t="s">
        <v>166</v>
      </c>
      <c r="AU220" s="240" t="s">
        <v>83</v>
      </c>
      <c r="AY220" s="18" t="s">
        <v>164</v>
      </c>
      <c r="BE220" s="241">
        <f>IF(N220="základní",J220,0)</f>
        <v>0</v>
      </c>
      <c r="BF220" s="241">
        <f>IF(N220="snížená",J220,0)</f>
        <v>0</v>
      </c>
      <c r="BG220" s="241">
        <f>IF(N220="zákl. přenesená",J220,0)</f>
        <v>0</v>
      </c>
      <c r="BH220" s="241">
        <f>IF(N220="sníž. přenesená",J220,0)</f>
        <v>0</v>
      </c>
      <c r="BI220" s="241">
        <f>IF(N220="nulová",J220,0)</f>
        <v>0</v>
      </c>
      <c r="BJ220" s="18" t="s">
        <v>81</v>
      </c>
      <c r="BK220" s="241">
        <f>ROUND(I220*H220,2)</f>
        <v>0</v>
      </c>
      <c r="BL220" s="18" t="s">
        <v>663</v>
      </c>
      <c r="BM220" s="240" t="s">
        <v>789</v>
      </c>
    </row>
    <row r="221" s="2" customFormat="1">
      <c r="A221" s="39"/>
      <c r="B221" s="40"/>
      <c r="C221" s="41"/>
      <c r="D221" s="244" t="s">
        <v>563</v>
      </c>
      <c r="E221" s="41"/>
      <c r="F221" s="297" t="s">
        <v>2750</v>
      </c>
      <c r="G221" s="41"/>
      <c r="H221" s="41"/>
      <c r="I221" s="298"/>
      <c r="J221" s="41"/>
      <c r="K221" s="41"/>
      <c r="L221" s="45"/>
      <c r="M221" s="299"/>
      <c r="N221" s="300"/>
      <c r="O221" s="92"/>
      <c r="P221" s="92"/>
      <c r="Q221" s="92"/>
      <c r="R221" s="92"/>
      <c r="S221" s="92"/>
      <c r="T221" s="93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T221" s="18" t="s">
        <v>563</v>
      </c>
      <c r="AU221" s="18" t="s">
        <v>83</v>
      </c>
    </row>
    <row r="222" s="2" customFormat="1" ht="16.5" customHeight="1">
      <c r="A222" s="39"/>
      <c r="B222" s="40"/>
      <c r="C222" s="228" t="s">
        <v>193</v>
      </c>
      <c r="D222" s="228" t="s">
        <v>166</v>
      </c>
      <c r="E222" s="229" t="s">
        <v>193</v>
      </c>
      <c r="F222" s="230" t="s">
        <v>2751</v>
      </c>
      <c r="G222" s="231" t="s">
        <v>2670</v>
      </c>
      <c r="H222" s="232">
        <v>1</v>
      </c>
      <c r="I222" s="233"/>
      <c r="J222" s="234">
        <f>ROUND(I222*H222,2)</f>
        <v>0</v>
      </c>
      <c r="K222" s="235"/>
      <c r="L222" s="45"/>
      <c r="M222" s="236" t="s">
        <v>1</v>
      </c>
      <c r="N222" s="237" t="s">
        <v>39</v>
      </c>
      <c r="O222" s="92"/>
      <c r="P222" s="238">
        <f>O222*H222</f>
        <v>0</v>
      </c>
      <c r="Q222" s="238">
        <v>0</v>
      </c>
      <c r="R222" s="238">
        <f>Q222*H222</f>
        <v>0</v>
      </c>
      <c r="S222" s="238">
        <v>0</v>
      </c>
      <c r="T222" s="239">
        <f>S222*H222</f>
        <v>0</v>
      </c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R222" s="240" t="s">
        <v>663</v>
      </c>
      <c r="AT222" s="240" t="s">
        <v>166</v>
      </c>
      <c r="AU222" s="240" t="s">
        <v>83</v>
      </c>
      <c r="AY222" s="18" t="s">
        <v>164</v>
      </c>
      <c r="BE222" s="241">
        <f>IF(N222="základní",J222,0)</f>
        <v>0</v>
      </c>
      <c r="BF222" s="241">
        <f>IF(N222="snížená",J222,0)</f>
        <v>0</v>
      </c>
      <c r="BG222" s="241">
        <f>IF(N222="zákl. přenesená",J222,0)</f>
        <v>0</v>
      </c>
      <c r="BH222" s="241">
        <f>IF(N222="sníž. přenesená",J222,0)</f>
        <v>0</v>
      </c>
      <c r="BI222" s="241">
        <f>IF(N222="nulová",J222,0)</f>
        <v>0</v>
      </c>
      <c r="BJ222" s="18" t="s">
        <v>81</v>
      </c>
      <c r="BK222" s="241">
        <f>ROUND(I222*H222,2)</f>
        <v>0</v>
      </c>
      <c r="BL222" s="18" t="s">
        <v>663</v>
      </c>
      <c r="BM222" s="240" t="s">
        <v>798</v>
      </c>
    </row>
    <row r="223" s="2" customFormat="1">
      <c r="A223" s="39"/>
      <c r="B223" s="40"/>
      <c r="C223" s="41"/>
      <c r="D223" s="244" t="s">
        <v>563</v>
      </c>
      <c r="E223" s="41"/>
      <c r="F223" s="297" t="s">
        <v>2752</v>
      </c>
      <c r="G223" s="41"/>
      <c r="H223" s="41"/>
      <c r="I223" s="298"/>
      <c r="J223" s="41"/>
      <c r="K223" s="41"/>
      <c r="L223" s="45"/>
      <c r="M223" s="299"/>
      <c r="N223" s="300"/>
      <c r="O223" s="92"/>
      <c r="P223" s="92"/>
      <c r="Q223" s="92"/>
      <c r="R223" s="92"/>
      <c r="S223" s="92"/>
      <c r="T223" s="93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T223" s="18" t="s">
        <v>563</v>
      </c>
      <c r="AU223" s="18" t="s">
        <v>83</v>
      </c>
    </row>
    <row r="224" s="12" customFormat="1" ht="22.8" customHeight="1">
      <c r="A224" s="12"/>
      <c r="B224" s="212"/>
      <c r="C224" s="213"/>
      <c r="D224" s="214" t="s">
        <v>73</v>
      </c>
      <c r="E224" s="226" t="s">
        <v>2753</v>
      </c>
      <c r="F224" s="226" t="s">
        <v>2754</v>
      </c>
      <c r="G224" s="213"/>
      <c r="H224" s="213"/>
      <c r="I224" s="216"/>
      <c r="J224" s="227">
        <f>BK224</f>
        <v>0</v>
      </c>
      <c r="K224" s="213"/>
      <c r="L224" s="218"/>
      <c r="M224" s="219"/>
      <c r="N224" s="220"/>
      <c r="O224" s="220"/>
      <c r="P224" s="221">
        <f>SUM(P225:P226)</f>
        <v>0</v>
      </c>
      <c r="Q224" s="220"/>
      <c r="R224" s="221">
        <f>SUM(R225:R226)</f>
        <v>0</v>
      </c>
      <c r="S224" s="220"/>
      <c r="T224" s="222">
        <f>SUM(T225:T226)</f>
        <v>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23" t="s">
        <v>81</v>
      </c>
      <c r="AT224" s="224" t="s">
        <v>73</v>
      </c>
      <c r="AU224" s="224" t="s">
        <v>81</v>
      </c>
      <c r="AY224" s="223" t="s">
        <v>164</v>
      </c>
      <c r="BK224" s="225">
        <f>SUM(BK225:BK226)</f>
        <v>0</v>
      </c>
    </row>
    <row r="225" s="2" customFormat="1" ht="16.5" customHeight="1">
      <c r="A225" s="39"/>
      <c r="B225" s="40"/>
      <c r="C225" s="228" t="s">
        <v>574</v>
      </c>
      <c r="D225" s="228" t="s">
        <v>166</v>
      </c>
      <c r="E225" s="229" t="s">
        <v>574</v>
      </c>
      <c r="F225" s="230" t="s">
        <v>2755</v>
      </c>
      <c r="G225" s="231" t="s">
        <v>2670</v>
      </c>
      <c r="H225" s="232">
        <v>1</v>
      </c>
      <c r="I225" s="233"/>
      <c r="J225" s="234">
        <f>ROUND(I225*H225,2)</f>
        <v>0</v>
      </c>
      <c r="K225" s="235"/>
      <c r="L225" s="45"/>
      <c r="M225" s="236" t="s">
        <v>1</v>
      </c>
      <c r="N225" s="237" t="s">
        <v>39</v>
      </c>
      <c r="O225" s="92"/>
      <c r="P225" s="238">
        <f>O225*H225</f>
        <v>0</v>
      </c>
      <c r="Q225" s="238">
        <v>0</v>
      </c>
      <c r="R225" s="238">
        <f>Q225*H225</f>
        <v>0</v>
      </c>
      <c r="S225" s="238">
        <v>0</v>
      </c>
      <c r="T225" s="239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40" t="s">
        <v>663</v>
      </c>
      <c r="AT225" s="240" t="s">
        <v>166</v>
      </c>
      <c r="AU225" s="240" t="s">
        <v>83</v>
      </c>
      <c r="AY225" s="18" t="s">
        <v>164</v>
      </c>
      <c r="BE225" s="241">
        <f>IF(N225="základní",J225,0)</f>
        <v>0</v>
      </c>
      <c r="BF225" s="241">
        <f>IF(N225="snížená",J225,0)</f>
        <v>0</v>
      </c>
      <c r="BG225" s="241">
        <f>IF(N225="zákl. přenesená",J225,0)</f>
        <v>0</v>
      </c>
      <c r="BH225" s="241">
        <f>IF(N225="sníž. přenesená",J225,0)</f>
        <v>0</v>
      </c>
      <c r="BI225" s="241">
        <f>IF(N225="nulová",J225,0)</f>
        <v>0</v>
      </c>
      <c r="BJ225" s="18" t="s">
        <v>81</v>
      </c>
      <c r="BK225" s="241">
        <f>ROUND(I225*H225,2)</f>
        <v>0</v>
      </c>
      <c r="BL225" s="18" t="s">
        <v>663</v>
      </c>
      <c r="BM225" s="240" t="s">
        <v>807</v>
      </c>
    </row>
    <row r="226" s="2" customFormat="1">
      <c r="A226" s="39"/>
      <c r="B226" s="40"/>
      <c r="C226" s="41"/>
      <c r="D226" s="244" t="s">
        <v>563</v>
      </c>
      <c r="E226" s="41"/>
      <c r="F226" s="297" t="s">
        <v>2756</v>
      </c>
      <c r="G226" s="41"/>
      <c r="H226" s="41"/>
      <c r="I226" s="298"/>
      <c r="J226" s="41"/>
      <c r="K226" s="41"/>
      <c r="L226" s="45"/>
      <c r="M226" s="310"/>
      <c r="N226" s="311"/>
      <c r="O226" s="306"/>
      <c r="P226" s="306"/>
      <c r="Q226" s="306"/>
      <c r="R226" s="306"/>
      <c r="S226" s="306"/>
      <c r="T226" s="312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563</v>
      </c>
      <c r="AU226" s="18" t="s">
        <v>83</v>
      </c>
    </row>
    <row r="227" s="2" customFormat="1" ht="6.96" customHeight="1">
      <c r="A227" s="39"/>
      <c r="B227" s="67"/>
      <c r="C227" s="68"/>
      <c r="D227" s="68"/>
      <c r="E227" s="68"/>
      <c r="F227" s="68"/>
      <c r="G227" s="68"/>
      <c r="H227" s="68"/>
      <c r="I227" s="68"/>
      <c r="J227" s="68"/>
      <c r="K227" s="68"/>
      <c r="L227" s="45"/>
      <c r="M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</row>
  </sheetData>
  <sheetProtection sheet="1" autoFilter="0" formatColumns="0" formatRows="0" objects="1" scenarios="1" spinCount="100000" saltValue="4X9e5X7GTUasioposvXQJWFNiSDi9fsl+AQ1FiHadXBaOXFKsbVHP7qLaTCh4MMEX2RJEQ3VtZQfus7+eGXSUA==" hashValue="S0hXOH2rFqU17QKJKN52kTyx14dAit9KNCsq99DTFR9Ta7J3/kX34CZzImAJ5ntdzn/Fz0EqBUZjfZgNKcWHew==" algorithmName="SHA-512" password="EC3B"/>
  <autoFilter ref="C126:K226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126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2757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2497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2758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ROUND(J124,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ROUND((SUM(BE124:BE160)),  2)</f>
        <v>0</v>
      </c>
      <c r="G35" s="39"/>
      <c r="H35" s="39"/>
      <c r="I35" s="165">
        <v>0.20999999999999999</v>
      </c>
      <c r="J35" s="164">
        <f>ROUND(((SUM(BE124:BE160))*I35),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ROUND((SUM(BF124:BF160)),  2)</f>
        <v>0</v>
      </c>
      <c r="G36" s="39"/>
      <c r="H36" s="39"/>
      <c r="I36" s="165">
        <v>0.12</v>
      </c>
      <c r="J36" s="164">
        <f>ROUND(((SUM(BF124:BF160))*I36),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ROUND((SUM(BG124:BG160)),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ROUND((SUM(BH124:BH160)),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ROUND((SUM(BI124:BI160)),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2757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2497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D.11.1 DPS 02.1 - Strojně technologická část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J124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2113</v>
      </c>
      <c r="E99" s="192"/>
      <c r="F99" s="192"/>
      <c r="G99" s="192"/>
      <c r="H99" s="192"/>
      <c r="I99" s="192"/>
      <c r="J99" s="193">
        <f>J125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2565</v>
      </c>
      <c r="E100" s="197"/>
      <c r="F100" s="197"/>
      <c r="G100" s="197"/>
      <c r="H100" s="197"/>
      <c r="I100" s="197"/>
      <c r="J100" s="198">
        <f>J126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89"/>
      <c r="C101" s="190"/>
      <c r="D101" s="191" t="s">
        <v>2566</v>
      </c>
      <c r="E101" s="192"/>
      <c r="F101" s="192"/>
      <c r="G101" s="192"/>
      <c r="H101" s="192"/>
      <c r="I101" s="192"/>
      <c r="J101" s="193">
        <f>J158</f>
        <v>0</v>
      </c>
      <c r="K101" s="190"/>
      <c r="L101" s="194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95"/>
      <c r="C102" s="134"/>
      <c r="D102" s="196" t="s">
        <v>2567</v>
      </c>
      <c r="E102" s="197"/>
      <c r="F102" s="197"/>
      <c r="G102" s="197"/>
      <c r="H102" s="197"/>
      <c r="I102" s="197"/>
      <c r="J102" s="198">
        <f>J159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149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6.25" customHeight="1">
      <c r="A112" s="39"/>
      <c r="B112" s="40"/>
      <c r="C112" s="41"/>
      <c r="D112" s="41"/>
      <c r="E112" s="184" t="str">
        <f>E7</f>
        <v>Našiměřice - Splašková kanalizace - ÚRS I/2026-úprava po připomínkách uchazečů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1" customFormat="1" ht="12" customHeight="1">
      <c r="B113" s="22"/>
      <c r="C113" s="33" t="s">
        <v>133</v>
      </c>
      <c r="D113" s="23"/>
      <c r="E113" s="23"/>
      <c r="F113" s="23"/>
      <c r="G113" s="23"/>
      <c r="H113" s="23"/>
      <c r="I113" s="23"/>
      <c r="J113" s="23"/>
      <c r="K113" s="23"/>
      <c r="L113" s="21"/>
    </row>
    <row r="114" s="2" customFormat="1" ht="16.5" customHeight="1">
      <c r="A114" s="39"/>
      <c r="B114" s="40"/>
      <c r="C114" s="41"/>
      <c r="D114" s="41"/>
      <c r="E114" s="184" t="s">
        <v>2757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2497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77" t="str">
        <f>E11</f>
        <v>D.11.1 DPS 02.1 - Strojně technologická část</v>
      </c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20</v>
      </c>
      <c r="D118" s="41"/>
      <c r="E118" s="41"/>
      <c r="F118" s="28" t="str">
        <f>F14</f>
        <v>Našiměřice</v>
      </c>
      <c r="G118" s="41"/>
      <c r="H118" s="41"/>
      <c r="I118" s="33" t="s">
        <v>22</v>
      </c>
      <c r="J118" s="80" t="str">
        <f>IF(J14="","",J14)</f>
        <v>19. 6. 2026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24</v>
      </c>
      <c r="D120" s="41"/>
      <c r="E120" s="41"/>
      <c r="F120" s="28" t="str">
        <f>E17</f>
        <v xml:space="preserve"> </v>
      </c>
      <c r="G120" s="41"/>
      <c r="H120" s="41"/>
      <c r="I120" s="33" t="s">
        <v>30</v>
      </c>
      <c r="J120" s="37" t="str">
        <f>E23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5.15" customHeight="1">
      <c r="A121" s="39"/>
      <c r="B121" s="40"/>
      <c r="C121" s="33" t="s">
        <v>28</v>
      </c>
      <c r="D121" s="41"/>
      <c r="E121" s="41"/>
      <c r="F121" s="28" t="str">
        <f>IF(E20="","",E20)</f>
        <v>Vyplň údaj</v>
      </c>
      <c r="G121" s="41"/>
      <c r="H121" s="41"/>
      <c r="I121" s="33" t="s">
        <v>32</v>
      </c>
      <c r="J121" s="37" t="str">
        <f>E26</f>
        <v xml:space="preserve"> 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0.32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11" customFormat="1" ht="29.28" customHeight="1">
      <c r="A123" s="200"/>
      <c r="B123" s="201"/>
      <c r="C123" s="202" t="s">
        <v>150</v>
      </c>
      <c r="D123" s="203" t="s">
        <v>59</v>
      </c>
      <c r="E123" s="203" t="s">
        <v>55</v>
      </c>
      <c r="F123" s="203" t="s">
        <v>56</v>
      </c>
      <c r="G123" s="203" t="s">
        <v>151</v>
      </c>
      <c r="H123" s="203" t="s">
        <v>152</v>
      </c>
      <c r="I123" s="203" t="s">
        <v>153</v>
      </c>
      <c r="J123" s="204" t="s">
        <v>137</v>
      </c>
      <c r="K123" s="205" t="s">
        <v>154</v>
      </c>
      <c r="L123" s="206"/>
      <c r="M123" s="101" t="s">
        <v>1</v>
      </c>
      <c r="N123" s="102" t="s">
        <v>38</v>
      </c>
      <c r="O123" s="102" t="s">
        <v>155</v>
      </c>
      <c r="P123" s="102" t="s">
        <v>156</v>
      </c>
      <c r="Q123" s="102" t="s">
        <v>157</v>
      </c>
      <c r="R123" s="102" t="s">
        <v>158</v>
      </c>
      <c r="S123" s="102" t="s">
        <v>159</v>
      </c>
      <c r="T123" s="103" t="s">
        <v>160</v>
      </c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</row>
    <row r="124" s="2" customFormat="1" ht="22.8" customHeight="1">
      <c r="A124" s="39"/>
      <c r="B124" s="40"/>
      <c r="C124" s="108" t="s">
        <v>161</v>
      </c>
      <c r="D124" s="41"/>
      <c r="E124" s="41"/>
      <c r="F124" s="41"/>
      <c r="G124" s="41"/>
      <c r="H124" s="41"/>
      <c r="I124" s="41"/>
      <c r="J124" s="207">
        <f>BK124</f>
        <v>0</v>
      </c>
      <c r="K124" s="41"/>
      <c r="L124" s="45"/>
      <c r="M124" s="104"/>
      <c r="N124" s="208"/>
      <c r="O124" s="105"/>
      <c r="P124" s="209">
        <f>P125+P158</f>
        <v>0</v>
      </c>
      <c r="Q124" s="105"/>
      <c r="R124" s="209">
        <f>R125+R158</f>
        <v>0</v>
      </c>
      <c r="S124" s="105"/>
      <c r="T124" s="210">
        <f>T125+T158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73</v>
      </c>
      <c r="AU124" s="18" t="s">
        <v>139</v>
      </c>
      <c r="BK124" s="211">
        <f>BK125+BK158</f>
        <v>0</v>
      </c>
    </row>
    <row r="125" s="12" customFormat="1" ht="25.92" customHeight="1">
      <c r="A125" s="12"/>
      <c r="B125" s="212"/>
      <c r="C125" s="213"/>
      <c r="D125" s="214" t="s">
        <v>73</v>
      </c>
      <c r="E125" s="215" t="s">
        <v>488</v>
      </c>
      <c r="F125" s="215" t="s">
        <v>2118</v>
      </c>
      <c r="G125" s="213"/>
      <c r="H125" s="213"/>
      <c r="I125" s="216"/>
      <c r="J125" s="217">
        <f>BK125</f>
        <v>0</v>
      </c>
      <c r="K125" s="213"/>
      <c r="L125" s="218"/>
      <c r="M125" s="219"/>
      <c r="N125" s="220"/>
      <c r="O125" s="220"/>
      <c r="P125" s="221">
        <f>P126</f>
        <v>0</v>
      </c>
      <c r="Q125" s="220"/>
      <c r="R125" s="221">
        <f>R126</f>
        <v>0</v>
      </c>
      <c r="S125" s="220"/>
      <c r="T125" s="222">
        <f>T126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3" t="s">
        <v>181</v>
      </c>
      <c r="AT125" s="224" t="s">
        <v>73</v>
      </c>
      <c r="AU125" s="224" t="s">
        <v>12</v>
      </c>
      <c r="AY125" s="223" t="s">
        <v>164</v>
      </c>
      <c r="BK125" s="225">
        <f>BK126</f>
        <v>0</v>
      </c>
    </row>
    <row r="126" s="12" customFormat="1" ht="22.8" customHeight="1">
      <c r="A126" s="12"/>
      <c r="B126" s="212"/>
      <c r="C126" s="213"/>
      <c r="D126" s="214" t="s">
        <v>73</v>
      </c>
      <c r="E126" s="226" t="s">
        <v>2568</v>
      </c>
      <c r="F126" s="226" t="s">
        <v>2569</v>
      </c>
      <c r="G126" s="213"/>
      <c r="H126" s="213"/>
      <c r="I126" s="216"/>
      <c r="J126" s="227">
        <f>BK126</f>
        <v>0</v>
      </c>
      <c r="K126" s="213"/>
      <c r="L126" s="218"/>
      <c r="M126" s="219"/>
      <c r="N126" s="220"/>
      <c r="O126" s="220"/>
      <c r="P126" s="221">
        <f>SUM(P127:P157)</f>
        <v>0</v>
      </c>
      <c r="Q126" s="220"/>
      <c r="R126" s="221">
        <f>SUM(R127:R157)</f>
        <v>0</v>
      </c>
      <c r="S126" s="220"/>
      <c r="T126" s="222">
        <f>SUM(T127:T157)</f>
        <v>0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3" t="s">
        <v>181</v>
      </c>
      <c r="AT126" s="224" t="s">
        <v>73</v>
      </c>
      <c r="AU126" s="224" t="s">
        <v>81</v>
      </c>
      <c r="AY126" s="223" t="s">
        <v>164</v>
      </c>
      <c r="BK126" s="225">
        <f>SUM(BK127:BK157)</f>
        <v>0</v>
      </c>
    </row>
    <row r="127" s="2" customFormat="1" ht="16.5" customHeight="1">
      <c r="A127" s="39"/>
      <c r="B127" s="40"/>
      <c r="C127" s="228" t="s">
        <v>81</v>
      </c>
      <c r="D127" s="228" t="s">
        <v>166</v>
      </c>
      <c r="E127" s="229" t="s">
        <v>2570</v>
      </c>
      <c r="F127" s="230" t="s">
        <v>2571</v>
      </c>
      <c r="G127" s="231" t="s">
        <v>1947</v>
      </c>
      <c r="H127" s="232">
        <v>2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663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663</v>
      </c>
      <c r="BM127" s="240" t="s">
        <v>83</v>
      </c>
    </row>
    <row r="128" s="2" customFormat="1" ht="16.5" customHeight="1">
      <c r="A128" s="39"/>
      <c r="B128" s="40"/>
      <c r="C128" s="286" t="s">
        <v>83</v>
      </c>
      <c r="D128" s="286" t="s">
        <v>488</v>
      </c>
      <c r="E128" s="287" t="s">
        <v>2572</v>
      </c>
      <c r="F128" s="288" t="s">
        <v>2573</v>
      </c>
      <c r="G128" s="289" t="s">
        <v>1947</v>
      </c>
      <c r="H128" s="290">
        <v>2</v>
      </c>
      <c r="I128" s="291"/>
      <c r="J128" s="292">
        <f>ROUND(I128*H128,2)</f>
        <v>0</v>
      </c>
      <c r="K128" s="293"/>
      <c r="L128" s="294"/>
      <c r="M128" s="295" t="s">
        <v>1</v>
      </c>
      <c r="N128" s="296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2574</v>
      </c>
      <c r="AT128" s="240" t="s">
        <v>488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663</v>
      </c>
      <c r="BM128" s="240" t="s">
        <v>170</v>
      </c>
    </row>
    <row r="129" s="2" customFormat="1" ht="24.15" customHeight="1">
      <c r="A129" s="39"/>
      <c r="B129" s="40"/>
      <c r="C129" s="228" t="s">
        <v>181</v>
      </c>
      <c r="D129" s="228" t="s">
        <v>166</v>
      </c>
      <c r="E129" s="229" t="s">
        <v>2759</v>
      </c>
      <c r="F129" s="230" t="s">
        <v>2582</v>
      </c>
      <c r="G129" s="231" t="s">
        <v>1947</v>
      </c>
      <c r="H129" s="232">
        <v>1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663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663</v>
      </c>
      <c r="BM129" s="240" t="s">
        <v>201</v>
      </c>
    </row>
    <row r="130" s="2" customFormat="1" ht="24.15" customHeight="1">
      <c r="A130" s="39"/>
      <c r="B130" s="40"/>
      <c r="C130" s="286" t="s">
        <v>170</v>
      </c>
      <c r="D130" s="286" t="s">
        <v>488</v>
      </c>
      <c r="E130" s="287" t="s">
        <v>2578</v>
      </c>
      <c r="F130" s="288" t="s">
        <v>2584</v>
      </c>
      <c r="G130" s="289" t="s">
        <v>1947</v>
      </c>
      <c r="H130" s="290">
        <v>1</v>
      </c>
      <c r="I130" s="291"/>
      <c r="J130" s="292">
        <f>ROUND(I130*H130,2)</f>
        <v>0</v>
      </c>
      <c r="K130" s="293"/>
      <c r="L130" s="294"/>
      <c r="M130" s="295" t="s">
        <v>1</v>
      </c>
      <c r="N130" s="296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2574</v>
      </c>
      <c r="AT130" s="240" t="s">
        <v>488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663</v>
      </c>
      <c r="BM130" s="240" t="s">
        <v>222</v>
      </c>
    </row>
    <row r="131" s="2" customFormat="1" ht="21.75" customHeight="1">
      <c r="A131" s="39"/>
      <c r="B131" s="40"/>
      <c r="C131" s="228" t="s">
        <v>194</v>
      </c>
      <c r="D131" s="228" t="s">
        <v>166</v>
      </c>
      <c r="E131" s="229" t="s">
        <v>2601</v>
      </c>
      <c r="F131" s="230" t="s">
        <v>2760</v>
      </c>
      <c r="G131" s="231" t="s">
        <v>240</v>
      </c>
      <c r="H131" s="232">
        <v>12</v>
      </c>
      <c r="I131" s="233"/>
      <c r="J131" s="234">
        <f>ROUND(I131*H131,2)</f>
        <v>0</v>
      </c>
      <c r="K131" s="235"/>
      <c r="L131" s="45"/>
      <c r="M131" s="236" t="s">
        <v>1</v>
      </c>
      <c r="N131" s="237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663</v>
      </c>
      <c r="AT131" s="240" t="s">
        <v>166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663</v>
      </c>
      <c r="BM131" s="240" t="s">
        <v>237</v>
      </c>
    </row>
    <row r="132" s="2" customFormat="1" ht="24.15" customHeight="1">
      <c r="A132" s="39"/>
      <c r="B132" s="40"/>
      <c r="C132" s="286" t="s">
        <v>201</v>
      </c>
      <c r="D132" s="286" t="s">
        <v>488</v>
      </c>
      <c r="E132" s="287" t="s">
        <v>2583</v>
      </c>
      <c r="F132" s="288" t="s">
        <v>2761</v>
      </c>
      <c r="G132" s="289" t="s">
        <v>240</v>
      </c>
      <c r="H132" s="290">
        <v>12</v>
      </c>
      <c r="I132" s="291"/>
      <c r="J132" s="292">
        <f>ROUND(I132*H132,2)</f>
        <v>0</v>
      </c>
      <c r="K132" s="293"/>
      <c r="L132" s="294"/>
      <c r="M132" s="295" t="s">
        <v>1</v>
      </c>
      <c r="N132" s="296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2574</v>
      </c>
      <c r="AT132" s="240" t="s">
        <v>488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663</v>
      </c>
      <c r="BM132" s="240" t="s">
        <v>8</v>
      </c>
    </row>
    <row r="133" s="2" customFormat="1" ht="24.15" customHeight="1">
      <c r="A133" s="39"/>
      <c r="B133" s="40"/>
      <c r="C133" s="228" t="s">
        <v>216</v>
      </c>
      <c r="D133" s="228" t="s">
        <v>166</v>
      </c>
      <c r="E133" s="229" t="s">
        <v>2605</v>
      </c>
      <c r="F133" s="230" t="s">
        <v>2762</v>
      </c>
      <c r="G133" s="231" t="s">
        <v>1947</v>
      </c>
      <c r="H133" s="232">
        <v>4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663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663</v>
      </c>
      <c r="BM133" s="240" t="s">
        <v>266</v>
      </c>
    </row>
    <row r="134" s="2" customFormat="1" ht="24.15" customHeight="1">
      <c r="A134" s="39"/>
      <c r="B134" s="40"/>
      <c r="C134" s="286" t="s">
        <v>222</v>
      </c>
      <c r="D134" s="286" t="s">
        <v>488</v>
      </c>
      <c r="E134" s="287" t="s">
        <v>2588</v>
      </c>
      <c r="F134" s="288" t="s">
        <v>2763</v>
      </c>
      <c r="G134" s="289" t="s">
        <v>1947</v>
      </c>
      <c r="H134" s="290">
        <v>4</v>
      </c>
      <c r="I134" s="291"/>
      <c r="J134" s="292">
        <f>ROUND(I134*H134,2)</f>
        <v>0</v>
      </c>
      <c r="K134" s="293"/>
      <c r="L134" s="294"/>
      <c r="M134" s="295" t="s">
        <v>1</v>
      </c>
      <c r="N134" s="296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2574</v>
      </c>
      <c r="AT134" s="240" t="s">
        <v>488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663</v>
      </c>
      <c r="BM134" s="240" t="s">
        <v>342</v>
      </c>
    </row>
    <row r="135" s="2" customFormat="1" ht="24.15" customHeight="1">
      <c r="A135" s="39"/>
      <c r="B135" s="40"/>
      <c r="C135" s="228" t="s">
        <v>230</v>
      </c>
      <c r="D135" s="228" t="s">
        <v>166</v>
      </c>
      <c r="E135" s="229" t="s">
        <v>2609</v>
      </c>
      <c r="F135" s="230" t="s">
        <v>2764</v>
      </c>
      <c r="G135" s="231" t="s">
        <v>1947</v>
      </c>
      <c r="H135" s="232">
        <v>2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663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663</v>
      </c>
      <c r="BM135" s="240" t="s">
        <v>354</v>
      </c>
    </row>
    <row r="136" s="2" customFormat="1" ht="24.15" customHeight="1">
      <c r="A136" s="39"/>
      <c r="B136" s="40"/>
      <c r="C136" s="286" t="s">
        <v>237</v>
      </c>
      <c r="D136" s="286" t="s">
        <v>488</v>
      </c>
      <c r="E136" s="287" t="s">
        <v>2593</v>
      </c>
      <c r="F136" s="288" t="s">
        <v>2765</v>
      </c>
      <c r="G136" s="289" t="s">
        <v>1947</v>
      </c>
      <c r="H136" s="290">
        <v>2</v>
      </c>
      <c r="I136" s="291"/>
      <c r="J136" s="292">
        <f>ROUND(I136*H136,2)</f>
        <v>0</v>
      </c>
      <c r="K136" s="293"/>
      <c r="L136" s="294"/>
      <c r="M136" s="295" t="s">
        <v>1</v>
      </c>
      <c r="N136" s="296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2574</v>
      </c>
      <c r="AT136" s="240" t="s">
        <v>488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663</v>
      </c>
      <c r="BM136" s="240" t="s">
        <v>265</v>
      </c>
    </row>
    <row r="137" s="2" customFormat="1" ht="24.15" customHeight="1">
      <c r="A137" s="39"/>
      <c r="B137" s="40"/>
      <c r="C137" s="228" t="s">
        <v>247</v>
      </c>
      <c r="D137" s="228" t="s">
        <v>166</v>
      </c>
      <c r="E137" s="229" t="s">
        <v>2613</v>
      </c>
      <c r="F137" s="230" t="s">
        <v>2614</v>
      </c>
      <c r="G137" s="231" t="s">
        <v>1947</v>
      </c>
      <c r="H137" s="232">
        <v>2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663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663</v>
      </c>
      <c r="BM137" s="240" t="s">
        <v>379</v>
      </c>
    </row>
    <row r="138" s="2" customFormat="1" ht="24.15" customHeight="1">
      <c r="A138" s="39"/>
      <c r="B138" s="40"/>
      <c r="C138" s="286" t="s">
        <v>8</v>
      </c>
      <c r="D138" s="286" t="s">
        <v>488</v>
      </c>
      <c r="E138" s="287" t="s">
        <v>2598</v>
      </c>
      <c r="F138" s="288" t="s">
        <v>2616</v>
      </c>
      <c r="G138" s="289" t="s">
        <v>1947</v>
      </c>
      <c r="H138" s="290">
        <v>2</v>
      </c>
      <c r="I138" s="291"/>
      <c r="J138" s="292">
        <f>ROUND(I138*H138,2)</f>
        <v>0</v>
      </c>
      <c r="K138" s="293"/>
      <c r="L138" s="294"/>
      <c r="M138" s="295" t="s">
        <v>1</v>
      </c>
      <c r="N138" s="296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2574</v>
      </c>
      <c r="AT138" s="240" t="s">
        <v>488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663</v>
      </c>
      <c r="BM138" s="240" t="s">
        <v>387</v>
      </c>
    </row>
    <row r="139" s="2" customFormat="1" ht="24.15" customHeight="1">
      <c r="A139" s="39"/>
      <c r="B139" s="40"/>
      <c r="C139" s="228" t="s">
        <v>260</v>
      </c>
      <c r="D139" s="228" t="s">
        <v>166</v>
      </c>
      <c r="E139" s="229" t="s">
        <v>2766</v>
      </c>
      <c r="F139" s="230" t="s">
        <v>2767</v>
      </c>
      <c r="G139" s="231" t="s">
        <v>1947</v>
      </c>
      <c r="H139" s="232">
        <v>14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663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663</v>
      </c>
      <c r="BM139" s="240" t="s">
        <v>399</v>
      </c>
    </row>
    <row r="140" s="2" customFormat="1" ht="24.15" customHeight="1">
      <c r="A140" s="39"/>
      <c r="B140" s="40"/>
      <c r="C140" s="286" t="s">
        <v>266</v>
      </c>
      <c r="D140" s="286" t="s">
        <v>488</v>
      </c>
      <c r="E140" s="287" t="s">
        <v>2603</v>
      </c>
      <c r="F140" s="288" t="s">
        <v>2768</v>
      </c>
      <c r="G140" s="289" t="s">
        <v>1947</v>
      </c>
      <c r="H140" s="290">
        <v>14</v>
      </c>
      <c r="I140" s="291"/>
      <c r="J140" s="292">
        <f>ROUND(I140*H140,2)</f>
        <v>0</v>
      </c>
      <c r="K140" s="293"/>
      <c r="L140" s="294"/>
      <c r="M140" s="295" t="s">
        <v>1</v>
      </c>
      <c r="N140" s="296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2574</v>
      </c>
      <c r="AT140" s="240" t="s">
        <v>488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663</v>
      </c>
      <c r="BM140" s="240" t="s">
        <v>421</v>
      </c>
    </row>
    <row r="141" s="2" customFormat="1" ht="24.15" customHeight="1">
      <c r="A141" s="39"/>
      <c r="B141" s="40"/>
      <c r="C141" s="228" t="s">
        <v>291</v>
      </c>
      <c r="D141" s="228" t="s">
        <v>166</v>
      </c>
      <c r="E141" s="229" t="s">
        <v>2617</v>
      </c>
      <c r="F141" s="230" t="s">
        <v>2618</v>
      </c>
      <c r="G141" s="231" t="s">
        <v>1947</v>
      </c>
      <c r="H141" s="232">
        <v>2</v>
      </c>
      <c r="I141" s="233"/>
      <c r="J141" s="234">
        <f>ROUND(I141*H141,2)</f>
        <v>0</v>
      </c>
      <c r="K141" s="235"/>
      <c r="L141" s="45"/>
      <c r="M141" s="236" t="s">
        <v>1</v>
      </c>
      <c r="N141" s="237" t="s">
        <v>39</v>
      </c>
      <c r="O141" s="92"/>
      <c r="P141" s="238">
        <f>O141*H141</f>
        <v>0</v>
      </c>
      <c r="Q141" s="238">
        <v>0</v>
      </c>
      <c r="R141" s="238">
        <f>Q141*H141</f>
        <v>0</v>
      </c>
      <c r="S141" s="238">
        <v>0</v>
      </c>
      <c r="T141" s="23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40" t="s">
        <v>663</v>
      </c>
      <c r="AT141" s="240" t="s">
        <v>166</v>
      </c>
      <c r="AU141" s="240" t="s">
        <v>83</v>
      </c>
      <c r="AY141" s="18" t="s">
        <v>164</v>
      </c>
      <c r="BE141" s="241">
        <f>IF(N141="základní",J141,0)</f>
        <v>0</v>
      </c>
      <c r="BF141" s="241">
        <f>IF(N141="snížená",J141,0)</f>
        <v>0</v>
      </c>
      <c r="BG141" s="241">
        <f>IF(N141="zákl. přenesená",J141,0)</f>
        <v>0</v>
      </c>
      <c r="BH141" s="241">
        <f>IF(N141="sníž. přenesená",J141,0)</f>
        <v>0</v>
      </c>
      <c r="BI141" s="241">
        <f>IF(N141="nulová",J141,0)</f>
        <v>0</v>
      </c>
      <c r="BJ141" s="18" t="s">
        <v>81</v>
      </c>
      <c r="BK141" s="241">
        <f>ROUND(I141*H141,2)</f>
        <v>0</v>
      </c>
      <c r="BL141" s="18" t="s">
        <v>663</v>
      </c>
      <c r="BM141" s="240" t="s">
        <v>431</v>
      </c>
    </row>
    <row r="142" s="2" customFormat="1" ht="21.75" customHeight="1">
      <c r="A142" s="39"/>
      <c r="B142" s="40"/>
      <c r="C142" s="286" t="s">
        <v>342</v>
      </c>
      <c r="D142" s="286" t="s">
        <v>488</v>
      </c>
      <c r="E142" s="287" t="s">
        <v>2607</v>
      </c>
      <c r="F142" s="288" t="s">
        <v>2620</v>
      </c>
      <c r="G142" s="289" t="s">
        <v>1947</v>
      </c>
      <c r="H142" s="290">
        <v>2</v>
      </c>
      <c r="I142" s="291"/>
      <c r="J142" s="292">
        <f>ROUND(I142*H142,2)</f>
        <v>0</v>
      </c>
      <c r="K142" s="293"/>
      <c r="L142" s="294"/>
      <c r="M142" s="295" t="s">
        <v>1</v>
      </c>
      <c r="N142" s="296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2574</v>
      </c>
      <c r="AT142" s="240" t="s">
        <v>488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663</v>
      </c>
      <c r="BM142" s="240" t="s">
        <v>439</v>
      </c>
    </row>
    <row r="143" s="2" customFormat="1" ht="24.15" customHeight="1">
      <c r="A143" s="39"/>
      <c r="B143" s="40"/>
      <c r="C143" s="228" t="s">
        <v>348</v>
      </c>
      <c r="D143" s="228" t="s">
        <v>166</v>
      </c>
      <c r="E143" s="229" t="s">
        <v>2769</v>
      </c>
      <c r="F143" s="230" t="s">
        <v>2770</v>
      </c>
      <c r="G143" s="231" t="s">
        <v>1947</v>
      </c>
      <c r="H143" s="232">
        <v>8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663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663</v>
      </c>
      <c r="BM143" s="240" t="s">
        <v>449</v>
      </c>
    </row>
    <row r="144" s="2" customFormat="1" ht="21.75" customHeight="1">
      <c r="A144" s="39"/>
      <c r="B144" s="40"/>
      <c r="C144" s="286" t="s">
        <v>354</v>
      </c>
      <c r="D144" s="286" t="s">
        <v>488</v>
      </c>
      <c r="E144" s="287" t="s">
        <v>2611</v>
      </c>
      <c r="F144" s="288" t="s">
        <v>2771</v>
      </c>
      <c r="G144" s="289" t="s">
        <v>1947</v>
      </c>
      <c r="H144" s="290">
        <v>8</v>
      </c>
      <c r="I144" s="291"/>
      <c r="J144" s="292">
        <f>ROUND(I144*H144,2)</f>
        <v>0</v>
      </c>
      <c r="K144" s="293"/>
      <c r="L144" s="294"/>
      <c r="M144" s="295" t="s">
        <v>1</v>
      </c>
      <c r="N144" s="296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2574</v>
      </c>
      <c r="AT144" s="240" t="s">
        <v>488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663</v>
      </c>
      <c r="BM144" s="240" t="s">
        <v>487</v>
      </c>
    </row>
    <row r="145" s="2" customFormat="1" ht="24.15" customHeight="1">
      <c r="A145" s="39"/>
      <c r="B145" s="40"/>
      <c r="C145" s="228" t="s">
        <v>360</v>
      </c>
      <c r="D145" s="228" t="s">
        <v>166</v>
      </c>
      <c r="E145" s="229" t="s">
        <v>2772</v>
      </c>
      <c r="F145" s="230" t="s">
        <v>2773</v>
      </c>
      <c r="G145" s="231" t="s">
        <v>240</v>
      </c>
      <c r="H145" s="232">
        <v>5</v>
      </c>
      <c r="I145" s="233"/>
      <c r="J145" s="234">
        <f>ROUND(I145*H145,2)</f>
        <v>0</v>
      </c>
      <c r="K145" s="235"/>
      <c r="L145" s="45"/>
      <c r="M145" s="236" t="s">
        <v>1</v>
      </c>
      <c r="N145" s="237" t="s">
        <v>39</v>
      </c>
      <c r="O145" s="92"/>
      <c r="P145" s="238">
        <f>O145*H145</f>
        <v>0</v>
      </c>
      <c r="Q145" s="238">
        <v>0</v>
      </c>
      <c r="R145" s="238">
        <f>Q145*H145</f>
        <v>0</v>
      </c>
      <c r="S145" s="238">
        <v>0</v>
      </c>
      <c r="T145" s="23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40" t="s">
        <v>663</v>
      </c>
      <c r="AT145" s="240" t="s">
        <v>166</v>
      </c>
      <c r="AU145" s="240" t="s">
        <v>83</v>
      </c>
      <c r="AY145" s="18" t="s">
        <v>164</v>
      </c>
      <c r="BE145" s="241">
        <f>IF(N145="základní",J145,0)</f>
        <v>0</v>
      </c>
      <c r="BF145" s="241">
        <f>IF(N145="snížená",J145,0)</f>
        <v>0</v>
      </c>
      <c r="BG145" s="241">
        <f>IF(N145="zákl. přenesená",J145,0)</f>
        <v>0</v>
      </c>
      <c r="BH145" s="241">
        <f>IF(N145="sníž. přenesená",J145,0)</f>
        <v>0</v>
      </c>
      <c r="BI145" s="241">
        <f>IF(N145="nulová",J145,0)</f>
        <v>0</v>
      </c>
      <c r="BJ145" s="18" t="s">
        <v>81</v>
      </c>
      <c r="BK145" s="241">
        <f>ROUND(I145*H145,2)</f>
        <v>0</v>
      </c>
      <c r="BL145" s="18" t="s">
        <v>663</v>
      </c>
      <c r="BM145" s="240" t="s">
        <v>507</v>
      </c>
    </row>
    <row r="146" s="2" customFormat="1" ht="24.15" customHeight="1">
      <c r="A146" s="39"/>
      <c r="B146" s="40"/>
      <c r="C146" s="286" t="s">
        <v>265</v>
      </c>
      <c r="D146" s="286" t="s">
        <v>488</v>
      </c>
      <c r="E146" s="287" t="s">
        <v>2774</v>
      </c>
      <c r="F146" s="288" t="s">
        <v>2775</v>
      </c>
      <c r="G146" s="289" t="s">
        <v>240</v>
      </c>
      <c r="H146" s="290">
        <v>5</v>
      </c>
      <c r="I146" s="291"/>
      <c r="J146" s="292">
        <f>ROUND(I146*H146,2)</f>
        <v>0</v>
      </c>
      <c r="K146" s="293"/>
      <c r="L146" s="294"/>
      <c r="M146" s="295" t="s">
        <v>1</v>
      </c>
      <c r="N146" s="296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2574</v>
      </c>
      <c r="AT146" s="240" t="s">
        <v>488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663</v>
      </c>
      <c r="BM146" s="240" t="s">
        <v>527</v>
      </c>
    </row>
    <row r="147" s="2" customFormat="1" ht="21.75" customHeight="1">
      <c r="A147" s="39"/>
      <c r="B147" s="40"/>
      <c r="C147" s="228" t="s">
        <v>7</v>
      </c>
      <c r="D147" s="228" t="s">
        <v>166</v>
      </c>
      <c r="E147" s="229" t="s">
        <v>2641</v>
      </c>
      <c r="F147" s="230" t="s">
        <v>2642</v>
      </c>
      <c r="G147" s="231" t="s">
        <v>2129</v>
      </c>
      <c r="H147" s="232">
        <v>100</v>
      </c>
      <c r="I147" s="233"/>
      <c r="J147" s="234">
        <f>ROUND(I147*H147,2)</f>
        <v>0</v>
      </c>
      <c r="K147" s="235"/>
      <c r="L147" s="45"/>
      <c r="M147" s="236" t="s">
        <v>1</v>
      </c>
      <c r="N147" s="237" t="s">
        <v>39</v>
      </c>
      <c r="O147" s="92"/>
      <c r="P147" s="238">
        <f>O147*H147</f>
        <v>0</v>
      </c>
      <c r="Q147" s="238">
        <v>0</v>
      </c>
      <c r="R147" s="238">
        <f>Q147*H147</f>
        <v>0</v>
      </c>
      <c r="S147" s="238">
        <v>0</v>
      </c>
      <c r="T147" s="239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40" t="s">
        <v>663</v>
      </c>
      <c r="AT147" s="240" t="s">
        <v>166</v>
      </c>
      <c r="AU147" s="240" t="s">
        <v>83</v>
      </c>
      <c r="AY147" s="18" t="s">
        <v>164</v>
      </c>
      <c r="BE147" s="241">
        <f>IF(N147="základní",J147,0)</f>
        <v>0</v>
      </c>
      <c r="BF147" s="241">
        <f>IF(N147="snížená",J147,0)</f>
        <v>0</v>
      </c>
      <c r="BG147" s="241">
        <f>IF(N147="zákl. přenesená",J147,0)</f>
        <v>0</v>
      </c>
      <c r="BH147" s="241">
        <f>IF(N147="sníž. přenesená",J147,0)</f>
        <v>0</v>
      </c>
      <c r="BI147" s="241">
        <f>IF(N147="nulová",J147,0)</f>
        <v>0</v>
      </c>
      <c r="BJ147" s="18" t="s">
        <v>81</v>
      </c>
      <c r="BK147" s="241">
        <f>ROUND(I147*H147,2)</f>
        <v>0</v>
      </c>
      <c r="BL147" s="18" t="s">
        <v>663</v>
      </c>
      <c r="BM147" s="240" t="s">
        <v>553</v>
      </c>
    </row>
    <row r="148" s="2" customFormat="1" ht="16.5" customHeight="1">
      <c r="A148" s="39"/>
      <c r="B148" s="40"/>
      <c r="C148" s="286" t="s">
        <v>379</v>
      </c>
      <c r="D148" s="286" t="s">
        <v>488</v>
      </c>
      <c r="E148" s="287" t="s">
        <v>2776</v>
      </c>
      <c r="F148" s="288" t="s">
        <v>2644</v>
      </c>
      <c r="G148" s="289" t="s">
        <v>2129</v>
      </c>
      <c r="H148" s="290">
        <v>100</v>
      </c>
      <c r="I148" s="291"/>
      <c r="J148" s="292">
        <f>ROUND(I148*H148,2)</f>
        <v>0</v>
      </c>
      <c r="K148" s="293"/>
      <c r="L148" s="294"/>
      <c r="M148" s="295" t="s">
        <v>1</v>
      </c>
      <c r="N148" s="296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2574</v>
      </c>
      <c r="AT148" s="240" t="s">
        <v>488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663</v>
      </c>
      <c r="BM148" s="240" t="s">
        <v>565</v>
      </c>
    </row>
    <row r="149" s="2" customFormat="1" ht="33" customHeight="1">
      <c r="A149" s="39"/>
      <c r="B149" s="40"/>
      <c r="C149" s="228" t="s">
        <v>383</v>
      </c>
      <c r="D149" s="228" t="s">
        <v>166</v>
      </c>
      <c r="E149" s="229" t="s">
        <v>2645</v>
      </c>
      <c r="F149" s="230" t="s">
        <v>2646</v>
      </c>
      <c r="G149" s="231" t="s">
        <v>1947</v>
      </c>
      <c r="H149" s="232">
        <v>48</v>
      </c>
      <c r="I149" s="233"/>
      <c r="J149" s="234">
        <f>ROUND(I149*H149,2)</f>
        <v>0</v>
      </c>
      <c r="K149" s="235"/>
      <c r="L149" s="45"/>
      <c r="M149" s="236" t="s">
        <v>1</v>
      </c>
      <c r="N149" s="237" t="s">
        <v>39</v>
      </c>
      <c r="O149" s="92"/>
      <c r="P149" s="238">
        <f>O149*H149</f>
        <v>0</v>
      </c>
      <c r="Q149" s="238">
        <v>0</v>
      </c>
      <c r="R149" s="238">
        <f>Q149*H149</f>
        <v>0</v>
      </c>
      <c r="S149" s="238">
        <v>0</v>
      </c>
      <c r="T149" s="23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40" t="s">
        <v>663</v>
      </c>
      <c r="AT149" s="240" t="s">
        <v>166</v>
      </c>
      <c r="AU149" s="240" t="s">
        <v>83</v>
      </c>
      <c r="AY149" s="18" t="s">
        <v>164</v>
      </c>
      <c r="BE149" s="241">
        <f>IF(N149="základní",J149,0)</f>
        <v>0</v>
      </c>
      <c r="BF149" s="241">
        <f>IF(N149="snížená",J149,0)</f>
        <v>0</v>
      </c>
      <c r="BG149" s="241">
        <f>IF(N149="zákl. přenesená",J149,0)</f>
        <v>0</v>
      </c>
      <c r="BH149" s="241">
        <f>IF(N149="sníž. přenesená",J149,0)</f>
        <v>0</v>
      </c>
      <c r="BI149" s="241">
        <f>IF(N149="nulová",J149,0)</f>
        <v>0</v>
      </c>
      <c r="BJ149" s="18" t="s">
        <v>81</v>
      </c>
      <c r="BK149" s="241">
        <f>ROUND(I149*H149,2)</f>
        <v>0</v>
      </c>
      <c r="BL149" s="18" t="s">
        <v>663</v>
      </c>
      <c r="BM149" s="240" t="s">
        <v>574</v>
      </c>
    </row>
    <row r="150" s="2" customFormat="1" ht="16.5" customHeight="1">
      <c r="A150" s="39"/>
      <c r="B150" s="40"/>
      <c r="C150" s="286" t="s">
        <v>387</v>
      </c>
      <c r="D150" s="286" t="s">
        <v>488</v>
      </c>
      <c r="E150" s="287" t="s">
        <v>2623</v>
      </c>
      <c r="F150" s="288" t="s">
        <v>2648</v>
      </c>
      <c r="G150" s="289" t="s">
        <v>1947</v>
      </c>
      <c r="H150" s="290">
        <v>48</v>
      </c>
      <c r="I150" s="291"/>
      <c r="J150" s="292">
        <f>ROUND(I150*H150,2)</f>
        <v>0</v>
      </c>
      <c r="K150" s="293"/>
      <c r="L150" s="294"/>
      <c r="M150" s="295" t="s">
        <v>1</v>
      </c>
      <c r="N150" s="296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2574</v>
      </c>
      <c r="AT150" s="240" t="s">
        <v>488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663</v>
      </c>
      <c r="BM150" s="240" t="s">
        <v>583</v>
      </c>
    </row>
    <row r="151" s="2" customFormat="1" ht="24.15" customHeight="1">
      <c r="A151" s="39"/>
      <c r="B151" s="40"/>
      <c r="C151" s="228" t="s">
        <v>391</v>
      </c>
      <c r="D151" s="228" t="s">
        <v>166</v>
      </c>
      <c r="E151" s="229" t="s">
        <v>2777</v>
      </c>
      <c r="F151" s="230" t="s">
        <v>2778</v>
      </c>
      <c r="G151" s="231" t="s">
        <v>169</v>
      </c>
      <c r="H151" s="232">
        <v>5</v>
      </c>
      <c r="I151" s="233"/>
      <c r="J151" s="234">
        <f>ROUND(I151*H151,2)</f>
        <v>0</v>
      </c>
      <c r="K151" s="235"/>
      <c r="L151" s="45"/>
      <c r="M151" s="236" t="s">
        <v>1</v>
      </c>
      <c r="N151" s="237" t="s">
        <v>39</v>
      </c>
      <c r="O151" s="92"/>
      <c r="P151" s="238">
        <f>O151*H151</f>
        <v>0</v>
      </c>
      <c r="Q151" s="238">
        <v>0</v>
      </c>
      <c r="R151" s="238">
        <f>Q151*H151</f>
        <v>0</v>
      </c>
      <c r="S151" s="238">
        <v>0</v>
      </c>
      <c r="T151" s="23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40" t="s">
        <v>663</v>
      </c>
      <c r="AT151" s="240" t="s">
        <v>166</v>
      </c>
      <c r="AU151" s="240" t="s">
        <v>83</v>
      </c>
      <c r="AY151" s="18" t="s">
        <v>164</v>
      </c>
      <c r="BE151" s="241">
        <f>IF(N151="základní",J151,0)</f>
        <v>0</v>
      </c>
      <c r="BF151" s="241">
        <f>IF(N151="snížená",J151,0)</f>
        <v>0</v>
      </c>
      <c r="BG151" s="241">
        <f>IF(N151="zákl. přenesená",J151,0)</f>
        <v>0</v>
      </c>
      <c r="BH151" s="241">
        <f>IF(N151="sníž. přenesená",J151,0)</f>
        <v>0</v>
      </c>
      <c r="BI151" s="241">
        <f>IF(N151="nulová",J151,0)</f>
        <v>0</v>
      </c>
      <c r="BJ151" s="18" t="s">
        <v>81</v>
      </c>
      <c r="BK151" s="241">
        <f>ROUND(I151*H151,2)</f>
        <v>0</v>
      </c>
      <c r="BL151" s="18" t="s">
        <v>663</v>
      </c>
      <c r="BM151" s="240" t="s">
        <v>598</v>
      </c>
    </row>
    <row r="152" s="2" customFormat="1" ht="24.15" customHeight="1">
      <c r="A152" s="39"/>
      <c r="B152" s="40"/>
      <c r="C152" s="286" t="s">
        <v>399</v>
      </c>
      <c r="D152" s="286" t="s">
        <v>488</v>
      </c>
      <c r="E152" s="287" t="s">
        <v>2779</v>
      </c>
      <c r="F152" s="288" t="s">
        <v>2652</v>
      </c>
      <c r="G152" s="289" t="s">
        <v>2129</v>
      </c>
      <c r="H152" s="290">
        <v>3</v>
      </c>
      <c r="I152" s="291"/>
      <c r="J152" s="292">
        <f>ROUND(I152*H152,2)</f>
        <v>0</v>
      </c>
      <c r="K152" s="293"/>
      <c r="L152" s="294"/>
      <c r="M152" s="295" t="s">
        <v>1</v>
      </c>
      <c r="N152" s="296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2574</v>
      </c>
      <c r="AT152" s="240" t="s">
        <v>488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663</v>
      </c>
      <c r="BM152" s="240" t="s">
        <v>610</v>
      </c>
    </row>
    <row r="153" s="2" customFormat="1" ht="24.15" customHeight="1">
      <c r="A153" s="39"/>
      <c r="B153" s="40"/>
      <c r="C153" s="286" t="s">
        <v>404</v>
      </c>
      <c r="D153" s="286" t="s">
        <v>488</v>
      </c>
      <c r="E153" s="287" t="s">
        <v>2780</v>
      </c>
      <c r="F153" s="288" t="s">
        <v>2654</v>
      </c>
      <c r="G153" s="289" t="s">
        <v>2655</v>
      </c>
      <c r="H153" s="290">
        <v>10</v>
      </c>
      <c r="I153" s="291"/>
      <c r="J153" s="292">
        <f>ROUND(I153*H153,2)</f>
        <v>0</v>
      </c>
      <c r="K153" s="293"/>
      <c r="L153" s="294"/>
      <c r="M153" s="295" t="s">
        <v>1</v>
      </c>
      <c r="N153" s="296" t="s">
        <v>39</v>
      </c>
      <c r="O153" s="92"/>
      <c r="P153" s="238">
        <f>O153*H153</f>
        <v>0</v>
      </c>
      <c r="Q153" s="238">
        <v>0</v>
      </c>
      <c r="R153" s="238">
        <f>Q153*H153</f>
        <v>0</v>
      </c>
      <c r="S153" s="238">
        <v>0</v>
      </c>
      <c r="T153" s="23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40" t="s">
        <v>2574</v>
      </c>
      <c r="AT153" s="240" t="s">
        <v>488</v>
      </c>
      <c r="AU153" s="240" t="s">
        <v>83</v>
      </c>
      <c r="AY153" s="18" t="s">
        <v>164</v>
      </c>
      <c r="BE153" s="241">
        <f>IF(N153="základní",J153,0)</f>
        <v>0</v>
      </c>
      <c r="BF153" s="241">
        <f>IF(N153="snížená",J153,0)</f>
        <v>0</v>
      </c>
      <c r="BG153" s="241">
        <f>IF(N153="zákl. přenesená",J153,0)</f>
        <v>0</v>
      </c>
      <c r="BH153" s="241">
        <f>IF(N153="sníž. přenesená",J153,0)</f>
        <v>0</v>
      </c>
      <c r="BI153" s="241">
        <f>IF(N153="nulová",J153,0)</f>
        <v>0</v>
      </c>
      <c r="BJ153" s="18" t="s">
        <v>81</v>
      </c>
      <c r="BK153" s="241">
        <f>ROUND(I153*H153,2)</f>
        <v>0</v>
      </c>
      <c r="BL153" s="18" t="s">
        <v>663</v>
      </c>
      <c r="BM153" s="240" t="s">
        <v>618</v>
      </c>
    </row>
    <row r="154" s="2" customFormat="1" ht="24.15" customHeight="1">
      <c r="A154" s="39"/>
      <c r="B154" s="40"/>
      <c r="C154" s="228" t="s">
        <v>421</v>
      </c>
      <c r="D154" s="228" t="s">
        <v>166</v>
      </c>
      <c r="E154" s="229" t="s">
        <v>2781</v>
      </c>
      <c r="F154" s="230" t="s">
        <v>2782</v>
      </c>
      <c r="G154" s="231" t="s">
        <v>1947</v>
      </c>
      <c r="H154" s="232">
        <v>2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663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663</v>
      </c>
      <c r="BM154" s="240" t="s">
        <v>626</v>
      </c>
    </row>
    <row r="155" s="2" customFormat="1" ht="16.5" customHeight="1">
      <c r="A155" s="39"/>
      <c r="B155" s="40"/>
      <c r="C155" s="228" t="s">
        <v>427</v>
      </c>
      <c r="D155" s="228" t="s">
        <v>166</v>
      </c>
      <c r="E155" s="229" t="s">
        <v>2633</v>
      </c>
      <c r="F155" s="230" t="s">
        <v>2783</v>
      </c>
      <c r="G155" s="231" t="s">
        <v>1947</v>
      </c>
      <c r="H155" s="232">
        <v>2</v>
      </c>
      <c r="I155" s="233"/>
      <c r="J155" s="234">
        <f>ROUND(I155*H155,2)</f>
        <v>0</v>
      </c>
      <c r="K155" s="235"/>
      <c r="L155" s="45"/>
      <c r="M155" s="236" t="s">
        <v>1</v>
      </c>
      <c r="N155" s="237" t="s">
        <v>39</v>
      </c>
      <c r="O155" s="92"/>
      <c r="P155" s="238">
        <f>O155*H155</f>
        <v>0</v>
      </c>
      <c r="Q155" s="238">
        <v>0</v>
      </c>
      <c r="R155" s="238">
        <f>Q155*H155</f>
        <v>0</v>
      </c>
      <c r="S155" s="238">
        <v>0</v>
      </c>
      <c r="T155" s="23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40" t="s">
        <v>663</v>
      </c>
      <c r="AT155" s="240" t="s">
        <v>166</v>
      </c>
      <c r="AU155" s="240" t="s">
        <v>83</v>
      </c>
      <c r="AY155" s="18" t="s">
        <v>164</v>
      </c>
      <c r="BE155" s="241">
        <f>IF(N155="základní",J155,0)</f>
        <v>0</v>
      </c>
      <c r="BF155" s="241">
        <f>IF(N155="snížená",J155,0)</f>
        <v>0</v>
      </c>
      <c r="BG155" s="241">
        <f>IF(N155="zákl. přenesená",J155,0)</f>
        <v>0</v>
      </c>
      <c r="BH155" s="241">
        <f>IF(N155="sníž. přenesená",J155,0)</f>
        <v>0</v>
      </c>
      <c r="BI155" s="241">
        <f>IF(N155="nulová",J155,0)</f>
        <v>0</v>
      </c>
      <c r="BJ155" s="18" t="s">
        <v>81</v>
      </c>
      <c r="BK155" s="241">
        <f>ROUND(I155*H155,2)</f>
        <v>0</v>
      </c>
      <c r="BL155" s="18" t="s">
        <v>663</v>
      </c>
      <c r="BM155" s="240" t="s">
        <v>636</v>
      </c>
    </row>
    <row r="156" s="2" customFormat="1" ht="21.75" customHeight="1">
      <c r="A156" s="39"/>
      <c r="B156" s="40"/>
      <c r="C156" s="228" t="s">
        <v>431</v>
      </c>
      <c r="D156" s="228" t="s">
        <v>166</v>
      </c>
      <c r="E156" s="229" t="s">
        <v>2784</v>
      </c>
      <c r="F156" s="230" t="s">
        <v>2785</v>
      </c>
      <c r="G156" s="231" t="s">
        <v>1947</v>
      </c>
      <c r="H156" s="232">
        <v>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663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663</v>
      </c>
      <c r="BM156" s="240" t="s">
        <v>644</v>
      </c>
    </row>
    <row r="157" s="2" customFormat="1" ht="24.15" customHeight="1">
      <c r="A157" s="39"/>
      <c r="B157" s="40"/>
      <c r="C157" s="228" t="s">
        <v>435</v>
      </c>
      <c r="D157" s="228" t="s">
        <v>166</v>
      </c>
      <c r="E157" s="229" t="s">
        <v>2637</v>
      </c>
      <c r="F157" s="230" t="s">
        <v>2786</v>
      </c>
      <c r="G157" s="231" t="s">
        <v>1947</v>
      </c>
      <c r="H157" s="232">
        <v>1</v>
      </c>
      <c r="I157" s="233"/>
      <c r="J157" s="234">
        <f>ROUND(I157*H157,2)</f>
        <v>0</v>
      </c>
      <c r="K157" s="235"/>
      <c r="L157" s="45"/>
      <c r="M157" s="236" t="s">
        <v>1</v>
      </c>
      <c r="N157" s="237" t="s">
        <v>39</v>
      </c>
      <c r="O157" s="92"/>
      <c r="P157" s="238">
        <f>O157*H157</f>
        <v>0</v>
      </c>
      <c r="Q157" s="238">
        <v>0</v>
      </c>
      <c r="R157" s="238">
        <f>Q157*H157</f>
        <v>0</v>
      </c>
      <c r="S157" s="238">
        <v>0</v>
      </c>
      <c r="T157" s="23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40" t="s">
        <v>663</v>
      </c>
      <c r="AT157" s="240" t="s">
        <v>166</v>
      </c>
      <c r="AU157" s="240" t="s">
        <v>83</v>
      </c>
      <c r="AY157" s="18" t="s">
        <v>164</v>
      </c>
      <c r="BE157" s="241">
        <f>IF(N157="základní",J157,0)</f>
        <v>0</v>
      </c>
      <c r="BF157" s="241">
        <f>IF(N157="snížená",J157,0)</f>
        <v>0</v>
      </c>
      <c r="BG157" s="241">
        <f>IF(N157="zákl. přenesená",J157,0)</f>
        <v>0</v>
      </c>
      <c r="BH157" s="241">
        <f>IF(N157="sníž. přenesená",J157,0)</f>
        <v>0</v>
      </c>
      <c r="BI157" s="241">
        <f>IF(N157="nulová",J157,0)</f>
        <v>0</v>
      </c>
      <c r="BJ157" s="18" t="s">
        <v>81</v>
      </c>
      <c r="BK157" s="241">
        <f>ROUND(I157*H157,2)</f>
        <v>0</v>
      </c>
      <c r="BL157" s="18" t="s">
        <v>663</v>
      </c>
      <c r="BM157" s="240" t="s">
        <v>655</v>
      </c>
    </row>
    <row r="158" s="12" customFormat="1" ht="25.92" customHeight="1">
      <c r="A158" s="12"/>
      <c r="B158" s="212"/>
      <c r="C158" s="213"/>
      <c r="D158" s="214" t="s">
        <v>73</v>
      </c>
      <c r="E158" s="215" t="s">
        <v>130</v>
      </c>
      <c r="F158" s="215" t="s">
        <v>2160</v>
      </c>
      <c r="G158" s="213"/>
      <c r="H158" s="213"/>
      <c r="I158" s="216"/>
      <c r="J158" s="217">
        <f>BK158</f>
        <v>0</v>
      </c>
      <c r="K158" s="213"/>
      <c r="L158" s="218"/>
      <c r="M158" s="219"/>
      <c r="N158" s="220"/>
      <c r="O158" s="220"/>
      <c r="P158" s="221">
        <f>P159</f>
        <v>0</v>
      </c>
      <c r="Q158" s="220"/>
      <c r="R158" s="221">
        <f>R159</f>
        <v>0</v>
      </c>
      <c r="S158" s="220"/>
      <c r="T158" s="222">
        <f>T159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23" t="s">
        <v>194</v>
      </c>
      <c r="AT158" s="224" t="s">
        <v>73</v>
      </c>
      <c r="AU158" s="224" t="s">
        <v>12</v>
      </c>
      <c r="AY158" s="223" t="s">
        <v>164</v>
      </c>
      <c r="BK158" s="225">
        <f>BK159</f>
        <v>0</v>
      </c>
    </row>
    <row r="159" s="12" customFormat="1" ht="22.8" customHeight="1">
      <c r="A159" s="12"/>
      <c r="B159" s="212"/>
      <c r="C159" s="213"/>
      <c r="D159" s="214" t="s">
        <v>73</v>
      </c>
      <c r="E159" s="226" t="s">
        <v>2656</v>
      </c>
      <c r="F159" s="226" t="s">
        <v>2164</v>
      </c>
      <c r="G159" s="213"/>
      <c r="H159" s="213"/>
      <c r="I159" s="216"/>
      <c r="J159" s="227">
        <f>BK159</f>
        <v>0</v>
      </c>
      <c r="K159" s="213"/>
      <c r="L159" s="218"/>
      <c r="M159" s="219"/>
      <c r="N159" s="220"/>
      <c r="O159" s="220"/>
      <c r="P159" s="221">
        <f>P160</f>
        <v>0</v>
      </c>
      <c r="Q159" s="220"/>
      <c r="R159" s="221">
        <f>R160</f>
        <v>0</v>
      </c>
      <c r="S159" s="220"/>
      <c r="T159" s="222">
        <f>T160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23" t="s">
        <v>194</v>
      </c>
      <c r="AT159" s="224" t="s">
        <v>73</v>
      </c>
      <c r="AU159" s="224" t="s">
        <v>81</v>
      </c>
      <c r="AY159" s="223" t="s">
        <v>164</v>
      </c>
      <c r="BK159" s="225">
        <f>BK160</f>
        <v>0</v>
      </c>
    </row>
    <row r="160" s="2" customFormat="1" ht="66.75" customHeight="1">
      <c r="A160" s="39"/>
      <c r="B160" s="40"/>
      <c r="C160" s="228" t="s">
        <v>439</v>
      </c>
      <c r="D160" s="228" t="s">
        <v>166</v>
      </c>
      <c r="E160" s="229" t="s">
        <v>2657</v>
      </c>
      <c r="F160" s="230" t="s">
        <v>2658</v>
      </c>
      <c r="G160" s="231" t="s">
        <v>2659</v>
      </c>
      <c r="H160" s="232">
        <v>1</v>
      </c>
      <c r="I160" s="233"/>
      <c r="J160" s="234">
        <f>ROUND(I160*H160,2)</f>
        <v>0</v>
      </c>
      <c r="K160" s="235"/>
      <c r="L160" s="45"/>
      <c r="M160" s="304" t="s">
        <v>1</v>
      </c>
      <c r="N160" s="305" t="s">
        <v>39</v>
      </c>
      <c r="O160" s="306"/>
      <c r="P160" s="307">
        <f>O160*H160</f>
        <v>0</v>
      </c>
      <c r="Q160" s="307">
        <v>0</v>
      </c>
      <c r="R160" s="307">
        <f>Q160*H160</f>
        <v>0</v>
      </c>
      <c r="S160" s="307">
        <v>0</v>
      </c>
      <c r="T160" s="308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663</v>
      </c>
      <c r="AT160" s="240" t="s">
        <v>166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663</v>
      </c>
      <c r="BM160" s="240" t="s">
        <v>663</v>
      </c>
    </row>
    <row r="161" s="2" customFormat="1" ht="6.96" customHeight="1">
      <c r="A161" s="39"/>
      <c r="B161" s="67"/>
      <c r="C161" s="68"/>
      <c r="D161" s="68"/>
      <c r="E161" s="68"/>
      <c r="F161" s="68"/>
      <c r="G161" s="68"/>
      <c r="H161" s="68"/>
      <c r="I161" s="68"/>
      <c r="J161" s="68"/>
      <c r="K161" s="68"/>
      <c r="L161" s="45"/>
      <c r="M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</row>
  </sheetData>
  <sheetProtection sheet="1" autoFilter="0" formatColumns="0" formatRows="0" objects="1" scenarios="1" spinCount="100000" saltValue="r9M4gBAU4YuKd4y6zjYpwEdJbvZHQRaEovR7rciGOzQ6zDm6xT03xa5KATDB1Sc9MaXdRdKdO4Q0Fum3XAUvLA==" hashValue="Vg9Jbpl+krd8hoV8tjU1utjYeqLizDnQMqA7YuDiBMWSQbQYpJIw5La5VitYyPt+0N6OEe3qktgTxFmbUN5vCQ==" algorithmName="SHA-512" password="EC3B"/>
  <autoFilter ref="C123:K16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128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1" customFormat="1" ht="12" customHeight="1">
      <c r="B8" s="21"/>
      <c r="D8" s="151" t="s">
        <v>133</v>
      </c>
      <c r="L8" s="21"/>
    </row>
    <row r="9" s="2" customFormat="1" ht="16.5" customHeight="1">
      <c r="A9" s="39"/>
      <c r="B9" s="45"/>
      <c r="C9" s="39"/>
      <c r="D9" s="39"/>
      <c r="E9" s="152" t="s">
        <v>2757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 ht="12" customHeight="1">
      <c r="A10" s="39"/>
      <c r="B10" s="45"/>
      <c r="C10" s="39"/>
      <c r="D10" s="151" t="s">
        <v>2497</v>
      </c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6.5" customHeight="1">
      <c r="A11" s="39"/>
      <c r="B11" s="45"/>
      <c r="C11" s="39"/>
      <c r="D11" s="39"/>
      <c r="E11" s="153" t="s">
        <v>2787</v>
      </c>
      <c r="F11" s="39"/>
      <c r="G11" s="39"/>
      <c r="H11" s="39"/>
      <c r="I11" s="39"/>
      <c r="J11" s="39"/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>
      <c r="A12" s="39"/>
      <c r="B12" s="45"/>
      <c r="C12" s="39"/>
      <c r="D12" s="39"/>
      <c r="E12" s="39"/>
      <c r="F12" s="39"/>
      <c r="G12" s="39"/>
      <c r="H12" s="39"/>
      <c r="I12" s="39"/>
      <c r="J12" s="39"/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2" customHeight="1">
      <c r="A13" s="39"/>
      <c r="B13" s="45"/>
      <c r="C13" s="39"/>
      <c r="D13" s="151" t="s">
        <v>18</v>
      </c>
      <c r="E13" s="39"/>
      <c r="F13" s="142" t="s">
        <v>1</v>
      </c>
      <c r="G13" s="39"/>
      <c r="H13" s="39"/>
      <c r="I13" s="151" t="s">
        <v>19</v>
      </c>
      <c r="J13" s="142" t="s">
        <v>1</v>
      </c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20</v>
      </c>
      <c r="E14" s="39"/>
      <c r="F14" s="142" t="s">
        <v>21</v>
      </c>
      <c r="G14" s="39"/>
      <c r="H14" s="39"/>
      <c r="I14" s="151" t="s">
        <v>22</v>
      </c>
      <c r="J14" s="154" t="str">
        <f>'Rekapitulace stavby'!AN8</f>
        <v>19. 6. 2026</v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0.8" customHeight="1">
      <c r="A15" s="39"/>
      <c r="B15" s="45"/>
      <c r="C15" s="39"/>
      <c r="D15" s="39"/>
      <c r="E15" s="39"/>
      <c r="F15" s="39"/>
      <c r="G15" s="39"/>
      <c r="H15" s="39"/>
      <c r="I15" s="39"/>
      <c r="J15" s="39"/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12" customHeight="1">
      <c r="A16" s="39"/>
      <c r="B16" s="45"/>
      <c r="C16" s="39"/>
      <c r="D16" s="151" t="s">
        <v>24</v>
      </c>
      <c r="E16" s="39"/>
      <c r="F16" s="39"/>
      <c r="G16" s="39"/>
      <c r="H16" s="39"/>
      <c r="I16" s="151" t="s">
        <v>25</v>
      </c>
      <c r="J16" s="142" t="str">
        <f>IF('Rekapitulace stavby'!AN10="","",'Rekapitulace stavby'!AN10)</f>
        <v/>
      </c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8" customHeight="1">
      <c r="A17" s="39"/>
      <c r="B17" s="45"/>
      <c r="C17" s="39"/>
      <c r="D17" s="39"/>
      <c r="E17" s="142" t="str">
        <f>IF('Rekapitulace stavby'!E11="","",'Rekapitulace stavby'!E11)</f>
        <v xml:space="preserve"> </v>
      </c>
      <c r="F17" s="39"/>
      <c r="G17" s="39"/>
      <c r="H17" s="39"/>
      <c r="I17" s="151" t="s">
        <v>27</v>
      </c>
      <c r="J17" s="142" t="str">
        <f>IF('Rekapitulace stavby'!AN11="","",'Rekapitulace stavby'!AN11)</f>
        <v/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6.96" customHeight="1">
      <c r="A18" s="39"/>
      <c r="B18" s="45"/>
      <c r="C18" s="39"/>
      <c r="D18" s="39"/>
      <c r="E18" s="39"/>
      <c r="F18" s="39"/>
      <c r="G18" s="39"/>
      <c r="H18" s="39"/>
      <c r="I18" s="39"/>
      <c r="J18" s="39"/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12" customHeight="1">
      <c r="A19" s="39"/>
      <c r="B19" s="45"/>
      <c r="C19" s="39"/>
      <c r="D19" s="151" t="s">
        <v>28</v>
      </c>
      <c r="E19" s="39"/>
      <c r="F19" s="39"/>
      <c r="G19" s="39"/>
      <c r="H19" s="39"/>
      <c r="I19" s="151" t="s">
        <v>25</v>
      </c>
      <c r="J19" s="34" t="str">
        <f>'Rekapitulace stavby'!AN13</f>
        <v>Vyplň údaj</v>
      </c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8" customHeight="1">
      <c r="A20" s="39"/>
      <c r="B20" s="45"/>
      <c r="C20" s="39"/>
      <c r="D20" s="39"/>
      <c r="E20" s="34" t="str">
        <f>'Rekapitulace stavby'!E14</f>
        <v>Vyplň údaj</v>
      </c>
      <c r="F20" s="142"/>
      <c r="G20" s="142"/>
      <c r="H20" s="142"/>
      <c r="I20" s="151" t="s">
        <v>27</v>
      </c>
      <c r="J20" s="34" t="str">
        <f>'Rekapitulace stavby'!AN14</f>
        <v>Vyplň údaj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6.96" customHeight="1">
      <c r="A21" s="39"/>
      <c r="B21" s="45"/>
      <c r="C21" s="39"/>
      <c r="D21" s="39"/>
      <c r="E21" s="39"/>
      <c r="F21" s="39"/>
      <c r="G21" s="39"/>
      <c r="H21" s="39"/>
      <c r="I21" s="39"/>
      <c r="J21" s="39"/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12" customHeight="1">
      <c r="A22" s="39"/>
      <c r="B22" s="45"/>
      <c r="C22" s="39"/>
      <c r="D22" s="151" t="s">
        <v>30</v>
      </c>
      <c r="E22" s="39"/>
      <c r="F22" s="39"/>
      <c r="G22" s="39"/>
      <c r="H22" s="39"/>
      <c r="I22" s="151" t="s">
        <v>25</v>
      </c>
      <c r="J22" s="142" t="str">
        <f>IF('Rekapitulace stavby'!AN16="","",'Rekapitulace stavby'!AN16)</f>
        <v/>
      </c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8" customHeight="1">
      <c r="A23" s="39"/>
      <c r="B23" s="45"/>
      <c r="C23" s="39"/>
      <c r="D23" s="39"/>
      <c r="E23" s="142" t="str">
        <f>IF('Rekapitulace stavby'!E17="","",'Rekapitulace stavby'!E17)</f>
        <v xml:space="preserve"> </v>
      </c>
      <c r="F23" s="39"/>
      <c r="G23" s="39"/>
      <c r="H23" s="39"/>
      <c r="I23" s="151" t="s">
        <v>27</v>
      </c>
      <c r="J23" s="142" t="str">
        <f>IF('Rekapitulace stavby'!AN17="","",'Rekapitulace stavby'!AN17)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6.96" customHeight="1">
      <c r="A24" s="39"/>
      <c r="B24" s="45"/>
      <c r="C24" s="39"/>
      <c r="D24" s="39"/>
      <c r="E24" s="39"/>
      <c r="F24" s="39"/>
      <c r="G24" s="39"/>
      <c r="H24" s="39"/>
      <c r="I24" s="39"/>
      <c r="J24" s="39"/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12" customHeight="1">
      <c r="A25" s="39"/>
      <c r="B25" s="45"/>
      <c r="C25" s="39"/>
      <c r="D25" s="151" t="s">
        <v>32</v>
      </c>
      <c r="E25" s="39"/>
      <c r="F25" s="39"/>
      <c r="G25" s="39"/>
      <c r="H25" s="39"/>
      <c r="I25" s="151" t="s">
        <v>25</v>
      </c>
      <c r="J25" s="142" t="str">
        <f>IF('Rekapitulace stavby'!AN19="","",'Rekapitulace stavby'!AN19)</f>
        <v/>
      </c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8" customHeight="1">
      <c r="A26" s="39"/>
      <c r="B26" s="45"/>
      <c r="C26" s="39"/>
      <c r="D26" s="39"/>
      <c r="E26" s="142" t="str">
        <f>IF('Rekapitulace stavby'!E20="","",'Rekapitulace stavby'!E20)</f>
        <v xml:space="preserve"> </v>
      </c>
      <c r="F26" s="39"/>
      <c r="G26" s="39"/>
      <c r="H26" s="39"/>
      <c r="I26" s="151" t="s">
        <v>27</v>
      </c>
      <c r="J26" s="142" t="str">
        <f>IF('Rekapitulace stavby'!AN20="","",'Rekapitulace stavby'!AN20)</f>
        <v/>
      </c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2" customFormat="1" ht="6.96" customHeight="1">
      <c r="A27" s="39"/>
      <c r="B27" s="45"/>
      <c r="C27" s="39"/>
      <c r="D27" s="39"/>
      <c r="E27" s="39"/>
      <c r="F27" s="39"/>
      <c r="G27" s="39"/>
      <c r="H27" s="39"/>
      <c r="I27" s="39"/>
      <c r="J27" s="39"/>
      <c r="K27" s="39"/>
      <c r="L27" s="64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</row>
    <row r="28" s="2" customFormat="1" ht="12" customHeight="1">
      <c r="A28" s="39"/>
      <c r="B28" s="45"/>
      <c r="C28" s="39"/>
      <c r="D28" s="151" t="s">
        <v>33</v>
      </c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8" customFormat="1" ht="16.5" customHeight="1">
      <c r="A29" s="155"/>
      <c r="B29" s="156"/>
      <c r="C29" s="155"/>
      <c r="D29" s="155"/>
      <c r="E29" s="157" t="s">
        <v>1</v>
      </c>
      <c r="F29" s="157"/>
      <c r="G29" s="157"/>
      <c r="H29" s="157"/>
      <c r="I29" s="155"/>
      <c r="J29" s="155"/>
      <c r="K29" s="155"/>
      <c r="L29" s="158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="2" customFormat="1" ht="6.96" customHeight="1">
      <c r="A30" s="39"/>
      <c r="B30" s="45"/>
      <c r="C30" s="39"/>
      <c r="D30" s="39"/>
      <c r="E30" s="39"/>
      <c r="F30" s="39"/>
      <c r="G30" s="39"/>
      <c r="H30" s="39"/>
      <c r="I30" s="39"/>
      <c r="J30" s="39"/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25.44" customHeight="1">
      <c r="A32" s="39"/>
      <c r="B32" s="45"/>
      <c r="C32" s="39"/>
      <c r="D32" s="160" t="s">
        <v>34</v>
      </c>
      <c r="E32" s="39"/>
      <c r="F32" s="39"/>
      <c r="G32" s="39"/>
      <c r="H32" s="39"/>
      <c r="I32" s="39"/>
      <c r="J32" s="161">
        <f>ROUND(J127, 2)</f>
        <v>0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6.96" customHeight="1">
      <c r="A33" s="39"/>
      <c r="B33" s="45"/>
      <c r="C33" s="39"/>
      <c r="D33" s="159"/>
      <c r="E33" s="159"/>
      <c r="F33" s="159"/>
      <c r="G33" s="159"/>
      <c r="H33" s="159"/>
      <c r="I33" s="159"/>
      <c r="J33" s="159"/>
      <c r="K33" s="15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39"/>
      <c r="F34" s="162" t="s">
        <v>36</v>
      </c>
      <c r="G34" s="39"/>
      <c r="H34" s="39"/>
      <c r="I34" s="162" t="s">
        <v>35</v>
      </c>
      <c r="J34" s="162" t="s">
        <v>37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s="2" customFormat="1" ht="14.4" customHeight="1">
      <c r="A35" s="39"/>
      <c r="B35" s="45"/>
      <c r="C35" s="39"/>
      <c r="D35" s="163" t="s">
        <v>38</v>
      </c>
      <c r="E35" s="151" t="s">
        <v>39</v>
      </c>
      <c r="F35" s="164">
        <f>ROUND((SUM(BE127:BE220)),  2)</f>
        <v>0</v>
      </c>
      <c r="G35" s="39"/>
      <c r="H35" s="39"/>
      <c r="I35" s="165">
        <v>0.20999999999999999</v>
      </c>
      <c r="J35" s="164">
        <f>ROUND(((SUM(BE127:BE220))*I35),  2)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s="2" customFormat="1" ht="14.4" customHeight="1">
      <c r="A36" s="39"/>
      <c r="B36" s="45"/>
      <c r="C36" s="39"/>
      <c r="D36" s="39"/>
      <c r="E36" s="151" t="s">
        <v>40</v>
      </c>
      <c r="F36" s="164">
        <f>ROUND((SUM(BF127:BF220)),  2)</f>
        <v>0</v>
      </c>
      <c r="G36" s="39"/>
      <c r="H36" s="39"/>
      <c r="I36" s="165">
        <v>0.12</v>
      </c>
      <c r="J36" s="164">
        <f>ROUND(((SUM(BF127:BF220))*I36),  2)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41</v>
      </c>
      <c r="F37" s="164">
        <f>ROUND((SUM(BG127:BG220)),  2)</f>
        <v>0</v>
      </c>
      <c r="G37" s="39"/>
      <c r="H37" s="39"/>
      <c r="I37" s="165">
        <v>0.20999999999999999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hidden="1" s="2" customFormat="1" ht="14.4" customHeight="1">
      <c r="A38" s="39"/>
      <c r="B38" s="45"/>
      <c r="C38" s="39"/>
      <c r="D38" s="39"/>
      <c r="E38" s="151" t="s">
        <v>42</v>
      </c>
      <c r="F38" s="164">
        <f>ROUND((SUM(BH127:BH220)),  2)</f>
        <v>0</v>
      </c>
      <c r="G38" s="39"/>
      <c r="H38" s="39"/>
      <c r="I38" s="165">
        <v>0.12</v>
      </c>
      <c r="J38" s="164">
        <f>0</f>
        <v>0</v>
      </c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hidden="1" s="2" customFormat="1" ht="14.4" customHeight="1">
      <c r="A39" s="39"/>
      <c r="B39" s="45"/>
      <c r="C39" s="39"/>
      <c r="D39" s="39"/>
      <c r="E39" s="151" t="s">
        <v>43</v>
      </c>
      <c r="F39" s="164">
        <f>ROUND((SUM(BI127:BI220)),  2)</f>
        <v>0</v>
      </c>
      <c r="G39" s="39"/>
      <c r="H39" s="39"/>
      <c r="I39" s="165">
        <v>0</v>
      </c>
      <c r="J39" s="164">
        <f>0</f>
        <v>0</v>
      </c>
      <c r="K39" s="39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6.96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2" customFormat="1" ht="25.44" customHeight="1">
      <c r="A41" s="39"/>
      <c r="B41" s="45"/>
      <c r="C41" s="166"/>
      <c r="D41" s="167" t="s">
        <v>44</v>
      </c>
      <c r="E41" s="168"/>
      <c r="F41" s="168"/>
      <c r="G41" s="169" t="s">
        <v>45</v>
      </c>
      <c r="H41" s="170" t="s">
        <v>46</v>
      </c>
      <c r="I41" s="168"/>
      <c r="J41" s="171">
        <f>SUM(J32:J39)</f>
        <v>0</v>
      </c>
      <c r="K41" s="172"/>
      <c r="L41" s="64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</row>
    <row r="42" s="2" customFormat="1" ht="14.4" customHeight="1">
      <c r="A42" s="39"/>
      <c r="B42" s="45"/>
      <c r="C42" s="39"/>
      <c r="D42" s="39"/>
      <c r="E42" s="39"/>
      <c r="F42" s="39"/>
      <c r="G42" s="39"/>
      <c r="H42" s="39"/>
      <c r="I42" s="39"/>
      <c r="J42" s="39"/>
      <c r="K42" s="39"/>
      <c r="L42" s="64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1" customFormat="1" ht="12" customHeight="1">
      <c r="B86" s="22"/>
      <c r="C86" s="33" t="s">
        <v>133</v>
      </c>
      <c r="D86" s="23"/>
      <c r="E86" s="23"/>
      <c r="F86" s="23"/>
      <c r="G86" s="23"/>
      <c r="H86" s="23"/>
      <c r="I86" s="23"/>
      <c r="J86" s="23"/>
      <c r="K86" s="23"/>
      <c r="L86" s="21"/>
    </row>
    <row r="87" s="2" customFormat="1" ht="16.5" customHeight="1">
      <c r="A87" s="39"/>
      <c r="B87" s="40"/>
      <c r="C87" s="41"/>
      <c r="D87" s="41"/>
      <c r="E87" s="184" t="s">
        <v>2757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2" customHeight="1">
      <c r="A88" s="39"/>
      <c r="B88" s="40"/>
      <c r="C88" s="33" t="s">
        <v>2497</v>
      </c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6.5" customHeight="1">
      <c r="A89" s="39"/>
      <c r="B89" s="40"/>
      <c r="C89" s="41"/>
      <c r="D89" s="41"/>
      <c r="E89" s="77" t="str">
        <f>E11</f>
        <v>D.11.2 DPS 02.2 - Elektrotechnologická část a přenos dat</v>
      </c>
      <c r="F89" s="41"/>
      <c r="G89" s="41"/>
      <c r="H89" s="41"/>
      <c r="I89" s="41"/>
      <c r="J89" s="41"/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2" customHeight="1">
      <c r="A91" s="39"/>
      <c r="B91" s="40"/>
      <c r="C91" s="33" t="s">
        <v>20</v>
      </c>
      <c r="D91" s="41"/>
      <c r="E91" s="41"/>
      <c r="F91" s="28" t="str">
        <f>F14</f>
        <v>Našiměřice</v>
      </c>
      <c r="G91" s="41"/>
      <c r="H91" s="41"/>
      <c r="I91" s="33" t="s">
        <v>22</v>
      </c>
      <c r="J91" s="80" t="str">
        <f>IF(J14="","",J14)</f>
        <v>19. 6. 2026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6.96" customHeight="1">
      <c r="A92" s="39"/>
      <c r="B92" s="40"/>
      <c r="C92" s="41"/>
      <c r="D92" s="41"/>
      <c r="E92" s="41"/>
      <c r="F92" s="41"/>
      <c r="G92" s="41"/>
      <c r="H92" s="41"/>
      <c r="I92" s="41"/>
      <c r="J92" s="41"/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5.15" customHeight="1">
      <c r="A93" s="39"/>
      <c r="B93" s="40"/>
      <c r="C93" s="33" t="s">
        <v>24</v>
      </c>
      <c r="D93" s="41"/>
      <c r="E93" s="41"/>
      <c r="F93" s="28" t="str">
        <f>E17</f>
        <v xml:space="preserve"> </v>
      </c>
      <c r="G93" s="41"/>
      <c r="H93" s="41"/>
      <c r="I93" s="33" t="s">
        <v>30</v>
      </c>
      <c r="J93" s="37" t="str">
        <f>E23</f>
        <v xml:space="preserve"> </v>
      </c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15.15" customHeight="1">
      <c r="A94" s="39"/>
      <c r="B94" s="40"/>
      <c r="C94" s="33" t="s">
        <v>28</v>
      </c>
      <c r="D94" s="41"/>
      <c r="E94" s="41"/>
      <c r="F94" s="28" t="str">
        <f>IF(E20="","",E20)</f>
        <v>Vyplň údaj</v>
      </c>
      <c r="G94" s="41"/>
      <c r="H94" s="41"/>
      <c r="I94" s="33" t="s">
        <v>32</v>
      </c>
      <c r="J94" s="37" t="str">
        <f>E26</f>
        <v xml:space="preserve"> </v>
      </c>
      <c r="K94" s="41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9.28" customHeight="1">
      <c r="A96" s="39"/>
      <c r="B96" s="40"/>
      <c r="C96" s="185" t="s">
        <v>136</v>
      </c>
      <c r="D96" s="186"/>
      <c r="E96" s="186"/>
      <c r="F96" s="186"/>
      <c r="G96" s="186"/>
      <c r="H96" s="186"/>
      <c r="I96" s="186"/>
      <c r="J96" s="187" t="s">
        <v>137</v>
      </c>
      <c r="K96" s="186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</row>
    <row r="97" s="2" customFormat="1" ht="10.32" customHeight="1">
      <c r="A97" s="39"/>
      <c r="B97" s="40"/>
      <c r="C97" s="41"/>
      <c r="D97" s="41"/>
      <c r="E97" s="41"/>
      <c r="F97" s="41"/>
      <c r="G97" s="41"/>
      <c r="H97" s="41"/>
      <c r="I97" s="41"/>
      <c r="J97" s="41"/>
      <c r="K97" s="41"/>
      <c r="L97" s="64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</row>
    <row r="98" s="2" customFormat="1" ht="22.8" customHeight="1">
      <c r="A98" s="39"/>
      <c r="B98" s="40"/>
      <c r="C98" s="188" t="s">
        <v>138</v>
      </c>
      <c r="D98" s="41"/>
      <c r="E98" s="41"/>
      <c r="F98" s="41"/>
      <c r="G98" s="41"/>
      <c r="H98" s="41"/>
      <c r="I98" s="41"/>
      <c r="J98" s="111">
        <f>J127</f>
        <v>0</v>
      </c>
      <c r="K98" s="41"/>
      <c r="L98" s="64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U98" s="18" t="s">
        <v>139</v>
      </c>
    </row>
    <row r="99" s="9" customFormat="1" ht="24.96" customHeight="1">
      <c r="A99" s="9"/>
      <c r="B99" s="189"/>
      <c r="C99" s="190"/>
      <c r="D99" s="191" t="s">
        <v>2113</v>
      </c>
      <c r="E99" s="192"/>
      <c r="F99" s="192"/>
      <c r="G99" s="192"/>
      <c r="H99" s="192"/>
      <c r="I99" s="192"/>
      <c r="J99" s="193">
        <f>J128</f>
        <v>0</v>
      </c>
      <c r="K99" s="190"/>
      <c r="L99" s="194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95"/>
      <c r="C100" s="134"/>
      <c r="D100" s="196" t="s">
        <v>2662</v>
      </c>
      <c r="E100" s="197"/>
      <c r="F100" s="197"/>
      <c r="G100" s="197"/>
      <c r="H100" s="197"/>
      <c r="I100" s="197"/>
      <c r="J100" s="198">
        <f>J129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2663</v>
      </c>
      <c r="E101" s="197"/>
      <c r="F101" s="197"/>
      <c r="G101" s="197"/>
      <c r="H101" s="197"/>
      <c r="I101" s="197"/>
      <c r="J101" s="198">
        <f>J164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95"/>
      <c r="C102" s="134"/>
      <c r="D102" s="196" t="s">
        <v>2664</v>
      </c>
      <c r="E102" s="197"/>
      <c r="F102" s="197"/>
      <c r="G102" s="197"/>
      <c r="H102" s="197"/>
      <c r="I102" s="197"/>
      <c r="J102" s="198">
        <f>J181</f>
        <v>0</v>
      </c>
      <c r="K102" s="134"/>
      <c r="L102" s="199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95"/>
      <c r="C103" s="134"/>
      <c r="D103" s="196" t="s">
        <v>2665</v>
      </c>
      <c r="E103" s="197"/>
      <c r="F103" s="197"/>
      <c r="G103" s="197"/>
      <c r="H103" s="197"/>
      <c r="I103" s="197"/>
      <c r="J103" s="198">
        <f>J190</f>
        <v>0</v>
      </c>
      <c r="K103" s="134"/>
      <c r="L103" s="199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95"/>
      <c r="C104" s="134"/>
      <c r="D104" s="196" t="s">
        <v>2666</v>
      </c>
      <c r="E104" s="197"/>
      <c r="F104" s="197"/>
      <c r="G104" s="197"/>
      <c r="H104" s="197"/>
      <c r="I104" s="197"/>
      <c r="J104" s="198">
        <f>J201</f>
        <v>0</v>
      </c>
      <c r="K104" s="134"/>
      <c r="L104" s="199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95"/>
      <c r="C105" s="134"/>
      <c r="D105" s="196" t="s">
        <v>2667</v>
      </c>
      <c r="E105" s="197"/>
      <c r="F105" s="197"/>
      <c r="G105" s="197"/>
      <c r="H105" s="197"/>
      <c r="I105" s="197"/>
      <c r="J105" s="198">
        <f>J218</f>
        <v>0</v>
      </c>
      <c r="K105" s="134"/>
      <c r="L105" s="199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2" customFormat="1" ht="21.84" customHeight="1">
      <c r="A106" s="39"/>
      <c r="B106" s="40"/>
      <c r="C106" s="41"/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11" s="2" customFormat="1" ht="6.96" customHeight="1">
      <c r="A111" s="39"/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24.96" customHeight="1">
      <c r="A112" s="39"/>
      <c r="B112" s="40"/>
      <c r="C112" s="24" t="s">
        <v>149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6.96" customHeight="1">
      <c r="A113" s="39"/>
      <c r="B113" s="40"/>
      <c r="C113" s="41"/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16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26.25" customHeight="1">
      <c r="A115" s="39"/>
      <c r="B115" s="40"/>
      <c r="C115" s="41"/>
      <c r="D115" s="41"/>
      <c r="E115" s="184" t="str">
        <f>E7</f>
        <v>Našiměřice - Splašková kanalizace - ÚRS I/2026-úprava po připomínkách uchazečů</v>
      </c>
      <c r="F115" s="33"/>
      <c r="G115" s="33"/>
      <c r="H115" s="33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1" customFormat="1" ht="12" customHeight="1">
      <c r="B116" s="22"/>
      <c r="C116" s="33" t="s">
        <v>133</v>
      </c>
      <c r="D116" s="23"/>
      <c r="E116" s="23"/>
      <c r="F116" s="23"/>
      <c r="G116" s="23"/>
      <c r="H116" s="23"/>
      <c r="I116" s="23"/>
      <c r="J116" s="23"/>
      <c r="K116" s="23"/>
      <c r="L116" s="21"/>
    </row>
    <row r="117" s="2" customFormat="1" ht="16.5" customHeight="1">
      <c r="A117" s="39"/>
      <c r="B117" s="40"/>
      <c r="C117" s="41"/>
      <c r="D117" s="41"/>
      <c r="E117" s="184" t="s">
        <v>2757</v>
      </c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2" customHeight="1">
      <c r="A118" s="39"/>
      <c r="B118" s="40"/>
      <c r="C118" s="33" t="s">
        <v>2497</v>
      </c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6.5" customHeight="1">
      <c r="A119" s="39"/>
      <c r="B119" s="40"/>
      <c r="C119" s="41"/>
      <c r="D119" s="41"/>
      <c r="E119" s="77" t="str">
        <f>E11</f>
        <v>D.11.2 DPS 02.2 - Elektrotechnologická část a přenos dat</v>
      </c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6.96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2" customHeight="1">
      <c r="A121" s="39"/>
      <c r="B121" s="40"/>
      <c r="C121" s="33" t="s">
        <v>20</v>
      </c>
      <c r="D121" s="41"/>
      <c r="E121" s="41"/>
      <c r="F121" s="28" t="str">
        <f>F14</f>
        <v>Našiměřice</v>
      </c>
      <c r="G121" s="41"/>
      <c r="H121" s="41"/>
      <c r="I121" s="33" t="s">
        <v>22</v>
      </c>
      <c r="J121" s="80" t="str">
        <f>IF(J14="","",J14)</f>
        <v>19. 6. 2026</v>
      </c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6.96" customHeight="1">
      <c r="A122" s="39"/>
      <c r="B122" s="40"/>
      <c r="C122" s="41"/>
      <c r="D122" s="41"/>
      <c r="E122" s="41"/>
      <c r="F122" s="41"/>
      <c r="G122" s="41"/>
      <c r="H122" s="41"/>
      <c r="I122" s="41"/>
      <c r="J122" s="41"/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24</v>
      </c>
      <c r="D123" s="41"/>
      <c r="E123" s="41"/>
      <c r="F123" s="28" t="str">
        <f>E17</f>
        <v xml:space="preserve"> </v>
      </c>
      <c r="G123" s="41"/>
      <c r="H123" s="41"/>
      <c r="I123" s="33" t="s">
        <v>30</v>
      </c>
      <c r="J123" s="37" t="str">
        <f>E23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5.15" customHeight="1">
      <c r="A124" s="39"/>
      <c r="B124" s="40"/>
      <c r="C124" s="33" t="s">
        <v>28</v>
      </c>
      <c r="D124" s="41"/>
      <c r="E124" s="41"/>
      <c r="F124" s="28" t="str">
        <f>IF(E20="","",E20)</f>
        <v>Vyplň údaj</v>
      </c>
      <c r="G124" s="41"/>
      <c r="H124" s="41"/>
      <c r="I124" s="33" t="s">
        <v>32</v>
      </c>
      <c r="J124" s="37" t="str">
        <f>E26</f>
        <v xml:space="preserve"> </v>
      </c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2" customFormat="1" ht="10.32" customHeight="1">
      <c r="A125" s="39"/>
      <c r="B125" s="40"/>
      <c r="C125" s="41"/>
      <c r="D125" s="41"/>
      <c r="E125" s="41"/>
      <c r="F125" s="41"/>
      <c r="G125" s="41"/>
      <c r="H125" s="41"/>
      <c r="I125" s="41"/>
      <c r="J125" s="41"/>
      <c r="K125" s="41"/>
      <c r="L125" s="64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</row>
    <row r="126" s="11" customFormat="1" ht="29.28" customHeight="1">
      <c r="A126" s="200"/>
      <c r="B126" s="201"/>
      <c r="C126" s="202" t="s">
        <v>150</v>
      </c>
      <c r="D126" s="203" t="s">
        <v>59</v>
      </c>
      <c r="E126" s="203" t="s">
        <v>55</v>
      </c>
      <c r="F126" s="203" t="s">
        <v>56</v>
      </c>
      <c r="G126" s="203" t="s">
        <v>151</v>
      </c>
      <c r="H126" s="203" t="s">
        <v>152</v>
      </c>
      <c r="I126" s="203" t="s">
        <v>153</v>
      </c>
      <c r="J126" s="204" t="s">
        <v>137</v>
      </c>
      <c r="K126" s="205" t="s">
        <v>154</v>
      </c>
      <c r="L126" s="206"/>
      <c r="M126" s="101" t="s">
        <v>1</v>
      </c>
      <c r="N126" s="102" t="s">
        <v>38</v>
      </c>
      <c r="O126" s="102" t="s">
        <v>155</v>
      </c>
      <c r="P126" s="102" t="s">
        <v>156</v>
      </c>
      <c r="Q126" s="102" t="s">
        <v>157</v>
      </c>
      <c r="R126" s="102" t="s">
        <v>158</v>
      </c>
      <c r="S126" s="102" t="s">
        <v>159</v>
      </c>
      <c r="T126" s="103" t="s">
        <v>160</v>
      </c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</row>
    <row r="127" s="2" customFormat="1" ht="22.8" customHeight="1">
      <c r="A127" s="39"/>
      <c r="B127" s="40"/>
      <c r="C127" s="108" t="s">
        <v>161</v>
      </c>
      <c r="D127" s="41"/>
      <c r="E127" s="41"/>
      <c r="F127" s="41"/>
      <c r="G127" s="41"/>
      <c r="H127" s="41"/>
      <c r="I127" s="41"/>
      <c r="J127" s="207">
        <f>BK127</f>
        <v>0</v>
      </c>
      <c r="K127" s="41"/>
      <c r="L127" s="45"/>
      <c r="M127" s="104"/>
      <c r="N127" s="208"/>
      <c r="O127" s="105"/>
      <c r="P127" s="209">
        <f>P128</f>
        <v>0</v>
      </c>
      <c r="Q127" s="105"/>
      <c r="R127" s="209">
        <f>R128</f>
        <v>0</v>
      </c>
      <c r="S127" s="105"/>
      <c r="T127" s="210">
        <f>T128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73</v>
      </c>
      <c r="AU127" s="18" t="s">
        <v>139</v>
      </c>
      <c r="BK127" s="211">
        <f>BK128</f>
        <v>0</v>
      </c>
    </row>
    <row r="128" s="12" customFormat="1" ht="25.92" customHeight="1">
      <c r="A128" s="12"/>
      <c r="B128" s="212"/>
      <c r="C128" s="213"/>
      <c r="D128" s="214" t="s">
        <v>73</v>
      </c>
      <c r="E128" s="215" t="s">
        <v>488</v>
      </c>
      <c r="F128" s="215" t="s">
        <v>2118</v>
      </c>
      <c r="G128" s="213"/>
      <c r="H128" s="213"/>
      <c r="I128" s="216"/>
      <c r="J128" s="217">
        <f>BK128</f>
        <v>0</v>
      </c>
      <c r="K128" s="213"/>
      <c r="L128" s="218"/>
      <c r="M128" s="219"/>
      <c r="N128" s="220"/>
      <c r="O128" s="220"/>
      <c r="P128" s="221">
        <f>P129+P164+P181+P190+P201+P218</f>
        <v>0</v>
      </c>
      <c r="Q128" s="220"/>
      <c r="R128" s="221">
        <f>R129+R164+R181+R190+R201+R218</f>
        <v>0</v>
      </c>
      <c r="S128" s="220"/>
      <c r="T128" s="222">
        <f>T129+T164+T181+T190+T201+T218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23" t="s">
        <v>181</v>
      </c>
      <c r="AT128" s="224" t="s">
        <v>73</v>
      </c>
      <c r="AU128" s="224" t="s">
        <v>12</v>
      </c>
      <c r="AY128" s="223" t="s">
        <v>164</v>
      </c>
      <c r="BK128" s="225">
        <f>BK129+BK164+BK181+BK190+BK201+BK218</f>
        <v>0</v>
      </c>
    </row>
    <row r="129" s="12" customFormat="1" ht="22.8" customHeight="1">
      <c r="A129" s="12"/>
      <c r="B129" s="212"/>
      <c r="C129" s="213"/>
      <c r="D129" s="214" t="s">
        <v>73</v>
      </c>
      <c r="E129" s="226" t="s">
        <v>2119</v>
      </c>
      <c r="F129" s="226" t="s">
        <v>2668</v>
      </c>
      <c r="G129" s="213"/>
      <c r="H129" s="213"/>
      <c r="I129" s="216"/>
      <c r="J129" s="227">
        <f>BK129</f>
        <v>0</v>
      </c>
      <c r="K129" s="213"/>
      <c r="L129" s="218"/>
      <c r="M129" s="219"/>
      <c r="N129" s="220"/>
      <c r="O129" s="220"/>
      <c r="P129" s="221">
        <f>SUM(P130:P163)</f>
        <v>0</v>
      </c>
      <c r="Q129" s="220"/>
      <c r="R129" s="221">
        <f>SUM(R130:R163)</f>
        <v>0</v>
      </c>
      <c r="S129" s="220"/>
      <c r="T129" s="222">
        <f>SUM(T130:T163)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23" t="s">
        <v>81</v>
      </c>
      <c r="AT129" s="224" t="s">
        <v>73</v>
      </c>
      <c r="AU129" s="224" t="s">
        <v>81</v>
      </c>
      <c r="AY129" s="223" t="s">
        <v>164</v>
      </c>
      <c r="BK129" s="225">
        <f>SUM(BK130:BK163)</f>
        <v>0</v>
      </c>
    </row>
    <row r="130" s="2" customFormat="1" ht="16.5" customHeight="1">
      <c r="A130" s="39"/>
      <c r="B130" s="40"/>
      <c r="C130" s="228" t="s">
        <v>81</v>
      </c>
      <c r="D130" s="228" t="s">
        <v>166</v>
      </c>
      <c r="E130" s="229" t="s">
        <v>579</v>
      </c>
      <c r="F130" s="230" t="s">
        <v>2669</v>
      </c>
      <c r="G130" s="231" t="s">
        <v>2670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663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663</v>
      </c>
      <c r="BM130" s="240" t="s">
        <v>83</v>
      </c>
    </row>
    <row r="131" s="2" customFormat="1">
      <c r="A131" s="39"/>
      <c r="B131" s="40"/>
      <c r="C131" s="41"/>
      <c r="D131" s="244" t="s">
        <v>563</v>
      </c>
      <c r="E131" s="41"/>
      <c r="F131" s="313" t="s">
        <v>2788</v>
      </c>
      <c r="G131" s="41"/>
      <c r="H131" s="41"/>
      <c r="I131" s="298"/>
      <c r="J131" s="41"/>
      <c r="K131" s="41"/>
      <c r="L131" s="45"/>
      <c r="M131" s="299"/>
      <c r="N131" s="300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563</v>
      </c>
      <c r="AU131" s="18" t="s">
        <v>83</v>
      </c>
    </row>
    <row r="132" s="2" customFormat="1" ht="16.5" customHeight="1">
      <c r="A132" s="39"/>
      <c r="B132" s="40"/>
      <c r="C132" s="228" t="s">
        <v>83</v>
      </c>
      <c r="D132" s="228" t="s">
        <v>166</v>
      </c>
      <c r="E132" s="229" t="s">
        <v>583</v>
      </c>
      <c r="F132" s="230" t="s">
        <v>2789</v>
      </c>
      <c r="G132" s="231" t="s">
        <v>240</v>
      </c>
      <c r="H132" s="232">
        <v>20</v>
      </c>
      <c r="I132" s="233"/>
      <c r="J132" s="234">
        <f>ROUND(I132*H132,2)</f>
        <v>0</v>
      </c>
      <c r="K132" s="235"/>
      <c r="L132" s="45"/>
      <c r="M132" s="236" t="s">
        <v>1</v>
      </c>
      <c r="N132" s="237" t="s">
        <v>39</v>
      </c>
      <c r="O132" s="92"/>
      <c r="P132" s="238">
        <f>O132*H132</f>
        <v>0</v>
      </c>
      <c r="Q132" s="238">
        <v>0</v>
      </c>
      <c r="R132" s="238">
        <f>Q132*H132</f>
        <v>0</v>
      </c>
      <c r="S132" s="238">
        <v>0</v>
      </c>
      <c r="T132" s="239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40" t="s">
        <v>663</v>
      </c>
      <c r="AT132" s="240" t="s">
        <v>166</v>
      </c>
      <c r="AU132" s="240" t="s">
        <v>83</v>
      </c>
      <c r="AY132" s="18" t="s">
        <v>164</v>
      </c>
      <c r="BE132" s="241">
        <f>IF(N132="základní",J132,0)</f>
        <v>0</v>
      </c>
      <c r="BF132" s="241">
        <f>IF(N132="snížená",J132,0)</f>
        <v>0</v>
      </c>
      <c r="BG132" s="241">
        <f>IF(N132="zákl. přenesená",J132,0)</f>
        <v>0</v>
      </c>
      <c r="BH132" s="241">
        <f>IF(N132="sníž. přenesená",J132,0)</f>
        <v>0</v>
      </c>
      <c r="BI132" s="241">
        <f>IF(N132="nulová",J132,0)</f>
        <v>0</v>
      </c>
      <c r="BJ132" s="18" t="s">
        <v>81</v>
      </c>
      <c r="BK132" s="241">
        <f>ROUND(I132*H132,2)</f>
        <v>0</v>
      </c>
      <c r="BL132" s="18" t="s">
        <v>663</v>
      </c>
      <c r="BM132" s="240" t="s">
        <v>170</v>
      </c>
    </row>
    <row r="133" s="2" customFormat="1">
      <c r="A133" s="39"/>
      <c r="B133" s="40"/>
      <c r="C133" s="41"/>
      <c r="D133" s="244" t="s">
        <v>563</v>
      </c>
      <c r="E133" s="41"/>
      <c r="F133" s="297" t="s">
        <v>2790</v>
      </c>
      <c r="G133" s="41"/>
      <c r="H133" s="41"/>
      <c r="I133" s="298"/>
      <c r="J133" s="41"/>
      <c r="K133" s="41"/>
      <c r="L133" s="45"/>
      <c r="M133" s="299"/>
      <c r="N133" s="300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563</v>
      </c>
      <c r="AU133" s="18" t="s">
        <v>83</v>
      </c>
    </row>
    <row r="134" s="2" customFormat="1" ht="16.5" customHeight="1">
      <c r="A134" s="39"/>
      <c r="B134" s="40"/>
      <c r="C134" s="228" t="s">
        <v>181</v>
      </c>
      <c r="D134" s="228" t="s">
        <v>166</v>
      </c>
      <c r="E134" s="229" t="s">
        <v>588</v>
      </c>
      <c r="F134" s="230" t="s">
        <v>2672</v>
      </c>
      <c r="G134" s="231" t="s">
        <v>1947</v>
      </c>
      <c r="H134" s="232">
        <v>1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663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663</v>
      </c>
      <c r="BM134" s="240" t="s">
        <v>201</v>
      </c>
    </row>
    <row r="135" s="2" customFormat="1">
      <c r="A135" s="39"/>
      <c r="B135" s="40"/>
      <c r="C135" s="41"/>
      <c r="D135" s="244" t="s">
        <v>563</v>
      </c>
      <c r="E135" s="41"/>
      <c r="F135" s="297" t="s">
        <v>2791</v>
      </c>
      <c r="G135" s="41"/>
      <c r="H135" s="41"/>
      <c r="I135" s="298"/>
      <c r="J135" s="41"/>
      <c r="K135" s="41"/>
      <c r="L135" s="45"/>
      <c r="M135" s="299"/>
      <c r="N135" s="300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563</v>
      </c>
      <c r="AU135" s="18" t="s">
        <v>83</v>
      </c>
    </row>
    <row r="136" s="2" customFormat="1" ht="16.5" customHeight="1">
      <c r="A136" s="39"/>
      <c r="B136" s="40"/>
      <c r="C136" s="228" t="s">
        <v>170</v>
      </c>
      <c r="D136" s="228" t="s">
        <v>166</v>
      </c>
      <c r="E136" s="229" t="s">
        <v>598</v>
      </c>
      <c r="F136" s="230" t="s">
        <v>2792</v>
      </c>
      <c r="G136" s="231" t="s">
        <v>1947</v>
      </c>
      <c r="H136" s="232">
        <v>2</v>
      </c>
      <c r="I136" s="233"/>
      <c r="J136" s="234">
        <f>ROUND(I136*H136,2)</f>
        <v>0</v>
      </c>
      <c r="K136" s="235"/>
      <c r="L136" s="45"/>
      <c r="M136" s="236" t="s">
        <v>1</v>
      </c>
      <c r="N136" s="237" t="s">
        <v>39</v>
      </c>
      <c r="O136" s="92"/>
      <c r="P136" s="238">
        <f>O136*H136</f>
        <v>0</v>
      </c>
      <c r="Q136" s="238">
        <v>0</v>
      </c>
      <c r="R136" s="238">
        <f>Q136*H136</f>
        <v>0</v>
      </c>
      <c r="S136" s="238">
        <v>0</v>
      </c>
      <c r="T136" s="23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40" t="s">
        <v>663</v>
      </c>
      <c r="AT136" s="240" t="s">
        <v>166</v>
      </c>
      <c r="AU136" s="240" t="s">
        <v>83</v>
      </c>
      <c r="AY136" s="18" t="s">
        <v>164</v>
      </c>
      <c r="BE136" s="241">
        <f>IF(N136="základní",J136,0)</f>
        <v>0</v>
      </c>
      <c r="BF136" s="241">
        <f>IF(N136="snížená",J136,0)</f>
        <v>0</v>
      </c>
      <c r="BG136" s="241">
        <f>IF(N136="zákl. přenesená",J136,0)</f>
        <v>0</v>
      </c>
      <c r="BH136" s="241">
        <f>IF(N136="sníž. přenesená",J136,0)</f>
        <v>0</v>
      </c>
      <c r="BI136" s="241">
        <f>IF(N136="nulová",J136,0)</f>
        <v>0</v>
      </c>
      <c r="BJ136" s="18" t="s">
        <v>81</v>
      </c>
      <c r="BK136" s="241">
        <f>ROUND(I136*H136,2)</f>
        <v>0</v>
      </c>
      <c r="BL136" s="18" t="s">
        <v>663</v>
      </c>
      <c r="BM136" s="240" t="s">
        <v>222</v>
      </c>
    </row>
    <row r="137" s="2" customFormat="1">
      <c r="A137" s="39"/>
      <c r="B137" s="40"/>
      <c r="C137" s="41"/>
      <c r="D137" s="244" t="s">
        <v>563</v>
      </c>
      <c r="E137" s="41"/>
      <c r="F137" s="297" t="s">
        <v>2793</v>
      </c>
      <c r="G137" s="41"/>
      <c r="H137" s="41"/>
      <c r="I137" s="298"/>
      <c r="J137" s="41"/>
      <c r="K137" s="41"/>
      <c r="L137" s="45"/>
      <c r="M137" s="299"/>
      <c r="N137" s="300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563</v>
      </c>
      <c r="AU137" s="18" t="s">
        <v>83</v>
      </c>
    </row>
    <row r="138" s="2" customFormat="1" ht="16.5" customHeight="1">
      <c r="A138" s="39"/>
      <c r="B138" s="40"/>
      <c r="C138" s="228" t="s">
        <v>194</v>
      </c>
      <c r="D138" s="228" t="s">
        <v>166</v>
      </c>
      <c r="E138" s="229" t="s">
        <v>605</v>
      </c>
      <c r="F138" s="230" t="s">
        <v>2678</v>
      </c>
      <c r="G138" s="231" t="s">
        <v>2670</v>
      </c>
      <c r="H138" s="232">
        <v>1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663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663</v>
      </c>
      <c r="BM138" s="240" t="s">
        <v>237</v>
      </c>
    </row>
    <row r="139" s="2" customFormat="1">
      <c r="A139" s="39"/>
      <c r="B139" s="40"/>
      <c r="C139" s="41"/>
      <c r="D139" s="244" t="s">
        <v>563</v>
      </c>
      <c r="E139" s="41"/>
      <c r="F139" s="297" t="s">
        <v>2794</v>
      </c>
      <c r="G139" s="41"/>
      <c r="H139" s="41"/>
      <c r="I139" s="298"/>
      <c r="J139" s="41"/>
      <c r="K139" s="41"/>
      <c r="L139" s="45"/>
      <c r="M139" s="299"/>
      <c r="N139" s="300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563</v>
      </c>
      <c r="AU139" s="18" t="s">
        <v>83</v>
      </c>
    </row>
    <row r="140" s="2" customFormat="1" ht="16.5" customHeight="1">
      <c r="A140" s="39"/>
      <c r="B140" s="40"/>
      <c r="C140" s="228" t="s">
        <v>201</v>
      </c>
      <c r="D140" s="228" t="s">
        <v>166</v>
      </c>
      <c r="E140" s="229" t="s">
        <v>610</v>
      </c>
      <c r="F140" s="230" t="s">
        <v>2680</v>
      </c>
      <c r="G140" s="231" t="s">
        <v>2670</v>
      </c>
      <c r="H140" s="232">
        <v>1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663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663</v>
      </c>
      <c r="BM140" s="240" t="s">
        <v>8</v>
      </c>
    </row>
    <row r="141" s="2" customFormat="1">
      <c r="A141" s="39"/>
      <c r="B141" s="40"/>
      <c r="C141" s="41"/>
      <c r="D141" s="244" t="s">
        <v>563</v>
      </c>
      <c r="E141" s="41"/>
      <c r="F141" s="297" t="s">
        <v>2794</v>
      </c>
      <c r="G141" s="41"/>
      <c r="H141" s="41"/>
      <c r="I141" s="298"/>
      <c r="J141" s="41"/>
      <c r="K141" s="41"/>
      <c r="L141" s="45"/>
      <c r="M141" s="299"/>
      <c r="N141" s="300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563</v>
      </c>
      <c r="AU141" s="18" t="s">
        <v>83</v>
      </c>
    </row>
    <row r="142" s="2" customFormat="1" ht="16.5" customHeight="1">
      <c r="A142" s="39"/>
      <c r="B142" s="40"/>
      <c r="C142" s="228" t="s">
        <v>216</v>
      </c>
      <c r="D142" s="228" t="s">
        <v>166</v>
      </c>
      <c r="E142" s="229" t="s">
        <v>614</v>
      </c>
      <c r="F142" s="230" t="s">
        <v>2795</v>
      </c>
      <c r="G142" s="231" t="s">
        <v>2670</v>
      </c>
      <c r="H142" s="232">
        <v>1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663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663</v>
      </c>
      <c r="BM142" s="240" t="s">
        <v>266</v>
      </c>
    </row>
    <row r="143" s="2" customFormat="1">
      <c r="A143" s="39"/>
      <c r="B143" s="40"/>
      <c r="C143" s="41"/>
      <c r="D143" s="244" t="s">
        <v>563</v>
      </c>
      <c r="E143" s="41"/>
      <c r="F143" s="297" t="s">
        <v>2796</v>
      </c>
      <c r="G143" s="41"/>
      <c r="H143" s="41"/>
      <c r="I143" s="298"/>
      <c r="J143" s="41"/>
      <c r="K143" s="41"/>
      <c r="L143" s="45"/>
      <c r="M143" s="299"/>
      <c r="N143" s="300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563</v>
      </c>
      <c r="AU143" s="18" t="s">
        <v>83</v>
      </c>
    </row>
    <row r="144" s="2" customFormat="1" ht="16.5" customHeight="1">
      <c r="A144" s="39"/>
      <c r="B144" s="40"/>
      <c r="C144" s="228" t="s">
        <v>222</v>
      </c>
      <c r="D144" s="228" t="s">
        <v>166</v>
      </c>
      <c r="E144" s="229" t="s">
        <v>618</v>
      </c>
      <c r="F144" s="230" t="s">
        <v>2797</v>
      </c>
      <c r="G144" s="231" t="s">
        <v>2670</v>
      </c>
      <c r="H144" s="232">
        <v>1</v>
      </c>
      <c r="I144" s="233"/>
      <c r="J144" s="234">
        <f>ROUND(I144*H144,2)</f>
        <v>0</v>
      </c>
      <c r="K144" s="235"/>
      <c r="L144" s="45"/>
      <c r="M144" s="236" t="s">
        <v>1</v>
      </c>
      <c r="N144" s="237" t="s">
        <v>39</v>
      </c>
      <c r="O144" s="92"/>
      <c r="P144" s="238">
        <f>O144*H144</f>
        <v>0</v>
      </c>
      <c r="Q144" s="238">
        <v>0</v>
      </c>
      <c r="R144" s="238">
        <f>Q144*H144</f>
        <v>0</v>
      </c>
      <c r="S144" s="238">
        <v>0</v>
      </c>
      <c r="T144" s="23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663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663</v>
      </c>
      <c r="BM144" s="240" t="s">
        <v>342</v>
      </c>
    </row>
    <row r="145" s="2" customFormat="1">
      <c r="A145" s="39"/>
      <c r="B145" s="40"/>
      <c r="C145" s="41"/>
      <c r="D145" s="244" t="s">
        <v>563</v>
      </c>
      <c r="E145" s="41"/>
      <c r="F145" s="297" t="s">
        <v>2798</v>
      </c>
      <c r="G145" s="41"/>
      <c r="H145" s="41"/>
      <c r="I145" s="298"/>
      <c r="J145" s="41"/>
      <c r="K145" s="41"/>
      <c r="L145" s="45"/>
      <c r="M145" s="299"/>
      <c r="N145" s="300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563</v>
      </c>
      <c r="AU145" s="18" t="s">
        <v>83</v>
      </c>
    </row>
    <row r="146" s="2" customFormat="1" ht="16.5" customHeight="1">
      <c r="A146" s="39"/>
      <c r="B146" s="40"/>
      <c r="C146" s="228" t="s">
        <v>230</v>
      </c>
      <c r="D146" s="228" t="s">
        <v>166</v>
      </c>
      <c r="E146" s="229" t="s">
        <v>622</v>
      </c>
      <c r="F146" s="230" t="s">
        <v>2685</v>
      </c>
      <c r="G146" s="231" t="s">
        <v>2670</v>
      </c>
      <c r="H146" s="232">
        <v>1</v>
      </c>
      <c r="I146" s="233"/>
      <c r="J146" s="234">
        <f>ROUND(I146*H146,2)</f>
        <v>0</v>
      </c>
      <c r="K146" s="235"/>
      <c r="L146" s="45"/>
      <c r="M146" s="236" t="s">
        <v>1</v>
      </c>
      <c r="N146" s="237" t="s">
        <v>39</v>
      </c>
      <c r="O146" s="92"/>
      <c r="P146" s="238">
        <f>O146*H146</f>
        <v>0</v>
      </c>
      <c r="Q146" s="238">
        <v>0</v>
      </c>
      <c r="R146" s="238">
        <f>Q146*H146</f>
        <v>0</v>
      </c>
      <c r="S146" s="238">
        <v>0</v>
      </c>
      <c r="T146" s="239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40" t="s">
        <v>663</v>
      </c>
      <c r="AT146" s="240" t="s">
        <v>166</v>
      </c>
      <c r="AU146" s="240" t="s">
        <v>83</v>
      </c>
      <c r="AY146" s="18" t="s">
        <v>164</v>
      </c>
      <c r="BE146" s="241">
        <f>IF(N146="základní",J146,0)</f>
        <v>0</v>
      </c>
      <c r="BF146" s="241">
        <f>IF(N146="snížená",J146,0)</f>
        <v>0</v>
      </c>
      <c r="BG146" s="241">
        <f>IF(N146="zákl. přenesená",J146,0)</f>
        <v>0</v>
      </c>
      <c r="BH146" s="241">
        <f>IF(N146="sníž. přenesená",J146,0)</f>
        <v>0</v>
      </c>
      <c r="BI146" s="241">
        <f>IF(N146="nulová",J146,0)</f>
        <v>0</v>
      </c>
      <c r="BJ146" s="18" t="s">
        <v>81</v>
      </c>
      <c r="BK146" s="241">
        <f>ROUND(I146*H146,2)</f>
        <v>0</v>
      </c>
      <c r="BL146" s="18" t="s">
        <v>663</v>
      </c>
      <c r="BM146" s="240" t="s">
        <v>354</v>
      </c>
    </row>
    <row r="147" s="2" customFormat="1">
      <c r="A147" s="39"/>
      <c r="B147" s="40"/>
      <c r="C147" s="41"/>
      <c r="D147" s="244" t="s">
        <v>563</v>
      </c>
      <c r="E147" s="41"/>
      <c r="F147" s="297" t="s">
        <v>2686</v>
      </c>
      <c r="G147" s="41"/>
      <c r="H147" s="41"/>
      <c r="I147" s="298"/>
      <c r="J147" s="41"/>
      <c r="K147" s="41"/>
      <c r="L147" s="45"/>
      <c r="M147" s="299"/>
      <c r="N147" s="300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563</v>
      </c>
      <c r="AU147" s="18" t="s">
        <v>83</v>
      </c>
    </row>
    <row r="148" s="2" customFormat="1" ht="16.5" customHeight="1">
      <c r="A148" s="39"/>
      <c r="B148" s="40"/>
      <c r="C148" s="228" t="s">
        <v>237</v>
      </c>
      <c r="D148" s="228" t="s">
        <v>166</v>
      </c>
      <c r="E148" s="229" t="s">
        <v>626</v>
      </c>
      <c r="F148" s="230" t="s">
        <v>2687</v>
      </c>
      <c r="G148" s="231" t="s">
        <v>2670</v>
      </c>
      <c r="H148" s="232">
        <v>1</v>
      </c>
      <c r="I148" s="233"/>
      <c r="J148" s="234">
        <f>ROUND(I148*H148,2)</f>
        <v>0</v>
      </c>
      <c r="K148" s="235"/>
      <c r="L148" s="45"/>
      <c r="M148" s="236" t="s">
        <v>1</v>
      </c>
      <c r="N148" s="237" t="s">
        <v>39</v>
      </c>
      <c r="O148" s="92"/>
      <c r="P148" s="238">
        <f>O148*H148</f>
        <v>0</v>
      </c>
      <c r="Q148" s="238">
        <v>0</v>
      </c>
      <c r="R148" s="238">
        <f>Q148*H148</f>
        <v>0</v>
      </c>
      <c r="S148" s="238">
        <v>0</v>
      </c>
      <c r="T148" s="23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40" t="s">
        <v>663</v>
      </c>
      <c r="AT148" s="240" t="s">
        <v>166</v>
      </c>
      <c r="AU148" s="240" t="s">
        <v>83</v>
      </c>
      <c r="AY148" s="18" t="s">
        <v>164</v>
      </c>
      <c r="BE148" s="241">
        <f>IF(N148="základní",J148,0)</f>
        <v>0</v>
      </c>
      <c r="BF148" s="241">
        <f>IF(N148="snížená",J148,0)</f>
        <v>0</v>
      </c>
      <c r="BG148" s="241">
        <f>IF(N148="zákl. přenesená",J148,0)</f>
        <v>0</v>
      </c>
      <c r="BH148" s="241">
        <f>IF(N148="sníž. přenesená",J148,0)</f>
        <v>0</v>
      </c>
      <c r="BI148" s="241">
        <f>IF(N148="nulová",J148,0)</f>
        <v>0</v>
      </c>
      <c r="BJ148" s="18" t="s">
        <v>81</v>
      </c>
      <c r="BK148" s="241">
        <f>ROUND(I148*H148,2)</f>
        <v>0</v>
      </c>
      <c r="BL148" s="18" t="s">
        <v>663</v>
      </c>
      <c r="BM148" s="240" t="s">
        <v>265</v>
      </c>
    </row>
    <row r="149" s="2" customFormat="1">
      <c r="A149" s="39"/>
      <c r="B149" s="40"/>
      <c r="C149" s="41"/>
      <c r="D149" s="244" t="s">
        <v>563</v>
      </c>
      <c r="E149" s="41"/>
      <c r="F149" s="297" t="s">
        <v>2688</v>
      </c>
      <c r="G149" s="41"/>
      <c r="H149" s="41"/>
      <c r="I149" s="298"/>
      <c r="J149" s="41"/>
      <c r="K149" s="41"/>
      <c r="L149" s="45"/>
      <c r="M149" s="299"/>
      <c r="N149" s="300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563</v>
      </c>
      <c r="AU149" s="18" t="s">
        <v>83</v>
      </c>
    </row>
    <row r="150" s="2" customFormat="1" ht="16.5" customHeight="1">
      <c r="A150" s="39"/>
      <c r="B150" s="40"/>
      <c r="C150" s="228" t="s">
        <v>247</v>
      </c>
      <c r="D150" s="228" t="s">
        <v>166</v>
      </c>
      <c r="E150" s="229" t="s">
        <v>630</v>
      </c>
      <c r="F150" s="230" t="s">
        <v>2691</v>
      </c>
      <c r="G150" s="231" t="s">
        <v>2670</v>
      </c>
      <c r="H150" s="232">
        <v>1</v>
      </c>
      <c r="I150" s="233"/>
      <c r="J150" s="234">
        <f>ROUND(I150*H150,2)</f>
        <v>0</v>
      </c>
      <c r="K150" s="235"/>
      <c r="L150" s="45"/>
      <c r="M150" s="236" t="s">
        <v>1</v>
      </c>
      <c r="N150" s="237" t="s">
        <v>39</v>
      </c>
      <c r="O150" s="92"/>
      <c r="P150" s="238">
        <f>O150*H150</f>
        <v>0</v>
      </c>
      <c r="Q150" s="238">
        <v>0</v>
      </c>
      <c r="R150" s="238">
        <f>Q150*H150</f>
        <v>0</v>
      </c>
      <c r="S150" s="238">
        <v>0</v>
      </c>
      <c r="T150" s="23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40" t="s">
        <v>663</v>
      </c>
      <c r="AT150" s="240" t="s">
        <v>166</v>
      </c>
      <c r="AU150" s="240" t="s">
        <v>83</v>
      </c>
      <c r="AY150" s="18" t="s">
        <v>164</v>
      </c>
      <c r="BE150" s="241">
        <f>IF(N150="základní",J150,0)</f>
        <v>0</v>
      </c>
      <c r="BF150" s="241">
        <f>IF(N150="snížená",J150,0)</f>
        <v>0</v>
      </c>
      <c r="BG150" s="241">
        <f>IF(N150="zákl. přenesená",J150,0)</f>
        <v>0</v>
      </c>
      <c r="BH150" s="241">
        <f>IF(N150="sníž. přenesená",J150,0)</f>
        <v>0</v>
      </c>
      <c r="BI150" s="241">
        <f>IF(N150="nulová",J150,0)</f>
        <v>0</v>
      </c>
      <c r="BJ150" s="18" t="s">
        <v>81</v>
      </c>
      <c r="BK150" s="241">
        <f>ROUND(I150*H150,2)</f>
        <v>0</v>
      </c>
      <c r="BL150" s="18" t="s">
        <v>663</v>
      </c>
      <c r="BM150" s="240" t="s">
        <v>379</v>
      </c>
    </row>
    <row r="151" s="2" customFormat="1">
      <c r="A151" s="39"/>
      <c r="B151" s="40"/>
      <c r="C151" s="41"/>
      <c r="D151" s="244" t="s">
        <v>563</v>
      </c>
      <c r="E151" s="41"/>
      <c r="F151" s="297" t="s">
        <v>2799</v>
      </c>
      <c r="G151" s="41"/>
      <c r="H151" s="41"/>
      <c r="I151" s="298"/>
      <c r="J151" s="41"/>
      <c r="K151" s="41"/>
      <c r="L151" s="45"/>
      <c r="M151" s="299"/>
      <c r="N151" s="300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563</v>
      </c>
      <c r="AU151" s="18" t="s">
        <v>83</v>
      </c>
    </row>
    <row r="152" s="2" customFormat="1" ht="16.5" customHeight="1">
      <c r="A152" s="39"/>
      <c r="B152" s="40"/>
      <c r="C152" s="228" t="s">
        <v>8</v>
      </c>
      <c r="D152" s="228" t="s">
        <v>166</v>
      </c>
      <c r="E152" s="229" t="s">
        <v>636</v>
      </c>
      <c r="F152" s="230" t="s">
        <v>2694</v>
      </c>
      <c r="G152" s="231" t="s">
        <v>2670</v>
      </c>
      <c r="H152" s="232">
        <v>1</v>
      </c>
      <c r="I152" s="233"/>
      <c r="J152" s="234">
        <f>ROUND(I152*H152,2)</f>
        <v>0</v>
      </c>
      <c r="K152" s="235"/>
      <c r="L152" s="45"/>
      <c r="M152" s="236" t="s">
        <v>1</v>
      </c>
      <c r="N152" s="237" t="s">
        <v>39</v>
      </c>
      <c r="O152" s="92"/>
      <c r="P152" s="238">
        <f>O152*H152</f>
        <v>0</v>
      </c>
      <c r="Q152" s="238">
        <v>0</v>
      </c>
      <c r="R152" s="238">
        <f>Q152*H152</f>
        <v>0</v>
      </c>
      <c r="S152" s="238">
        <v>0</v>
      </c>
      <c r="T152" s="23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40" t="s">
        <v>663</v>
      </c>
      <c r="AT152" s="240" t="s">
        <v>166</v>
      </c>
      <c r="AU152" s="240" t="s">
        <v>83</v>
      </c>
      <c r="AY152" s="18" t="s">
        <v>164</v>
      </c>
      <c r="BE152" s="241">
        <f>IF(N152="základní",J152,0)</f>
        <v>0</v>
      </c>
      <c r="BF152" s="241">
        <f>IF(N152="snížená",J152,0)</f>
        <v>0</v>
      </c>
      <c r="BG152" s="241">
        <f>IF(N152="zákl. přenesená",J152,0)</f>
        <v>0</v>
      </c>
      <c r="BH152" s="241">
        <f>IF(N152="sníž. přenesená",J152,0)</f>
        <v>0</v>
      </c>
      <c r="BI152" s="241">
        <f>IF(N152="nulová",J152,0)</f>
        <v>0</v>
      </c>
      <c r="BJ152" s="18" t="s">
        <v>81</v>
      </c>
      <c r="BK152" s="241">
        <f>ROUND(I152*H152,2)</f>
        <v>0</v>
      </c>
      <c r="BL152" s="18" t="s">
        <v>663</v>
      </c>
      <c r="BM152" s="240" t="s">
        <v>387</v>
      </c>
    </row>
    <row r="153" s="2" customFormat="1">
      <c r="A153" s="39"/>
      <c r="B153" s="40"/>
      <c r="C153" s="41"/>
      <c r="D153" s="244" t="s">
        <v>563</v>
      </c>
      <c r="E153" s="41"/>
      <c r="F153" s="297" t="s">
        <v>2695</v>
      </c>
      <c r="G153" s="41"/>
      <c r="H153" s="41"/>
      <c r="I153" s="298"/>
      <c r="J153" s="41"/>
      <c r="K153" s="41"/>
      <c r="L153" s="45"/>
      <c r="M153" s="299"/>
      <c r="N153" s="300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563</v>
      </c>
      <c r="AU153" s="18" t="s">
        <v>83</v>
      </c>
    </row>
    <row r="154" s="2" customFormat="1" ht="16.5" customHeight="1">
      <c r="A154" s="39"/>
      <c r="B154" s="40"/>
      <c r="C154" s="228" t="s">
        <v>260</v>
      </c>
      <c r="D154" s="228" t="s">
        <v>166</v>
      </c>
      <c r="E154" s="229" t="s">
        <v>640</v>
      </c>
      <c r="F154" s="230" t="s">
        <v>2696</v>
      </c>
      <c r="G154" s="231" t="s">
        <v>2670</v>
      </c>
      <c r="H154" s="232">
        <v>1</v>
      </c>
      <c r="I154" s="233"/>
      <c r="J154" s="234">
        <f>ROUND(I154*H154,2)</f>
        <v>0</v>
      </c>
      <c r="K154" s="235"/>
      <c r="L154" s="45"/>
      <c r="M154" s="236" t="s">
        <v>1</v>
      </c>
      <c r="N154" s="237" t="s">
        <v>39</v>
      </c>
      <c r="O154" s="92"/>
      <c r="P154" s="238">
        <f>O154*H154</f>
        <v>0</v>
      </c>
      <c r="Q154" s="238">
        <v>0</v>
      </c>
      <c r="R154" s="238">
        <f>Q154*H154</f>
        <v>0</v>
      </c>
      <c r="S154" s="238">
        <v>0</v>
      </c>
      <c r="T154" s="239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40" t="s">
        <v>663</v>
      </c>
      <c r="AT154" s="240" t="s">
        <v>166</v>
      </c>
      <c r="AU154" s="240" t="s">
        <v>83</v>
      </c>
      <c r="AY154" s="18" t="s">
        <v>164</v>
      </c>
      <c r="BE154" s="241">
        <f>IF(N154="základní",J154,0)</f>
        <v>0</v>
      </c>
      <c r="BF154" s="241">
        <f>IF(N154="snížená",J154,0)</f>
        <v>0</v>
      </c>
      <c r="BG154" s="241">
        <f>IF(N154="zákl. přenesená",J154,0)</f>
        <v>0</v>
      </c>
      <c r="BH154" s="241">
        <f>IF(N154="sníž. přenesená",J154,0)</f>
        <v>0</v>
      </c>
      <c r="BI154" s="241">
        <f>IF(N154="nulová",J154,0)</f>
        <v>0</v>
      </c>
      <c r="BJ154" s="18" t="s">
        <v>81</v>
      </c>
      <c r="BK154" s="241">
        <f>ROUND(I154*H154,2)</f>
        <v>0</v>
      </c>
      <c r="BL154" s="18" t="s">
        <v>663</v>
      </c>
      <c r="BM154" s="240" t="s">
        <v>399</v>
      </c>
    </row>
    <row r="155" s="2" customFormat="1">
      <c r="A155" s="39"/>
      <c r="B155" s="40"/>
      <c r="C155" s="41"/>
      <c r="D155" s="244" t="s">
        <v>563</v>
      </c>
      <c r="E155" s="41"/>
      <c r="F155" s="297" t="s">
        <v>2697</v>
      </c>
      <c r="G155" s="41"/>
      <c r="H155" s="41"/>
      <c r="I155" s="298"/>
      <c r="J155" s="41"/>
      <c r="K155" s="41"/>
      <c r="L155" s="45"/>
      <c r="M155" s="299"/>
      <c r="N155" s="300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563</v>
      </c>
      <c r="AU155" s="18" t="s">
        <v>83</v>
      </c>
    </row>
    <row r="156" s="2" customFormat="1" ht="16.5" customHeight="1">
      <c r="A156" s="39"/>
      <c r="B156" s="40"/>
      <c r="C156" s="228" t="s">
        <v>266</v>
      </c>
      <c r="D156" s="228" t="s">
        <v>166</v>
      </c>
      <c r="E156" s="229" t="s">
        <v>644</v>
      </c>
      <c r="F156" s="230" t="s">
        <v>2698</v>
      </c>
      <c r="G156" s="231" t="s">
        <v>2670</v>
      </c>
      <c r="H156" s="232">
        <v>1</v>
      </c>
      <c r="I156" s="233"/>
      <c r="J156" s="234">
        <f>ROUND(I156*H156,2)</f>
        <v>0</v>
      </c>
      <c r="K156" s="235"/>
      <c r="L156" s="45"/>
      <c r="M156" s="236" t="s">
        <v>1</v>
      </c>
      <c r="N156" s="237" t="s">
        <v>39</v>
      </c>
      <c r="O156" s="92"/>
      <c r="P156" s="238">
        <f>O156*H156</f>
        <v>0</v>
      </c>
      <c r="Q156" s="238">
        <v>0</v>
      </c>
      <c r="R156" s="238">
        <f>Q156*H156</f>
        <v>0</v>
      </c>
      <c r="S156" s="238">
        <v>0</v>
      </c>
      <c r="T156" s="23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40" t="s">
        <v>663</v>
      </c>
      <c r="AT156" s="240" t="s">
        <v>166</v>
      </c>
      <c r="AU156" s="240" t="s">
        <v>83</v>
      </c>
      <c r="AY156" s="18" t="s">
        <v>164</v>
      </c>
      <c r="BE156" s="241">
        <f>IF(N156="základní",J156,0)</f>
        <v>0</v>
      </c>
      <c r="BF156" s="241">
        <f>IF(N156="snížená",J156,0)</f>
        <v>0</v>
      </c>
      <c r="BG156" s="241">
        <f>IF(N156="zákl. přenesená",J156,0)</f>
        <v>0</v>
      </c>
      <c r="BH156" s="241">
        <f>IF(N156="sníž. přenesená",J156,0)</f>
        <v>0</v>
      </c>
      <c r="BI156" s="241">
        <f>IF(N156="nulová",J156,0)</f>
        <v>0</v>
      </c>
      <c r="BJ156" s="18" t="s">
        <v>81</v>
      </c>
      <c r="BK156" s="241">
        <f>ROUND(I156*H156,2)</f>
        <v>0</v>
      </c>
      <c r="BL156" s="18" t="s">
        <v>663</v>
      </c>
      <c r="BM156" s="240" t="s">
        <v>421</v>
      </c>
    </row>
    <row r="157" s="2" customFormat="1">
      <c r="A157" s="39"/>
      <c r="B157" s="40"/>
      <c r="C157" s="41"/>
      <c r="D157" s="244" t="s">
        <v>563</v>
      </c>
      <c r="E157" s="41"/>
      <c r="F157" s="297" t="s">
        <v>2699</v>
      </c>
      <c r="G157" s="41"/>
      <c r="H157" s="41"/>
      <c r="I157" s="298"/>
      <c r="J157" s="41"/>
      <c r="K157" s="41"/>
      <c r="L157" s="45"/>
      <c r="M157" s="299"/>
      <c r="N157" s="300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563</v>
      </c>
      <c r="AU157" s="18" t="s">
        <v>83</v>
      </c>
    </row>
    <row r="158" s="2" customFormat="1" ht="24.15" customHeight="1">
      <c r="A158" s="39"/>
      <c r="B158" s="40"/>
      <c r="C158" s="228" t="s">
        <v>291</v>
      </c>
      <c r="D158" s="228" t="s">
        <v>166</v>
      </c>
      <c r="E158" s="229" t="s">
        <v>651</v>
      </c>
      <c r="F158" s="230" t="s">
        <v>2700</v>
      </c>
      <c r="G158" s="231" t="s">
        <v>2670</v>
      </c>
      <c r="H158" s="232">
        <v>1</v>
      </c>
      <c r="I158" s="233"/>
      <c r="J158" s="234">
        <f>ROUND(I158*H158,2)</f>
        <v>0</v>
      </c>
      <c r="K158" s="235"/>
      <c r="L158" s="45"/>
      <c r="M158" s="236" t="s">
        <v>1</v>
      </c>
      <c r="N158" s="237" t="s">
        <v>39</v>
      </c>
      <c r="O158" s="92"/>
      <c r="P158" s="238">
        <f>O158*H158</f>
        <v>0</v>
      </c>
      <c r="Q158" s="238">
        <v>0</v>
      </c>
      <c r="R158" s="238">
        <f>Q158*H158</f>
        <v>0</v>
      </c>
      <c r="S158" s="238">
        <v>0</v>
      </c>
      <c r="T158" s="23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40" t="s">
        <v>663</v>
      </c>
      <c r="AT158" s="240" t="s">
        <v>166</v>
      </c>
      <c r="AU158" s="240" t="s">
        <v>83</v>
      </c>
      <c r="AY158" s="18" t="s">
        <v>164</v>
      </c>
      <c r="BE158" s="241">
        <f>IF(N158="základní",J158,0)</f>
        <v>0</v>
      </c>
      <c r="BF158" s="241">
        <f>IF(N158="snížená",J158,0)</f>
        <v>0</v>
      </c>
      <c r="BG158" s="241">
        <f>IF(N158="zákl. přenesená",J158,0)</f>
        <v>0</v>
      </c>
      <c r="BH158" s="241">
        <f>IF(N158="sníž. přenesená",J158,0)</f>
        <v>0</v>
      </c>
      <c r="BI158" s="241">
        <f>IF(N158="nulová",J158,0)</f>
        <v>0</v>
      </c>
      <c r="BJ158" s="18" t="s">
        <v>81</v>
      </c>
      <c r="BK158" s="241">
        <f>ROUND(I158*H158,2)</f>
        <v>0</v>
      </c>
      <c r="BL158" s="18" t="s">
        <v>663</v>
      </c>
      <c r="BM158" s="240" t="s">
        <v>431</v>
      </c>
    </row>
    <row r="159" s="2" customFormat="1">
      <c r="A159" s="39"/>
      <c r="B159" s="40"/>
      <c r="C159" s="41"/>
      <c r="D159" s="244" t="s">
        <v>563</v>
      </c>
      <c r="E159" s="41"/>
      <c r="F159" s="297" t="s">
        <v>2800</v>
      </c>
      <c r="G159" s="41"/>
      <c r="H159" s="41"/>
      <c r="I159" s="298"/>
      <c r="J159" s="41"/>
      <c r="K159" s="41"/>
      <c r="L159" s="45"/>
      <c r="M159" s="299"/>
      <c r="N159" s="300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563</v>
      </c>
      <c r="AU159" s="18" t="s">
        <v>83</v>
      </c>
    </row>
    <row r="160" s="2" customFormat="1" ht="16.5" customHeight="1">
      <c r="A160" s="39"/>
      <c r="B160" s="40"/>
      <c r="C160" s="228" t="s">
        <v>342</v>
      </c>
      <c r="D160" s="228" t="s">
        <v>166</v>
      </c>
      <c r="E160" s="229" t="s">
        <v>655</v>
      </c>
      <c r="F160" s="230" t="s">
        <v>2801</v>
      </c>
      <c r="G160" s="231" t="s">
        <v>2670</v>
      </c>
      <c r="H160" s="232">
        <v>1</v>
      </c>
      <c r="I160" s="233"/>
      <c r="J160" s="234">
        <f>ROUND(I160*H160,2)</f>
        <v>0</v>
      </c>
      <c r="K160" s="235"/>
      <c r="L160" s="45"/>
      <c r="M160" s="236" t="s">
        <v>1</v>
      </c>
      <c r="N160" s="237" t="s">
        <v>39</v>
      </c>
      <c r="O160" s="92"/>
      <c r="P160" s="238">
        <f>O160*H160</f>
        <v>0</v>
      </c>
      <c r="Q160" s="238">
        <v>0</v>
      </c>
      <c r="R160" s="238">
        <f>Q160*H160</f>
        <v>0</v>
      </c>
      <c r="S160" s="238">
        <v>0</v>
      </c>
      <c r="T160" s="23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40" t="s">
        <v>663</v>
      </c>
      <c r="AT160" s="240" t="s">
        <v>166</v>
      </c>
      <c r="AU160" s="240" t="s">
        <v>83</v>
      </c>
      <c r="AY160" s="18" t="s">
        <v>164</v>
      </c>
      <c r="BE160" s="241">
        <f>IF(N160="základní",J160,0)</f>
        <v>0</v>
      </c>
      <c r="BF160" s="241">
        <f>IF(N160="snížená",J160,0)</f>
        <v>0</v>
      </c>
      <c r="BG160" s="241">
        <f>IF(N160="zákl. přenesená",J160,0)</f>
        <v>0</v>
      </c>
      <c r="BH160" s="241">
        <f>IF(N160="sníž. přenesená",J160,0)</f>
        <v>0</v>
      </c>
      <c r="BI160" s="241">
        <f>IF(N160="nulová",J160,0)</f>
        <v>0</v>
      </c>
      <c r="BJ160" s="18" t="s">
        <v>81</v>
      </c>
      <c r="BK160" s="241">
        <f>ROUND(I160*H160,2)</f>
        <v>0</v>
      </c>
      <c r="BL160" s="18" t="s">
        <v>663</v>
      </c>
      <c r="BM160" s="240" t="s">
        <v>439</v>
      </c>
    </row>
    <row r="161" s="2" customFormat="1">
      <c r="A161" s="39"/>
      <c r="B161" s="40"/>
      <c r="C161" s="41"/>
      <c r="D161" s="244" t="s">
        <v>563</v>
      </c>
      <c r="E161" s="41"/>
      <c r="F161" s="297" t="s">
        <v>2802</v>
      </c>
      <c r="G161" s="41"/>
      <c r="H161" s="41"/>
      <c r="I161" s="298"/>
      <c r="J161" s="41"/>
      <c r="K161" s="41"/>
      <c r="L161" s="45"/>
      <c r="M161" s="299"/>
      <c r="N161" s="300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563</v>
      </c>
      <c r="AU161" s="18" t="s">
        <v>83</v>
      </c>
    </row>
    <row r="162" s="2" customFormat="1" ht="16.5" customHeight="1">
      <c r="A162" s="39"/>
      <c r="B162" s="40"/>
      <c r="C162" s="228" t="s">
        <v>348</v>
      </c>
      <c r="D162" s="228" t="s">
        <v>166</v>
      </c>
      <c r="E162" s="229" t="s">
        <v>659</v>
      </c>
      <c r="F162" s="230" t="s">
        <v>2702</v>
      </c>
      <c r="G162" s="231" t="s">
        <v>2670</v>
      </c>
      <c r="H162" s="232">
        <v>1</v>
      </c>
      <c r="I162" s="233"/>
      <c r="J162" s="234">
        <f>ROUND(I162*H162,2)</f>
        <v>0</v>
      </c>
      <c r="K162" s="235"/>
      <c r="L162" s="45"/>
      <c r="M162" s="236" t="s">
        <v>1</v>
      </c>
      <c r="N162" s="237" t="s">
        <v>39</v>
      </c>
      <c r="O162" s="92"/>
      <c r="P162" s="238">
        <f>O162*H162</f>
        <v>0</v>
      </c>
      <c r="Q162" s="238">
        <v>0</v>
      </c>
      <c r="R162" s="238">
        <f>Q162*H162</f>
        <v>0</v>
      </c>
      <c r="S162" s="238">
        <v>0</v>
      </c>
      <c r="T162" s="23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40" t="s">
        <v>663</v>
      </c>
      <c r="AT162" s="240" t="s">
        <v>166</v>
      </c>
      <c r="AU162" s="240" t="s">
        <v>83</v>
      </c>
      <c r="AY162" s="18" t="s">
        <v>164</v>
      </c>
      <c r="BE162" s="241">
        <f>IF(N162="základní",J162,0)</f>
        <v>0</v>
      </c>
      <c r="BF162" s="241">
        <f>IF(N162="snížená",J162,0)</f>
        <v>0</v>
      </c>
      <c r="BG162" s="241">
        <f>IF(N162="zákl. přenesená",J162,0)</f>
        <v>0</v>
      </c>
      <c r="BH162" s="241">
        <f>IF(N162="sníž. přenesená",J162,0)</f>
        <v>0</v>
      </c>
      <c r="BI162" s="241">
        <f>IF(N162="nulová",J162,0)</f>
        <v>0</v>
      </c>
      <c r="BJ162" s="18" t="s">
        <v>81</v>
      </c>
      <c r="BK162" s="241">
        <f>ROUND(I162*H162,2)</f>
        <v>0</v>
      </c>
      <c r="BL162" s="18" t="s">
        <v>663</v>
      </c>
      <c r="BM162" s="240" t="s">
        <v>449</v>
      </c>
    </row>
    <row r="163" s="2" customFormat="1">
      <c r="A163" s="39"/>
      <c r="B163" s="40"/>
      <c r="C163" s="41"/>
      <c r="D163" s="244" t="s">
        <v>563</v>
      </c>
      <c r="E163" s="41"/>
      <c r="F163" s="297" t="s">
        <v>2703</v>
      </c>
      <c r="G163" s="41"/>
      <c r="H163" s="41"/>
      <c r="I163" s="298"/>
      <c r="J163" s="41"/>
      <c r="K163" s="41"/>
      <c r="L163" s="45"/>
      <c r="M163" s="299"/>
      <c r="N163" s="300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563</v>
      </c>
      <c r="AU163" s="18" t="s">
        <v>83</v>
      </c>
    </row>
    <row r="164" s="12" customFormat="1" ht="22.8" customHeight="1">
      <c r="A164" s="12"/>
      <c r="B164" s="212"/>
      <c r="C164" s="213"/>
      <c r="D164" s="214" t="s">
        <v>73</v>
      </c>
      <c r="E164" s="226" t="s">
        <v>2143</v>
      </c>
      <c r="F164" s="226" t="s">
        <v>2704</v>
      </c>
      <c r="G164" s="213"/>
      <c r="H164" s="213"/>
      <c r="I164" s="216"/>
      <c r="J164" s="227">
        <f>BK164</f>
        <v>0</v>
      </c>
      <c r="K164" s="213"/>
      <c r="L164" s="218"/>
      <c r="M164" s="219"/>
      <c r="N164" s="220"/>
      <c r="O164" s="220"/>
      <c r="P164" s="221">
        <f>SUM(P165:P180)</f>
        <v>0</v>
      </c>
      <c r="Q164" s="220"/>
      <c r="R164" s="221">
        <f>SUM(R165:R180)</f>
        <v>0</v>
      </c>
      <c r="S164" s="220"/>
      <c r="T164" s="222">
        <f>SUM(T165:T180)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23" t="s">
        <v>81</v>
      </c>
      <c r="AT164" s="224" t="s">
        <v>73</v>
      </c>
      <c r="AU164" s="224" t="s">
        <v>81</v>
      </c>
      <c r="AY164" s="223" t="s">
        <v>164</v>
      </c>
      <c r="BK164" s="225">
        <f>SUM(BK165:BK180)</f>
        <v>0</v>
      </c>
    </row>
    <row r="165" s="2" customFormat="1" ht="16.5" customHeight="1">
      <c r="A165" s="39"/>
      <c r="B165" s="40"/>
      <c r="C165" s="228" t="s">
        <v>354</v>
      </c>
      <c r="D165" s="228" t="s">
        <v>166</v>
      </c>
      <c r="E165" s="229" t="s">
        <v>663</v>
      </c>
      <c r="F165" s="230" t="s">
        <v>2707</v>
      </c>
      <c r="G165" s="231" t="s">
        <v>240</v>
      </c>
      <c r="H165" s="232">
        <v>30</v>
      </c>
      <c r="I165" s="233"/>
      <c r="J165" s="234">
        <f>ROUND(I165*H165,2)</f>
        <v>0</v>
      </c>
      <c r="K165" s="235"/>
      <c r="L165" s="45"/>
      <c r="M165" s="236" t="s">
        <v>1</v>
      </c>
      <c r="N165" s="237" t="s">
        <v>39</v>
      </c>
      <c r="O165" s="92"/>
      <c r="P165" s="238">
        <f>O165*H165</f>
        <v>0</v>
      </c>
      <c r="Q165" s="238">
        <v>0</v>
      </c>
      <c r="R165" s="238">
        <f>Q165*H165</f>
        <v>0</v>
      </c>
      <c r="S165" s="238">
        <v>0</v>
      </c>
      <c r="T165" s="23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40" t="s">
        <v>663</v>
      </c>
      <c r="AT165" s="240" t="s">
        <v>166</v>
      </c>
      <c r="AU165" s="240" t="s">
        <v>83</v>
      </c>
      <c r="AY165" s="18" t="s">
        <v>164</v>
      </c>
      <c r="BE165" s="241">
        <f>IF(N165="základní",J165,0)</f>
        <v>0</v>
      </c>
      <c r="BF165" s="241">
        <f>IF(N165="snížená",J165,0)</f>
        <v>0</v>
      </c>
      <c r="BG165" s="241">
        <f>IF(N165="zákl. přenesená",J165,0)</f>
        <v>0</v>
      </c>
      <c r="BH165" s="241">
        <f>IF(N165="sníž. přenesená",J165,0)</f>
        <v>0</v>
      </c>
      <c r="BI165" s="241">
        <f>IF(N165="nulová",J165,0)</f>
        <v>0</v>
      </c>
      <c r="BJ165" s="18" t="s">
        <v>81</v>
      </c>
      <c r="BK165" s="241">
        <f>ROUND(I165*H165,2)</f>
        <v>0</v>
      </c>
      <c r="BL165" s="18" t="s">
        <v>663</v>
      </c>
      <c r="BM165" s="240" t="s">
        <v>487</v>
      </c>
    </row>
    <row r="166" s="2" customFormat="1">
      <c r="A166" s="39"/>
      <c r="B166" s="40"/>
      <c r="C166" s="41"/>
      <c r="D166" s="244" t="s">
        <v>563</v>
      </c>
      <c r="E166" s="41"/>
      <c r="F166" s="297" t="s">
        <v>2706</v>
      </c>
      <c r="G166" s="41"/>
      <c r="H166" s="41"/>
      <c r="I166" s="298"/>
      <c r="J166" s="41"/>
      <c r="K166" s="41"/>
      <c r="L166" s="45"/>
      <c r="M166" s="299"/>
      <c r="N166" s="300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563</v>
      </c>
      <c r="AU166" s="18" t="s">
        <v>83</v>
      </c>
    </row>
    <row r="167" s="2" customFormat="1" ht="16.5" customHeight="1">
      <c r="A167" s="39"/>
      <c r="B167" s="40"/>
      <c r="C167" s="228" t="s">
        <v>360</v>
      </c>
      <c r="D167" s="228" t="s">
        <v>166</v>
      </c>
      <c r="E167" s="229" t="s">
        <v>668</v>
      </c>
      <c r="F167" s="230" t="s">
        <v>2803</v>
      </c>
      <c r="G167" s="231" t="s">
        <v>240</v>
      </c>
      <c r="H167" s="232">
        <v>15</v>
      </c>
      <c r="I167" s="233"/>
      <c r="J167" s="234">
        <f>ROUND(I167*H167,2)</f>
        <v>0</v>
      </c>
      <c r="K167" s="235"/>
      <c r="L167" s="45"/>
      <c r="M167" s="236" t="s">
        <v>1</v>
      </c>
      <c r="N167" s="237" t="s">
        <v>39</v>
      </c>
      <c r="O167" s="92"/>
      <c r="P167" s="238">
        <f>O167*H167</f>
        <v>0</v>
      </c>
      <c r="Q167" s="238">
        <v>0</v>
      </c>
      <c r="R167" s="238">
        <f>Q167*H167</f>
        <v>0</v>
      </c>
      <c r="S167" s="238">
        <v>0</v>
      </c>
      <c r="T167" s="239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40" t="s">
        <v>663</v>
      </c>
      <c r="AT167" s="240" t="s">
        <v>166</v>
      </c>
      <c r="AU167" s="240" t="s">
        <v>83</v>
      </c>
      <c r="AY167" s="18" t="s">
        <v>164</v>
      </c>
      <c r="BE167" s="241">
        <f>IF(N167="základní",J167,0)</f>
        <v>0</v>
      </c>
      <c r="BF167" s="241">
        <f>IF(N167="snížená",J167,0)</f>
        <v>0</v>
      </c>
      <c r="BG167" s="241">
        <f>IF(N167="zákl. přenesená",J167,0)</f>
        <v>0</v>
      </c>
      <c r="BH167" s="241">
        <f>IF(N167="sníž. přenesená",J167,0)</f>
        <v>0</v>
      </c>
      <c r="BI167" s="241">
        <f>IF(N167="nulová",J167,0)</f>
        <v>0</v>
      </c>
      <c r="BJ167" s="18" t="s">
        <v>81</v>
      </c>
      <c r="BK167" s="241">
        <f>ROUND(I167*H167,2)</f>
        <v>0</v>
      </c>
      <c r="BL167" s="18" t="s">
        <v>663</v>
      </c>
      <c r="BM167" s="240" t="s">
        <v>507</v>
      </c>
    </row>
    <row r="168" s="2" customFormat="1">
      <c r="A168" s="39"/>
      <c r="B168" s="40"/>
      <c r="C168" s="41"/>
      <c r="D168" s="244" t="s">
        <v>563</v>
      </c>
      <c r="E168" s="41"/>
      <c r="F168" s="297" t="s">
        <v>2706</v>
      </c>
      <c r="G168" s="41"/>
      <c r="H168" s="41"/>
      <c r="I168" s="298"/>
      <c r="J168" s="41"/>
      <c r="K168" s="41"/>
      <c r="L168" s="45"/>
      <c r="M168" s="299"/>
      <c r="N168" s="300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563</v>
      </c>
      <c r="AU168" s="18" t="s">
        <v>83</v>
      </c>
    </row>
    <row r="169" s="2" customFormat="1" ht="16.5" customHeight="1">
      <c r="A169" s="39"/>
      <c r="B169" s="40"/>
      <c r="C169" s="228" t="s">
        <v>265</v>
      </c>
      <c r="D169" s="228" t="s">
        <v>166</v>
      </c>
      <c r="E169" s="229" t="s">
        <v>689</v>
      </c>
      <c r="F169" s="230" t="s">
        <v>2710</v>
      </c>
      <c r="G169" s="231" t="s">
        <v>240</v>
      </c>
      <c r="H169" s="232">
        <v>55</v>
      </c>
      <c r="I169" s="233"/>
      <c r="J169" s="234">
        <f>ROUND(I169*H169,2)</f>
        <v>0</v>
      </c>
      <c r="K169" s="235"/>
      <c r="L169" s="45"/>
      <c r="M169" s="236" t="s">
        <v>1</v>
      </c>
      <c r="N169" s="237" t="s">
        <v>39</v>
      </c>
      <c r="O169" s="92"/>
      <c r="P169" s="238">
        <f>O169*H169</f>
        <v>0</v>
      </c>
      <c r="Q169" s="238">
        <v>0</v>
      </c>
      <c r="R169" s="238">
        <f>Q169*H169</f>
        <v>0</v>
      </c>
      <c r="S169" s="238">
        <v>0</v>
      </c>
      <c r="T169" s="23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40" t="s">
        <v>663</v>
      </c>
      <c r="AT169" s="240" t="s">
        <v>166</v>
      </c>
      <c r="AU169" s="240" t="s">
        <v>83</v>
      </c>
      <c r="AY169" s="18" t="s">
        <v>164</v>
      </c>
      <c r="BE169" s="241">
        <f>IF(N169="základní",J169,0)</f>
        <v>0</v>
      </c>
      <c r="BF169" s="241">
        <f>IF(N169="snížená",J169,0)</f>
        <v>0</v>
      </c>
      <c r="BG169" s="241">
        <f>IF(N169="zákl. přenesená",J169,0)</f>
        <v>0</v>
      </c>
      <c r="BH169" s="241">
        <f>IF(N169="sníž. přenesená",J169,0)</f>
        <v>0</v>
      </c>
      <c r="BI169" s="241">
        <f>IF(N169="nulová",J169,0)</f>
        <v>0</v>
      </c>
      <c r="BJ169" s="18" t="s">
        <v>81</v>
      </c>
      <c r="BK169" s="241">
        <f>ROUND(I169*H169,2)</f>
        <v>0</v>
      </c>
      <c r="BL169" s="18" t="s">
        <v>663</v>
      </c>
      <c r="BM169" s="240" t="s">
        <v>527</v>
      </c>
    </row>
    <row r="170" s="2" customFormat="1">
      <c r="A170" s="39"/>
      <c r="B170" s="40"/>
      <c r="C170" s="41"/>
      <c r="D170" s="244" t="s">
        <v>563</v>
      </c>
      <c r="E170" s="41"/>
      <c r="F170" s="297" t="s">
        <v>2706</v>
      </c>
      <c r="G170" s="41"/>
      <c r="H170" s="41"/>
      <c r="I170" s="298"/>
      <c r="J170" s="41"/>
      <c r="K170" s="41"/>
      <c r="L170" s="45"/>
      <c r="M170" s="299"/>
      <c r="N170" s="300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563</v>
      </c>
      <c r="AU170" s="18" t="s">
        <v>83</v>
      </c>
    </row>
    <row r="171" s="2" customFormat="1" ht="16.5" customHeight="1">
      <c r="A171" s="39"/>
      <c r="B171" s="40"/>
      <c r="C171" s="228" t="s">
        <v>7</v>
      </c>
      <c r="D171" s="228" t="s">
        <v>166</v>
      </c>
      <c r="E171" s="229" t="s">
        <v>694</v>
      </c>
      <c r="F171" s="230" t="s">
        <v>2804</v>
      </c>
      <c r="G171" s="231" t="s">
        <v>240</v>
      </c>
      <c r="H171" s="232">
        <v>45</v>
      </c>
      <c r="I171" s="233"/>
      <c r="J171" s="234">
        <f>ROUND(I171*H171,2)</f>
        <v>0</v>
      </c>
      <c r="K171" s="235"/>
      <c r="L171" s="45"/>
      <c r="M171" s="236" t="s">
        <v>1</v>
      </c>
      <c r="N171" s="237" t="s">
        <v>39</v>
      </c>
      <c r="O171" s="92"/>
      <c r="P171" s="238">
        <f>O171*H171</f>
        <v>0</v>
      </c>
      <c r="Q171" s="238">
        <v>0</v>
      </c>
      <c r="R171" s="238">
        <f>Q171*H171</f>
        <v>0</v>
      </c>
      <c r="S171" s="238">
        <v>0</v>
      </c>
      <c r="T171" s="23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40" t="s">
        <v>663</v>
      </c>
      <c r="AT171" s="240" t="s">
        <v>166</v>
      </c>
      <c r="AU171" s="240" t="s">
        <v>83</v>
      </c>
      <c r="AY171" s="18" t="s">
        <v>164</v>
      </c>
      <c r="BE171" s="241">
        <f>IF(N171="základní",J171,0)</f>
        <v>0</v>
      </c>
      <c r="BF171" s="241">
        <f>IF(N171="snížená",J171,0)</f>
        <v>0</v>
      </c>
      <c r="BG171" s="241">
        <f>IF(N171="zákl. přenesená",J171,0)</f>
        <v>0</v>
      </c>
      <c r="BH171" s="241">
        <f>IF(N171="sníž. přenesená",J171,0)</f>
        <v>0</v>
      </c>
      <c r="BI171" s="241">
        <f>IF(N171="nulová",J171,0)</f>
        <v>0</v>
      </c>
      <c r="BJ171" s="18" t="s">
        <v>81</v>
      </c>
      <c r="BK171" s="241">
        <f>ROUND(I171*H171,2)</f>
        <v>0</v>
      </c>
      <c r="BL171" s="18" t="s">
        <v>663</v>
      </c>
      <c r="BM171" s="240" t="s">
        <v>553</v>
      </c>
    </row>
    <row r="172" s="2" customFormat="1">
      <c r="A172" s="39"/>
      <c r="B172" s="40"/>
      <c r="C172" s="41"/>
      <c r="D172" s="244" t="s">
        <v>563</v>
      </c>
      <c r="E172" s="41"/>
      <c r="F172" s="297" t="s">
        <v>2706</v>
      </c>
      <c r="G172" s="41"/>
      <c r="H172" s="41"/>
      <c r="I172" s="298"/>
      <c r="J172" s="41"/>
      <c r="K172" s="41"/>
      <c r="L172" s="45"/>
      <c r="M172" s="299"/>
      <c r="N172" s="300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563</v>
      </c>
      <c r="AU172" s="18" t="s">
        <v>83</v>
      </c>
    </row>
    <row r="173" s="2" customFormat="1" ht="16.5" customHeight="1">
      <c r="A173" s="39"/>
      <c r="B173" s="40"/>
      <c r="C173" s="228" t="s">
        <v>379</v>
      </c>
      <c r="D173" s="228" t="s">
        <v>166</v>
      </c>
      <c r="E173" s="229" t="s">
        <v>698</v>
      </c>
      <c r="F173" s="230" t="s">
        <v>2711</v>
      </c>
      <c r="G173" s="231" t="s">
        <v>240</v>
      </c>
      <c r="H173" s="232">
        <v>15</v>
      </c>
      <c r="I173" s="233"/>
      <c r="J173" s="234">
        <f>ROUND(I173*H173,2)</f>
        <v>0</v>
      </c>
      <c r="K173" s="235"/>
      <c r="L173" s="45"/>
      <c r="M173" s="236" t="s">
        <v>1</v>
      </c>
      <c r="N173" s="237" t="s">
        <v>39</v>
      </c>
      <c r="O173" s="92"/>
      <c r="P173" s="238">
        <f>O173*H173</f>
        <v>0</v>
      </c>
      <c r="Q173" s="238">
        <v>0</v>
      </c>
      <c r="R173" s="238">
        <f>Q173*H173</f>
        <v>0</v>
      </c>
      <c r="S173" s="238">
        <v>0</v>
      </c>
      <c r="T173" s="23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40" t="s">
        <v>663</v>
      </c>
      <c r="AT173" s="240" t="s">
        <v>166</v>
      </c>
      <c r="AU173" s="240" t="s">
        <v>83</v>
      </c>
      <c r="AY173" s="18" t="s">
        <v>164</v>
      </c>
      <c r="BE173" s="241">
        <f>IF(N173="základní",J173,0)</f>
        <v>0</v>
      </c>
      <c r="BF173" s="241">
        <f>IF(N173="snížená",J173,0)</f>
        <v>0</v>
      </c>
      <c r="BG173" s="241">
        <f>IF(N173="zákl. přenesená",J173,0)</f>
        <v>0</v>
      </c>
      <c r="BH173" s="241">
        <f>IF(N173="sníž. přenesená",J173,0)</f>
        <v>0</v>
      </c>
      <c r="BI173" s="241">
        <f>IF(N173="nulová",J173,0)</f>
        <v>0</v>
      </c>
      <c r="BJ173" s="18" t="s">
        <v>81</v>
      </c>
      <c r="BK173" s="241">
        <f>ROUND(I173*H173,2)</f>
        <v>0</v>
      </c>
      <c r="BL173" s="18" t="s">
        <v>663</v>
      </c>
      <c r="BM173" s="240" t="s">
        <v>565</v>
      </c>
    </row>
    <row r="174" s="2" customFormat="1">
      <c r="A174" s="39"/>
      <c r="B174" s="40"/>
      <c r="C174" s="41"/>
      <c r="D174" s="244" t="s">
        <v>563</v>
      </c>
      <c r="E174" s="41"/>
      <c r="F174" s="297" t="s">
        <v>2706</v>
      </c>
      <c r="G174" s="41"/>
      <c r="H174" s="41"/>
      <c r="I174" s="298"/>
      <c r="J174" s="41"/>
      <c r="K174" s="41"/>
      <c r="L174" s="45"/>
      <c r="M174" s="299"/>
      <c r="N174" s="300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563</v>
      </c>
      <c r="AU174" s="18" t="s">
        <v>83</v>
      </c>
    </row>
    <row r="175" s="2" customFormat="1" ht="16.5" customHeight="1">
      <c r="A175" s="39"/>
      <c r="B175" s="40"/>
      <c r="C175" s="228" t="s">
        <v>383</v>
      </c>
      <c r="D175" s="228" t="s">
        <v>166</v>
      </c>
      <c r="E175" s="229" t="s">
        <v>702</v>
      </c>
      <c r="F175" s="230" t="s">
        <v>2712</v>
      </c>
      <c r="G175" s="231" t="s">
        <v>2670</v>
      </c>
      <c r="H175" s="232">
        <v>1</v>
      </c>
      <c r="I175" s="233"/>
      <c r="J175" s="234">
        <f>ROUND(I175*H175,2)</f>
        <v>0</v>
      </c>
      <c r="K175" s="235"/>
      <c r="L175" s="45"/>
      <c r="M175" s="236" t="s">
        <v>1</v>
      </c>
      <c r="N175" s="237" t="s">
        <v>39</v>
      </c>
      <c r="O175" s="92"/>
      <c r="P175" s="238">
        <f>O175*H175</f>
        <v>0</v>
      </c>
      <c r="Q175" s="238">
        <v>0</v>
      </c>
      <c r="R175" s="238">
        <f>Q175*H175</f>
        <v>0</v>
      </c>
      <c r="S175" s="238">
        <v>0</v>
      </c>
      <c r="T175" s="23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40" t="s">
        <v>663</v>
      </c>
      <c r="AT175" s="240" t="s">
        <v>166</v>
      </c>
      <c r="AU175" s="240" t="s">
        <v>83</v>
      </c>
      <c r="AY175" s="18" t="s">
        <v>164</v>
      </c>
      <c r="BE175" s="241">
        <f>IF(N175="základní",J175,0)</f>
        <v>0</v>
      </c>
      <c r="BF175" s="241">
        <f>IF(N175="snížená",J175,0)</f>
        <v>0</v>
      </c>
      <c r="BG175" s="241">
        <f>IF(N175="zákl. přenesená",J175,0)</f>
        <v>0</v>
      </c>
      <c r="BH175" s="241">
        <f>IF(N175="sníž. přenesená",J175,0)</f>
        <v>0</v>
      </c>
      <c r="BI175" s="241">
        <f>IF(N175="nulová",J175,0)</f>
        <v>0</v>
      </c>
      <c r="BJ175" s="18" t="s">
        <v>81</v>
      </c>
      <c r="BK175" s="241">
        <f>ROUND(I175*H175,2)</f>
        <v>0</v>
      </c>
      <c r="BL175" s="18" t="s">
        <v>663</v>
      </c>
      <c r="BM175" s="240" t="s">
        <v>574</v>
      </c>
    </row>
    <row r="176" s="2" customFormat="1">
      <c r="A176" s="39"/>
      <c r="B176" s="40"/>
      <c r="C176" s="41"/>
      <c r="D176" s="244" t="s">
        <v>563</v>
      </c>
      <c r="E176" s="41"/>
      <c r="F176" s="297" t="s">
        <v>2713</v>
      </c>
      <c r="G176" s="41"/>
      <c r="H176" s="41"/>
      <c r="I176" s="298"/>
      <c r="J176" s="41"/>
      <c r="K176" s="41"/>
      <c r="L176" s="45"/>
      <c r="M176" s="299"/>
      <c r="N176" s="300"/>
      <c r="O176" s="92"/>
      <c r="P176" s="92"/>
      <c r="Q176" s="92"/>
      <c r="R176" s="92"/>
      <c r="S176" s="92"/>
      <c r="T176" s="93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563</v>
      </c>
      <c r="AU176" s="18" t="s">
        <v>83</v>
      </c>
    </row>
    <row r="177" s="2" customFormat="1" ht="16.5" customHeight="1">
      <c r="A177" s="39"/>
      <c r="B177" s="40"/>
      <c r="C177" s="228" t="s">
        <v>387</v>
      </c>
      <c r="D177" s="228" t="s">
        <v>166</v>
      </c>
      <c r="E177" s="229" t="s">
        <v>707</v>
      </c>
      <c r="F177" s="230" t="s">
        <v>2801</v>
      </c>
      <c r="G177" s="231" t="s">
        <v>2670</v>
      </c>
      <c r="H177" s="232">
        <v>1</v>
      </c>
      <c r="I177" s="233"/>
      <c r="J177" s="234">
        <f>ROUND(I177*H177,2)</f>
        <v>0</v>
      </c>
      <c r="K177" s="235"/>
      <c r="L177" s="45"/>
      <c r="M177" s="236" t="s">
        <v>1</v>
      </c>
      <c r="N177" s="237" t="s">
        <v>39</v>
      </c>
      <c r="O177" s="92"/>
      <c r="P177" s="238">
        <f>O177*H177</f>
        <v>0</v>
      </c>
      <c r="Q177" s="238">
        <v>0</v>
      </c>
      <c r="R177" s="238">
        <f>Q177*H177</f>
        <v>0</v>
      </c>
      <c r="S177" s="238">
        <v>0</v>
      </c>
      <c r="T177" s="239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40" t="s">
        <v>663</v>
      </c>
      <c r="AT177" s="240" t="s">
        <v>166</v>
      </c>
      <c r="AU177" s="240" t="s">
        <v>83</v>
      </c>
      <c r="AY177" s="18" t="s">
        <v>164</v>
      </c>
      <c r="BE177" s="241">
        <f>IF(N177="základní",J177,0)</f>
        <v>0</v>
      </c>
      <c r="BF177" s="241">
        <f>IF(N177="snížená",J177,0)</f>
        <v>0</v>
      </c>
      <c r="BG177" s="241">
        <f>IF(N177="zákl. přenesená",J177,0)</f>
        <v>0</v>
      </c>
      <c r="BH177" s="241">
        <f>IF(N177="sníž. přenesená",J177,0)</f>
        <v>0</v>
      </c>
      <c r="BI177" s="241">
        <f>IF(N177="nulová",J177,0)</f>
        <v>0</v>
      </c>
      <c r="BJ177" s="18" t="s">
        <v>81</v>
      </c>
      <c r="BK177" s="241">
        <f>ROUND(I177*H177,2)</f>
        <v>0</v>
      </c>
      <c r="BL177" s="18" t="s">
        <v>663</v>
      </c>
      <c r="BM177" s="240" t="s">
        <v>583</v>
      </c>
    </row>
    <row r="178" s="2" customFormat="1">
      <c r="A178" s="39"/>
      <c r="B178" s="40"/>
      <c r="C178" s="41"/>
      <c r="D178" s="244" t="s">
        <v>563</v>
      </c>
      <c r="E178" s="41"/>
      <c r="F178" s="297" t="s">
        <v>2802</v>
      </c>
      <c r="G178" s="41"/>
      <c r="H178" s="41"/>
      <c r="I178" s="298"/>
      <c r="J178" s="41"/>
      <c r="K178" s="41"/>
      <c r="L178" s="45"/>
      <c r="M178" s="299"/>
      <c r="N178" s="300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563</v>
      </c>
      <c r="AU178" s="18" t="s">
        <v>83</v>
      </c>
    </row>
    <row r="179" s="2" customFormat="1" ht="24.15" customHeight="1">
      <c r="A179" s="39"/>
      <c r="B179" s="40"/>
      <c r="C179" s="228" t="s">
        <v>391</v>
      </c>
      <c r="D179" s="228" t="s">
        <v>166</v>
      </c>
      <c r="E179" s="229" t="s">
        <v>711</v>
      </c>
      <c r="F179" s="230" t="s">
        <v>2714</v>
      </c>
      <c r="G179" s="231" t="s">
        <v>2670</v>
      </c>
      <c r="H179" s="232">
        <v>1</v>
      </c>
      <c r="I179" s="233"/>
      <c r="J179" s="234">
        <f>ROUND(I179*H179,2)</f>
        <v>0</v>
      </c>
      <c r="K179" s="235"/>
      <c r="L179" s="45"/>
      <c r="M179" s="236" t="s">
        <v>1</v>
      </c>
      <c r="N179" s="237" t="s">
        <v>39</v>
      </c>
      <c r="O179" s="92"/>
      <c r="P179" s="238">
        <f>O179*H179</f>
        <v>0</v>
      </c>
      <c r="Q179" s="238">
        <v>0</v>
      </c>
      <c r="R179" s="238">
        <f>Q179*H179</f>
        <v>0</v>
      </c>
      <c r="S179" s="238">
        <v>0</v>
      </c>
      <c r="T179" s="23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40" t="s">
        <v>663</v>
      </c>
      <c r="AT179" s="240" t="s">
        <v>166</v>
      </c>
      <c r="AU179" s="240" t="s">
        <v>83</v>
      </c>
      <c r="AY179" s="18" t="s">
        <v>164</v>
      </c>
      <c r="BE179" s="241">
        <f>IF(N179="základní",J179,0)</f>
        <v>0</v>
      </c>
      <c r="BF179" s="241">
        <f>IF(N179="snížená",J179,0)</f>
        <v>0</v>
      </c>
      <c r="BG179" s="241">
        <f>IF(N179="zákl. přenesená",J179,0)</f>
        <v>0</v>
      </c>
      <c r="BH179" s="241">
        <f>IF(N179="sníž. přenesená",J179,0)</f>
        <v>0</v>
      </c>
      <c r="BI179" s="241">
        <f>IF(N179="nulová",J179,0)</f>
        <v>0</v>
      </c>
      <c r="BJ179" s="18" t="s">
        <v>81</v>
      </c>
      <c r="BK179" s="241">
        <f>ROUND(I179*H179,2)</f>
        <v>0</v>
      </c>
      <c r="BL179" s="18" t="s">
        <v>663</v>
      </c>
      <c r="BM179" s="240" t="s">
        <v>598</v>
      </c>
    </row>
    <row r="180" s="2" customFormat="1">
      <c r="A180" s="39"/>
      <c r="B180" s="40"/>
      <c r="C180" s="41"/>
      <c r="D180" s="244" t="s">
        <v>563</v>
      </c>
      <c r="E180" s="41"/>
      <c r="F180" s="297" t="s">
        <v>2703</v>
      </c>
      <c r="G180" s="41"/>
      <c r="H180" s="41"/>
      <c r="I180" s="298"/>
      <c r="J180" s="41"/>
      <c r="K180" s="41"/>
      <c r="L180" s="45"/>
      <c r="M180" s="299"/>
      <c r="N180" s="300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563</v>
      </c>
      <c r="AU180" s="18" t="s">
        <v>83</v>
      </c>
    </row>
    <row r="181" s="12" customFormat="1" ht="22.8" customHeight="1">
      <c r="A181" s="12"/>
      <c r="B181" s="212"/>
      <c r="C181" s="213"/>
      <c r="D181" s="214" t="s">
        <v>73</v>
      </c>
      <c r="E181" s="226" t="s">
        <v>2159</v>
      </c>
      <c r="F181" s="226" t="s">
        <v>2715</v>
      </c>
      <c r="G181" s="213"/>
      <c r="H181" s="213"/>
      <c r="I181" s="216"/>
      <c r="J181" s="227">
        <f>BK181</f>
        <v>0</v>
      </c>
      <c r="K181" s="213"/>
      <c r="L181" s="218"/>
      <c r="M181" s="219"/>
      <c r="N181" s="220"/>
      <c r="O181" s="220"/>
      <c r="P181" s="221">
        <f>SUM(P182:P189)</f>
        <v>0</v>
      </c>
      <c r="Q181" s="220"/>
      <c r="R181" s="221">
        <f>SUM(R182:R189)</f>
        <v>0</v>
      </c>
      <c r="S181" s="220"/>
      <c r="T181" s="222">
        <f>SUM(T182:T189)</f>
        <v>0</v>
      </c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R181" s="223" t="s">
        <v>81</v>
      </c>
      <c r="AT181" s="224" t="s">
        <v>73</v>
      </c>
      <c r="AU181" s="224" t="s">
        <v>81</v>
      </c>
      <c r="AY181" s="223" t="s">
        <v>164</v>
      </c>
      <c r="BK181" s="225">
        <f>SUM(BK182:BK189)</f>
        <v>0</v>
      </c>
    </row>
    <row r="182" s="2" customFormat="1" ht="16.5" customHeight="1">
      <c r="A182" s="39"/>
      <c r="B182" s="40"/>
      <c r="C182" s="228" t="s">
        <v>399</v>
      </c>
      <c r="D182" s="228" t="s">
        <v>166</v>
      </c>
      <c r="E182" s="229" t="s">
        <v>717</v>
      </c>
      <c r="F182" s="230" t="s">
        <v>2805</v>
      </c>
      <c r="G182" s="231" t="s">
        <v>2670</v>
      </c>
      <c r="H182" s="232">
        <v>1</v>
      </c>
      <c r="I182" s="233"/>
      <c r="J182" s="234">
        <f>ROUND(I182*H182,2)</f>
        <v>0</v>
      </c>
      <c r="K182" s="235"/>
      <c r="L182" s="45"/>
      <c r="M182" s="236" t="s">
        <v>1</v>
      </c>
      <c r="N182" s="237" t="s">
        <v>39</v>
      </c>
      <c r="O182" s="92"/>
      <c r="P182" s="238">
        <f>O182*H182</f>
        <v>0</v>
      </c>
      <c r="Q182" s="238">
        <v>0</v>
      </c>
      <c r="R182" s="238">
        <f>Q182*H182</f>
        <v>0</v>
      </c>
      <c r="S182" s="238">
        <v>0</v>
      </c>
      <c r="T182" s="239">
        <f>S182*H182</f>
        <v>0</v>
      </c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R182" s="240" t="s">
        <v>663</v>
      </c>
      <c r="AT182" s="240" t="s">
        <v>166</v>
      </c>
      <c r="AU182" s="240" t="s">
        <v>83</v>
      </c>
      <c r="AY182" s="18" t="s">
        <v>164</v>
      </c>
      <c r="BE182" s="241">
        <f>IF(N182="základní",J182,0)</f>
        <v>0</v>
      </c>
      <c r="BF182" s="241">
        <f>IF(N182="snížená",J182,0)</f>
        <v>0</v>
      </c>
      <c r="BG182" s="241">
        <f>IF(N182="zákl. přenesená",J182,0)</f>
        <v>0</v>
      </c>
      <c r="BH182" s="241">
        <f>IF(N182="sníž. přenesená",J182,0)</f>
        <v>0</v>
      </c>
      <c r="BI182" s="241">
        <f>IF(N182="nulová",J182,0)</f>
        <v>0</v>
      </c>
      <c r="BJ182" s="18" t="s">
        <v>81</v>
      </c>
      <c r="BK182" s="241">
        <f>ROUND(I182*H182,2)</f>
        <v>0</v>
      </c>
      <c r="BL182" s="18" t="s">
        <v>663</v>
      </c>
      <c r="BM182" s="240" t="s">
        <v>610</v>
      </c>
    </row>
    <row r="183" s="2" customFormat="1">
      <c r="A183" s="39"/>
      <c r="B183" s="40"/>
      <c r="C183" s="41"/>
      <c r="D183" s="244" t="s">
        <v>563</v>
      </c>
      <c r="E183" s="41"/>
      <c r="F183" s="297" t="s">
        <v>2682</v>
      </c>
      <c r="G183" s="41"/>
      <c r="H183" s="41"/>
      <c r="I183" s="298"/>
      <c r="J183" s="41"/>
      <c r="K183" s="41"/>
      <c r="L183" s="45"/>
      <c r="M183" s="299"/>
      <c r="N183" s="300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563</v>
      </c>
      <c r="AU183" s="18" t="s">
        <v>83</v>
      </c>
    </row>
    <row r="184" s="2" customFormat="1" ht="16.5" customHeight="1">
      <c r="A184" s="39"/>
      <c r="B184" s="40"/>
      <c r="C184" s="228" t="s">
        <v>404</v>
      </c>
      <c r="D184" s="228" t="s">
        <v>166</v>
      </c>
      <c r="E184" s="229" t="s">
        <v>721</v>
      </c>
      <c r="F184" s="230" t="s">
        <v>2806</v>
      </c>
      <c r="G184" s="231" t="s">
        <v>2670</v>
      </c>
      <c r="H184" s="232">
        <v>1</v>
      </c>
      <c r="I184" s="233"/>
      <c r="J184" s="234">
        <f>ROUND(I184*H184,2)</f>
        <v>0</v>
      </c>
      <c r="K184" s="235"/>
      <c r="L184" s="45"/>
      <c r="M184" s="236" t="s">
        <v>1</v>
      </c>
      <c r="N184" s="237" t="s">
        <v>39</v>
      </c>
      <c r="O184" s="92"/>
      <c r="P184" s="238">
        <f>O184*H184</f>
        <v>0</v>
      </c>
      <c r="Q184" s="238">
        <v>0</v>
      </c>
      <c r="R184" s="238">
        <f>Q184*H184</f>
        <v>0</v>
      </c>
      <c r="S184" s="238">
        <v>0</v>
      </c>
      <c r="T184" s="239">
        <f>S184*H184</f>
        <v>0</v>
      </c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R184" s="240" t="s">
        <v>663</v>
      </c>
      <c r="AT184" s="240" t="s">
        <v>166</v>
      </c>
      <c r="AU184" s="240" t="s">
        <v>83</v>
      </c>
      <c r="AY184" s="18" t="s">
        <v>164</v>
      </c>
      <c r="BE184" s="241">
        <f>IF(N184="základní",J184,0)</f>
        <v>0</v>
      </c>
      <c r="BF184" s="241">
        <f>IF(N184="snížená",J184,0)</f>
        <v>0</v>
      </c>
      <c r="BG184" s="241">
        <f>IF(N184="zákl. přenesená",J184,0)</f>
        <v>0</v>
      </c>
      <c r="BH184" s="241">
        <f>IF(N184="sníž. přenesená",J184,0)</f>
        <v>0</v>
      </c>
      <c r="BI184" s="241">
        <f>IF(N184="nulová",J184,0)</f>
        <v>0</v>
      </c>
      <c r="BJ184" s="18" t="s">
        <v>81</v>
      </c>
      <c r="BK184" s="241">
        <f>ROUND(I184*H184,2)</f>
        <v>0</v>
      </c>
      <c r="BL184" s="18" t="s">
        <v>663</v>
      </c>
      <c r="BM184" s="240" t="s">
        <v>618</v>
      </c>
    </row>
    <row r="185" s="2" customFormat="1">
      <c r="A185" s="39"/>
      <c r="B185" s="40"/>
      <c r="C185" s="41"/>
      <c r="D185" s="244" t="s">
        <v>563</v>
      </c>
      <c r="E185" s="41"/>
      <c r="F185" s="297" t="s">
        <v>2807</v>
      </c>
      <c r="G185" s="41"/>
      <c r="H185" s="41"/>
      <c r="I185" s="298"/>
      <c r="J185" s="41"/>
      <c r="K185" s="41"/>
      <c r="L185" s="45"/>
      <c r="M185" s="299"/>
      <c r="N185" s="300"/>
      <c r="O185" s="92"/>
      <c r="P185" s="92"/>
      <c r="Q185" s="92"/>
      <c r="R185" s="92"/>
      <c r="S185" s="92"/>
      <c r="T185" s="93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T185" s="18" t="s">
        <v>563</v>
      </c>
      <c r="AU185" s="18" t="s">
        <v>83</v>
      </c>
    </row>
    <row r="186" s="2" customFormat="1" ht="16.5" customHeight="1">
      <c r="A186" s="39"/>
      <c r="B186" s="40"/>
      <c r="C186" s="228" t="s">
        <v>421</v>
      </c>
      <c r="D186" s="228" t="s">
        <v>166</v>
      </c>
      <c r="E186" s="229" t="s">
        <v>726</v>
      </c>
      <c r="F186" s="230" t="s">
        <v>2801</v>
      </c>
      <c r="G186" s="231" t="s">
        <v>2670</v>
      </c>
      <c r="H186" s="232">
        <v>1</v>
      </c>
      <c r="I186" s="233"/>
      <c r="J186" s="234">
        <f>ROUND(I186*H186,2)</f>
        <v>0</v>
      </c>
      <c r="K186" s="235"/>
      <c r="L186" s="45"/>
      <c r="M186" s="236" t="s">
        <v>1</v>
      </c>
      <c r="N186" s="237" t="s">
        <v>39</v>
      </c>
      <c r="O186" s="92"/>
      <c r="P186" s="238">
        <f>O186*H186</f>
        <v>0</v>
      </c>
      <c r="Q186" s="238">
        <v>0</v>
      </c>
      <c r="R186" s="238">
        <f>Q186*H186</f>
        <v>0</v>
      </c>
      <c r="S186" s="238">
        <v>0</v>
      </c>
      <c r="T186" s="23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40" t="s">
        <v>663</v>
      </c>
      <c r="AT186" s="240" t="s">
        <v>166</v>
      </c>
      <c r="AU186" s="240" t="s">
        <v>83</v>
      </c>
      <c r="AY186" s="18" t="s">
        <v>164</v>
      </c>
      <c r="BE186" s="241">
        <f>IF(N186="základní",J186,0)</f>
        <v>0</v>
      </c>
      <c r="BF186" s="241">
        <f>IF(N186="snížená",J186,0)</f>
        <v>0</v>
      </c>
      <c r="BG186" s="241">
        <f>IF(N186="zákl. přenesená",J186,0)</f>
        <v>0</v>
      </c>
      <c r="BH186" s="241">
        <f>IF(N186="sníž. přenesená",J186,0)</f>
        <v>0</v>
      </c>
      <c r="BI186" s="241">
        <f>IF(N186="nulová",J186,0)</f>
        <v>0</v>
      </c>
      <c r="BJ186" s="18" t="s">
        <v>81</v>
      </c>
      <c r="BK186" s="241">
        <f>ROUND(I186*H186,2)</f>
        <v>0</v>
      </c>
      <c r="BL186" s="18" t="s">
        <v>663</v>
      </c>
      <c r="BM186" s="240" t="s">
        <v>626</v>
      </c>
    </row>
    <row r="187" s="2" customFormat="1">
      <c r="A187" s="39"/>
      <c r="B187" s="40"/>
      <c r="C187" s="41"/>
      <c r="D187" s="244" t="s">
        <v>563</v>
      </c>
      <c r="E187" s="41"/>
      <c r="F187" s="297" t="s">
        <v>2802</v>
      </c>
      <c r="G187" s="41"/>
      <c r="H187" s="41"/>
      <c r="I187" s="298"/>
      <c r="J187" s="41"/>
      <c r="K187" s="41"/>
      <c r="L187" s="45"/>
      <c r="M187" s="299"/>
      <c r="N187" s="300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563</v>
      </c>
      <c r="AU187" s="18" t="s">
        <v>83</v>
      </c>
    </row>
    <row r="188" s="2" customFormat="1" ht="21.75" customHeight="1">
      <c r="A188" s="39"/>
      <c r="B188" s="40"/>
      <c r="C188" s="228" t="s">
        <v>427</v>
      </c>
      <c r="D188" s="228" t="s">
        <v>166</v>
      </c>
      <c r="E188" s="229" t="s">
        <v>731</v>
      </c>
      <c r="F188" s="230" t="s">
        <v>2720</v>
      </c>
      <c r="G188" s="231" t="s">
        <v>2670</v>
      </c>
      <c r="H188" s="232">
        <v>1</v>
      </c>
      <c r="I188" s="233"/>
      <c r="J188" s="234">
        <f>ROUND(I188*H188,2)</f>
        <v>0</v>
      </c>
      <c r="K188" s="235"/>
      <c r="L188" s="45"/>
      <c r="M188" s="236" t="s">
        <v>1</v>
      </c>
      <c r="N188" s="237" t="s">
        <v>39</v>
      </c>
      <c r="O188" s="92"/>
      <c r="P188" s="238">
        <f>O188*H188</f>
        <v>0</v>
      </c>
      <c r="Q188" s="238">
        <v>0</v>
      </c>
      <c r="R188" s="238">
        <f>Q188*H188</f>
        <v>0</v>
      </c>
      <c r="S188" s="238">
        <v>0</v>
      </c>
      <c r="T188" s="239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40" t="s">
        <v>663</v>
      </c>
      <c r="AT188" s="240" t="s">
        <v>166</v>
      </c>
      <c r="AU188" s="240" t="s">
        <v>83</v>
      </c>
      <c r="AY188" s="18" t="s">
        <v>164</v>
      </c>
      <c r="BE188" s="241">
        <f>IF(N188="základní",J188,0)</f>
        <v>0</v>
      </c>
      <c r="BF188" s="241">
        <f>IF(N188="snížená",J188,0)</f>
        <v>0</v>
      </c>
      <c r="BG188" s="241">
        <f>IF(N188="zákl. přenesená",J188,0)</f>
        <v>0</v>
      </c>
      <c r="BH188" s="241">
        <f>IF(N188="sníž. přenesená",J188,0)</f>
        <v>0</v>
      </c>
      <c r="BI188" s="241">
        <f>IF(N188="nulová",J188,0)</f>
        <v>0</v>
      </c>
      <c r="BJ188" s="18" t="s">
        <v>81</v>
      </c>
      <c r="BK188" s="241">
        <f>ROUND(I188*H188,2)</f>
        <v>0</v>
      </c>
      <c r="BL188" s="18" t="s">
        <v>663</v>
      </c>
      <c r="BM188" s="240" t="s">
        <v>636</v>
      </c>
    </row>
    <row r="189" s="2" customFormat="1">
      <c r="A189" s="39"/>
      <c r="B189" s="40"/>
      <c r="C189" s="41"/>
      <c r="D189" s="244" t="s">
        <v>563</v>
      </c>
      <c r="E189" s="41"/>
      <c r="F189" s="297" t="s">
        <v>2703</v>
      </c>
      <c r="G189" s="41"/>
      <c r="H189" s="41"/>
      <c r="I189" s="298"/>
      <c r="J189" s="41"/>
      <c r="K189" s="41"/>
      <c r="L189" s="45"/>
      <c r="M189" s="299"/>
      <c r="N189" s="300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563</v>
      </c>
      <c r="AU189" s="18" t="s">
        <v>83</v>
      </c>
    </row>
    <row r="190" s="12" customFormat="1" ht="22.8" customHeight="1">
      <c r="A190" s="12"/>
      <c r="B190" s="212"/>
      <c r="C190" s="213"/>
      <c r="D190" s="214" t="s">
        <v>73</v>
      </c>
      <c r="E190" s="226" t="s">
        <v>2163</v>
      </c>
      <c r="F190" s="226" t="s">
        <v>2721</v>
      </c>
      <c r="G190" s="213"/>
      <c r="H190" s="213"/>
      <c r="I190" s="216"/>
      <c r="J190" s="227">
        <f>BK190</f>
        <v>0</v>
      </c>
      <c r="K190" s="213"/>
      <c r="L190" s="218"/>
      <c r="M190" s="219"/>
      <c r="N190" s="220"/>
      <c r="O190" s="220"/>
      <c r="P190" s="221">
        <f>SUM(P191:P200)</f>
        <v>0</v>
      </c>
      <c r="Q190" s="220"/>
      <c r="R190" s="221">
        <f>SUM(R191:R200)</f>
        <v>0</v>
      </c>
      <c r="S190" s="220"/>
      <c r="T190" s="222">
        <f>SUM(T191:T200)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23" t="s">
        <v>81</v>
      </c>
      <c r="AT190" s="224" t="s">
        <v>73</v>
      </c>
      <c r="AU190" s="224" t="s">
        <v>81</v>
      </c>
      <c r="AY190" s="223" t="s">
        <v>164</v>
      </c>
      <c r="BK190" s="225">
        <f>SUM(BK191:BK200)</f>
        <v>0</v>
      </c>
    </row>
    <row r="191" s="2" customFormat="1" ht="16.5" customHeight="1">
      <c r="A191" s="39"/>
      <c r="B191" s="40"/>
      <c r="C191" s="228" t="s">
        <v>431</v>
      </c>
      <c r="D191" s="228" t="s">
        <v>166</v>
      </c>
      <c r="E191" s="229" t="s">
        <v>736</v>
      </c>
      <c r="F191" s="230" t="s">
        <v>2724</v>
      </c>
      <c r="G191" s="231" t="s">
        <v>2670</v>
      </c>
      <c r="H191" s="232">
        <v>1</v>
      </c>
      <c r="I191" s="233"/>
      <c r="J191" s="234">
        <f>ROUND(I191*H191,2)</f>
        <v>0</v>
      </c>
      <c r="K191" s="235"/>
      <c r="L191" s="45"/>
      <c r="M191" s="236" t="s">
        <v>1</v>
      </c>
      <c r="N191" s="237" t="s">
        <v>39</v>
      </c>
      <c r="O191" s="92"/>
      <c r="P191" s="238">
        <f>O191*H191</f>
        <v>0</v>
      </c>
      <c r="Q191" s="238">
        <v>0</v>
      </c>
      <c r="R191" s="238">
        <f>Q191*H191</f>
        <v>0</v>
      </c>
      <c r="S191" s="238">
        <v>0</v>
      </c>
      <c r="T191" s="23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40" t="s">
        <v>663</v>
      </c>
      <c r="AT191" s="240" t="s">
        <v>166</v>
      </c>
      <c r="AU191" s="240" t="s">
        <v>83</v>
      </c>
      <c r="AY191" s="18" t="s">
        <v>164</v>
      </c>
      <c r="BE191" s="241">
        <f>IF(N191="základní",J191,0)</f>
        <v>0</v>
      </c>
      <c r="BF191" s="241">
        <f>IF(N191="snížená",J191,0)</f>
        <v>0</v>
      </c>
      <c r="BG191" s="241">
        <f>IF(N191="zákl. přenesená",J191,0)</f>
        <v>0</v>
      </c>
      <c r="BH191" s="241">
        <f>IF(N191="sníž. přenesená",J191,0)</f>
        <v>0</v>
      </c>
      <c r="BI191" s="241">
        <f>IF(N191="nulová",J191,0)</f>
        <v>0</v>
      </c>
      <c r="BJ191" s="18" t="s">
        <v>81</v>
      </c>
      <c r="BK191" s="241">
        <f>ROUND(I191*H191,2)</f>
        <v>0</v>
      </c>
      <c r="BL191" s="18" t="s">
        <v>663</v>
      </c>
      <c r="BM191" s="240" t="s">
        <v>644</v>
      </c>
    </row>
    <row r="192" s="2" customFormat="1">
      <c r="A192" s="39"/>
      <c r="B192" s="40"/>
      <c r="C192" s="41"/>
      <c r="D192" s="244" t="s">
        <v>563</v>
      </c>
      <c r="E192" s="41"/>
      <c r="F192" s="297" t="s">
        <v>2682</v>
      </c>
      <c r="G192" s="41"/>
      <c r="H192" s="41"/>
      <c r="I192" s="298"/>
      <c r="J192" s="41"/>
      <c r="K192" s="41"/>
      <c r="L192" s="45"/>
      <c r="M192" s="299"/>
      <c r="N192" s="300"/>
      <c r="O192" s="92"/>
      <c r="P192" s="92"/>
      <c r="Q192" s="92"/>
      <c r="R192" s="92"/>
      <c r="S192" s="92"/>
      <c r="T192" s="93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563</v>
      </c>
      <c r="AU192" s="18" t="s">
        <v>83</v>
      </c>
    </row>
    <row r="193" s="2" customFormat="1" ht="16.5" customHeight="1">
      <c r="A193" s="39"/>
      <c r="B193" s="40"/>
      <c r="C193" s="228" t="s">
        <v>435</v>
      </c>
      <c r="D193" s="228" t="s">
        <v>166</v>
      </c>
      <c r="E193" s="229" t="s">
        <v>740</v>
      </c>
      <c r="F193" s="230" t="s">
        <v>2808</v>
      </c>
      <c r="G193" s="231" t="s">
        <v>2670</v>
      </c>
      <c r="H193" s="232">
        <v>1</v>
      </c>
      <c r="I193" s="233"/>
      <c r="J193" s="234">
        <f>ROUND(I193*H193,2)</f>
        <v>0</v>
      </c>
      <c r="K193" s="235"/>
      <c r="L193" s="45"/>
      <c r="M193" s="236" t="s">
        <v>1</v>
      </c>
      <c r="N193" s="237" t="s">
        <v>39</v>
      </c>
      <c r="O193" s="92"/>
      <c r="P193" s="238">
        <f>O193*H193</f>
        <v>0</v>
      </c>
      <c r="Q193" s="238">
        <v>0</v>
      </c>
      <c r="R193" s="238">
        <f>Q193*H193</f>
        <v>0</v>
      </c>
      <c r="S193" s="238">
        <v>0</v>
      </c>
      <c r="T193" s="23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40" t="s">
        <v>663</v>
      </c>
      <c r="AT193" s="240" t="s">
        <v>166</v>
      </c>
      <c r="AU193" s="240" t="s">
        <v>83</v>
      </c>
      <c r="AY193" s="18" t="s">
        <v>164</v>
      </c>
      <c r="BE193" s="241">
        <f>IF(N193="základní",J193,0)</f>
        <v>0</v>
      </c>
      <c r="BF193" s="241">
        <f>IF(N193="snížená",J193,0)</f>
        <v>0</v>
      </c>
      <c r="BG193" s="241">
        <f>IF(N193="zákl. přenesená",J193,0)</f>
        <v>0</v>
      </c>
      <c r="BH193" s="241">
        <f>IF(N193="sníž. přenesená",J193,0)</f>
        <v>0</v>
      </c>
      <c r="BI193" s="241">
        <f>IF(N193="nulová",J193,0)</f>
        <v>0</v>
      </c>
      <c r="BJ193" s="18" t="s">
        <v>81</v>
      </c>
      <c r="BK193" s="241">
        <f>ROUND(I193*H193,2)</f>
        <v>0</v>
      </c>
      <c r="BL193" s="18" t="s">
        <v>663</v>
      </c>
      <c r="BM193" s="240" t="s">
        <v>655</v>
      </c>
    </row>
    <row r="194" s="2" customFormat="1">
      <c r="A194" s="39"/>
      <c r="B194" s="40"/>
      <c r="C194" s="41"/>
      <c r="D194" s="244" t="s">
        <v>563</v>
      </c>
      <c r="E194" s="41"/>
      <c r="F194" s="297" t="s">
        <v>2809</v>
      </c>
      <c r="G194" s="41"/>
      <c r="H194" s="41"/>
      <c r="I194" s="298"/>
      <c r="J194" s="41"/>
      <c r="K194" s="41"/>
      <c r="L194" s="45"/>
      <c r="M194" s="299"/>
      <c r="N194" s="300"/>
      <c r="O194" s="92"/>
      <c r="P194" s="92"/>
      <c r="Q194" s="92"/>
      <c r="R194" s="92"/>
      <c r="S194" s="92"/>
      <c r="T194" s="93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563</v>
      </c>
      <c r="AU194" s="18" t="s">
        <v>83</v>
      </c>
    </row>
    <row r="195" s="2" customFormat="1" ht="16.5" customHeight="1">
      <c r="A195" s="39"/>
      <c r="B195" s="40"/>
      <c r="C195" s="228" t="s">
        <v>439</v>
      </c>
      <c r="D195" s="228" t="s">
        <v>166</v>
      </c>
      <c r="E195" s="229" t="s">
        <v>745</v>
      </c>
      <c r="F195" s="230" t="s">
        <v>2727</v>
      </c>
      <c r="G195" s="231" t="s">
        <v>2670</v>
      </c>
      <c r="H195" s="232">
        <v>1</v>
      </c>
      <c r="I195" s="233"/>
      <c r="J195" s="234">
        <f>ROUND(I195*H195,2)</f>
        <v>0</v>
      </c>
      <c r="K195" s="235"/>
      <c r="L195" s="45"/>
      <c r="M195" s="236" t="s">
        <v>1</v>
      </c>
      <c r="N195" s="237" t="s">
        <v>39</v>
      </c>
      <c r="O195" s="92"/>
      <c r="P195" s="238">
        <f>O195*H195</f>
        <v>0</v>
      </c>
      <c r="Q195" s="238">
        <v>0</v>
      </c>
      <c r="R195" s="238">
        <f>Q195*H195</f>
        <v>0</v>
      </c>
      <c r="S195" s="238">
        <v>0</v>
      </c>
      <c r="T195" s="23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40" t="s">
        <v>663</v>
      </c>
      <c r="AT195" s="240" t="s">
        <v>166</v>
      </c>
      <c r="AU195" s="240" t="s">
        <v>83</v>
      </c>
      <c r="AY195" s="18" t="s">
        <v>164</v>
      </c>
      <c r="BE195" s="241">
        <f>IF(N195="základní",J195,0)</f>
        <v>0</v>
      </c>
      <c r="BF195" s="241">
        <f>IF(N195="snížená",J195,0)</f>
        <v>0</v>
      </c>
      <c r="BG195" s="241">
        <f>IF(N195="zákl. přenesená",J195,0)</f>
        <v>0</v>
      </c>
      <c r="BH195" s="241">
        <f>IF(N195="sníž. přenesená",J195,0)</f>
        <v>0</v>
      </c>
      <c r="BI195" s="241">
        <f>IF(N195="nulová",J195,0)</f>
        <v>0</v>
      </c>
      <c r="BJ195" s="18" t="s">
        <v>81</v>
      </c>
      <c r="BK195" s="241">
        <f>ROUND(I195*H195,2)</f>
        <v>0</v>
      </c>
      <c r="BL195" s="18" t="s">
        <v>663</v>
      </c>
      <c r="BM195" s="240" t="s">
        <v>663</v>
      </c>
    </row>
    <row r="196" s="2" customFormat="1">
      <c r="A196" s="39"/>
      <c r="B196" s="40"/>
      <c r="C196" s="41"/>
      <c r="D196" s="244" t="s">
        <v>563</v>
      </c>
      <c r="E196" s="41"/>
      <c r="F196" s="297" t="s">
        <v>2728</v>
      </c>
      <c r="G196" s="41"/>
      <c r="H196" s="41"/>
      <c r="I196" s="298"/>
      <c r="J196" s="41"/>
      <c r="K196" s="41"/>
      <c r="L196" s="45"/>
      <c r="M196" s="299"/>
      <c r="N196" s="300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563</v>
      </c>
      <c r="AU196" s="18" t="s">
        <v>83</v>
      </c>
    </row>
    <row r="197" s="2" customFormat="1" ht="16.5" customHeight="1">
      <c r="A197" s="39"/>
      <c r="B197" s="40"/>
      <c r="C197" s="228" t="s">
        <v>443</v>
      </c>
      <c r="D197" s="228" t="s">
        <v>166</v>
      </c>
      <c r="E197" s="229" t="s">
        <v>749</v>
      </c>
      <c r="F197" s="230" t="s">
        <v>2729</v>
      </c>
      <c r="G197" s="231" t="s">
        <v>2670</v>
      </c>
      <c r="H197" s="232">
        <v>1</v>
      </c>
      <c r="I197" s="233"/>
      <c r="J197" s="234">
        <f>ROUND(I197*H197,2)</f>
        <v>0</v>
      </c>
      <c r="K197" s="235"/>
      <c r="L197" s="45"/>
      <c r="M197" s="236" t="s">
        <v>1</v>
      </c>
      <c r="N197" s="237" t="s">
        <v>39</v>
      </c>
      <c r="O197" s="92"/>
      <c r="P197" s="238">
        <f>O197*H197</f>
        <v>0</v>
      </c>
      <c r="Q197" s="238">
        <v>0</v>
      </c>
      <c r="R197" s="238">
        <f>Q197*H197</f>
        <v>0</v>
      </c>
      <c r="S197" s="238">
        <v>0</v>
      </c>
      <c r="T197" s="23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40" t="s">
        <v>663</v>
      </c>
      <c r="AT197" s="240" t="s">
        <v>166</v>
      </c>
      <c r="AU197" s="240" t="s">
        <v>83</v>
      </c>
      <c r="AY197" s="18" t="s">
        <v>164</v>
      </c>
      <c r="BE197" s="241">
        <f>IF(N197="základní",J197,0)</f>
        <v>0</v>
      </c>
      <c r="BF197" s="241">
        <f>IF(N197="snížená",J197,0)</f>
        <v>0</v>
      </c>
      <c r="BG197" s="241">
        <f>IF(N197="zákl. přenesená",J197,0)</f>
        <v>0</v>
      </c>
      <c r="BH197" s="241">
        <f>IF(N197="sníž. přenesená",J197,0)</f>
        <v>0</v>
      </c>
      <c r="BI197" s="241">
        <f>IF(N197="nulová",J197,0)</f>
        <v>0</v>
      </c>
      <c r="BJ197" s="18" t="s">
        <v>81</v>
      </c>
      <c r="BK197" s="241">
        <f>ROUND(I197*H197,2)</f>
        <v>0</v>
      </c>
      <c r="BL197" s="18" t="s">
        <v>663</v>
      </c>
      <c r="BM197" s="240" t="s">
        <v>689</v>
      </c>
    </row>
    <row r="198" s="2" customFormat="1">
      <c r="A198" s="39"/>
      <c r="B198" s="40"/>
      <c r="C198" s="41"/>
      <c r="D198" s="244" t="s">
        <v>563</v>
      </c>
      <c r="E198" s="41"/>
      <c r="F198" s="297" t="s">
        <v>2730</v>
      </c>
      <c r="G198" s="41"/>
      <c r="H198" s="41"/>
      <c r="I198" s="298"/>
      <c r="J198" s="41"/>
      <c r="K198" s="41"/>
      <c r="L198" s="45"/>
      <c r="M198" s="299"/>
      <c r="N198" s="300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563</v>
      </c>
      <c r="AU198" s="18" t="s">
        <v>83</v>
      </c>
    </row>
    <row r="199" s="2" customFormat="1" ht="16.5" customHeight="1">
      <c r="A199" s="39"/>
      <c r="B199" s="40"/>
      <c r="C199" s="228" t="s">
        <v>449</v>
      </c>
      <c r="D199" s="228" t="s">
        <v>166</v>
      </c>
      <c r="E199" s="229" t="s">
        <v>753</v>
      </c>
      <c r="F199" s="230" t="s">
        <v>2733</v>
      </c>
      <c r="G199" s="231" t="s">
        <v>2670</v>
      </c>
      <c r="H199" s="232">
        <v>1</v>
      </c>
      <c r="I199" s="233"/>
      <c r="J199" s="234">
        <f>ROUND(I199*H199,2)</f>
        <v>0</v>
      </c>
      <c r="K199" s="235"/>
      <c r="L199" s="45"/>
      <c r="M199" s="236" t="s">
        <v>1</v>
      </c>
      <c r="N199" s="237" t="s">
        <v>39</v>
      </c>
      <c r="O199" s="92"/>
      <c r="P199" s="238">
        <f>O199*H199</f>
        <v>0</v>
      </c>
      <c r="Q199" s="238">
        <v>0</v>
      </c>
      <c r="R199" s="238">
        <f>Q199*H199</f>
        <v>0</v>
      </c>
      <c r="S199" s="238">
        <v>0</v>
      </c>
      <c r="T199" s="23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40" t="s">
        <v>663</v>
      </c>
      <c r="AT199" s="240" t="s">
        <v>166</v>
      </c>
      <c r="AU199" s="240" t="s">
        <v>83</v>
      </c>
      <c r="AY199" s="18" t="s">
        <v>164</v>
      </c>
      <c r="BE199" s="241">
        <f>IF(N199="základní",J199,0)</f>
        <v>0</v>
      </c>
      <c r="BF199" s="241">
        <f>IF(N199="snížená",J199,0)</f>
        <v>0</v>
      </c>
      <c r="BG199" s="241">
        <f>IF(N199="zákl. přenesená",J199,0)</f>
        <v>0</v>
      </c>
      <c r="BH199" s="241">
        <f>IF(N199="sníž. přenesená",J199,0)</f>
        <v>0</v>
      </c>
      <c r="BI199" s="241">
        <f>IF(N199="nulová",J199,0)</f>
        <v>0</v>
      </c>
      <c r="BJ199" s="18" t="s">
        <v>81</v>
      </c>
      <c r="BK199" s="241">
        <f>ROUND(I199*H199,2)</f>
        <v>0</v>
      </c>
      <c r="BL199" s="18" t="s">
        <v>663</v>
      </c>
      <c r="BM199" s="240" t="s">
        <v>698</v>
      </c>
    </row>
    <row r="200" s="2" customFormat="1">
      <c r="A200" s="39"/>
      <c r="B200" s="40"/>
      <c r="C200" s="41"/>
      <c r="D200" s="244" t="s">
        <v>563</v>
      </c>
      <c r="E200" s="41"/>
      <c r="F200" s="297" t="s">
        <v>2734</v>
      </c>
      <c r="G200" s="41"/>
      <c r="H200" s="41"/>
      <c r="I200" s="298"/>
      <c r="J200" s="41"/>
      <c r="K200" s="41"/>
      <c r="L200" s="45"/>
      <c r="M200" s="299"/>
      <c r="N200" s="300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563</v>
      </c>
      <c r="AU200" s="18" t="s">
        <v>83</v>
      </c>
    </row>
    <row r="201" s="12" customFormat="1" ht="22.8" customHeight="1">
      <c r="A201" s="12"/>
      <c r="B201" s="212"/>
      <c r="C201" s="213"/>
      <c r="D201" s="214" t="s">
        <v>73</v>
      </c>
      <c r="E201" s="226" t="s">
        <v>2735</v>
      </c>
      <c r="F201" s="226" t="s">
        <v>2736</v>
      </c>
      <c r="G201" s="213"/>
      <c r="H201" s="213"/>
      <c r="I201" s="216"/>
      <c r="J201" s="227">
        <f>BK201</f>
        <v>0</v>
      </c>
      <c r="K201" s="213"/>
      <c r="L201" s="218"/>
      <c r="M201" s="219"/>
      <c r="N201" s="220"/>
      <c r="O201" s="220"/>
      <c r="P201" s="221">
        <f>SUM(P202:P217)</f>
        <v>0</v>
      </c>
      <c r="Q201" s="220"/>
      <c r="R201" s="221">
        <f>SUM(R202:R217)</f>
        <v>0</v>
      </c>
      <c r="S201" s="220"/>
      <c r="T201" s="222">
        <f>SUM(T202:T217)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23" t="s">
        <v>81</v>
      </c>
      <c r="AT201" s="224" t="s">
        <v>73</v>
      </c>
      <c r="AU201" s="224" t="s">
        <v>81</v>
      </c>
      <c r="AY201" s="223" t="s">
        <v>164</v>
      </c>
      <c r="BK201" s="225">
        <f>SUM(BK202:BK217)</f>
        <v>0</v>
      </c>
    </row>
    <row r="202" s="2" customFormat="1" ht="16.5" customHeight="1">
      <c r="A202" s="39"/>
      <c r="B202" s="40"/>
      <c r="C202" s="228" t="s">
        <v>453</v>
      </c>
      <c r="D202" s="228" t="s">
        <v>166</v>
      </c>
      <c r="E202" s="229" t="s">
        <v>758</v>
      </c>
      <c r="F202" s="230" t="s">
        <v>2737</v>
      </c>
      <c r="G202" s="231" t="s">
        <v>2670</v>
      </c>
      <c r="H202" s="232">
        <v>1</v>
      </c>
      <c r="I202" s="233"/>
      <c r="J202" s="234">
        <f>ROUND(I202*H202,2)</f>
        <v>0</v>
      </c>
      <c r="K202" s="235"/>
      <c r="L202" s="45"/>
      <c r="M202" s="236" t="s">
        <v>1</v>
      </c>
      <c r="N202" s="237" t="s">
        <v>39</v>
      </c>
      <c r="O202" s="92"/>
      <c r="P202" s="238">
        <f>O202*H202</f>
        <v>0</v>
      </c>
      <c r="Q202" s="238">
        <v>0</v>
      </c>
      <c r="R202" s="238">
        <f>Q202*H202</f>
        <v>0</v>
      </c>
      <c r="S202" s="238">
        <v>0</v>
      </c>
      <c r="T202" s="23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40" t="s">
        <v>663</v>
      </c>
      <c r="AT202" s="240" t="s">
        <v>166</v>
      </c>
      <c r="AU202" s="240" t="s">
        <v>83</v>
      </c>
      <c r="AY202" s="18" t="s">
        <v>164</v>
      </c>
      <c r="BE202" s="241">
        <f>IF(N202="základní",J202,0)</f>
        <v>0</v>
      </c>
      <c r="BF202" s="241">
        <f>IF(N202="snížená",J202,0)</f>
        <v>0</v>
      </c>
      <c r="BG202" s="241">
        <f>IF(N202="zákl. přenesená",J202,0)</f>
        <v>0</v>
      </c>
      <c r="BH202" s="241">
        <f>IF(N202="sníž. přenesená",J202,0)</f>
        <v>0</v>
      </c>
      <c r="BI202" s="241">
        <f>IF(N202="nulová",J202,0)</f>
        <v>0</v>
      </c>
      <c r="BJ202" s="18" t="s">
        <v>81</v>
      </c>
      <c r="BK202" s="241">
        <f>ROUND(I202*H202,2)</f>
        <v>0</v>
      </c>
      <c r="BL202" s="18" t="s">
        <v>663</v>
      </c>
      <c r="BM202" s="240" t="s">
        <v>707</v>
      </c>
    </row>
    <row r="203" s="2" customFormat="1">
      <c r="A203" s="39"/>
      <c r="B203" s="40"/>
      <c r="C203" s="41"/>
      <c r="D203" s="244" t="s">
        <v>563</v>
      </c>
      <c r="E203" s="41"/>
      <c r="F203" s="297" t="s">
        <v>2738</v>
      </c>
      <c r="G203" s="41"/>
      <c r="H203" s="41"/>
      <c r="I203" s="298"/>
      <c r="J203" s="41"/>
      <c r="K203" s="41"/>
      <c r="L203" s="45"/>
      <c r="M203" s="299"/>
      <c r="N203" s="300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563</v>
      </c>
      <c r="AU203" s="18" t="s">
        <v>83</v>
      </c>
    </row>
    <row r="204" s="2" customFormat="1" ht="16.5" customHeight="1">
      <c r="A204" s="39"/>
      <c r="B204" s="40"/>
      <c r="C204" s="228" t="s">
        <v>487</v>
      </c>
      <c r="D204" s="228" t="s">
        <v>166</v>
      </c>
      <c r="E204" s="229" t="s">
        <v>762</v>
      </c>
      <c r="F204" s="230" t="s">
        <v>2739</v>
      </c>
      <c r="G204" s="231" t="s">
        <v>2670</v>
      </c>
      <c r="H204" s="232">
        <v>1</v>
      </c>
      <c r="I204" s="233"/>
      <c r="J204" s="234">
        <f>ROUND(I204*H204,2)</f>
        <v>0</v>
      </c>
      <c r="K204" s="235"/>
      <c r="L204" s="45"/>
      <c r="M204" s="236" t="s">
        <v>1</v>
      </c>
      <c r="N204" s="237" t="s">
        <v>39</v>
      </c>
      <c r="O204" s="92"/>
      <c r="P204" s="238">
        <f>O204*H204</f>
        <v>0</v>
      </c>
      <c r="Q204" s="238">
        <v>0</v>
      </c>
      <c r="R204" s="238">
        <f>Q204*H204</f>
        <v>0</v>
      </c>
      <c r="S204" s="238">
        <v>0</v>
      </c>
      <c r="T204" s="239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40" t="s">
        <v>663</v>
      </c>
      <c r="AT204" s="240" t="s">
        <v>166</v>
      </c>
      <c r="AU204" s="240" t="s">
        <v>83</v>
      </c>
      <c r="AY204" s="18" t="s">
        <v>164</v>
      </c>
      <c r="BE204" s="241">
        <f>IF(N204="základní",J204,0)</f>
        <v>0</v>
      </c>
      <c r="BF204" s="241">
        <f>IF(N204="snížená",J204,0)</f>
        <v>0</v>
      </c>
      <c r="BG204" s="241">
        <f>IF(N204="zákl. přenesená",J204,0)</f>
        <v>0</v>
      </c>
      <c r="BH204" s="241">
        <f>IF(N204="sníž. přenesená",J204,0)</f>
        <v>0</v>
      </c>
      <c r="BI204" s="241">
        <f>IF(N204="nulová",J204,0)</f>
        <v>0</v>
      </c>
      <c r="BJ204" s="18" t="s">
        <v>81</v>
      </c>
      <c r="BK204" s="241">
        <f>ROUND(I204*H204,2)</f>
        <v>0</v>
      </c>
      <c r="BL204" s="18" t="s">
        <v>663</v>
      </c>
      <c r="BM204" s="240" t="s">
        <v>717</v>
      </c>
    </row>
    <row r="205" s="2" customFormat="1">
      <c r="A205" s="39"/>
      <c r="B205" s="40"/>
      <c r="C205" s="41"/>
      <c r="D205" s="244" t="s">
        <v>563</v>
      </c>
      <c r="E205" s="41"/>
      <c r="F205" s="297" t="s">
        <v>2740</v>
      </c>
      <c r="G205" s="41"/>
      <c r="H205" s="41"/>
      <c r="I205" s="298"/>
      <c r="J205" s="41"/>
      <c r="K205" s="41"/>
      <c r="L205" s="45"/>
      <c r="M205" s="299"/>
      <c r="N205" s="300"/>
      <c r="O205" s="92"/>
      <c r="P205" s="92"/>
      <c r="Q205" s="92"/>
      <c r="R205" s="92"/>
      <c r="S205" s="92"/>
      <c r="T205" s="93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563</v>
      </c>
      <c r="AU205" s="18" t="s">
        <v>83</v>
      </c>
    </row>
    <row r="206" s="2" customFormat="1" ht="16.5" customHeight="1">
      <c r="A206" s="39"/>
      <c r="B206" s="40"/>
      <c r="C206" s="228" t="s">
        <v>494</v>
      </c>
      <c r="D206" s="228" t="s">
        <v>166</v>
      </c>
      <c r="E206" s="229" t="s">
        <v>767</v>
      </c>
      <c r="F206" s="230" t="s">
        <v>2741</v>
      </c>
      <c r="G206" s="231" t="s">
        <v>2670</v>
      </c>
      <c r="H206" s="232">
        <v>1</v>
      </c>
      <c r="I206" s="233"/>
      <c r="J206" s="234">
        <f>ROUND(I206*H206,2)</f>
        <v>0</v>
      </c>
      <c r="K206" s="235"/>
      <c r="L206" s="45"/>
      <c r="M206" s="236" t="s">
        <v>1</v>
      </c>
      <c r="N206" s="237" t="s">
        <v>39</v>
      </c>
      <c r="O206" s="92"/>
      <c r="P206" s="238">
        <f>O206*H206</f>
        <v>0</v>
      </c>
      <c r="Q206" s="238">
        <v>0</v>
      </c>
      <c r="R206" s="238">
        <f>Q206*H206</f>
        <v>0</v>
      </c>
      <c r="S206" s="238">
        <v>0</v>
      </c>
      <c r="T206" s="23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40" t="s">
        <v>663</v>
      </c>
      <c r="AT206" s="240" t="s">
        <v>166</v>
      </c>
      <c r="AU206" s="240" t="s">
        <v>83</v>
      </c>
      <c r="AY206" s="18" t="s">
        <v>164</v>
      </c>
      <c r="BE206" s="241">
        <f>IF(N206="základní",J206,0)</f>
        <v>0</v>
      </c>
      <c r="BF206" s="241">
        <f>IF(N206="snížená",J206,0)</f>
        <v>0</v>
      </c>
      <c r="BG206" s="241">
        <f>IF(N206="zákl. přenesená",J206,0)</f>
        <v>0</v>
      </c>
      <c r="BH206" s="241">
        <f>IF(N206="sníž. přenesená",J206,0)</f>
        <v>0</v>
      </c>
      <c r="BI206" s="241">
        <f>IF(N206="nulová",J206,0)</f>
        <v>0</v>
      </c>
      <c r="BJ206" s="18" t="s">
        <v>81</v>
      </c>
      <c r="BK206" s="241">
        <f>ROUND(I206*H206,2)</f>
        <v>0</v>
      </c>
      <c r="BL206" s="18" t="s">
        <v>663</v>
      </c>
      <c r="BM206" s="240" t="s">
        <v>726</v>
      </c>
    </row>
    <row r="207" s="2" customFormat="1">
      <c r="A207" s="39"/>
      <c r="B207" s="40"/>
      <c r="C207" s="41"/>
      <c r="D207" s="244" t="s">
        <v>563</v>
      </c>
      <c r="E207" s="41"/>
      <c r="F207" s="297" t="s">
        <v>2742</v>
      </c>
      <c r="G207" s="41"/>
      <c r="H207" s="41"/>
      <c r="I207" s="298"/>
      <c r="J207" s="41"/>
      <c r="K207" s="41"/>
      <c r="L207" s="45"/>
      <c r="M207" s="299"/>
      <c r="N207" s="300"/>
      <c r="O207" s="92"/>
      <c r="P207" s="92"/>
      <c r="Q207" s="92"/>
      <c r="R207" s="92"/>
      <c r="S207" s="92"/>
      <c r="T207" s="93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563</v>
      </c>
      <c r="AU207" s="18" t="s">
        <v>83</v>
      </c>
    </row>
    <row r="208" s="2" customFormat="1" ht="16.5" customHeight="1">
      <c r="A208" s="39"/>
      <c r="B208" s="40"/>
      <c r="C208" s="228" t="s">
        <v>507</v>
      </c>
      <c r="D208" s="228" t="s">
        <v>166</v>
      </c>
      <c r="E208" s="229" t="s">
        <v>771</v>
      </c>
      <c r="F208" s="230" t="s">
        <v>2743</v>
      </c>
      <c r="G208" s="231" t="s">
        <v>2670</v>
      </c>
      <c r="H208" s="232">
        <v>1</v>
      </c>
      <c r="I208" s="233"/>
      <c r="J208" s="234">
        <f>ROUND(I208*H208,2)</f>
        <v>0</v>
      </c>
      <c r="K208" s="235"/>
      <c r="L208" s="45"/>
      <c r="M208" s="236" t="s">
        <v>1</v>
      </c>
      <c r="N208" s="237" t="s">
        <v>39</v>
      </c>
      <c r="O208" s="92"/>
      <c r="P208" s="238">
        <f>O208*H208</f>
        <v>0</v>
      </c>
      <c r="Q208" s="238">
        <v>0</v>
      </c>
      <c r="R208" s="238">
        <f>Q208*H208</f>
        <v>0</v>
      </c>
      <c r="S208" s="238">
        <v>0</v>
      </c>
      <c r="T208" s="23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40" t="s">
        <v>663</v>
      </c>
      <c r="AT208" s="240" t="s">
        <v>166</v>
      </c>
      <c r="AU208" s="240" t="s">
        <v>83</v>
      </c>
      <c r="AY208" s="18" t="s">
        <v>164</v>
      </c>
      <c r="BE208" s="241">
        <f>IF(N208="základní",J208,0)</f>
        <v>0</v>
      </c>
      <c r="BF208" s="241">
        <f>IF(N208="snížená",J208,0)</f>
        <v>0</v>
      </c>
      <c r="BG208" s="241">
        <f>IF(N208="zákl. přenesená",J208,0)</f>
        <v>0</v>
      </c>
      <c r="BH208" s="241">
        <f>IF(N208="sníž. přenesená",J208,0)</f>
        <v>0</v>
      </c>
      <c r="BI208" s="241">
        <f>IF(N208="nulová",J208,0)</f>
        <v>0</v>
      </c>
      <c r="BJ208" s="18" t="s">
        <v>81</v>
      </c>
      <c r="BK208" s="241">
        <f>ROUND(I208*H208,2)</f>
        <v>0</v>
      </c>
      <c r="BL208" s="18" t="s">
        <v>663</v>
      </c>
      <c r="BM208" s="240" t="s">
        <v>736</v>
      </c>
    </row>
    <row r="209" s="2" customFormat="1">
      <c r="A209" s="39"/>
      <c r="B209" s="40"/>
      <c r="C209" s="41"/>
      <c r="D209" s="244" t="s">
        <v>563</v>
      </c>
      <c r="E209" s="41"/>
      <c r="F209" s="297" t="s">
        <v>2810</v>
      </c>
      <c r="G209" s="41"/>
      <c r="H209" s="41"/>
      <c r="I209" s="298"/>
      <c r="J209" s="41"/>
      <c r="K209" s="41"/>
      <c r="L209" s="45"/>
      <c r="M209" s="299"/>
      <c r="N209" s="300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563</v>
      </c>
      <c r="AU209" s="18" t="s">
        <v>83</v>
      </c>
    </row>
    <row r="210" s="2" customFormat="1" ht="16.5" customHeight="1">
      <c r="A210" s="39"/>
      <c r="B210" s="40"/>
      <c r="C210" s="228" t="s">
        <v>517</v>
      </c>
      <c r="D210" s="228" t="s">
        <v>166</v>
      </c>
      <c r="E210" s="229" t="s">
        <v>775</v>
      </c>
      <c r="F210" s="230" t="s">
        <v>2745</v>
      </c>
      <c r="G210" s="231" t="s">
        <v>2670</v>
      </c>
      <c r="H210" s="232">
        <v>1</v>
      </c>
      <c r="I210" s="233"/>
      <c r="J210" s="234">
        <f>ROUND(I210*H210,2)</f>
        <v>0</v>
      </c>
      <c r="K210" s="235"/>
      <c r="L210" s="45"/>
      <c r="M210" s="236" t="s">
        <v>1</v>
      </c>
      <c r="N210" s="237" t="s">
        <v>39</v>
      </c>
      <c r="O210" s="92"/>
      <c r="P210" s="238">
        <f>O210*H210</f>
        <v>0</v>
      </c>
      <c r="Q210" s="238">
        <v>0</v>
      </c>
      <c r="R210" s="238">
        <f>Q210*H210</f>
        <v>0</v>
      </c>
      <c r="S210" s="238">
        <v>0</v>
      </c>
      <c r="T210" s="23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40" t="s">
        <v>663</v>
      </c>
      <c r="AT210" s="240" t="s">
        <v>166</v>
      </c>
      <c r="AU210" s="240" t="s">
        <v>83</v>
      </c>
      <c r="AY210" s="18" t="s">
        <v>164</v>
      </c>
      <c r="BE210" s="241">
        <f>IF(N210="základní",J210,0)</f>
        <v>0</v>
      </c>
      <c r="BF210" s="241">
        <f>IF(N210="snížená",J210,0)</f>
        <v>0</v>
      </c>
      <c r="BG210" s="241">
        <f>IF(N210="zákl. přenesená",J210,0)</f>
        <v>0</v>
      </c>
      <c r="BH210" s="241">
        <f>IF(N210="sníž. přenesená",J210,0)</f>
        <v>0</v>
      </c>
      <c r="BI210" s="241">
        <f>IF(N210="nulová",J210,0)</f>
        <v>0</v>
      </c>
      <c r="BJ210" s="18" t="s">
        <v>81</v>
      </c>
      <c r="BK210" s="241">
        <f>ROUND(I210*H210,2)</f>
        <v>0</v>
      </c>
      <c r="BL210" s="18" t="s">
        <v>663</v>
      </c>
      <c r="BM210" s="240" t="s">
        <v>745</v>
      </c>
    </row>
    <row r="211" s="2" customFormat="1">
      <c r="A211" s="39"/>
      <c r="B211" s="40"/>
      <c r="C211" s="41"/>
      <c r="D211" s="244" t="s">
        <v>563</v>
      </c>
      <c r="E211" s="41"/>
      <c r="F211" s="297" t="s">
        <v>2746</v>
      </c>
      <c r="G211" s="41"/>
      <c r="H211" s="41"/>
      <c r="I211" s="298"/>
      <c r="J211" s="41"/>
      <c r="K211" s="41"/>
      <c r="L211" s="45"/>
      <c r="M211" s="299"/>
      <c r="N211" s="300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563</v>
      </c>
      <c r="AU211" s="18" t="s">
        <v>83</v>
      </c>
    </row>
    <row r="212" s="2" customFormat="1" ht="21.75" customHeight="1">
      <c r="A212" s="39"/>
      <c r="B212" s="40"/>
      <c r="C212" s="228" t="s">
        <v>527</v>
      </c>
      <c r="D212" s="228" t="s">
        <v>166</v>
      </c>
      <c r="E212" s="229" t="s">
        <v>780</v>
      </c>
      <c r="F212" s="230" t="s">
        <v>2747</v>
      </c>
      <c r="G212" s="231" t="s">
        <v>2670</v>
      </c>
      <c r="H212" s="232">
        <v>1</v>
      </c>
      <c r="I212" s="233"/>
      <c r="J212" s="234">
        <f>ROUND(I212*H212,2)</f>
        <v>0</v>
      </c>
      <c r="K212" s="235"/>
      <c r="L212" s="45"/>
      <c r="M212" s="236" t="s">
        <v>1</v>
      </c>
      <c r="N212" s="237" t="s">
        <v>39</v>
      </c>
      <c r="O212" s="92"/>
      <c r="P212" s="238">
        <f>O212*H212</f>
        <v>0</v>
      </c>
      <c r="Q212" s="238">
        <v>0</v>
      </c>
      <c r="R212" s="238">
        <f>Q212*H212</f>
        <v>0</v>
      </c>
      <c r="S212" s="238">
        <v>0</v>
      </c>
      <c r="T212" s="23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40" t="s">
        <v>663</v>
      </c>
      <c r="AT212" s="240" t="s">
        <v>166</v>
      </c>
      <c r="AU212" s="240" t="s">
        <v>83</v>
      </c>
      <c r="AY212" s="18" t="s">
        <v>164</v>
      </c>
      <c r="BE212" s="241">
        <f>IF(N212="základní",J212,0)</f>
        <v>0</v>
      </c>
      <c r="BF212" s="241">
        <f>IF(N212="snížená",J212,0)</f>
        <v>0</v>
      </c>
      <c r="BG212" s="241">
        <f>IF(N212="zákl. přenesená",J212,0)</f>
        <v>0</v>
      </c>
      <c r="BH212" s="241">
        <f>IF(N212="sníž. přenesená",J212,0)</f>
        <v>0</v>
      </c>
      <c r="BI212" s="241">
        <f>IF(N212="nulová",J212,0)</f>
        <v>0</v>
      </c>
      <c r="BJ212" s="18" t="s">
        <v>81</v>
      </c>
      <c r="BK212" s="241">
        <f>ROUND(I212*H212,2)</f>
        <v>0</v>
      </c>
      <c r="BL212" s="18" t="s">
        <v>663</v>
      </c>
      <c r="BM212" s="240" t="s">
        <v>753</v>
      </c>
    </row>
    <row r="213" s="2" customFormat="1">
      <c r="A213" s="39"/>
      <c r="B213" s="40"/>
      <c r="C213" s="41"/>
      <c r="D213" s="244" t="s">
        <v>563</v>
      </c>
      <c r="E213" s="41"/>
      <c r="F213" s="297" t="s">
        <v>2748</v>
      </c>
      <c r="G213" s="41"/>
      <c r="H213" s="41"/>
      <c r="I213" s="298"/>
      <c r="J213" s="41"/>
      <c r="K213" s="41"/>
      <c r="L213" s="45"/>
      <c r="M213" s="299"/>
      <c r="N213" s="300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563</v>
      </c>
      <c r="AU213" s="18" t="s">
        <v>83</v>
      </c>
    </row>
    <row r="214" s="2" customFormat="1" ht="16.5" customHeight="1">
      <c r="A214" s="39"/>
      <c r="B214" s="40"/>
      <c r="C214" s="228" t="s">
        <v>533</v>
      </c>
      <c r="D214" s="228" t="s">
        <v>166</v>
      </c>
      <c r="E214" s="229" t="s">
        <v>784</v>
      </c>
      <c r="F214" s="230" t="s">
        <v>2749</v>
      </c>
      <c r="G214" s="231" t="s">
        <v>2670</v>
      </c>
      <c r="H214" s="232">
        <v>1</v>
      </c>
      <c r="I214" s="233"/>
      <c r="J214" s="234">
        <f>ROUND(I214*H214,2)</f>
        <v>0</v>
      </c>
      <c r="K214" s="235"/>
      <c r="L214" s="45"/>
      <c r="M214" s="236" t="s">
        <v>1</v>
      </c>
      <c r="N214" s="237" t="s">
        <v>39</v>
      </c>
      <c r="O214" s="92"/>
      <c r="P214" s="238">
        <f>O214*H214</f>
        <v>0</v>
      </c>
      <c r="Q214" s="238">
        <v>0</v>
      </c>
      <c r="R214" s="238">
        <f>Q214*H214</f>
        <v>0</v>
      </c>
      <c r="S214" s="238">
        <v>0</v>
      </c>
      <c r="T214" s="239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40" t="s">
        <v>663</v>
      </c>
      <c r="AT214" s="240" t="s">
        <v>166</v>
      </c>
      <c r="AU214" s="240" t="s">
        <v>83</v>
      </c>
      <c r="AY214" s="18" t="s">
        <v>164</v>
      </c>
      <c r="BE214" s="241">
        <f>IF(N214="základní",J214,0)</f>
        <v>0</v>
      </c>
      <c r="BF214" s="241">
        <f>IF(N214="snížená",J214,0)</f>
        <v>0</v>
      </c>
      <c r="BG214" s="241">
        <f>IF(N214="zákl. přenesená",J214,0)</f>
        <v>0</v>
      </c>
      <c r="BH214" s="241">
        <f>IF(N214="sníž. přenesená",J214,0)</f>
        <v>0</v>
      </c>
      <c r="BI214" s="241">
        <f>IF(N214="nulová",J214,0)</f>
        <v>0</v>
      </c>
      <c r="BJ214" s="18" t="s">
        <v>81</v>
      </c>
      <c r="BK214" s="241">
        <f>ROUND(I214*H214,2)</f>
        <v>0</v>
      </c>
      <c r="BL214" s="18" t="s">
        <v>663</v>
      </c>
      <c r="BM214" s="240" t="s">
        <v>762</v>
      </c>
    </row>
    <row r="215" s="2" customFormat="1">
      <c r="A215" s="39"/>
      <c r="B215" s="40"/>
      <c r="C215" s="41"/>
      <c r="D215" s="244" t="s">
        <v>563</v>
      </c>
      <c r="E215" s="41"/>
      <c r="F215" s="297" t="s">
        <v>2750</v>
      </c>
      <c r="G215" s="41"/>
      <c r="H215" s="41"/>
      <c r="I215" s="298"/>
      <c r="J215" s="41"/>
      <c r="K215" s="41"/>
      <c r="L215" s="45"/>
      <c r="M215" s="299"/>
      <c r="N215" s="300"/>
      <c r="O215" s="92"/>
      <c r="P215" s="92"/>
      <c r="Q215" s="92"/>
      <c r="R215" s="92"/>
      <c r="S215" s="92"/>
      <c r="T215" s="93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563</v>
      </c>
      <c r="AU215" s="18" t="s">
        <v>83</v>
      </c>
    </row>
    <row r="216" s="2" customFormat="1" ht="16.5" customHeight="1">
      <c r="A216" s="39"/>
      <c r="B216" s="40"/>
      <c r="C216" s="228" t="s">
        <v>553</v>
      </c>
      <c r="D216" s="228" t="s">
        <v>166</v>
      </c>
      <c r="E216" s="229" t="s">
        <v>789</v>
      </c>
      <c r="F216" s="230" t="s">
        <v>2751</v>
      </c>
      <c r="G216" s="231" t="s">
        <v>2670</v>
      </c>
      <c r="H216" s="232">
        <v>1</v>
      </c>
      <c r="I216" s="233"/>
      <c r="J216" s="234">
        <f>ROUND(I216*H216,2)</f>
        <v>0</v>
      </c>
      <c r="K216" s="235"/>
      <c r="L216" s="45"/>
      <c r="M216" s="236" t="s">
        <v>1</v>
      </c>
      <c r="N216" s="237" t="s">
        <v>39</v>
      </c>
      <c r="O216" s="92"/>
      <c r="P216" s="238">
        <f>O216*H216</f>
        <v>0</v>
      </c>
      <c r="Q216" s="238">
        <v>0</v>
      </c>
      <c r="R216" s="238">
        <f>Q216*H216</f>
        <v>0</v>
      </c>
      <c r="S216" s="238">
        <v>0</v>
      </c>
      <c r="T216" s="23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40" t="s">
        <v>663</v>
      </c>
      <c r="AT216" s="240" t="s">
        <v>166</v>
      </c>
      <c r="AU216" s="240" t="s">
        <v>83</v>
      </c>
      <c r="AY216" s="18" t="s">
        <v>164</v>
      </c>
      <c r="BE216" s="241">
        <f>IF(N216="základní",J216,0)</f>
        <v>0</v>
      </c>
      <c r="BF216" s="241">
        <f>IF(N216="snížená",J216,0)</f>
        <v>0</v>
      </c>
      <c r="BG216" s="241">
        <f>IF(N216="zákl. přenesená",J216,0)</f>
        <v>0</v>
      </c>
      <c r="BH216" s="241">
        <f>IF(N216="sníž. přenesená",J216,0)</f>
        <v>0</v>
      </c>
      <c r="BI216" s="241">
        <f>IF(N216="nulová",J216,0)</f>
        <v>0</v>
      </c>
      <c r="BJ216" s="18" t="s">
        <v>81</v>
      </c>
      <c r="BK216" s="241">
        <f>ROUND(I216*H216,2)</f>
        <v>0</v>
      </c>
      <c r="BL216" s="18" t="s">
        <v>663</v>
      </c>
      <c r="BM216" s="240" t="s">
        <v>771</v>
      </c>
    </row>
    <row r="217" s="2" customFormat="1">
      <c r="A217" s="39"/>
      <c r="B217" s="40"/>
      <c r="C217" s="41"/>
      <c r="D217" s="244" t="s">
        <v>563</v>
      </c>
      <c r="E217" s="41"/>
      <c r="F217" s="297" t="s">
        <v>2752</v>
      </c>
      <c r="G217" s="41"/>
      <c r="H217" s="41"/>
      <c r="I217" s="298"/>
      <c r="J217" s="41"/>
      <c r="K217" s="41"/>
      <c r="L217" s="45"/>
      <c r="M217" s="299"/>
      <c r="N217" s="300"/>
      <c r="O217" s="92"/>
      <c r="P217" s="92"/>
      <c r="Q217" s="92"/>
      <c r="R217" s="92"/>
      <c r="S217" s="92"/>
      <c r="T217" s="93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563</v>
      </c>
      <c r="AU217" s="18" t="s">
        <v>83</v>
      </c>
    </row>
    <row r="218" s="12" customFormat="1" ht="22.8" customHeight="1">
      <c r="A218" s="12"/>
      <c r="B218" s="212"/>
      <c r="C218" s="213"/>
      <c r="D218" s="214" t="s">
        <v>73</v>
      </c>
      <c r="E218" s="226" t="s">
        <v>2753</v>
      </c>
      <c r="F218" s="226" t="s">
        <v>2754</v>
      </c>
      <c r="G218" s="213"/>
      <c r="H218" s="213"/>
      <c r="I218" s="216"/>
      <c r="J218" s="227">
        <f>BK218</f>
        <v>0</v>
      </c>
      <c r="K218" s="213"/>
      <c r="L218" s="218"/>
      <c r="M218" s="219"/>
      <c r="N218" s="220"/>
      <c r="O218" s="220"/>
      <c r="P218" s="221">
        <f>SUM(P219:P220)</f>
        <v>0</v>
      </c>
      <c r="Q218" s="220"/>
      <c r="R218" s="221">
        <f>SUM(R219:R220)</f>
        <v>0</v>
      </c>
      <c r="S218" s="220"/>
      <c r="T218" s="222">
        <f>SUM(T219:T220)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23" t="s">
        <v>81</v>
      </c>
      <c r="AT218" s="224" t="s">
        <v>73</v>
      </c>
      <c r="AU218" s="224" t="s">
        <v>81</v>
      </c>
      <c r="AY218" s="223" t="s">
        <v>164</v>
      </c>
      <c r="BK218" s="225">
        <f>SUM(BK219:BK220)</f>
        <v>0</v>
      </c>
    </row>
    <row r="219" s="2" customFormat="1" ht="16.5" customHeight="1">
      <c r="A219" s="39"/>
      <c r="B219" s="40"/>
      <c r="C219" s="228" t="s">
        <v>559</v>
      </c>
      <c r="D219" s="228" t="s">
        <v>166</v>
      </c>
      <c r="E219" s="229" t="s">
        <v>793</v>
      </c>
      <c r="F219" s="230" t="s">
        <v>2755</v>
      </c>
      <c r="G219" s="231" t="s">
        <v>2670</v>
      </c>
      <c r="H219" s="232">
        <v>1</v>
      </c>
      <c r="I219" s="233"/>
      <c r="J219" s="234">
        <f>ROUND(I219*H219,2)</f>
        <v>0</v>
      </c>
      <c r="K219" s="235"/>
      <c r="L219" s="45"/>
      <c r="M219" s="236" t="s">
        <v>1</v>
      </c>
      <c r="N219" s="237" t="s">
        <v>39</v>
      </c>
      <c r="O219" s="92"/>
      <c r="P219" s="238">
        <f>O219*H219</f>
        <v>0</v>
      </c>
      <c r="Q219" s="238">
        <v>0</v>
      </c>
      <c r="R219" s="238">
        <f>Q219*H219</f>
        <v>0</v>
      </c>
      <c r="S219" s="238">
        <v>0</v>
      </c>
      <c r="T219" s="23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40" t="s">
        <v>663</v>
      </c>
      <c r="AT219" s="240" t="s">
        <v>166</v>
      </c>
      <c r="AU219" s="240" t="s">
        <v>83</v>
      </c>
      <c r="AY219" s="18" t="s">
        <v>164</v>
      </c>
      <c r="BE219" s="241">
        <f>IF(N219="základní",J219,0)</f>
        <v>0</v>
      </c>
      <c r="BF219" s="241">
        <f>IF(N219="snížená",J219,0)</f>
        <v>0</v>
      </c>
      <c r="BG219" s="241">
        <f>IF(N219="zákl. přenesená",J219,0)</f>
        <v>0</v>
      </c>
      <c r="BH219" s="241">
        <f>IF(N219="sníž. přenesená",J219,0)</f>
        <v>0</v>
      </c>
      <c r="BI219" s="241">
        <f>IF(N219="nulová",J219,0)</f>
        <v>0</v>
      </c>
      <c r="BJ219" s="18" t="s">
        <v>81</v>
      </c>
      <c r="BK219" s="241">
        <f>ROUND(I219*H219,2)</f>
        <v>0</v>
      </c>
      <c r="BL219" s="18" t="s">
        <v>663</v>
      </c>
      <c r="BM219" s="240" t="s">
        <v>780</v>
      </c>
    </row>
    <row r="220" s="2" customFormat="1">
      <c r="A220" s="39"/>
      <c r="B220" s="40"/>
      <c r="C220" s="41"/>
      <c r="D220" s="244" t="s">
        <v>563</v>
      </c>
      <c r="E220" s="41"/>
      <c r="F220" s="297" t="s">
        <v>2811</v>
      </c>
      <c r="G220" s="41"/>
      <c r="H220" s="41"/>
      <c r="I220" s="298"/>
      <c r="J220" s="41"/>
      <c r="K220" s="41"/>
      <c r="L220" s="45"/>
      <c r="M220" s="310"/>
      <c r="N220" s="311"/>
      <c r="O220" s="306"/>
      <c r="P220" s="306"/>
      <c r="Q220" s="306"/>
      <c r="R220" s="306"/>
      <c r="S220" s="306"/>
      <c r="T220" s="312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563</v>
      </c>
      <c r="AU220" s="18" t="s">
        <v>83</v>
      </c>
    </row>
    <row r="221" s="2" customFormat="1" ht="6.96" customHeight="1">
      <c r="A221" s="39"/>
      <c r="B221" s="67"/>
      <c r="C221" s="68"/>
      <c r="D221" s="68"/>
      <c r="E221" s="68"/>
      <c r="F221" s="68"/>
      <c r="G221" s="68"/>
      <c r="H221" s="68"/>
      <c r="I221" s="68"/>
      <c r="J221" s="68"/>
      <c r="K221" s="68"/>
      <c r="L221" s="45"/>
      <c r="M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</row>
  </sheetData>
  <sheetProtection sheet="1" autoFilter="0" formatColumns="0" formatRows="0" objects="1" scenarios="1" spinCount="100000" saltValue="bt3gtsoVJSMwwXnpmCcWbT2fd0F0H2Vgyvema3iy5q0QJxMoRXn9UiWinTZvCd0JCvpFT79aVxFSTpFDZ5i/Gw==" hashValue="QuJrYH4r3FvOWGEjVqnh5rZrutJRZ/seGS82FEZiT9fRcenoNRVaZ/j12wbXwL4Tj6aRzjDSWq/F4gULKSNrjg==" algorithmName="SHA-512" password="EC3B"/>
  <autoFilter ref="C126:K22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5:H115"/>
    <mergeCell ref="E117:H117"/>
    <mergeCell ref="E119:H11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131</v>
      </c>
    </row>
    <row r="3" s="1" customFormat="1" ht="6.96" customHeight="1">
      <c r="B3" s="147"/>
      <c r="C3" s="148"/>
      <c r="D3" s="148"/>
      <c r="E3" s="148"/>
      <c r="F3" s="148"/>
      <c r="G3" s="148"/>
      <c r="H3" s="148"/>
      <c r="I3" s="148"/>
      <c r="J3" s="148"/>
      <c r="K3" s="148"/>
      <c r="L3" s="21"/>
      <c r="AT3" s="18" t="s">
        <v>83</v>
      </c>
    </row>
    <row r="4" s="1" customFormat="1" ht="24.96" customHeight="1">
      <c r="B4" s="21"/>
      <c r="D4" s="149" t="s">
        <v>132</v>
      </c>
      <c r="L4" s="21"/>
      <c r="M4" s="15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51" t="s">
        <v>16</v>
      </c>
      <c r="L6" s="21"/>
    </row>
    <row r="7" s="1" customFormat="1" ht="26.25" customHeight="1">
      <c r="B7" s="21"/>
      <c r="E7" s="152" t="str">
        <f>'Rekapitulace stavby'!K6</f>
        <v>Našiměřice - Splašková kanalizace - ÚRS I/2026-úprava po připomínkách uchazečů</v>
      </c>
      <c r="F7" s="151"/>
      <c r="G7" s="151"/>
      <c r="H7" s="151"/>
      <c r="L7" s="21"/>
    </row>
    <row r="8" s="2" customFormat="1" ht="12" customHeight="1">
      <c r="A8" s="39"/>
      <c r="B8" s="45"/>
      <c r="C8" s="39"/>
      <c r="D8" s="151" t="s">
        <v>133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53" t="s">
        <v>2812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51" t="s">
        <v>18</v>
      </c>
      <c r="E11" s="39"/>
      <c r="F11" s="142" t="s">
        <v>1</v>
      </c>
      <c r="G11" s="39"/>
      <c r="H11" s="39"/>
      <c r="I11" s="151" t="s">
        <v>19</v>
      </c>
      <c r="J11" s="142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51" t="s">
        <v>20</v>
      </c>
      <c r="E12" s="39"/>
      <c r="F12" s="142" t="s">
        <v>21</v>
      </c>
      <c r="G12" s="39"/>
      <c r="H12" s="39"/>
      <c r="I12" s="151" t="s">
        <v>22</v>
      </c>
      <c r="J12" s="154" t="str">
        <f>'Rekapitulace stavby'!AN8</f>
        <v>19. 6. 2026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51" t="s">
        <v>24</v>
      </c>
      <c r="E14" s="39"/>
      <c r="F14" s="39"/>
      <c r="G14" s="39"/>
      <c r="H14" s="39"/>
      <c r="I14" s="151" t="s">
        <v>25</v>
      </c>
      <c r="J14" s="142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2" t="str">
        <f>IF('Rekapitulace stavby'!E11="","",'Rekapitulace stavby'!E11)</f>
        <v xml:space="preserve"> </v>
      </c>
      <c r="F15" s="39"/>
      <c r="G15" s="39"/>
      <c r="H15" s="39"/>
      <c r="I15" s="151" t="s">
        <v>27</v>
      </c>
      <c r="J15" s="142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51" t="s">
        <v>28</v>
      </c>
      <c r="E17" s="39"/>
      <c r="F17" s="39"/>
      <c r="G17" s="39"/>
      <c r="H17" s="39"/>
      <c r="I17" s="15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2"/>
      <c r="G18" s="142"/>
      <c r="H18" s="142"/>
      <c r="I18" s="15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51" t="s">
        <v>30</v>
      </c>
      <c r="E20" s="39"/>
      <c r="F20" s="39"/>
      <c r="G20" s="39"/>
      <c r="H20" s="39"/>
      <c r="I20" s="151" t="s">
        <v>25</v>
      </c>
      <c r="J20" s="142" t="str">
        <f>IF('Rekapitulace stavby'!AN16="","",'Rekapitulace stavby'!AN16)</f>
        <v/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2" t="str">
        <f>IF('Rekapitulace stavby'!E17="","",'Rekapitulace stavby'!E17)</f>
        <v xml:space="preserve"> </v>
      </c>
      <c r="F21" s="39"/>
      <c r="G21" s="39"/>
      <c r="H21" s="39"/>
      <c r="I21" s="151" t="s">
        <v>27</v>
      </c>
      <c r="J21" s="142" t="str">
        <f>IF('Rekapitulace stavby'!AN17="","",'Rekapitulace stavby'!AN17)</f>
        <v/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51" t="s">
        <v>32</v>
      </c>
      <c r="E23" s="39"/>
      <c r="F23" s="39"/>
      <c r="G23" s="39"/>
      <c r="H23" s="39"/>
      <c r="I23" s="151" t="s">
        <v>25</v>
      </c>
      <c r="J23" s="142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2" t="str">
        <f>IF('Rekapitulace stavby'!E20="","",'Rekapitulace stavby'!E20)</f>
        <v xml:space="preserve"> </v>
      </c>
      <c r="F24" s="39"/>
      <c r="G24" s="39"/>
      <c r="H24" s="39"/>
      <c r="I24" s="151" t="s">
        <v>27</v>
      </c>
      <c r="J24" s="142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51" t="s">
        <v>33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55"/>
      <c r="B27" s="156"/>
      <c r="C27" s="155"/>
      <c r="D27" s="155"/>
      <c r="E27" s="157" t="s">
        <v>1</v>
      </c>
      <c r="F27" s="157"/>
      <c r="G27" s="157"/>
      <c r="H27" s="157"/>
      <c r="I27" s="155"/>
      <c r="J27" s="155"/>
      <c r="K27" s="155"/>
      <c r="L27" s="158"/>
      <c r="S27" s="155"/>
      <c r="T27" s="155"/>
      <c r="U27" s="155"/>
      <c r="V27" s="155"/>
      <c r="W27" s="155"/>
      <c r="X27" s="155"/>
      <c r="Y27" s="155"/>
      <c r="Z27" s="155"/>
      <c r="AA27" s="155"/>
      <c r="AB27" s="155"/>
      <c r="AC27" s="155"/>
      <c r="AD27" s="155"/>
      <c r="AE27" s="155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9"/>
      <c r="E29" s="159"/>
      <c r="F29" s="159"/>
      <c r="G29" s="159"/>
      <c r="H29" s="159"/>
      <c r="I29" s="159"/>
      <c r="J29" s="159"/>
      <c r="K29" s="159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60" t="s">
        <v>34</v>
      </c>
      <c r="E30" s="39"/>
      <c r="F30" s="39"/>
      <c r="G30" s="39"/>
      <c r="H30" s="39"/>
      <c r="I30" s="39"/>
      <c r="J30" s="161">
        <f>ROUND(J121,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9"/>
      <c r="E31" s="159"/>
      <c r="F31" s="159"/>
      <c r="G31" s="159"/>
      <c r="H31" s="159"/>
      <c r="I31" s="159"/>
      <c r="J31" s="159"/>
      <c r="K31" s="159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62" t="s">
        <v>36</v>
      </c>
      <c r="G32" s="39"/>
      <c r="H32" s="39"/>
      <c r="I32" s="162" t="s">
        <v>35</v>
      </c>
      <c r="J32" s="162" t="s">
        <v>37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63" t="s">
        <v>38</v>
      </c>
      <c r="E33" s="151" t="s">
        <v>39</v>
      </c>
      <c r="F33" s="164">
        <f>ROUND((SUM(BE121:BE144)),  2)</f>
        <v>0</v>
      </c>
      <c r="G33" s="39"/>
      <c r="H33" s="39"/>
      <c r="I33" s="165">
        <v>0.20999999999999999</v>
      </c>
      <c r="J33" s="164">
        <f>ROUND(((SUM(BE121:BE144))*I33),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51" t="s">
        <v>40</v>
      </c>
      <c r="F34" s="164">
        <f>ROUND((SUM(BF121:BF144)),  2)</f>
        <v>0</v>
      </c>
      <c r="G34" s="39"/>
      <c r="H34" s="39"/>
      <c r="I34" s="165">
        <v>0.12</v>
      </c>
      <c r="J34" s="164">
        <f>ROUND(((SUM(BF121:BF144))*I34),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51" t="s">
        <v>41</v>
      </c>
      <c r="F35" s="164">
        <f>ROUND((SUM(BG121:BG144)),  2)</f>
        <v>0</v>
      </c>
      <c r="G35" s="39"/>
      <c r="H35" s="39"/>
      <c r="I35" s="165">
        <v>0.20999999999999999</v>
      </c>
      <c r="J35" s="164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51" t="s">
        <v>42</v>
      </c>
      <c r="F36" s="164">
        <f>ROUND((SUM(BH121:BH144)),  2)</f>
        <v>0</v>
      </c>
      <c r="G36" s="39"/>
      <c r="H36" s="39"/>
      <c r="I36" s="165">
        <v>0.12</v>
      </c>
      <c r="J36" s="164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51" t="s">
        <v>43</v>
      </c>
      <c r="F37" s="164">
        <f>ROUND((SUM(BI121:BI144)),  2)</f>
        <v>0</v>
      </c>
      <c r="G37" s="39"/>
      <c r="H37" s="39"/>
      <c r="I37" s="165">
        <v>0</v>
      </c>
      <c r="J37" s="164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66"/>
      <c r="D39" s="167" t="s">
        <v>44</v>
      </c>
      <c r="E39" s="168"/>
      <c r="F39" s="168"/>
      <c r="G39" s="169" t="s">
        <v>45</v>
      </c>
      <c r="H39" s="170" t="s">
        <v>46</v>
      </c>
      <c r="I39" s="168"/>
      <c r="J39" s="171">
        <f>SUM(J30:J37)</f>
        <v>0</v>
      </c>
      <c r="K39" s="172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73" t="s">
        <v>47</v>
      </c>
      <c r="E50" s="174"/>
      <c r="F50" s="174"/>
      <c r="G50" s="173" t="s">
        <v>48</v>
      </c>
      <c r="H50" s="174"/>
      <c r="I50" s="174"/>
      <c r="J50" s="174"/>
      <c r="K50" s="174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75" t="s">
        <v>49</v>
      </c>
      <c r="E61" s="176"/>
      <c r="F61" s="177" t="s">
        <v>50</v>
      </c>
      <c r="G61" s="175" t="s">
        <v>49</v>
      </c>
      <c r="H61" s="176"/>
      <c r="I61" s="176"/>
      <c r="J61" s="178" t="s">
        <v>50</v>
      </c>
      <c r="K61" s="176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73" t="s">
        <v>51</v>
      </c>
      <c r="E65" s="179"/>
      <c r="F65" s="179"/>
      <c r="G65" s="173" t="s">
        <v>52</v>
      </c>
      <c r="H65" s="179"/>
      <c r="I65" s="179"/>
      <c r="J65" s="179"/>
      <c r="K65" s="179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75" t="s">
        <v>49</v>
      </c>
      <c r="E76" s="176"/>
      <c r="F76" s="177" t="s">
        <v>50</v>
      </c>
      <c r="G76" s="175" t="s">
        <v>49</v>
      </c>
      <c r="H76" s="176"/>
      <c r="I76" s="176"/>
      <c r="J76" s="178" t="s">
        <v>50</v>
      </c>
      <c r="K76" s="176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80"/>
      <c r="C77" s="181"/>
      <c r="D77" s="181"/>
      <c r="E77" s="181"/>
      <c r="F77" s="181"/>
      <c r="G77" s="181"/>
      <c r="H77" s="181"/>
      <c r="I77" s="181"/>
      <c r="J77" s="181"/>
      <c r="K77" s="181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82"/>
      <c r="C81" s="183"/>
      <c r="D81" s="183"/>
      <c r="E81" s="183"/>
      <c r="F81" s="183"/>
      <c r="G81" s="183"/>
      <c r="H81" s="183"/>
      <c r="I81" s="183"/>
      <c r="J81" s="183"/>
      <c r="K81" s="183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135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26.25" customHeight="1">
      <c r="A85" s="39"/>
      <c r="B85" s="40"/>
      <c r="C85" s="41"/>
      <c r="D85" s="41"/>
      <c r="E85" s="184" t="str">
        <f>E7</f>
        <v>Našiměřice - Splašková kanalizace - ÚRS I/2026-úprava po připomínkách uchazečů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133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16.5" customHeight="1">
      <c r="A87" s="39"/>
      <c r="B87" s="40"/>
      <c r="C87" s="41"/>
      <c r="D87" s="41"/>
      <c r="E87" s="77" t="str">
        <f>E9</f>
        <v>D.12 - VRN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>Našiměřice</v>
      </c>
      <c r="G89" s="41"/>
      <c r="H89" s="41"/>
      <c r="I89" s="33" t="s">
        <v>22</v>
      </c>
      <c r="J89" s="80" t="str">
        <f>IF(J12="","",J12)</f>
        <v>19. 6. 2026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 xml:space="preserve"> </v>
      </c>
      <c r="G91" s="41"/>
      <c r="H91" s="41"/>
      <c r="I91" s="33" t="s">
        <v>30</v>
      </c>
      <c r="J91" s="37" t="str">
        <f>E21</f>
        <v xml:space="preserve"> 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32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85" t="s">
        <v>136</v>
      </c>
      <c r="D94" s="186"/>
      <c r="E94" s="186"/>
      <c r="F94" s="186"/>
      <c r="G94" s="186"/>
      <c r="H94" s="186"/>
      <c r="I94" s="186"/>
      <c r="J94" s="187" t="s">
        <v>137</v>
      </c>
      <c r="K94" s="186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88" t="s">
        <v>138</v>
      </c>
      <c r="D96" s="41"/>
      <c r="E96" s="41"/>
      <c r="F96" s="41"/>
      <c r="G96" s="41"/>
      <c r="H96" s="41"/>
      <c r="I96" s="41"/>
      <c r="J96" s="111">
        <f>J121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139</v>
      </c>
    </row>
    <row r="97" s="9" customFormat="1" ht="24.96" customHeight="1">
      <c r="A97" s="9"/>
      <c r="B97" s="189"/>
      <c r="C97" s="190"/>
      <c r="D97" s="191" t="s">
        <v>2566</v>
      </c>
      <c r="E97" s="192"/>
      <c r="F97" s="192"/>
      <c r="G97" s="192"/>
      <c r="H97" s="192"/>
      <c r="I97" s="192"/>
      <c r="J97" s="193">
        <f>J122</f>
        <v>0</v>
      </c>
      <c r="K97" s="190"/>
      <c r="L97" s="19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95"/>
      <c r="C98" s="134"/>
      <c r="D98" s="196" t="s">
        <v>2813</v>
      </c>
      <c r="E98" s="197"/>
      <c r="F98" s="197"/>
      <c r="G98" s="197"/>
      <c r="H98" s="197"/>
      <c r="I98" s="197"/>
      <c r="J98" s="198">
        <f>J123</f>
        <v>0</v>
      </c>
      <c r="K98" s="134"/>
      <c r="L98" s="199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95"/>
      <c r="C99" s="134"/>
      <c r="D99" s="196" t="s">
        <v>2814</v>
      </c>
      <c r="E99" s="197"/>
      <c r="F99" s="197"/>
      <c r="G99" s="197"/>
      <c r="H99" s="197"/>
      <c r="I99" s="197"/>
      <c r="J99" s="198">
        <f>J132</f>
        <v>0</v>
      </c>
      <c r="K99" s="134"/>
      <c r="L99" s="199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95"/>
      <c r="C100" s="134"/>
      <c r="D100" s="196" t="s">
        <v>2815</v>
      </c>
      <c r="E100" s="197"/>
      <c r="F100" s="197"/>
      <c r="G100" s="197"/>
      <c r="H100" s="197"/>
      <c r="I100" s="197"/>
      <c r="J100" s="198">
        <f>J136</f>
        <v>0</v>
      </c>
      <c r="K100" s="134"/>
      <c r="L100" s="199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95"/>
      <c r="C101" s="134"/>
      <c r="D101" s="196" t="s">
        <v>2816</v>
      </c>
      <c r="E101" s="197"/>
      <c r="F101" s="197"/>
      <c r="G101" s="197"/>
      <c r="H101" s="197"/>
      <c r="I101" s="197"/>
      <c r="J101" s="198">
        <f>J141</f>
        <v>0</v>
      </c>
      <c r="K101" s="134"/>
      <c r="L101" s="199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2" customFormat="1" ht="6.96" customHeight="1">
      <c r="A103" s="39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7" s="2" customFormat="1" ht="6.96" customHeight="1">
      <c r="A107" s="3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24.96" customHeight="1">
      <c r="A108" s="39"/>
      <c r="B108" s="40"/>
      <c r="C108" s="24" t="s">
        <v>149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16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26.25" customHeight="1">
      <c r="A111" s="39"/>
      <c r="B111" s="40"/>
      <c r="C111" s="41"/>
      <c r="D111" s="41"/>
      <c r="E111" s="184" t="str">
        <f>E7</f>
        <v>Našiměřice - Splašková kanalizace - ÚRS I/2026-úprava po připomínkách uchazečů</v>
      </c>
      <c r="F111" s="33"/>
      <c r="G111" s="33"/>
      <c r="H111" s="33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133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6.5" customHeight="1">
      <c r="A113" s="39"/>
      <c r="B113" s="40"/>
      <c r="C113" s="41"/>
      <c r="D113" s="41"/>
      <c r="E113" s="77" t="str">
        <f>E9</f>
        <v>D.12 - VRN</v>
      </c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20</v>
      </c>
      <c r="D115" s="41"/>
      <c r="E115" s="41"/>
      <c r="F115" s="28" t="str">
        <f>F12</f>
        <v>Našiměřice</v>
      </c>
      <c r="G115" s="41"/>
      <c r="H115" s="41"/>
      <c r="I115" s="33" t="s">
        <v>22</v>
      </c>
      <c r="J115" s="80" t="str">
        <f>IF(J12="","",J12)</f>
        <v>19. 6. 2026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24</v>
      </c>
      <c r="D117" s="41"/>
      <c r="E117" s="41"/>
      <c r="F117" s="28" t="str">
        <f>E15</f>
        <v xml:space="preserve"> </v>
      </c>
      <c r="G117" s="41"/>
      <c r="H117" s="41"/>
      <c r="I117" s="33" t="s">
        <v>30</v>
      </c>
      <c r="J117" s="37" t="str">
        <f>E21</f>
        <v xml:space="preserve"> 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28</v>
      </c>
      <c r="D118" s="41"/>
      <c r="E118" s="41"/>
      <c r="F118" s="28" t="str">
        <f>IF(E18="","",E18)</f>
        <v>Vyplň údaj</v>
      </c>
      <c r="G118" s="41"/>
      <c r="H118" s="41"/>
      <c r="I118" s="33" t="s">
        <v>32</v>
      </c>
      <c r="J118" s="37" t="str">
        <f>E24</f>
        <v xml:space="preserve"> 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0.32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11" customFormat="1" ht="29.28" customHeight="1">
      <c r="A120" s="200"/>
      <c r="B120" s="201"/>
      <c r="C120" s="202" t="s">
        <v>150</v>
      </c>
      <c r="D120" s="203" t="s">
        <v>59</v>
      </c>
      <c r="E120" s="203" t="s">
        <v>55</v>
      </c>
      <c r="F120" s="203" t="s">
        <v>56</v>
      </c>
      <c r="G120" s="203" t="s">
        <v>151</v>
      </c>
      <c r="H120" s="203" t="s">
        <v>152</v>
      </c>
      <c r="I120" s="203" t="s">
        <v>153</v>
      </c>
      <c r="J120" s="204" t="s">
        <v>137</v>
      </c>
      <c r="K120" s="205" t="s">
        <v>154</v>
      </c>
      <c r="L120" s="206"/>
      <c r="M120" s="101" t="s">
        <v>1</v>
      </c>
      <c r="N120" s="102" t="s">
        <v>38</v>
      </c>
      <c r="O120" s="102" t="s">
        <v>155</v>
      </c>
      <c r="P120" s="102" t="s">
        <v>156</v>
      </c>
      <c r="Q120" s="102" t="s">
        <v>157</v>
      </c>
      <c r="R120" s="102" t="s">
        <v>158</v>
      </c>
      <c r="S120" s="102" t="s">
        <v>159</v>
      </c>
      <c r="T120" s="103" t="s">
        <v>160</v>
      </c>
      <c r="U120" s="200"/>
      <c r="V120" s="200"/>
      <c r="W120" s="200"/>
      <c r="X120" s="200"/>
      <c r="Y120" s="200"/>
      <c r="Z120" s="200"/>
      <c r="AA120" s="200"/>
      <c r="AB120" s="200"/>
      <c r="AC120" s="200"/>
      <c r="AD120" s="200"/>
      <c r="AE120" s="200"/>
    </row>
    <row r="121" s="2" customFormat="1" ht="22.8" customHeight="1">
      <c r="A121" s="39"/>
      <c r="B121" s="40"/>
      <c r="C121" s="108" t="s">
        <v>161</v>
      </c>
      <c r="D121" s="41"/>
      <c r="E121" s="41"/>
      <c r="F121" s="41"/>
      <c r="G121" s="41"/>
      <c r="H121" s="41"/>
      <c r="I121" s="41"/>
      <c r="J121" s="207">
        <f>BK121</f>
        <v>0</v>
      </c>
      <c r="K121" s="41"/>
      <c r="L121" s="45"/>
      <c r="M121" s="104"/>
      <c r="N121" s="208"/>
      <c r="O121" s="105"/>
      <c r="P121" s="209">
        <f>P122</f>
        <v>0</v>
      </c>
      <c r="Q121" s="105"/>
      <c r="R121" s="209">
        <f>R122</f>
        <v>0</v>
      </c>
      <c r="S121" s="105"/>
      <c r="T121" s="210">
        <f>T122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73</v>
      </c>
      <c r="AU121" s="18" t="s">
        <v>139</v>
      </c>
      <c r="BK121" s="211">
        <f>BK122</f>
        <v>0</v>
      </c>
    </row>
    <row r="122" s="12" customFormat="1" ht="25.92" customHeight="1">
      <c r="A122" s="12"/>
      <c r="B122" s="212"/>
      <c r="C122" s="213"/>
      <c r="D122" s="214" t="s">
        <v>73</v>
      </c>
      <c r="E122" s="215" t="s">
        <v>130</v>
      </c>
      <c r="F122" s="215" t="s">
        <v>2160</v>
      </c>
      <c r="G122" s="213"/>
      <c r="H122" s="213"/>
      <c r="I122" s="216"/>
      <c r="J122" s="217">
        <f>BK122</f>
        <v>0</v>
      </c>
      <c r="K122" s="213"/>
      <c r="L122" s="218"/>
      <c r="M122" s="219"/>
      <c r="N122" s="220"/>
      <c r="O122" s="220"/>
      <c r="P122" s="221">
        <f>P123+P132+P136+P141</f>
        <v>0</v>
      </c>
      <c r="Q122" s="220"/>
      <c r="R122" s="221">
        <f>R123+R132+R136+R141</f>
        <v>0</v>
      </c>
      <c r="S122" s="220"/>
      <c r="T122" s="222">
        <f>T123+T132+T136+T141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3" t="s">
        <v>194</v>
      </c>
      <c r="AT122" s="224" t="s">
        <v>73</v>
      </c>
      <c r="AU122" s="224" t="s">
        <v>12</v>
      </c>
      <c r="AY122" s="223" t="s">
        <v>164</v>
      </c>
      <c r="BK122" s="225">
        <f>BK123+BK132+BK136+BK141</f>
        <v>0</v>
      </c>
    </row>
    <row r="123" s="12" customFormat="1" ht="22.8" customHeight="1">
      <c r="A123" s="12"/>
      <c r="B123" s="212"/>
      <c r="C123" s="213"/>
      <c r="D123" s="214" t="s">
        <v>73</v>
      </c>
      <c r="E123" s="226" t="s">
        <v>2817</v>
      </c>
      <c r="F123" s="226" t="s">
        <v>2818</v>
      </c>
      <c r="G123" s="213"/>
      <c r="H123" s="213"/>
      <c r="I123" s="216"/>
      <c r="J123" s="227">
        <f>BK123</f>
        <v>0</v>
      </c>
      <c r="K123" s="213"/>
      <c r="L123" s="218"/>
      <c r="M123" s="219"/>
      <c r="N123" s="220"/>
      <c r="O123" s="220"/>
      <c r="P123" s="221">
        <f>SUM(P124:P131)</f>
        <v>0</v>
      </c>
      <c r="Q123" s="220"/>
      <c r="R123" s="221">
        <f>SUM(R124:R131)</f>
        <v>0</v>
      </c>
      <c r="S123" s="220"/>
      <c r="T123" s="222">
        <f>SUM(T124:T131)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3" t="s">
        <v>194</v>
      </c>
      <c r="AT123" s="224" t="s">
        <v>73</v>
      </c>
      <c r="AU123" s="224" t="s">
        <v>81</v>
      </c>
      <c r="AY123" s="223" t="s">
        <v>164</v>
      </c>
      <c r="BK123" s="225">
        <f>SUM(BK124:BK131)</f>
        <v>0</v>
      </c>
    </row>
    <row r="124" s="2" customFormat="1" ht="16.5" customHeight="1">
      <c r="A124" s="39"/>
      <c r="B124" s="40"/>
      <c r="C124" s="228" t="s">
        <v>81</v>
      </c>
      <c r="D124" s="228" t="s">
        <v>166</v>
      </c>
      <c r="E124" s="229" t="s">
        <v>2819</v>
      </c>
      <c r="F124" s="230" t="s">
        <v>2820</v>
      </c>
      <c r="G124" s="231" t="s">
        <v>2821</v>
      </c>
      <c r="H124" s="232">
        <v>1</v>
      </c>
      <c r="I124" s="233"/>
      <c r="J124" s="234">
        <f>ROUND(I124*H124,2)</f>
        <v>0</v>
      </c>
      <c r="K124" s="235"/>
      <c r="L124" s="45"/>
      <c r="M124" s="236" t="s">
        <v>1</v>
      </c>
      <c r="N124" s="237" t="s">
        <v>39</v>
      </c>
      <c r="O124" s="92"/>
      <c r="P124" s="238">
        <f>O124*H124</f>
        <v>0</v>
      </c>
      <c r="Q124" s="238">
        <v>0</v>
      </c>
      <c r="R124" s="238">
        <f>Q124*H124</f>
        <v>0</v>
      </c>
      <c r="S124" s="238">
        <v>0</v>
      </c>
      <c r="T124" s="239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40" t="s">
        <v>2660</v>
      </c>
      <c r="AT124" s="240" t="s">
        <v>166</v>
      </c>
      <c r="AU124" s="240" t="s">
        <v>83</v>
      </c>
      <c r="AY124" s="18" t="s">
        <v>164</v>
      </c>
      <c r="BE124" s="241">
        <f>IF(N124="základní",J124,0)</f>
        <v>0</v>
      </c>
      <c r="BF124" s="241">
        <f>IF(N124="snížená",J124,0)</f>
        <v>0</v>
      </c>
      <c r="BG124" s="241">
        <f>IF(N124="zákl. přenesená",J124,0)</f>
        <v>0</v>
      </c>
      <c r="BH124" s="241">
        <f>IF(N124="sníž. přenesená",J124,0)</f>
        <v>0</v>
      </c>
      <c r="BI124" s="241">
        <f>IF(N124="nulová",J124,0)</f>
        <v>0</v>
      </c>
      <c r="BJ124" s="18" t="s">
        <v>81</v>
      </c>
      <c r="BK124" s="241">
        <f>ROUND(I124*H124,2)</f>
        <v>0</v>
      </c>
      <c r="BL124" s="18" t="s">
        <v>2660</v>
      </c>
      <c r="BM124" s="240" t="s">
        <v>2822</v>
      </c>
    </row>
    <row r="125" s="2" customFormat="1" ht="16.5" customHeight="1">
      <c r="A125" s="39"/>
      <c r="B125" s="40"/>
      <c r="C125" s="228" t="s">
        <v>83</v>
      </c>
      <c r="D125" s="228" t="s">
        <v>166</v>
      </c>
      <c r="E125" s="229" t="s">
        <v>2823</v>
      </c>
      <c r="F125" s="230" t="s">
        <v>2824</v>
      </c>
      <c r="G125" s="231" t="s">
        <v>2821</v>
      </c>
      <c r="H125" s="232">
        <v>1</v>
      </c>
      <c r="I125" s="233"/>
      <c r="J125" s="234">
        <f>ROUND(I125*H125,2)</f>
        <v>0</v>
      </c>
      <c r="K125" s="235"/>
      <c r="L125" s="45"/>
      <c r="M125" s="236" t="s">
        <v>1</v>
      </c>
      <c r="N125" s="237" t="s">
        <v>39</v>
      </c>
      <c r="O125" s="92"/>
      <c r="P125" s="238">
        <f>O125*H125</f>
        <v>0</v>
      </c>
      <c r="Q125" s="238">
        <v>0</v>
      </c>
      <c r="R125" s="238">
        <f>Q125*H125</f>
        <v>0</v>
      </c>
      <c r="S125" s="238">
        <v>0</v>
      </c>
      <c r="T125" s="239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40" t="s">
        <v>2660</v>
      </c>
      <c r="AT125" s="240" t="s">
        <v>166</v>
      </c>
      <c r="AU125" s="240" t="s">
        <v>83</v>
      </c>
      <c r="AY125" s="18" t="s">
        <v>164</v>
      </c>
      <c r="BE125" s="241">
        <f>IF(N125="základní",J125,0)</f>
        <v>0</v>
      </c>
      <c r="BF125" s="241">
        <f>IF(N125="snížená",J125,0)</f>
        <v>0</v>
      </c>
      <c r="BG125" s="241">
        <f>IF(N125="zákl. přenesená",J125,0)</f>
        <v>0</v>
      </c>
      <c r="BH125" s="241">
        <f>IF(N125="sníž. přenesená",J125,0)</f>
        <v>0</v>
      </c>
      <c r="BI125" s="241">
        <f>IF(N125="nulová",J125,0)</f>
        <v>0</v>
      </c>
      <c r="BJ125" s="18" t="s">
        <v>81</v>
      </c>
      <c r="BK125" s="241">
        <f>ROUND(I125*H125,2)</f>
        <v>0</v>
      </c>
      <c r="BL125" s="18" t="s">
        <v>2660</v>
      </c>
      <c r="BM125" s="240" t="s">
        <v>2825</v>
      </c>
    </row>
    <row r="126" s="2" customFormat="1" ht="16.5" customHeight="1">
      <c r="A126" s="39"/>
      <c r="B126" s="40"/>
      <c r="C126" s="228" t="s">
        <v>181</v>
      </c>
      <c r="D126" s="228" t="s">
        <v>166</v>
      </c>
      <c r="E126" s="229" t="s">
        <v>2177</v>
      </c>
      <c r="F126" s="230" t="s">
        <v>2826</v>
      </c>
      <c r="G126" s="231" t="s">
        <v>2821</v>
      </c>
      <c r="H126" s="232">
        <v>1</v>
      </c>
      <c r="I126" s="233"/>
      <c r="J126" s="234">
        <f>ROUND(I126*H126,2)</f>
        <v>0</v>
      </c>
      <c r="K126" s="235"/>
      <c r="L126" s="45"/>
      <c r="M126" s="236" t="s">
        <v>1</v>
      </c>
      <c r="N126" s="237" t="s">
        <v>39</v>
      </c>
      <c r="O126" s="92"/>
      <c r="P126" s="238">
        <f>O126*H126</f>
        <v>0</v>
      </c>
      <c r="Q126" s="238">
        <v>0</v>
      </c>
      <c r="R126" s="238">
        <f>Q126*H126</f>
        <v>0</v>
      </c>
      <c r="S126" s="238">
        <v>0</v>
      </c>
      <c r="T126" s="23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40" t="s">
        <v>2660</v>
      </c>
      <c r="AT126" s="240" t="s">
        <v>166</v>
      </c>
      <c r="AU126" s="240" t="s">
        <v>83</v>
      </c>
      <c r="AY126" s="18" t="s">
        <v>164</v>
      </c>
      <c r="BE126" s="241">
        <f>IF(N126="základní",J126,0)</f>
        <v>0</v>
      </c>
      <c r="BF126" s="241">
        <f>IF(N126="snížená",J126,0)</f>
        <v>0</v>
      </c>
      <c r="BG126" s="241">
        <f>IF(N126="zákl. přenesená",J126,0)</f>
        <v>0</v>
      </c>
      <c r="BH126" s="241">
        <f>IF(N126="sníž. přenesená",J126,0)</f>
        <v>0</v>
      </c>
      <c r="BI126" s="241">
        <f>IF(N126="nulová",J126,0)</f>
        <v>0</v>
      </c>
      <c r="BJ126" s="18" t="s">
        <v>81</v>
      </c>
      <c r="BK126" s="241">
        <f>ROUND(I126*H126,2)</f>
        <v>0</v>
      </c>
      <c r="BL126" s="18" t="s">
        <v>2660</v>
      </c>
      <c r="BM126" s="240" t="s">
        <v>2827</v>
      </c>
    </row>
    <row r="127" s="2" customFormat="1" ht="16.5" customHeight="1">
      <c r="A127" s="39"/>
      <c r="B127" s="40"/>
      <c r="C127" s="228" t="s">
        <v>170</v>
      </c>
      <c r="D127" s="228" t="s">
        <v>166</v>
      </c>
      <c r="E127" s="229" t="s">
        <v>2181</v>
      </c>
      <c r="F127" s="230" t="s">
        <v>2178</v>
      </c>
      <c r="G127" s="231" t="s">
        <v>2821</v>
      </c>
      <c r="H127" s="232">
        <v>1</v>
      </c>
      <c r="I127" s="233"/>
      <c r="J127" s="234">
        <f>ROUND(I127*H127,2)</f>
        <v>0</v>
      </c>
      <c r="K127" s="235"/>
      <c r="L127" s="45"/>
      <c r="M127" s="236" t="s">
        <v>1</v>
      </c>
      <c r="N127" s="237" t="s">
        <v>39</v>
      </c>
      <c r="O127" s="92"/>
      <c r="P127" s="238">
        <f>O127*H127</f>
        <v>0</v>
      </c>
      <c r="Q127" s="238">
        <v>0</v>
      </c>
      <c r="R127" s="238">
        <f>Q127*H127</f>
        <v>0</v>
      </c>
      <c r="S127" s="238">
        <v>0</v>
      </c>
      <c r="T127" s="239">
        <f>S127*H127</f>
        <v>0</v>
      </c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R127" s="240" t="s">
        <v>2660</v>
      </c>
      <c r="AT127" s="240" t="s">
        <v>166</v>
      </c>
      <c r="AU127" s="240" t="s">
        <v>83</v>
      </c>
      <c r="AY127" s="18" t="s">
        <v>164</v>
      </c>
      <c r="BE127" s="241">
        <f>IF(N127="základní",J127,0)</f>
        <v>0</v>
      </c>
      <c r="BF127" s="241">
        <f>IF(N127="snížená",J127,0)</f>
        <v>0</v>
      </c>
      <c r="BG127" s="241">
        <f>IF(N127="zákl. přenesená",J127,0)</f>
        <v>0</v>
      </c>
      <c r="BH127" s="241">
        <f>IF(N127="sníž. přenesená",J127,0)</f>
        <v>0</v>
      </c>
      <c r="BI127" s="241">
        <f>IF(N127="nulová",J127,0)</f>
        <v>0</v>
      </c>
      <c r="BJ127" s="18" t="s">
        <v>81</v>
      </c>
      <c r="BK127" s="241">
        <f>ROUND(I127*H127,2)</f>
        <v>0</v>
      </c>
      <c r="BL127" s="18" t="s">
        <v>2660</v>
      </c>
      <c r="BM127" s="240" t="s">
        <v>2828</v>
      </c>
    </row>
    <row r="128" s="2" customFormat="1" ht="16.5" customHeight="1">
      <c r="A128" s="39"/>
      <c r="B128" s="40"/>
      <c r="C128" s="228" t="s">
        <v>194</v>
      </c>
      <c r="D128" s="228" t="s">
        <v>166</v>
      </c>
      <c r="E128" s="229" t="s">
        <v>2829</v>
      </c>
      <c r="F128" s="230" t="s">
        <v>2830</v>
      </c>
      <c r="G128" s="231" t="s">
        <v>2821</v>
      </c>
      <c r="H128" s="232">
        <v>1</v>
      </c>
      <c r="I128" s="233"/>
      <c r="J128" s="234">
        <f>ROUND(I128*H128,2)</f>
        <v>0</v>
      </c>
      <c r="K128" s="235"/>
      <c r="L128" s="45"/>
      <c r="M128" s="236" t="s">
        <v>1</v>
      </c>
      <c r="N128" s="237" t="s">
        <v>39</v>
      </c>
      <c r="O128" s="92"/>
      <c r="P128" s="238">
        <f>O128*H128</f>
        <v>0</v>
      </c>
      <c r="Q128" s="238">
        <v>0</v>
      </c>
      <c r="R128" s="238">
        <f>Q128*H128</f>
        <v>0</v>
      </c>
      <c r="S128" s="238">
        <v>0</v>
      </c>
      <c r="T128" s="239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40" t="s">
        <v>2660</v>
      </c>
      <c r="AT128" s="240" t="s">
        <v>166</v>
      </c>
      <c r="AU128" s="240" t="s">
        <v>83</v>
      </c>
      <c r="AY128" s="18" t="s">
        <v>164</v>
      </c>
      <c r="BE128" s="241">
        <f>IF(N128="základní",J128,0)</f>
        <v>0</v>
      </c>
      <c r="BF128" s="241">
        <f>IF(N128="snížená",J128,0)</f>
        <v>0</v>
      </c>
      <c r="BG128" s="241">
        <f>IF(N128="zákl. přenesená",J128,0)</f>
        <v>0</v>
      </c>
      <c r="BH128" s="241">
        <f>IF(N128="sníž. přenesená",J128,0)</f>
        <v>0</v>
      </c>
      <c r="BI128" s="241">
        <f>IF(N128="nulová",J128,0)</f>
        <v>0</v>
      </c>
      <c r="BJ128" s="18" t="s">
        <v>81</v>
      </c>
      <c r="BK128" s="241">
        <f>ROUND(I128*H128,2)</f>
        <v>0</v>
      </c>
      <c r="BL128" s="18" t="s">
        <v>2660</v>
      </c>
      <c r="BM128" s="240" t="s">
        <v>2831</v>
      </c>
    </row>
    <row r="129" s="2" customFormat="1" ht="16.5" customHeight="1">
      <c r="A129" s="39"/>
      <c r="B129" s="40"/>
      <c r="C129" s="228" t="s">
        <v>201</v>
      </c>
      <c r="D129" s="228" t="s">
        <v>166</v>
      </c>
      <c r="E129" s="229" t="s">
        <v>2832</v>
      </c>
      <c r="F129" s="230" t="s">
        <v>2833</v>
      </c>
      <c r="G129" s="231" t="s">
        <v>2821</v>
      </c>
      <c r="H129" s="232">
        <v>1</v>
      </c>
      <c r="I129" s="233"/>
      <c r="J129" s="234">
        <f>ROUND(I129*H129,2)</f>
        <v>0</v>
      </c>
      <c r="K129" s="235"/>
      <c r="L129" s="45"/>
      <c r="M129" s="236" t="s">
        <v>1</v>
      </c>
      <c r="N129" s="237" t="s">
        <v>39</v>
      </c>
      <c r="O129" s="92"/>
      <c r="P129" s="238">
        <f>O129*H129</f>
        <v>0</v>
      </c>
      <c r="Q129" s="238">
        <v>0</v>
      </c>
      <c r="R129" s="238">
        <f>Q129*H129</f>
        <v>0</v>
      </c>
      <c r="S129" s="238">
        <v>0</v>
      </c>
      <c r="T129" s="23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40" t="s">
        <v>2660</v>
      </c>
      <c r="AT129" s="240" t="s">
        <v>166</v>
      </c>
      <c r="AU129" s="240" t="s">
        <v>83</v>
      </c>
      <c r="AY129" s="18" t="s">
        <v>164</v>
      </c>
      <c r="BE129" s="241">
        <f>IF(N129="základní",J129,0)</f>
        <v>0</v>
      </c>
      <c r="BF129" s="241">
        <f>IF(N129="snížená",J129,0)</f>
        <v>0</v>
      </c>
      <c r="BG129" s="241">
        <f>IF(N129="zákl. přenesená",J129,0)</f>
        <v>0</v>
      </c>
      <c r="BH129" s="241">
        <f>IF(N129="sníž. přenesená",J129,0)</f>
        <v>0</v>
      </c>
      <c r="BI129" s="241">
        <f>IF(N129="nulová",J129,0)</f>
        <v>0</v>
      </c>
      <c r="BJ129" s="18" t="s">
        <v>81</v>
      </c>
      <c r="BK129" s="241">
        <f>ROUND(I129*H129,2)</f>
        <v>0</v>
      </c>
      <c r="BL129" s="18" t="s">
        <v>2660</v>
      </c>
      <c r="BM129" s="240" t="s">
        <v>2834</v>
      </c>
    </row>
    <row r="130" s="2" customFormat="1" ht="16.5" customHeight="1">
      <c r="A130" s="39"/>
      <c r="B130" s="40"/>
      <c r="C130" s="228" t="s">
        <v>216</v>
      </c>
      <c r="D130" s="228" t="s">
        <v>166</v>
      </c>
      <c r="E130" s="229" t="s">
        <v>2835</v>
      </c>
      <c r="F130" s="230" t="s">
        <v>2836</v>
      </c>
      <c r="G130" s="231" t="s">
        <v>2821</v>
      </c>
      <c r="H130" s="232">
        <v>1</v>
      </c>
      <c r="I130" s="233"/>
      <c r="J130" s="234">
        <f>ROUND(I130*H130,2)</f>
        <v>0</v>
      </c>
      <c r="K130" s="235"/>
      <c r="L130" s="45"/>
      <c r="M130" s="236" t="s">
        <v>1</v>
      </c>
      <c r="N130" s="237" t="s">
        <v>39</v>
      </c>
      <c r="O130" s="92"/>
      <c r="P130" s="238">
        <f>O130*H130</f>
        <v>0</v>
      </c>
      <c r="Q130" s="238">
        <v>0</v>
      </c>
      <c r="R130" s="238">
        <f>Q130*H130</f>
        <v>0</v>
      </c>
      <c r="S130" s="238">
        <v>0</v>
      </c>
      <c r="T130" s="239">
        <f>S130*H130</f>
        <v>0</v>
      </c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R130" s="240" t="s">
        <v>2660</v>
      </c>
      <c r="AT130" s="240" t="s">
        <v>166</v>
      </c>
      <c r="AU130" s="240" t="s">
        <v>83</v>
      </c>
      <c r="AY130" s="18" t="s">
        <v>164</v>
      </c>
      <c r="BE130" s="241">
        <f>IF(N130="základní",J130,0)</f>
        <v>0</v>
      </c>
      <c r="BF130" s="241">
        <f>IF(N130="snížená",J130,0)</f>
        <v>0</v>
      </c>
      <c r="BG130" s="241">
        <f>IF(N130="zákl. přenesená",J130,0)</f>
        <v>0</v>
      </c>
      <c r="BH130" s="241">
        <f>IF(N130="sníž. přenesená",J130,0)</f>
        <v>0</v>
      </c>
      <c r="BI130" s="241">
        <f>IF(N130="nulová",J130,0)</f>
        <v>0</v>
      </c>
      <c r="BJ130" s="18" t="s">
        <v>81</v>
      </c>
      <c r="BK130" s="241">
        <f>ROUND(I130*H130,2)</f>
        <v>0</v>
      </c>
      <c r="BL130" s="18" t="s">
        <v>2660</v>
      </c>
      <c r="BM130" s="240" t="s">
        <v>2837</v>
      </c>
    </row>
    <row r="131" s="2" customFormat="1" ht="16.5" customHeight="1">
      <c r="A131" s="39"/>
      <c r="B131" s="40"/>
      <c r="C131" s="228" t="s">
        <v>222</v>
      </c>
      <c r="D131" s="228" t="s">
        <v>166</v>
      </c>
      <c r="E131" s="229" t="s">
        <v>2838</v>
      </c>
      <c r="F131" s="230" t="s">
        <v>2839</v>
      </c>
      <c r="G131" s="231" t="s">
        <v>2821</v>
      </c>
      <c r="H131" s="232">
        <v>1</v>
      </c>
      <c r="I131" s="233"/>
      <c r="J131" s="234">
        <f>ROUND(I131*H131,2)</f>
        <v>0</v>
      </c>
      <c r="K131" s="235"/>
      <c r="L131" s="45"/>
      <c r="M131" s="236" t="s">
        <v>1</v>
      </c>
      <c r="N131" s="237" t="s">
        <v>39</v>
      </c>
      <c r="O131" s="92"/>
      <c r="P131" s="238">
        <f>O131*H131</f>
        <v>0</v>
      </c>
      <c r="Q131" s="238">
        <v>0</v>
      </c>
      <c r="R131" s="238">
        <f>Q131*H131</f>
        <v>0</v>
      </c>
      <c r="S131" s="238">
        <v>0</v>
      </c>
      <c r="T131" s="23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40" t="s">
        <v>2660</v>
      </c>
      <c r="AT131" s="240" t="s">
        <v>166</v>
      </c>
      <c r="AU131" s="240" t="s">
        <v>83</v>
      </c>
      <c r="AY131" s="18" t="s">
        <v>164</v>
      </c>
      <c r="BE131" s="241">
        <f>IF(N131="základní",J131,0)</f>
        <v>0</v>
      </c>
      <c r="BF131" s="241">
        <f>IF(N131="snížená",J131,0)</f>
        <v>0</v>
      </c>
      <c r="BG131" s="241">
        <f>IF(N131="zákl. přenesená",J131,0)</f>
        <v>0</v>
      </c>
      <c r="BH131" s="241">
        <f>IF(N131="sníž. přenesená",J131,0)</f>
        <v>0</v>
      </c>
      <c r="BI131" s="241">
        <f>IF(N131="nulová",J131,0)</f>
        <v>0</v>
      </c>
      <c r="BJ131" s="18" t="s">
        <v>81</v>
      </c>
      <c r="BK131" s="241">
        <f>ROUND(I131*H131,2)</f>
        <v>0</v>
      </c>
      <c r="BL131" s="18" t="s">
        <v>2660</v>
      </c>
      <c r="BM131" s="240" t="s">
        <v>2840</v>
      </c>
    </row>
    <row r="132" s="12" customFormat="1" ht="22.8" customHeight="1">
      <c r="A132" s="12"/>
      <c r="B132" s="212"/>
      <c r="C132" s="213"/>
      <c r="D132" s="214" t="s">
        <v>73</v>
      </c>
      <c r="E132" s="226" t="s">
        <v>2841</v>
      </c>
      <c r="F132" s="226" t="s">
        <v>2180</v>
      </c>
      <c r="G132" s="213"/>
      <c r="H132" s="213"/>
      <c r="I132" s="216"/>
      <c r="J132" s="227">
        <f>BK132</f>
        <v>0</v>
      </c>
      <c r="K132" s="213"/>
      <c r="L132" s="218"/>
      <c r="M132" s="219"/>
      <c r="N132" s="220"/>
      <c r="O132" s="220"/>
      <c r="P132" s="221">
        <f>SUM(P133:P135)</f>
        <v>0</v>
      </c>
      <c r="Q132" s="220"/>
      <c r="R132" s="221">
        <f>SUM(R133:R135)</f>
        <v>0</v>
      </c>
      <c r="S132" s="220"/>
      <c r="T132" s="222">
        <f>SUM(T133:T135)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23" t="s">
        <v>194</v>
      </c>
      <c r="AT132" s="224" t="s">
        <v>73</v>
      </c>
      <c r="AU132" s="224" t="s">
        <v>81</v>
      </c>
      <c r="AY132" s="223" t="s">
        <v>164</v>
      </c>
      <c r="BK132" s="225">
        <f>SUM(BK133:BK135)</f>
        <v>0</v>
      </c>
    </row>
    <row r="133" s="2" customFormat="1" ht="16.5" customHeight="1">
      <c r="A133" s="39"/>
      <c r="B133" s="40"/>
      <c r="C133" s="228" t="s">
        <v>230</v>
      </c>
      <c r="D133" s="228" t="s">
        <v>166</v>
      </c>
      <c r="E133" s="229" t="s">
        <v>2842</v>
      </c>
      <c r="F133" s="230" t="s">
        <v>2843</v>
      </c>
      <c r="G133" s="231" t="s">
        <v>2821</v>
      </c>
      <c r="H133" s="232">
        <v>1</v>
      </c>
      <c r="I133" s="233"/>
      <c r="J133" s="234">
        <f>ROUND(I133*H133,2)</f>
        <v>0</v>
      </c>
      <c r="K133" s="235"/>
      <c r="L133" s="45"/>
      <c r="M133" s="236" t="s">
        <v>1</v>
      </c>
      <c r="N133" s="237" t="s">
        <v>39</v>
      </c>
      <c r="O133" s="92"/>
      <c r="P133" s="238">
        <f>O133*H133</f>
        <v>0</v>
      </c>
      <c r="Q133" s="238">
        <v>0</v>
      </c>
      <c r="R133" s="238">
        <f>Q133*H133</f>
        <v>0</v>
      </c>
      <c r="S133" s="238">
        <v>0</v>
      </c>
      <c r="T133" s="23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40" t="s">
        <v>2660</v>
      </c>
      <c r="AT133" s="240" t="s">
        <v>166</v>
      </c>
      <c r="AU133" s="240" t="s">
        <v>83</v>
      </c>
      <c r="AY133" s="18" t="s">
        <v>164</v>
      </c>
      <c r="BE133" s="241">
        <f>IF(N133="základní",J133,0)</f>
        <v>0</v>
      </c>
      <c r="BF133" s="241">
        <f>IF(N133="snížená",J133,0)</f>
        <v>0</v>
      </c>
      <c r="BG133" s="241">
        <f>IF(N133="zákl. přenesená",J133,0)</f>
        <v>0</v>
      </c>
      <c r="BH133" s="241">
        <f>IF(N133="sníž. přenesená",J133,0)</f>
        <v>0</v>
      </c>
      <c r="BI133" s="241">
        <f>IF(N133="nulová",J133,0)</f>
        <v>0</v>
      </c>
      <c r="BJ133" s="18" t="s">
        <v>81</v>
      </c>
      <c r="BK133" s="241">
        <f>ROUND(I133*H133,2)</f>
        <v>0</v>
      </c>
      <c r="BL133" s="18" t="s">
        <v>2660</v>
      </c>
      <c r="BM133" s="240" t="s">
        <v>2844</v>
      </c>
    </row>
    <row r="134" s="2" customFormat="1" ht="24.15" customHeight="1">
      <c r="A134" s="39"/>
      <c r="B134" s="40"/>
      <c r="C134" s="228" t="s">
        <v>237</v>
      </c>
      <c r="D134" s="228" t="s">
        <v>166</v>
      </c>
      <c r="E134" s="229" t="s">
        <v>2845</v>
      </c>
      <c r="F134" s="230" t="s">
        <v>2846</v>
      </c>
      <c r="G134" s="231" t="s">
        <v>2821</v>
      </c>
      <c r="H134" s="232">
        <v>1</v>
      </c>
      <c r="I134" s="233"/>
      <c r="J134" s="234">
        <f>ROUND(I134*H134,2)</f>
        <v>0</v>
      </c>
      <c r="K134" s="235"/>
      <c r="L134" s="45"/>
      <c r="M134" s="236" t="s">
        <v>1</v>
      </c>
      <c r="N134" s="237" t="s">
        <v>39</v>
      </c>
      <c r="O134" s="92"/>
      <c r="P134" s="238">
        <f>O134*H134</f>
        <v>0</v>
      </c>
      <c r="Q134" s="238">
        <v>0</v>
      </c>
      <c r="R134" s="238">
        <f>Q134*H134</f>
        <v>0</v>
      </c>
      <c r="S134" s="238">
        <v>0</v>
      </c>
      <c r="T134" s="23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40" t="s">
        <v>2660</v>
      </c>
      <c r="AT134" s="240" t="s">
        <v>166</v>
      </c>
      <c r="AU134" s="240" t="s">
        <v>83</v>
      </c>
      <c r="AY134" s="18" t="s">
        <v>164</v>
      </c>
      <c r="BE134" s="241">
        <f>IF(N134="základní",J134,0)</f>
        <v>0</v>
      </c>
      <c r="BF134" s="241">
        <f>IF(N134="snížená",J134,0)</f>
        <v>0</v>
      </c>
      <c r="BG134" s="241">
        <f>IF(N134="zákl. přenesená",J134,0)</f>
        <v>0</v>
      </c>
      <c r="BH134" s="241">
        <f>IF(N134="sníž. přenesená",J134,0)</f>
        <v>0</v>
      </c>
      <c r="BI134" s="241">
        <f>IF(N134="nulová",J134,0)</f>
        <v>0</v>
      </c>
      <c r="BJ134" s="18" t="s">
        <v>81</v>
      </c>
      <c r="BK134" s="241">
        <f>ROUND(I134*H134,2)</f>
        <v>0</v>
      </c>
      <c r="BL134" s="18" t="s">
        <v>2660</v>
      </c>
      <c r="BM134" s="240" t="s">
        <v>2847</v>
      </c>
    </row>
    <row r="135" s="2" customFormat="1" ht="24.15" customHeight="1">
      <c r="A135" s="39"/>
      <c r="B135" s="40"/>
      <c r="C135" s="228" t="s">
        <v>247</v>
      </c>
      <c r="D135" s="228" t="s">
        <v>166</v>
      </c>
      <c r="E135" s="229" t="s">
        <v>2848</v>
      </c>
      <c r="F135" s="230" t="s">
        <v>2849</v>
      </c>
      <c r="G135" s="231" t="s">
        <v>2821</v>
      </c>
      <c r="H135" s="232">
        <v>1</v>
      </c>
      <c r="I135" s="233"/>
      <c r="J135" s="234">
        <f>ROUND(I135*H135,2)</f>
        <v>0</v>
      </c>
      <c r="K135" s="235"/>
      <c r="L135" s="45"/>
      <c r="M135" s="236" t="s">
        <v>1</v>
      </c>
      <c r="N135" s="237" t="s">
        <v>39</v>
      </c>
      <c r="O135" s="92"/>
      <c r="P135" s="238">
        <f>O135*H135</f>
        <v>0</v>
      </c>
      <c r="Q135" s="238">
        <v>0</v>
      </c>
      <c r="R135" s="238">
        <f>Q135*H135</f>
        <v>0</v>
      </c>
      <c r="S135" s="238">
        <v>0</v>
      </c>
      <c r="T135" s="239">
        <f>S135*H135</f>
        <v>0</v>
      </c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R135" s="240" t="s">
        <v>2660</v>
      </c>
      <c r="AT135" s="240" t="s">
        <v>166</v>
      </c>
      <c r="AU135" s="240" t="s">
        <v>83</v>
      </c>
      <c r="AY135" s="18" t="s">
        <v>164</v>
      </c>
      <c r="BE135" s="241">
        <f>IF(N135="základní",J135,0)</f>
        <v>0</v>
      </c>
      <c r="BF135" s="241">
        <f>IF(N135="snížená",J135,0)</f>
        <v>0</v>
      </c>
      <c r="BG135" s="241">
        <f>IF(N135="zákl. přenesená",J135,0)</f>
        <v>0</v>
      </c>
      <c r="BH135" s="241">
        <f>IF(N135="sníž. přenesená",J135,0)</f>
        <v>0</v>
      </c>
      <c r="BI135" s="241">
        <f>IF(N135="nulová",J135,0)</f>
        <v>0</v>
      </c>
      <c r="BJ135" s="18" t="s">
        <v>81</v>
      </c>
      <c r="BK135" s="241">
        <f>ROUND(I135*H135,2)</f>
        <v>0</v>
      </c>
      <c r="BL135" s="18" t="s">
        <v>2660</v>
      </c>
      <c r="BM135" s="240" t="s">
        <v>2850</v>
      </c>
    </row>
    <row r="136" s="12" customFormat="1" ht="22.8" customHeight="1">
      <c r="A136" s="12"/>
      <c r="B136" s="212"/>
      <c r="C136" s="213"/>
      <c r="D136" s="214" t="s">
        <v>73</v>
      </c>
      <c r="E136" s="226" t="s">
        <v>2851</v>
      </c>
      <c r="F136" s="226" t="s">
        <v>2852</v>
      </c>
      <c r="G136" s="213"/>
      <c r="H136" s="213"/>
      <c r="I136" s="216"/>
      <c r="J136" s="227">
        <f>BK136</f>
        <v>0</v>
      </c>
      <c r="K136" s="213"/>
      <c r="L136" s="218"/>
      <c r="M136" s="219"/>
      <c r="N136" s="220"/>
      <c r="O136" s="220"/>
      <c r="P136" s="221">
        <f>SUM(P137:P140)</f>
        <v>0</v>
      </c>
      <c r="Q136" s="220"/>
      <c r="R136" s="221">
        <f>SUM(R137:R140)</f>
        <v>0</v>
      </c>
      <c r="S136" s="220"/>
      <c r="T136" s="222">
        <f>SUM(T137:T140)</f>
        <v>0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23" t="s">
        <v>194</v>
      </c>
      <c r="AT136" s="224" t="s">
        <v>73</v>
      </c>
      <c r="AU136" s="224" t="s">
        <v>81</v>
      </c>
      <c r="AY136" s="223" t="s">
        <v>164</v>
      </c>
      <c r="BK136" s="225">
        <f>SUM(BK137:BK140)</f>
        <v>0</v>
      </c>
    </row>
    <row r="137" s="2" customFormat="1" ht="16.5" customHeight="1">
      <c r="A137" s="39"/>
      <c r="B137" s="40"/>
      <c r="C137" s="228" t="s">
        <v>8</v>
      </c>
      <c r="D137" s="228" t="s">
        <v>166</v>
      </c>
      <c r="E137" s="229" t="s">
        <v>2853</v>
      </c>
      <c r="F137" s="230" t="s">
        <v>2854</v>
      </c>
      <c r="G137" s="231" t="s">
        <v>2821</v>
      </c>
      <c r="H137" s="232">
        <v>1</v>
      </c>
      <c r="I137" s="233"/>
      <c r="J137" s="234">
        <f>ROUND(I137*H137,2)</f>
        <v>0</v>
      </c>
      <c r="K137" s="235"/>
      <c r="L137" s="45"/>
      <c r="M137" s="236" t="s">
        <v>1</v>
      </c>
      <c r="N137" s="237" t="s">
        <v>39</v>
      </c>
      <c r="O137" s="92"/>
      <c r="P137" s="238">
        <f>O137*H137</f>
        <v>0</v>
      </c>
      <c r="Q137" s="238">
        <v>0</v>
      </c>
      <c r="R137" s="238">
        <f>Q137*H137</f>
        <v>0</v>
      </c>
      <c r="S137" s="238">
        <v>0</v>
      </c>
      <c r="T137" s="239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40" t="s">
        <v>2660</v>
      </c>
      <c r="AT137" s="240" t="s">
        <v>166</v>
      </c>
      <c r="AU137" s="240" t="s">
        <v>83</v>
      </c>
      <c r="AY137" s="18" t="s">
        <v>164</v>
      </c>
      <c r="BE137" s="241">
        <f>IF(N137="základní",J137,0)</f>
        <v>0</v>
      </c>
      <c r="BF137" s="241">
        <f>IF(N137="snížená",J137,0)</f>
        <v>0</v>
      </c>
      <c r="BG137" s="241">
        <f>IF(N137="zákl. přenesená",J137,0)</f>
        <v>0</v>
      </c>
      <c r="BH137" s="241">
        <f>IF(N137="sníž. přenesená",J137,0)</f>
        <v>0</v>
      </c>
      <c r="BI137" s="241">
        <f>IF(N137="nulová",J137,0)</f>
        <v>0</v>
      </c>
      <c r="BJ137" s="18" t="s">
        <v>81</v>
      </c>
      <c r="BK137" s="241">
        <f>ROUND(I137*H137,2)</f>
        <v>0</v>
      </c>
      <c r="BL137" s="18" t="s">
        <v>2660</v>
      </c>
      <c r="BM137" s="240" t="s">
        <v>2855</v>
      </c>
    </row>
    <row r="138" s="2" customFormat="1" ht="16.5" customHeight="1">
      <c r="A138" s="39"/>
      <c r="B138" s="40"/>
      <c r="C138" s="228" t="s">
        <v>260</v>
      </c>
      <c r="D138" s="228" t="s">
        <v>166</v>
      </c>
      <c r="E138" s="229" t="s">
        <v>2856</v>
      </c>
      <c r="F138" s="230" t="s">
        <v>2857</v>
      </c>
      <c r="G138" s="231" t="s">
        <v>2821</v>
      </c>
      <c r="H138" s="232">
        <v>1</v>
      </c>
      <c r="I138" s="233"/>
      <c r="J138" s="234">
        <f>ROUND(I138*H138,2)</f>
        <v>0</v>
      </c>
      <c r="K138" s="235"/>
      <c r="L138" s="45"/>
      <c r="M138" s="236" t="s">
        <v>1</v>
      </c>
      <c r="N138" s="237" t="s">
        <v>39</v>
      </c>
      <c r="O138" s="92"/>
      <c r="P138" s="238">
        <f>O138*H138</f>
        <v>0</v>
      </c>
      <c r="Q138" s="238">
        <v>0</v>
      </c>
      <c r="R138" s="238">
        <f>Q138*H138</f>
        <v>0</v>
      </c>
      <c r="S138" s="238">
        <v>0</v>
      </c>
      <c r="T138" s="23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40" t="s">
        <v>2660</v>
      </c>
      <c r="AT138" s="240" t="s">
        <v>166</v>
      </c>
      <c r="AU138" s="240" t="s">
        <v>83</v>
      </c>
      <c r="AY138" s="18" t="s">
        <v>164</v>
      </c>
      <c r="BE138" s="241">
        <f>IF(N138="základní",J138,0)</f>
        <v>0</v>
      </c>
      <c r="BF138" s="241">
        <f>IF(N138="snížená",J138,0)</f>
        <v>0</v>
      </c>
      <c r="BG138" s="241">
        <f>IF(N138="zákl. přenesená",J138,0)</f>
        <v>0</v>
      </c>
      <c r="BH138" s="241">
        <f>IF(N138="sníž. přenesená",J138,0)</f>
        <v>0</v>
      </c>
      <c r="BI138" s="241">
        <f>IF(N138="nulová",J138,0)</f>
        <v>0</v>
      </c>
      <c r="BJ138" s="18" t="s">
        <v>81</v>
      </c>
      <c r="BK138" s="241">
        <f>ROUND(I138*H138,2)</f>
        <v>0</v>
      </c>
      <c r="BL138" s="18" t="s">
        <v>2660</v>
      </c>
      <c r="BM138" s="240" t="s">
        <v>2858</v>
      </c>
    </row>
    <row r="139" s="2" customFormat="1" ht="16.5" customHeight="1">
      <c r="A139" s="39"/>
      <c r="B139" s="40"/>
      <c r="C139" s="228" t="s">
        <v>266</v>
      </c>
      <c r="D139" s="228" t="s">
        <v>166</v>
      </c>
      <c r="E139" s="229" t="s">
        <v>2859</v>
      </c>
      <c r="F139" s="230" t="s">
        <v>2860</v>
      </c>
      <c r="G139" s="231" t="s">
        <v>2821</v>
      </c>
      <c r="H139" s="232">
        <v>1</v>
      </c>
      <c r="I139" s="233"/>
      <c r="J139" s="234">
        <f>ROUND(I139*H139,2)</f>
        <v>0</v>
      </c>
      <c r="K139" s="235"/>
      <c r="L139" s="45"/>
      <c r="M139" s="236" t="s">
        <v>1</v>
      </c>
      <c r="N139" s="237" t="s">
        <v>39</v>
      </c>
      <c r="O139" s="92"/>
      <c r="P139" s="238">
        <f>O139*H139</f>
        <v>0</v>
      </c>
      <c r="Q139" s="238">
        <v>0</v>
      </c>
      <c r="R139" s="238">
        <f>Q139*H139</f>
        <v>0</v>
      </c>
      <c r="S139" s="238">
        <v>0</v>
      </c>
      <c r="T139" s="23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40" t="s">
        <v>2660</v>
      </c>
      <c r="AT139" s="240" t="s">
        <v>166</v>
      </c>
      <c r="AU139" s="240" t="s">
        <v>83</v>
      </c>
      <c r="AY139" s="18" t="s">
        <v>164</v>
      </c>
      <c r="BE139" s="241">
        <f>IF(N139="základní",J139,0)</f>
        <v>0</v>
      </c>
      <c r="BF139" s="241">
        <f>IF(N139="snížená",J139,0)</f>
        <v>0</v>
      </c>
      <c r="BG139" s="241">
        <f>IF(N139="zákl. přenesená",J139,0)</f>
        <v>0</v>
      </c>
      <c r="BH139" s="241">
        <f>IF(N139="sníž. přenesená",J139,0)</f>
        <v>0</v>
      </c>
      <c r="BI139" s="241">
        <f>IF(N139="nulová",J139,0)</f>
        <v>0</v>
      </c>
      <c r="BJ139" s="18" t="s">
        <v>81</v>
      </c>
      <c r="BK139" s="241">
        <f>ROUND(I139*H139,2)</f>
        <v>0</v>
      </c>
      <c r="BL139" s="18" t="s">
        <v>2660</v>
      </c>
      <c r="BM139" s="240" t="s">
        <v>2861</v>
      </c>
    </row>
    <row r="140" s="2" customFormat="1" ht="16.5" customHeight="1">
      <c r="A140" s="39"/>
      <c r="B140" s="40"/>
      <c r="C140" s="228" t="s">
        <v>291</v>
      </c>
      <c r="D140" s="228" t="s">
        <v>166</v>
      </c>
      <c r="E140" s="229" t="s">
        <v>2862</v>
      </c>
      <c r="F140" s="230" t="s">
        <v>2863</v>
      </c>
      <c r="G140" s="231" t="s">
        <v>2821</v>
      </c>
      <c r="H140" s="232">
        <v>1</v>
      </c>
      <c r="I140" s="233"/>
      <c r="J140" s="234">
        <f>ROUND(I140*H140,2)</f>
        <v>0</v>
      </c>
      <c r="K140" s="235"/>
      <c r="L140" s="45"/>
      <c r="M140" s="236" t="s">
        <v>1</v>
      </c>
      <c r="N140" s="237" t="s">
        <v>39</v>
      </c>
      <c r="O140" s="92"/>
      <c r="P140" s="238">
        <f>O140*H140</f>
        <v>0</v>
      </c>
      <c r="Q140" s="238">
        <v>0</v>
      </c>
      <c r="R140" s="238">
        <f>Q140*H140</f>
        <v>0</v>
      </c>
      <c r="S140" s="238">
        <v>0</v>
      </c>
      <c r="T140" s="23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40" t="s">
        <v>2660</v>
      </c>
      <c r="AT140" s="240" t="s">
        <v>166</v>
      </c>
      <c r="AU140" s="240" t="s">
        <v>83</v>
      </c>
      <c r="AY140" s="18" t="s">
        <v>164</v>
      </c>
      <c r="BE140" s="241">
        <f>IF(N140="základní",J140,0)</f>
        <v>0</v>
      </c>
      <c r="BF140" s="241">
        <f>IF(N140="snížená",J140,0)</f>
        <v>0</v>
      </c>
      <c r="BG140" s="241">
        <f>IF(N140="zákl. přenesená",J140,0)</f>
        <v>0</v>
      </c>
      <c r="BH140" s="241">
        <f>IF(N140="sníž. přenesená",J140,0)</f>
        <v>0</v>
      </c>
      <c r="BI140" s="241">
        <f>IF(N140="nulová",J140,0)</f>
        <v>0</v>
      </c>
      <c r="BJ140" s="18" t="s">
        <v>81</v>
      </c>
      <c r="BK140" s="241">
        <f>ROUND(I140*H140,2)</f>
        <v>0</v>
      </c>
      <c r="BL140" s="18" t="s">
        <v>2660</v>
      </c>
      <c r="BM140" s="240" t="s">
        <v>2864</v>
      </c>
    </row>
    <row r="141" s="12" customFormat="1" ht="22.8" customHeight="1">
      <c r="A141" s="12"/>
      <c r="B141" s="212"/>
      <c r="C141" s="213"/>
      <c r="D141" s="214" t="s">
        <v>73</v>
      </c>
      <c r="E141" s="226" t="s">
        <v>2865</v>
      </c>
      <c r="F141" s="226" t="s">
        <v>2866</v>
      </c>
      <c r="G141" s="213"/>
      <c r="H141" s="213"/>
      <c r="I141" s="216"/>
      <c r="J141" s="227">
        <f>BK141</f>
        <v>0</v>
      </c>
      <c r="K141" s="213"/>
      <c r="L141" s="218"/>
      <c r="M141" s="219"/>
      <c r="N141" s="220"/>
      <c r="O141" s="220"/>
      <c r="P141" s="221">
        <f>SUM(P142:P144)</f>
        <v>0</v>
      </c>
      <c r="Q141" s="220"/>
      <c r="R141" s="221">
        <f>SUM(R142:R144)</f>
        <v>0</v>
      </c>
      <c r="S141" s="220"/>
      <c r="T141" s="222">
        <f>SUM(T142:T144)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23" t="s">
        <v>194</v>
      </c>
      <c r="AT141" s="224" t="s">
        <v>73</v>
      </c>
      <c r="AU141" s="224" t="s">
        <v>81</v>
      </c>
      <c r="AY141" s="223" t="s">
        <v>164</v>
      </c>
      <c r="BK141" s="225">
        <f>SUM(BK142:BK144)</f>
        <v>0</v>
      </c>
    </row>
    <row r="142" s="2" customFormat="1" ht="16.5" customHeight="1">
      <c r="A142" s="39"/>
      <c r="B142" s="40"/>
      <c r="C142" s="228" t="s">
        <v>342</v>
      </c>
      <c r="D142" s="228" t="s">
        <v>166</v>
      </c>
      <c r="E142" s="229" t="s">
        <v>2867</v>
      </c>
      <c r="F142" s="230" t="s">
        <v>2868</v>
      </c>
      <c r="G142" s="231" t="s">
        <v>2821</v>
      </c>
      <c r="H142" s="232">
        <v>1</v>
      </c>
      <c r="I142" s="233"/>
      <c r="J142" s="234">
        <f>ROUND(I142*H142,2)</f>
        <v>0</v>
      </c>
      <c r="K142" s="235"/>
      <c r="L142" s="45"/>
      <c r="M142" s="236" t="s">
        <v>1</v>
      </c>
      <c r="N142" s="237" t="s">
        <v>39</v>
      </c>
      <c r="O142" s="92"/>
      <c r="P142" s="238">
        <f>O142*H142</f>
        <v>0</v>
      </c>
      <c r="Q142" s="238">
        <v>0</v>
      </c>
      <c r="R142" s="238">
        <f>Q142*H142</f>
        <v>0</v>
      </c>
      <c r="S142" s="238">
        <v>0</v>
      </c>
      <c r="T142" s="239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40" t="s">
        <v>2660</v>
      </c>
      <c r="AT142" s="240" t="s">
        <v>166</v>
      </c>
      <c r="AU142" s="240" t="s">
        <v>83</v>
      </c>
      <c r="AY142" s="18" t="s">
        <v>164</v>
      </c>
      <c r="BE142" s="241">
        <f>IF(N142="základní",J142,0)</f>
        <v>0</v>
      </c>
      <c r="BF142" s="241">
        <f>IF(N142="snížená",J142,0)</f>
        <v>0</v>
      </c>
      <c r="BG142" s="241">
        <f>IF(N142="zákl. přenesená",J142,0)</f>
        <v>0</v>
      </c>
      <c r="BH142" s="241">
        <f>IF(N142="sníž. přenesená",J142,0)</f>
        <v>0</v>
      </c>
      <c r="BI142" s="241">
        <f>IF(N142="nulová",J142,0)</f>
        <v>0</v>
      </c>
      <c r="BJ142" s="18" t="s">
        <v>81</v>
      </c>
      <c r="BK142" s="241">
        <f>ROUND(I142*H142,2)</f>
        <v>0</v>
      </c>
      <c r="BL142" s="18" t="s">
        <v>2660</v>
      </c>
      <c r="BM142" s="240" t="s">
        <v>2869</v>
      </c>
    </row>
    <row r="143" s="2" customFormat="1" ht="16.5" customHeight="1">
      <c r="A143" s="39"/>
      <c r="B143" s="40"/>
      <c r="C143" s="228" t="s">
        <v>348</v>
      </c>
      <c r="D143" s="228" t="s">
        <v>166</v>
      </c>
      <c r="E143" s="229" t="s">
        <v>2870</v>
      </c>
      <c r="F143" s="230" t="s">
        <v>2871</v>
      </c>
      <c r="G143" s="231" t="s">
        <v>2821</v>
      </c>
      <c r="H143" s="232">
        <v>1</v>
      </c>
      <c r="I143" s="233"/>
      <c r="J143" s="234">
        <f>ROUND(I143*H143,2)</f>
        <v>0</v>
      </c>
      <c r="K143" s="235"/>
      <c r="L143" s="45"/>
      <c r="M143" s="236" t="s">
        <v>1</v>
      </c>
      <c r="N143" s="237" t="s">
        <v>39</v>
      </c>
      <c r="O143" s="92"/>
      <c r="P143" s="238">
        <f>O143*H143</f>
        <v>0</v>
      </c>
      <c r="Q143" s="238">
        <v>0</v>
      </c>
      <c r="R143" s="238">
        <f>Q143*H143</f>
        <v>0</v>
      </c>
      <c r="S143" s="238">
        <v>0</v>
      </c>
      <c r="T143" s="23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40" t="s">
        <v>2660</v>
      </c>
      <c r="AT143" s="240" t="s">
        <v>166</v>
      </c>
      <c r="AU143" s="240" t="s">
        <v>83</v>
      </c>
      <c r="AY143" s="18" t="s">
        <v>164</v>
      </c>
      <c r="BE143" s="241">
        <f>IF(N143="základní",J143,0)</f>
        <v>0</v>
      </c>
      <c r="BF143" s="241">
        <f>IF(N143="snížená",J143,0)</f>
        <v>0</v>
      </c>
      <c r="BG143" s="241">
        <f>IF(N143="zákl. přenesená",J143,0)</f>
        <v>0</v>
      </c>
      <c r="BH143" s="241">
        <f>IF(N143="sníž. přenesená",J143,0)</f>
        <v>0</v>
      </c>
      <c r="BI143" s="241">
        <f>IF(N143="nulová",J143,0)</f>
        <v>0</v>
      </c>
      <c r="BJ143" s="18" t="s">
        <v>81</v>
      </c>
      <c r="BK143" s="241">
        <f>ROUND(I143*H143,2)</f>
        <v>0</v>
      </c>
      <c r="BL143" s="18" t="s">
        <v>2660</v>
      </c>
      <c r="BM143" s="240" t="s">
        <v>2872</v>
      </c>
    </row>
    <row r="144" s="2" customFormat="1" ht="24.15" customHeight="1">
      <c r="A144" s="39"/>
      <c r="B144" s="40"/>
      <c r="C144" s="228" t="s">
        <v>354</v>
      </c>
      <c r="D144" s="228" t="s">
        <v>166</v>
      </c>
      <c r="E144" s="229" t="s">
        <v>2873</v>
      </c>
      <c r="F144" s="230" t="s">
        <v>2874</v>
      </c>
      <c r="G144" s="231" t="s">
        <v>2821</v>
      </c>
      <c r="H144" s="232">
        <v>1</v>
      </c>
      <c r="I144" s="233"/>
      <c r="J144" s="234">
        <f>ROUND(I144*H144,2)</f>
        <v>0</v>
      </c>
      <c r="K144" s="235"/>
      <c r="L144" s="45"/>
      <c r="M144" s="304" t="s">
        <v>1</v>
      </c>
      <c r="N144" s="305" t="s">
        <v>39</v>
      </c>
      <c r="O144" s="306"/>
      <c r="P144" s="307">
        <f>O144*H144</f>
        <v>0</v>
      </c>
      <c r="Q144" s="307">
        <v>0</v>
      </c>
      <c r="R144" s="307">
        <f>Q144*H144</f>
        <v>0</v>
      </c>
      <c r="S144" s="307">
        <v>0</v>
      </c>
      <c r="T144" s="308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40" t="s">
        <v>2660</v>
      </c>
      <c r="AT144" s="240" t="s">
        <v>166</v>
      </c>
      <c r="AU144" s="240" t="s">
        <v>83</v>
      </c>
      <c r="AY144" s="18" t="s">
        <v>164</v>
      </c>
      <c r="BE144" s="241">
        <f>IF(N144="základní",J144,0)</f>
        <v>0</v>
      </c>
      <c r="BF144" s="241">
        <f>IF(N144="snížená",J144,0)</f>
        <v>0</v>
      </c>
      <c r="BG144" s="241">
        <f>IF(N144="zákl. přenesená",J144,0)</f>
        <v>0</v>
      </c>
      <c r="BH144" s="241">
        <f>IF(N144="sníž. přenesená",J144,0)</f>
        <v>0</v>
      </c>
      <c r="BI144" s="241">
        <f>IF(N144="nulová",J144,0)</f>
        <v>0</v>
      </c>
      <c r="BJ144" s="18" t="s">
        <v>81</v>
      </c>
      <c r="BK144" s="241">
        <f>ROUND(I144*H144,2)</f>
        <v>0</v>
      </c>
      <c r="BL144" s="18" t="s">
        <v>2660</v>
      </c>
      <c r="BM144" s="240" t="s">
        <v>2875</v>
      </c>
    </row>
    <row r="145" s="2" customFormat="1" ht="6.96" customHeight="1">
      <c r="A145" s="39"/>
      <c r="B145" s="67"/>
      <c r="C145" s="68"/>
      <c r="D145" s="68"/>
      <c r="E145" s="68"/>
      <c r="F145" s="68"/>
      <c r="G145" s="68"/>
      <c r="H145" s="68"/>
      <c r="I145" s="68"/>
      <c r="J145" s="68"/>
      <c r="K145" s="68"/>
      <c r="L145" s="45"/>
      <c r="M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</row>
  </sheetData>
  <sheetProtection sheet="1" autoFilter="0" formatColumns="0" formatRows="0" objects="1" scenarios="1" spinCount="100000" saltValue="8bQYvqyj5rV92lYShwP6KNmerEbrv38cDYoJWUu7TOtNsffUJNRazcO/AS1QcVPskGjaE49p0a1rf/Ii6UYGtw==" hashValue="qb90gZa2MNo5ylZjOqMA2CKeVPiBsIIJjClBUSs+rYyOrtIfW1Zag4gX26079+Yhy9tXs6BvKI28qkIZE0+1Ag==" algorithmName="SHA-512" password="EC3B"/>
  <autoFilter ref="C120:K144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5C79D198B7E60468F979E707E5FACA2" ma:contentTypeVersion="13" ma:contentTypeDescription="Vytvoří nový dokument" ma:contentTypeScope="" ma:versionID="422b1a2cef4cc5d650f34e25d9d9abbf">
  <xsd:schema xmlns:xsd="http://www.w3.org/2001/XMLSchema" xmlns:xs="http://www.w3.org/2001/XMLSchema" xmlns:p="http://schemas.microsoft.com/office/2006/metadata/properties" xmlns:ns2="cb8518e5-3586-4e28-a4b0-42c89f704688" xmlns:ns3="9a61d8df-3f63-45b1-8d77-c9158ac84b49" targetNamespace="http://schemas.microsoft.com/office/2006/metadata/properties" ma:root="true" ma:fieldsID="c521fa2350a3ca2dae6a51defbdd94a1" ns2:_="" ns3:_="">
    <xsd:import namespace="cb8518e5-3586-4e28-a4b0-42c89f704688"/>
    <xsd:import namespace="9a61d8df-3f63-45b1-8d77-c9158ac84b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518e5-3586-4e28-a4b0-42c89f70468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c7317140-6cc1-4e69-acf2-2554cd773c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1d8df-3f63-45b1-8d77-c9158ac84b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e9b56bf-a8b4-42ca-bba0-d5d57cf0b229}" ma:internalName="TaxCatchAll" ma:showField="CatchAllData" ma:web="9a61d8df-3f63-45b1-8d77-c9158ac84b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61d8df-3f63-45b1-8d77-c9158ac84b49" xsi:nil="true"/>
    <lcf76f155ced4ddcb4097134ff3c332f xmlns="cb8518e5-3586-4e28-a4b0-42c89f7046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883CA5-DE17-4DE3-995B-562AB48820AB}"/>
</file>

<file path=customXml/itemProps2.xml><?xml version="1.0" encoding="utf-8"?>
<ds:datastoreItem xmlns:ds="http://schemas.openxmlformats.org/officeDocument/2006/customXml" ds:itemID="{4878190E-1433-4485-97E3-FBA767FCE7E1}"/>
</file>

<file path=customXml/itemProps3.xml><?xml version="1.0" encoding="utf-8"?>
<ds:datastoreItem xmlns:ds="http://schemas.openxmlformats.org/officeDocument/2006/customXml" ds:itemID="{A3C4FA75-2F49-4708-BA92-FD2D040B11AF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 Jaroslav</dc:creator>
  <cp:lastModifiedBy>Sokol Jaroslav</cp:lastModifiedBy>
  <dcterms:created xsi:type="dcterms:W3CDTF">2026-10-22T12:12:23Z</dcterms:created>
  <dcterms:modified xsi:type="dcterms:W3CDTF">2026-10-22T12:12:42Z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0x010100E5C79D198B7E60468F979E707E5FACA2</vt:lpwstr>
  </property>
  <property fmtid="{D5CDD505-2E9C-101B-9397-08002B2CF9AE}" pid="3" name="MediaServiceImageTags">
    <vt:lpwstr/>
  </property>
</Properties>
</file>