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N 2019\CN_19_19 Stavební úpravy toalet MěÚ Jičín, Žižkovo nám. 18\"/>
    </mc:Choice>
  </mc:AlternateContent>
  <xr:revisionPtr revIDLastSave="0" documentId="8_{64471BA9-E0D2-4F2E-810E-58F306BD126F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Pol'!$A$1:$U$109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99" i="12" l="1"/>
  <c r="F39" i="1" s="1"/>
  <c r="F40" i="1" s="1"/>
  <c r="G9" i="12"/>
  <c r="M9" i="12" s="1"/>
  <c r="I9" i="12"/>
  <c r="K9" i="12"/>
  <c r="K8" i="12" s="1"/>
  <c r="O9" i="12"/>
  <c r="O8" i="12" s="1"/>
  <c r="Q9" i="12"/>
  <c r="U9" i="12"/>
  <c r="U8" i="12" s="1"/>
  <c r="G10" i="12"/>
  <c r="M10" i="12" s="1"/>
  <c r="I10" i="12"/>
  <c r="K10" i="12"/>
  <c r="O10" i="12"/>
  <c r="Q10" i="12"/>
  <c r="U10" i="12"/>
  <c r="O11" i="12"/>
  <c r="G12" i="12"/>
  <c r="M12" i="12" s="1"/>
  <c r="M11" i="12" s="1"/>
  <c r="I12" i="12"/>
  <c r="I11" i="12" s="1"/>
  <c r="K12" i="12"/>
  <c r="K11" i="12" s="1"/>
  <c r="O12" i="12"/>
  <c r="Q12" i="12"/>
  <c r="Q11" i="12" s="1"/>
  <c r="U12" i="12"/>
  <c r="U11" i="12" s="1"/>
  <c r="G14" i="12"/>
  <c r="M14" i="12" s="1"/>
  <c r="I14" i="12"/>
  <c r="K14" i="12"/>
  <c r="O14" i="12"/>
  <c r="Q14" i="12"/>
  <c r="U14" i="12"/>
  <c r="G15" i="12"/>
  <c r="I15" i="12"/>
  <c r="K15" i="12"/>
  <c r="O15" i="12"/>
  <c r="Q15" i="12"/>
  <c r="U15" i="12"/>
  <c r="G16" i="12"/>
  <c r="I16" i="12"/>
  <c r="K16" i="12"/>
  <c r="M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I20" i="12"/>
  <c r="K20" i="12"/>
  <c r="M20" i="12"/>
  <c r="O20" i="12"/>
  <c r="Q20" i="12"/>
  <c r="U20" i="12"/>
  <c r="G21" i="12"/>
  <c r="M21" i="12" s="1"/>
  <c r="I21" i="12"/>
  <c r="K21" i="12"/>
  <c r="O21" i="12"/>
  <c r="Q21" i="12"/>
  <c r="U21" i="12"/>
  <c r="G23" i="12"/>
  <c r="I23" i="12"/>
  <c r="K23" i="12"/>
  <c r="K22" i="12" s="1"/>
  <c r="O23" i="12"/>
  <c r="Q23" i="12"/>
  <c r="U23" i="12"/>
  <c r="G24" i="12"/>
  <c r="M24" i="12" s="1"/>
  <c r="I24" i="12"/>
  <c r="I22" i="12" s="1"/>
  <c r="K24" i="12"/>
  <c r="O24" i="12"/>
  <c r="Q24" i="12"/>
  <c r="Q22" i="12" s="1"/>
  <c r="U24" i="12"/>
  <c r="O25" i="12"/>
  <c r="G26" i="12"/>
  <c r="I26" i="12"/>
  <c r="K26" i="12"/>
  <c r="M26" i="12"/>
  <c r="O26" i="12"/>
  <c r="Q26" i="12"/>
  <c r="U26" i="12"/>
  <c r="G27" i="12"/>
  <c r="M27" i="12" s="1"/>
  <c r="I27" i="12"/>
  <c r="K27" i="12"/>
  <c r="O27" i="12"/>
  <c r="Q27" i="12"/>
  <c r="U27" i="12"/>
  <c r="G28" i="12"/>
  <c r="I28" i="12"/>
  <c r="K28" i="12"/>
  <c r="M28" i="12"/>
  <c r="O28" i="12"/>
  <c r="Q28" i="12"/>
  <c r="U28" i="12"/>
  <c r="G30" i="12"/>
  <c r="M30" i="12" s="1"/>
  <c r="I30" i="12"/>
  <c r="I29" i="12" s="1"/>
  <c r="K30" i="12"/>
  <c r="O30" i="12"/>
  <c r="O29" i="12" s="1"/>
  <c r="Q30" i="12"/>
  <c r="Q29" i="12" s="1"/>
  <c r="U30" i="12"/>
  <c r="G31" i="12"/>
  <c r="M31" i="12" s="1"/>
  <c r="I31" i="12"/>
  <c r="K31" i="12"/>
  <c r="K29" i="12" s="1"/>
  <c r="O31" i="12"/>
  <c r="Q31" i="12"/>
  <c r="U31" i="12"/>
  <c r="U29" i="12" s="1"/>
  <c r="G32" i="12"/>
  <c r="M32" i="12" s="1"/>
  <c r="I32" i="12"/>
  <c r="K32" i="12"/>
  <c r="O32" i="12"/>
  <c r="Q32" i="12"/>
  <c r="U32" i="12"/>
  <c r="O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I40" i="12"/>
  <c r="K40" i="12"/>
  <c r="M40" i="12"/>
  <c r="O40" i="12"/>
  <c r="Q40" i="12"/>
  <c r="U40" i="12"/>
  <c r="G41" i="12"/>
  <c r="M41" i="12" s="1"/>
  <c r="I41" i="12"/>
  <c r="K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9" i="12"/>
  <c r="M49" i="12" s="1"/>
  <c r="I49" i="12"/>
  <c r="K49" i="12"/>
  <c r="K48" i="12" s="1"/>
  <c r="O49" i="12"/>
  <c r="O48" i="12" s="1"/>
  <c r="Q49" i="12"/>
  <c r="U49" i="12"/>
  <c r="G50" i="12"/>
  <c r="M50" i="12" s="1"/>
  <c r="I50" i="12"/>
  <c r="I48" i="12" s="1"/>
  <c r="K50" i="12"/>
  <c r="O50" i="12"/>
  <c r="Q50" i="12"/>
  <c r="Q48" i="12" s="1"/>
  <c r="U50" i="12"/>
  <c r="G52" i="12"/>
  <c r="I52" i="12"/>
  <c r="K52" i="12"/>
  <c r="M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K51" i="12" s="1"/>
  <c r="O55" i="12"/>
  <c r="Q55" i="12"/>
  <c r="U55" i="12"/>
  <c r="G56" i="12"/>
  <c r="M56" i="12" s="1"/>
  <c r="I56" i="12"/>
  <c r="K56" i="12"/>
  <c r="O56" i="12"/>
  <c r="Q56" i="12"/>
  <c r="U56" i="12"/>
  <c r="G58" i="12"/>
  <c r="M58" i="12" s="1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I61" i="12"/>
  <c r="K61" i="12"/>
  <c r="O61" i="12"/>
  <c r="Q61" i="12"/>
  <c r="U61" i="12"/>
  <c r="G62" i="12"/>
  <c r="I62" i="12"/>
  <c r="K62" i="12"/>
  <c r="M62" i="12"/>
  <c r="O62" i="12"/>
  <c r="Q62" i="12"/>
  <c r="U62" i="12"/>
  <c r="G63" i="12"/>
  <c r="M63" i="12" s="1"/>
  <c r="I63" i="12"/>
  <c r="K63" i="12"/>
  <c r="O63" i="12"/>
  <c r="Q63" i="12"/>
  <c r="U63" i="12"/>
  <c r="G64" i="12"/>
  <c r="I64" i="12"/>
  <c r="K64" i="12"/>
  <c r="M64" i="12"/>
  <c r="O64" i="12"/>
  <c r="Q64" i="12"/>
  <c r="U64" i="12"/>
  <c r="G65" i="12"/>
  <c r="M65" i="12" s="1"/>
  <c r="I65" i="12"/>
  <c r="K65" i="12"/>
  <c r="O65" i="12"/>
  <c r="Q65" i="12"/>
  <c r="U65" i="12"/>
  <c r="G67" i="12"/>
  <c r="I67" i="12"/>
  <c r="K67" i="12"/>
  <c r="K66" i="12" s="1"/>
  <c r="O67" i="12"/>
  <c r="O66" i="12" s="1"/>
  <c r="Q67" i="12"/>
  <c r="U67" i="12"/>
  <c r="G68" i="12"/>
  <c r="M68" i="12" s="1"/>
  <c r="I68" i="12"/>
  <c r="I66" i="12" s="1"/>
  <c r="K68" i="12"/>
  <c r="O68" i="12"/>
  <c r="Q68" i="12"/>
  <c r="Q66" i="12" s="1"/>
  <c r="U68" i="12"/>
  <c r="G70" i="12"/>
  <c r="G69" i="12" s="1"/>
  <c r="I61" i="1" s="1"/>
  <c r="I70" i="12"/>
  <c r="K70" i="12"/>
  <c r="O70" i="12"/>
  <c r="O69" i="12" s="1"/>
  <c r="Q70" i="12"/>
  <c r="U70" i="12"/>
  <c r="G71" i="12"/>
  <c r="M71" i="12" s="1"/>
  <c r="I71" i="12"/>
  <c r="K71" i="12"/>
  <c r="K69" i="12" s="1"/>
  <c r="O71" i="12"/>
  <c r="Q71" i="12"/>
  <c r="U71" i="12"/>
  <c r="U69" i="12" s="1"/>
  <c r="G73" i="12"/>
  <c r="M73" i="12" s="1"/>
  <c r="I73" i="12"/>
  <c r="K73" i="12"/>
  <c r="O73" i="12"/>
  <c r="Q73" i="12"/>
  <c r="U73" i="12"/>
  <c r="G74" i="12"/>
  <c r="M74" i="12" s="1"/>
  <c r="I74" i="12"/>
  <c r="K74" i="12"/>
  <c r="O74" i="12"/>
  <c r="Q74" i="12"/>
  <c r="U74" i="12"/>
  <c r="G75" i="12"/>
  <c r="M75" i="12" s="1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8" i="12"/>
  <c r="I78" i="12"/>
  <c r="K78" i="12"/>
  <c r="M78" i="12"/>
  <c r="O78" i="12"/>
  <c r="Q78" i="12"/>
  <c r="U78" i="12"/>
  <c r="G79" i="12"/>
  <c r="M79" i="12" s="1"/>
  <c r="I79" i="12"/>
  <c r="K79" i="12"/>
  <c r="O79" i="12"/>
  <c r="Q79" i="12"/>
  <c r="U79" i="12"/>
  <c r="G80" i="12"/>
  <c r="I80" i="12"/>
  <c r="K80" i="12"/>
  <c r="M80" i="12"/>
  <c r="O80" i="12"/>
  <c r="Q80" i="12"/>
  <c r="U80" i="12"/>
  <c r="G81" i="12"/>
  <c r="M81" i="12" s="1"/>
  <c r="I81" i="12"/>
  <c r="K81" i="12"/>
  <c r="O81" i="12"/>
  <c r="Q81" i="12"/>
  <c r="U81" i="12"/>
  <c r="G82" i="12"/>
  <c r="M82" i="12" s="1"/>
  <c r="I82" i="12"/>
  <c r="K82" i="12"/>
  <c r="O82" i="12"/>
  <c r="Q82" i="12"/>
  <c r="U82" i="12"/>
  <c r="G83" i="12"/>
  <c r="M83" i="12" s="1"/>
  <c r="I83" i="12"/>
  <c r="K83" i="12"/>
  <c r="O83" i="12"/>
  <c r="Q83" i="12"/>
  <c r="U83" i="12"/>
  <c r="G84" i="12"/>
  <c r="M84" i="12" s="1"/>
  <c r="I84" i="12"/>
  <c r="K84" i="12"/>
  <c r="O84" i="12"/>
  <c r="Q84" i="12"/>
  <c r="U84" i="12"/>
  <c r="G85" i="12"/>
  <c r="M85" i="12" s="1"/>
  <c r="I85" i="12"/>
  <c r="K85" i="12"/>
  <c r="O85" i="12"/>
  <c r="Q85" i="12"/>
  <c r="U85" i="12"/>
  <c r="G87" i="12"/>
  <c r="I87" i="12"/>
  <c r="K87" i="12"/>
  <c r="O87" i="12"/>
  <c r="Q87" i="12"/>
  <c r="U87" i="12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2" i="12"/>
  <c r="I92" i="12"/>
  <c r="K92" i="12"/>
  <c r="M92" i="12"/>
  <c r="O92" i="12"/>
  <c r="Q92" i="12"/>
  <c r="U92" i="12"/>
  <c r="G93" i="12"/>
  <c r="M93" i="12" s="1"/>
  <c r="I93" i="12"/>
  <c r="K93" i="12"/>
  <c r="O93" i="12"/>
  <c r="Q93" i="12"/>
  <c r="U93" i="12"/>
  <c r="G95" i="12"/>
  <c r="G94" i="12" s="1"/>
  <c r="I64" i="1" s="1"/>
  <c r="I19" i="1" s="1"/>
  <c r="I95" i="12"/>
  <c r="I94" i="12" s="1"/>
  <c r="K95" i="12"/>
  <c r="O95" i="12"/>
  <c r="Q95" i="12"/>
  <c r="Q94" i="12" s="1"/>
  <c r="U95" i="12"/>
  <c r="G96" i="12"/>
  <c r="I96" i="12"/>
  <c r="K96" i="12"/>
  <c r="M96" i="12"/>
  <c r="O96" i="12"/>
  <c r="Q96" i="12"/>
  <c r="U96" i="12"/>
  <c r="G97" i="12"/>
  <c r="M97" i="12" s="1"/>
  <c r="I97" i="12"/>
  <c r="K97" i="12"/>
  <c r="O97" i="12"/>
  <c r="Q97" i="12"/>
  <c r="U97" i="12"/>
  <c r="I20" i="1"/>
  <c r="AZ43" i="1"/>
  <c r="G27" i="1"/>
  <c r="J28" i="1"/>
  <c r="J26" i="1"/>
  <c r="G38" i="1"/>
  <c r="F38" i="1"/>
  <c r="H32" i="1"/>
  <c r="J23" i="1"/>
  <c r="J24" i="1"/>
  <c r="J25" i="1"/>
  <c r="J27" i="1"/>
  <c r="E24" i="1"/>
  <c r="E26" i="1"/>
  <c r="U94" i="12" l="1"/>
  <c r="Q86" i="12"/>
  <c r="I86" i="12"/>
  <c r="G86" i="12"/>
  <c r="I63" i="1" s="1"/>
  <c r="Q69" i="12"/>
  <c r="I69" i="12"/>
  <c r="G66" i="12"/>
  <c r="I60" i="1" s="1"/>
  <c r="M48" i="12"/>
  <c r="Q36" i="12"/>
  <c r="I36" i="12"/>
  <c r="O36" i="12"/>
  <c r="U33" i="12"/>
  <c r="G29" i="12"/>
  <c r="I54" i="1" s="1"/>
  <c r="U25" i="12"/>
  <c r="O22" i="12"/>
  <c r="G13" i="12"/>
  <c r="I51" i="1" s="1"/>
  <c r="O86" i="12"/>
  <c r="Q72" i="12"/>
  <c r="I72" i="12"/>
  <c r="O72" i="12"/>
  <c r="K57" i="12"/>
  <c r="Q57" i="12"/>
  <c r="I57" i="12"/>
  <c r="O51" i="12"/>
  <c r="K36" i="12"/>
  <c r="O13" i="12"/>
  <c r="G11" i="12"/>
  <c r="I50" i="1" s="1"/>
  <c r="I8" i="12"/>
  <c r="O94" i="12"/>
  <c r="K86" i="12"/>
  <c r="K72" i="12"/>
  <c r="M70" i="12"/>
  <c r="G57" i="12"/>
  <c r="I59" i="1" s="1"/>
  <c r="U57" i="12"/>
  <c r="U51" i="12"/>
  <c r="Q51" i="12"/>
  <c r="I51" i="12"/>
  <c r="U36" i="12"/>
  <c r="G33" i="12"/>
  <c r="I55" i="1" s="1"/>
  <c r="G25" i="12"/>
  <c r="I53" i="1" s="1"/>
  <c r="I17" i="1" s="1"/>
  <c r="U22" i="12"/>
  <c r="K13" i="12"/>
  <c r="Q13" i="12"/>
  <c r="I13" i="12"/>
  <c r="Q8" i="12"/>
  <c r="M8" i="12"/>
  <c r="K94" i="12"/>
  <c r="U86" i="12"/>
  <c r="U72" i="12"/>
  <c r="U66" i="12"/>
  <c r="O57" i="12"/>
  <c r="U48" i="12"/>
  <c r="K33" i="12"/>
  <c r="Q33" i="12"/>
  <c r="I33" i="12"/>
  <c r="K25" i="12"/>
  <c r="Q25" i="12"/>
  <c r="I25" i="12"/>
  <c r="G22" i="12"/>
  <c r="I52" i="1" s="1"/>
  <c r="U13" i="12"/>
  <c r="AD99" i="12"/>
  <c r="G39" i="1" s="1"/>
  <c r="H39" i="1" s="1"/>
  <c r="H40" i="1" s="1"/>
  <c r="G23" i="1"/>
  <c r="M69" i="12"/>
  <c r="M33" i="12"/>
  <c r="M25" i="12"/>
  <c r="M72" i="12"/>
  <c r="M51" i="12"/>
  <c r="M36" i="12"/>
  <c r="M29" i="12"/>
  <c r="M95" i="12"/>
  <c r="M94" i="12" s="1"/>
  <c r="M87" i="12"/>
  <c r="M86" i="12" s="1"/>
  <c r="G72" i="12"/>
  <c r="I62" i="1" s="1"/>
  <c r="I18" i="1" s="1"/>
  <c r="M67" i="12"/>
  <c r="M66" i="12" s="1"/>
  <c r="G48" i="12"/>
  <c r="I57" i="1" s="1"/>
  <c r="G36" i="12"/>
  <c r="I56" i="1" s="1"/>
  <c r="M23" i="12"/>
  <c r="M22" i="12" s="1"/>
  <c r="M15" i="12"/>
  <c r="M13" i="12" s="1"/>
  <c r="G8" i="12"/>
  <c r="G51" i="12"/>
  <c r="I58" i="1" s="1"/>
  <c r="M61" i="12"/>
  <c r="M57" i="12" s="1"/>
  <c r="G99" i="12" l="1"/>
  <c r="I49" i="1"/>
  <c r="I39" i="1"/>
  <c r="I40" i="1" s="1"/>
  <c r="J39" i="1" s="1"/>
  <c r="J40" i="1" s="1"/>
  <c r="G40" i="1"/>
  <c r="G24" i="1"/>
  <c r="I65" i="1" l="1"/>
  <c r="I16" i="1"/>
  <c r="I21" i="1" s="1"/>
  <c r="G25" i="1"/>
  <c r="G26" i="1" s="1"/>
  <c r="G28" i="1"/>
  <c r="G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<sst xmlns="http://schemas.openxmlformats.org/spreadsheetml/2006/main" count="536" uniqueCount="287">
  <si>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</si>
  <si>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</si>
  <si>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</si>
  <si>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</si>
  <si>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</si>
  <si>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</si>
  <si>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</si>
  <si>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</si>
  <si>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</si>
  <si>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</si>
  <si>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</si>
  <si>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</si>
  <si>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</si>
  <si>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</si>
  <si>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</si>
  <si>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</si>
  <si>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</si>
  <si>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</si>
  <si>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</si>
  <si>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</si>
  <si>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</si>
  <si>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</si>
  <si>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</si>
  <si>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</si>
  <si>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</si>
  <si>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</si>
  <si>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</si>
  <si>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</si>
  <si>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</si>
  <si>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</si>
  <si>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</si>
  <si>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</si>
  <si>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</si>
  <si>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</si>
  <si>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</si>
  <si>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</si>
  <si>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</si>
  <si>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</si>
  <si>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</si>
  <si>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</si>
  <si>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</si>
  <si>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</si>
  <si>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</si>
  <si>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Jičín </t>
  </si>
  <si>
    <t>Rozpočet:</t>
  </si>
  <si>
    <t>Misto</t>
  </si>
  <si>
    <t xml:space="preserve">Oprava WC muži 1.NP MÚ Jičín </t>
  </si>
  <si>
    <t>Město Jičín</t>
  </si>
  <si>
    <t>Žižkovo náměstí 18</t>
  </si>
  <si>
    <t>Jičín-Valdické Předměstí</t>
  </si>
  <si>
    <t>50601</t>
  </si>
  <si>
    <t>00271632</t>
  </si>
  <si>
    <t>CZ00271632</t>
  </si>
  <si>
    <t>NADOZ, s.r.o.</t>
  </si>
  <si>
    <t>24</t>
  </si>
  <si>
    <t>Nová Paka-Kumburský Újezd</t>
  </si>
  <si>
    <t>50901</t>
  </si>
  <si>
    <t>49283171</t>
  </si>
  <si>
    <t>CZ49283171</t>
  </si>
  <si>
    <t>Rozpočet</t>
  </si>
  <si>
    <t>Celkem za stavbu</t>
  </si>
  <si>
    <t>CZK</t>
  </si>
  <si>
    <t xml:space="preserve">Popis rozpočtu:  - </t>
  </si>
  <si>
    <t>- cena bude vyúčtovaná dle skutečně provedených prací a dodaného materiálu</t>
  </si>
  <si>
    <t>Rekapitulace dílů</t>
  </si>
  <si>
    <t>Typ dílu</t>
  </si>
  <si>
    <t>60</t>
  </si>
  <si>
    <t>Úpravy povrchů, omítky</t>
  </si>
  <si>
    <t>61</t>
  </si>
  <si>
    <t>Upravy povrchů vnitřní</t>
  </si>
  <si>
    <t>96</t>
  </si>
  <si>
    <t>Bourání konstrukcí</t>
  </si>
  <si>
    <t>97</t>
  </si>
  <si>
    <t>Prorážení otvorů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</si>
  <si>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</si>
  <si>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</si>
  <si>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</si>
  <si>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</si>
  <si>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</si>
  <si>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</si>
  <si>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</si>
  <si>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</si>
  <si>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</si>
  <si>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</si>
  <si>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</si>
  <si>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</si>
  <si>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</si>
  <si>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</si>
  <si>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</si>
  <si>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</si>
  <si>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</si>
  <si>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</si>
  <si>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</si>
  <si>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</si>
  <si>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</si>
  <si>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sutí a vybouraných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</si>
  <si>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</si>
  <si>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</si>
  <si>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</si>
  <si>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</si>
  <si>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</si>
  <si>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</si>
  <si>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</si>
  <si>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</si>
  <si>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</si>
  <si>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</si>
  <si>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</si>
  <si>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</si>
  <si>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</si>
  <si>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</si>
  <si>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</si>
  <si>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</si>
  <si>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</si>
  <si>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</si>
  <si>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</si>
  <si>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</si>
  <si>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</si>
  <si>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</si>
  <si>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</si>
  <si>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</si>
  <si>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</si>
  <si>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</si>
  <si>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</si>
  <si>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</si>
  <si>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</si>
  <si>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602011102R00</t>
  </si>
  <si>
    <t>Postřik cementový Cemix 052, ručně</t>
  </si>
  <si>
    <t>m2</t>
  </si>
  <si>
    <t>POL1_0</t>
  </si>
  <si>
    <t>602011112RT3</t>
  </si>
  <si>
    <t>Omítka jádrová Cemix 082, ručně, tloušťka vrstvy 15 mm</t>
  </si>
  <si>
    <t>612100020RAA</t>
  </si>
  <si>
    <t>Začištění omítek kolem oken a dveří, podlah a obkladů</t>
  </si>
  <si>
    <t>m</t>
  </si>
  <si>
    <t>POL2_0</t>
  </si>
  <si>
    <t>968061125R00</t>
  </si>
  <si>
    <t>Vyvěšení dřevěných dveřních křídel pl. do 2 m2</t>
  </si>
  <si>
    <t>kus</t>
  </si>
  <si>
    <t>725110811R00</t>
  </si>
  <si>
    <t>Demontáž klozetů splachovacích</t>
  </si>
  <si>
    <t>soubor</t>
  </si>
  <si>
    <t>725122813R00</t>
  </si>
  <si>
    <t xml:space="preserve">Demontáž pisoárů </t>
  </si>
  <si>
    <t>725290020RA0</t>
  </si>
  <si>
    <t>Demontáž umyvadla včetně baterie a konzol</t>
  </si>
  <si>
    <t>781900010RA0</t>
  </si>
  <si>
    <t>Odsekání obkladů vnitřních</t>
  </si>
  <si>
    <t>965100032RA0</t>
  </si>
  <si>
    <t>Bourání dlažeb keramických</t>
  </si>
  <si>
    <t>965042141RT2</t>
  </si>
  <si>
    <t>Bourání mazanin betonových tl. 10 cm, nad 4 m2, ručně tl. mazaniny 8 - 10 cm</t>
  </si>
  <si>
    <t>m3</t>
  </si>
  <si>
    <t>962100013RA0</t>
  </si>
  <si>
    <t>Bourání nadzákladového zdiva z cihel plných</t>
  </si>
  <si>
    <t>970231100R00</t>
  </si>
  <si>
    <t>Řezání cihelného zdiva hl. řezu 100 mm</t>
  </si>
  <si>
    <t>974100020RA0</t>
  </si>
  <si>
    <t>Vysekání rýh ve zdivu z cihel, 10 x 10 cm</t>
  </si>
  <si>
    <t>711210020RA0</t>
  </si>
  <si>
    <t>Stěrka hydroizolační těsnicí hmotou</t>
  </si>
  <si>
    <t>711212601R00</t>
  </si>
  <si>
    <t>Těsnicí pás do spoje podlaha - stěna</t>
  </si>
  <si>
    <t>711212602R00</t>
  </si>
  <si>
    <t>Těsnicí roh vnější, vnitřní do spoje podlaha-stěna</t>
  </si>
  <si>
    <t>721200002RA0</t>
  </si>
  <si>
    <t>Kanalizace vnitřní odpadní PP, D 110 x 2,7 mm</t>
  </si>
  <si>
    <t>721200001RA0</t>
  </si>
  <si>
    <t>Kanalizace vnitřní připojovací, PP, D 50x1,8 mm</t>
  </si>
  <si>
    <t>4</t>
  </si>
  <si>
    <t xml:space="preserve">Provedení podlahové vpusti </t>
  </si>
  <si>
    <t>722172312R00</t>
  </si>
  <si>
    <t>Potrubí z PPR, studená, D 25x3,5 mm, vč.zed.výpom.</t>
  </si>
  <si>
    <t>722172332R00</t>
  </si>
  <si>
    <t>Potrubí z PPR, teplá, D 25x4,2 mm, vč. zed. výpom.</t>
  </si>
  <si>
    <t>725121627R00</t>
  </si>
  <si>
    <t>Pisoár</t>
  </si>
  <si>
    <t>8</t>
  </si>
  <si>
    <t>Umyvadlo</t>
  </si>
  <si>
    <t>9</t>
  </si>
  <si>
    <t>Baterie stojánková</t>
  </si>
  <si>
    <t>10</t>
  </si>
  <si>
    <t xml:space="preserve">Závěsné  WC </t>
  </si>
  <si>
    <t>11</t>
  </si>
  <si>
    <t>Sušička rukou , původní</t>
  </si>
  <si>
    <t>-</t>
  </si>
  <si>
    <t>12</t>
  </si>
  <si>
    <t xml:space="preserve">Zásobník toaletníno papíru NEREZ matný </t>
  </si>
  <si>
    <t>13</t>
  </si>
  <si>
    <t xml:space="preserve">Zásobník na toaletní papír NEREZ matný </t>
  </si>
  <si>
    <t>15</t>
  </si>
  <si>
    <t xml:space="preserve">Zásobník na papírový ručník 34x11x26,5, NEREZ matný </t>
  </si>
  <si>
    <t>16</t>
  </si>
  <si>
    <t xml:space="preserve">Koš NEREZ matný pr.250 x 400mm </t>
  </si>
  <si>
    <t>14</t>
  </si>
  <si>
    <t xml:space="preserve">Držák kartáče chrom </t>
  </si>
  <si>
    <t>17</t>
  </si>
  <si>
    <t xml:space="preserve">Montáž zařízovacích rozvodů a zařiz. předmětů </t>
  </si>
  <si>
    <t>611601211R</t>
  </si>
  <si>
    <t>Dveře vnitřní plné 1kř. 60x197 cm, lakované</t>
  </si>
  <si>
    <t>POL3_0</t>
  </si>
  <si>
    <t>611601213R</t>
  </si>
  <si>
    <t>Dveře vnitřní plné 1kř. 80x197 cm, lakované</t>
  </si>
  <si>
    <t>771101121R00</t>
  </si>
  <si>
    <t>Provedení penetrace podkladu pod dlažby</t>
  </si>
  <si>
    <t>771101116R00</t>
  </si>
  <si>
    <t>Vyrovnání podkladů samonivel. hmotou tl. do 30 mm</t>
  </si>
  <si>
    <t>771101210R00</t>
  </si>
  <si>
    <t>Penetrace podkladu pod dlažby</t>
  </si>
  <si>
    <t>771212113R00</t>
  </si>
  <si>
    <t>Kladení dlažby keramické do TM, vel. do 400x400 mm</t>
  </si>
  <si>
    <t>7</t>
  </si>
  <si>
    <t xml:space="preserve">Dlažba dle výběru investora </t>
  </si>
  <si>
    <t>781101210RT4</t>
  </si>
  <si>
    <t>Penetrace podkladu pod obklady, penetrační nátěr weberpodklad A</t>
  </si>
  <si>
    <t>781111115R00</t>
  </si>
  <si>
    <t>Otvor v obkladačce diamant.korunkou prům.do 30 mm</t>
  </si>
  <si>
    <t>781111152R00</t>
  </si>
  <si>
    <t>Příplatek za sestavení dekoru - bombato</t>
  </si>
  <si>
    <t>781210131R00</t>
  </si>
  <si>
    <t>Obkládání stěn obkl. pórovin. do tmele do 300x300</t>
  </si>
  <si>
    <t>781320121R00</t>
  </si>
  <si>
    <t>Obkládání parapetů do tmele šířky do 300 mm</t>
  </si>
  <si>
    <t>2</t>
  </si>
  <si>
    <t xml:space="preserve">Obklad dle výběru investora </t>
  </si>
  <si>
    <t>3</t>
  </si>
  <si>
    <t>Bombato dle výběru investora , dl.200mm</t>
  </si>
  <si>
    <t>783120014RA0</t>
  </si>
  <si>
    <t>Nátěr OK  syntetický</t>
  </si>
  <si>
    <t>783120012RAA</t>
  </si>
  <si>
    <t>Nátěr OK středních "B" syntetický, základní</t>
  </si>
  <si>
    <t>784161101R00</t>
  </si>
  <si>
    <t>Penetrace podkladu nátěrem HET, A - Grund 1x</t>
  </si>
  <si>
    <t>784165512R00</t>
  </si>
  <si>
    <t>Malba HET Klasik, bílá, bez penetrace, 2 x</t>
  </si>
  <si>
    <t>19</t>
  </si>
  <si>
    <t>kabel CYKY 3x1,5</t>
  </si>
  <si>
    <t>18</t>
  </si>
  <si>
    <t>kabel CYKY 3x2,5</t>
  </si>
  <si>
    <t>20</t>
  </si>
  <si>
    <t>led svítidlo 15w</t>
  </si>
  <si>
    <t>21</t>
  </si>
  <si>
    <t>led svítidlo 10w</t>
  </si>
  <si>
    <t>22</t>
  </si>
  <si>
    <t>pohyb.čidlo PIR</t>
  </si>
  <si>
    <t>23</t>
  </si>
  <si>
    <t>jistič chránič 16B/0,003mA</t>
  </si>
  <si>
    <t>jistič chránič 10B/0,003mA</t>
  </si>
  <si>
    <t>25</t>
  </si>
  <si>
    <t>sekání drážkování</t>
  </si>
  <si>
    <t>26</t>
  </si>
  <si>
    <t>krabice ABOX 100X100</t>
  </si>
  <si>
    <t>27</t>
  </si>
  <si>
    <t>zapojení ovládání pisoáru</t>
  </si>
  <si>
    <t>28</t>
  </si>
  <si>
    <t>pomocný materiál</t>
  </si>
  <si>
    <t>set</t>
  </si>
  <si>
    <t>29</t>
  </si>
  <si>
    <t>Doprava</t>
  </si>
  <si>
    <t>km</t>
  </si>
  <si>
    <t>30</t>
  </si>
  <si>
    <t>revize</t>
  </si>
  <si>
    <t>hod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</si>
  <si>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</si>
  <si>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</si>
  <si>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</si>
  <si>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</si>
  <si>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</si>
  <si>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979011211R00</t>
  </si>
  <si>
    <t>Svislá doprava suti a vybour. hmot za 2.NP nošením</t>
  </si>
  <si>
    <t>979094211R00</t>
  </si>
  <si>
    <t>Nakládání nebo překládání vybourané suti</t>
  </si>
  <si>
    <t>979083117R00</t>
  </si>
  <si>
    <t xml:space="preserve">Vodorovné přemístění suti na skládku do 6000 m, skládka investora </t>
  </si>
  <si>
    <t>979093111R00</t>
  </si>
  <si>
    <t>Uložení suti na skládku bez zhutnění</t>
  </si>
  <si>
    <t>1</t>
  </si>
  <si>
    <t xml:space="preserve">Poplatek za skládku , skládka investora </t>
  </si>
  <si>
    <t>5</t>
  </si>
  <si>
    <t xml:space="preserve">Kompetační činnost </t>
  </si>
  <si>
    <t>6</t>
  </si>
  <si>
    <t xml:space="preserve">Mimostaveništní doprava </t>
  </si>
  <si>
    <t>31</t>
  </si>
  <si>
    <t xml:space="preserve">Protiprachová opatření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</si>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</sst>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68"/>
  <sheetViews>
    <sheetView showGridLines="0" topLeftCell="B22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233" t="s">
        <v>42</v>
      </c>
      <c r="C1" s="234"/>
      <c r="D1" s="234"/>
      <c r="E1" s="234"/>
      <c r="F1" s="234"/>
      <c r="G1" s="234"/>
      <c r="H1" s="234"/>
      <c r="I1" s="234"/>
      <c r="J1" s="235"/>
    </row>
    <row r="2" spans="1:15" ht="23.25" customHeight="1" x14ac:dyDescent="0.2">
      <c r="A2" s="4"/>
      <c r="B2" s="81" t="s">
        <v>40</v>
      </c>
      <c r="C2" s="82"/>
      <c r="D2" s="218" t="s">
        <v>46</v>
      </c>
      <c r="E2" s="219"/>
      <c r="F2" s="219"/>
      <c r="G2" s="219"/>
      <c r="H2" s="219"/>
      <c r="I2" s="219"/>
      <c r="J2" s="220"/>
      <c r="O2" s="2"/>
    </row>
    <row r="3" spans="1:15" ht="23.25" customHeight="1" x14ac:dyDescent="0.2">
      <c r="A3" s="4"/>
      <c r="B3" s="83" t="s">
        <v>45</v>
      </c>
      <c r="C3" s="84"/>
      <c r="D3" s="246" t="s">
        <v>43</v>
      </c>
      <c r="E3" s="247"/>
      <c r="F3" s="247"/>
      <c r="G3" s="247"/>
      <c r="H3" s="247"/>
      <c r="I3" s="247"/>
      <c r="J3" s="248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51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52</v>
      </c>
      <c r="J6" s="11"/>
    </row>
    <row r="7" spans="1:15" ht="15.75" customHeight="1" x14ac:dyDescent="0.2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5" t="s">
        <v>53</v>
      </c>
      <c r="E11" s="225"/>
      <c r="F11" s="225"/>
      <c r="G11" s="225"/>
      <c r="H11" s="28" t="s">
        <v>33</v>
      </c>
      <c r="I11" s="94" t="s">
        <v>57</v>
      </c>
      <c r="J11" s="11"/>
    </row>
    <row r="12" spans="1:15" ht="15.75" customHeight="1" x14ac:dyDescent="0.2">
      <c r="A12" s="4"/>
      <c r="B12" s="41"/>
      <c r="C12" s="26"/>
      <c r="D12" s="244" t="s">
        <v>54</v>
      </c>
      <c r="E12" s="244"/>
      <c r="F12" s="244"/>
      <c r="G12" s="244"/>
      <c r="H12" s="28" t="s">
        <v>34</v>
      </c>
      <c r="I12" s="94" t="s">
        <v>58</v>
      </c>
      <c r="J12" s="11"/>
    </row>
    <row r="13" spans="1:15" ht="15.75" customHeight="1" x14ac:dyDescent="0.2">
      <c r="A13" s="4"/>
      <c r="B13" s="42"/>
      <c r="C13" s="93" t="s">
        <v>56</v>
      </c>
      <c r="D13" s="245" t="s">
        <v>55</v>
      </c>
      <c r="E13" s="245"/>
      <c r="F13" s="245"/>
      <c r="G13" s="245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4"/>
      <c r="F15" s="224"/>
      <c r="G15" s="242"/>
      <c r="H15" s="242"/>
      <c r="I15" s="242" t="s">
        <v>28</v>
      </c>
      <c r="J15" s="243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21"/>
      <c r="F16" s="222"/>
      <c r="G16" s="221"/>
      <c r="H16" s="222"/>
      <c r="I16" s="221">
        <f>SUMIF(F49:F64,A16,I49:I64)+SUMIF(F49:F64,"PSU",I49:I64)</f>
        <v>0</v>
      </c>
      <c r="J16" s="223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21"/>
      <c r="F17" s="222"/>
      <c r="G17" s="221"/>
      <c r="H17" s="222"/>
      <c r="I17" s="221">
        <f>SUMIF(F49:F64,A17,I49:I64)</f>
        <v>0</v>
      </c>
      <c r="J17" s="223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21"/>
      <c r="F18" s="222"/>
      <c r="G18" s="221"/>
      <c r="H18" s="222"/>
      <c r="I18" s="221">
        <f>SUMIF(F49:F64,A18,I49:I64)</f>
        <v>0</v>
      </c>
      <c r="J18" s="223"/>
    </row>
    <row r="19" spans="1:10" ht="23.25" customHeight="1" x14ac:dyDescent="0.2">
      <c r="A19" s="142" t="s">
        <v>96</v>
      </c>
      <c r="B19" s="143" t="s">
        <v>26</v>
      </c>
      <c r="C19" s="58"/>
      <c r="D19" s="59"/>
      <c r="E19" s="221"/>
      <c r="F19" s="222"/>
      <c r="G19" s="221"/>
      <c r="H19" s="222"/>
      <c r="I19" s="221">
        <f>SUMIF(F49:F64,A19,I49:I64)</f>
        <v>0</v>
      </c>
      <c r="J19" s="223"/>
    </row>
    <row r="20" spans="1:10" ht="23.25" customHeight="1" x14ac:dyDescent="0.2">
      <c r="A20" s="142" t="s">
        <v>97</v>
      </c>
      <c r="B20" s="143" t="s">
        <v>27</v>
      </c>
      <c r="C20" s="58"/>
      <c r="D20" s="59"/>
      <c r="E20" s="221"/>
      <c r="F20" s="222"/>
      <c r="G20" s="221"/>
      <c r="H20" s="222"/>
      <c r="I20" s="221">
        <f>SUMIF(F49:F64,A20,I49:I64)</f>
        <v>0</v>
      </c>
      <c r="J20" s="223"/>
    </row>
    <row r="21" spans="1:10" ht="23.25" customHeight="1" x14ac:dyDescent="0.2">
      <c r="A21" s="4"/>
      <c r="B21" s="74" t="s">
        <v>28</v>
      </c>
      <c r="C21" s="75"/>
      <c r="D21" s="76"/>
      <c r="E21" s="231"/>
      <c r="F21" s="240"/>
      <c r="G21" s="231"/>
      <c r="H21" s="240"/>
      <c r="I21" s="231">
        <f>SUM(I16:J20)</f>
        <v>0</v>
      </c>
      <c r="J21" s="232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9">
        <f>ZakladDPHSniVypocet</f>
        <v>0</v>
      </c>
      <c r="H23" s="230"/>
      <c r="I23" s="230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7">
        <f>ZakladDPHSni*SazbaDPH1/100</f>
        <v>0</v>
      </c>
      <c r="H24" s="228"/>
      <c r="I24" s="22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9">
        <f>ZakladDPHZaklVypocet</f>
        <v>0</v>
      </c>
      <c r="H25" s="230"/>
      <c r="I25" s="230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6">
        <f>ZakladDPHZakl*SazbaDPH2/100</f>
        <v>0</v>
      </c>
      <c r="H26" s="237"/>
      <c r="I26" s="237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8">
        <f>0</f>
        <v>0</v>
      </c>
      <c r="H27" s="238"/>
      <c r="I27" s="238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1">
        <f>ZakladDPHSniVypocet+ZakladDPHZaklVypocet</f>
        <v>0</v>
      </c>
      <c r="H28" s="241"/>
      <c r="I28" s="241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9">
        <f>ZakladDPHSni+DPHSni+ZakladDPHZakl+DPHZakl+Zaokrouhleni</f>
        <v>0</v>
      </c>
      <c r="H29" s="239"/>
      <c r="I29" s="239"/>
      <c r="J29" s="119" t="s">
        <v>61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43721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26" t="s">
        <v>2</v>
      </c>
      <c r="E35" s="226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52" ht="25.5" hidden="1" customHeight="1" x14ac:dyDescent="0.2">
      <c r="A39" s="97">
        <v>1</v>
      </c>
      <c r="B39" s="103" t="s">
        <v>59</v>
      </c>
      <c r="C39" s="208" t="s">
        <v>46</v>
      </c>
      <c r="D39" s="209"/>
      <c r="E39" s="209"/>
      <c r="F39" s="108">
        <f>'Rozpočet Pol'!AC99</f>
        <v>0</v>
      </c>
      <c r="G39" s="109">
        <f>'Rozpočet Pol'!AD99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52" ht="25.5" hidden="1" customHeight="1" x14ac:dyDescent="0.2">
      <c r="A40" s="97"/>
      <c r="B40" s="210" t="s">
        <v>60</v>
      </c>
      <c r="C40" s="211"/>
      <c r="D40" s="211"/>
      <c r="E40" s="212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spans="1:52" x14ac:dyDescent="0.2">
      <c r="B42" t="s">
        <v>62</v>
      </c>
    </row>
    <row r="43" spans="1:52" x14ac:dyDescent="0.2">
      <c r="B43" s="213" t="s">
        <v>63</v>
      </c>
      <c r="C43" s="213"/>
      <c r="D43" s="213"/>
      <c r="E43" s="213"/>
      <c r="F43" s="213"/>
      <c r="G43" s="213"/>
      <c r="H43" s="213"/>
      <c r="I43" s="213"/>
      <c r="J43" s="213"/>
      <c r="AZ43" s="120" t="str">
        <f>B43</f>
        <v>- cena bude vyúčtovaná dle skutečně provedených prací a dodaného materiálu</v>
      </c>
    </row>
    <row r="46" spans="1:52" ht="15.75" x14ac:dyDescent="0.25">
      <c r="B46" s="121" t="s">
        <v>64</v>
      </c>
    </row>
    <row r="48" spans="1:52" ht="25.5" customHeight="1" x14ac:dyDescent="0.2">
      <c r="A48" s="122"/>
      <c r="B48" s="126" t="s">
        <v>16</v>
      </c>
      <c r="C48" s="126" t="s">
        <v>5</v>
      </c>
      <c r="D48" s="127"/>
      <c r="E48" s="127"/>
      <c r="F48" s="130" t="s">
        <v>65</v>
      </c>
      <c r="G48" s="130"/>
      <c r="H48" s="130"/>
      <c r="I48" s="214" t="s">
        <v>28</v>
      </c>
      <c r="J48" s="214"/>
    </row>
    <row r="49" spans="1:10" ht="25.5" customHeight="1" x14ac:dyDescent="0.2">
      <c r="A49" s="123"/>
      <c r="B49" s="131" t="s">
        <v>66</v>
      </c>
      <c r="C49" s="216" t="s">
        <v>67</v>
      </c>
      <c r="D49" s="217"/>
      <c r="E49" s="217"/>
      <c r="F49" s="133" t="s">
        <v>23</v>
      </c>
      <c r="G49" s="134"/>
      <c r="H49" s="134"/>
      <c r="I49" s="215">
        <f>'Rozpočet Pol'!G8</f>
        <v>0</v>
      </c>
      <c r="J49" s="215"/>
    </row>
    <row r="50" spans="1:10" ht="25.5" customHeight="1" x14ac:dyDescent="0.2">
      <c r="A50" s="123"/>
      <c r="B50" s="125" t="s">
        <v>68</v>
      </c>
      <c r="C50" s="203" t="s">
        <v>69</v>
      </c>
      <c r="D50" s="204"/>
      <c r="E50" s="204"/>
      <c r="F50" s="135" t="s">
        <v>23</v>
      </c>
      <c r="G50" s="136"/>
      <c r="H50" s="136"/>
      <c r="I50" s="202">
        <f>'Rozpočet Pol'!G11</f>
        <v>0</v>
      </c>
      <c r="J50" s="202"/>
    </row>
    <row r="51" spans="1:10" ht="25.5" customHeight="1" x14ac:dyDescent="0.2">
      <c r="A51" s="123"/>
      <c r="B51" s="125" t="s">
        <v>70</v>
      </c>
      <c r="C51" s="203" t="s">
        <v>71</v>
      </c>
      <c r="D51" s="204"/>
      <c r="E51" s="204"/>
      <c r="F51" s="135" t="s">
        <v>23</v>
      </c>
      <c r="G51" s="136"/>
      <c r="H51" s="136"/>
      <c r="I51" s="202">
        <f>'Rozpočet Pol'!G13</f>
        <v>0</v>
      </c>
      <c r="J51" s="202"/>
    </row>
    <row r="52" spans="1:10" ht="25.5" customHeight="1" x14ac:dyDescent="0.2">
      <c r="A52" s="123"/>
      <c r="B52" s="125" t="s">
        <v>72</v>
      </c>
      <c r="C52" s="203" t="s">
        <v>73</v>
      </c>
      <c r="D52" s="204"/>
      <c r="E52" s="204"/>
      <c r="F52" s="135" t="s">
        <v>23</v>
      </c>
      <c r="G52" s="136"/>
      <c r="H52" s="136"/>
      <c r="I52" s="202">
        <f>'Rozpočet Pol'!G22</f>
        <v>0</v>
      </c>
      <c r="J52" s="202"/>
    </row>
    <row r="53" spans="1:10" ht="25.5" customHeight="1" x14ac:dyDescent="0.2">
      <c r="A53" s="123"/>
      <c r="B53" s="125" t="s">
        <v>74</v>
      </c>
      <c r="C53" s="203" t="s">
        <v>75</v>
      </c>
      <c r="D53" s="204"/>
      <c r="E53" s="204"/>
      <c r="F53" s="135" t="s">
        <v>24</v>
      </c>
      <c r="G53" s="136"/>
      <c r="H53" s="136"/>
      <c r="I53" s="202">
        <f>'Rozpočet Pol'!G25</f>
        <v>0</v>
      </c>
      <c r="J53" s="202"/>
    </row>
    <row r="54" spans="1:10" ht="25.5" customHeight="1" x14ac:dyDescent="0.2">
      <c r="A54" s="123"/>
      <c r="B54" s="125" t="s">
        <v>76</v>
      </c>
      <c r="C54" s="203" t="s">
        <v>77</v>
      </c>
      <c r="D54" s="204"/>
      <c r="E54" s="204"/>
      <c r="F54" s="135" t="s">
        <v>24</v>
      </c>
      <c r="G54" s="136"/>
      <c r="H54" s="136"/>
      <c r="I54" s="202">
        <f>'Rozpočet Pol'!G29</f>
        <v>0</v>
      </c>
      <c r="J54" s="202"/>
    </row>
    <row r="55" spans="1:10" ht="25.5" customHeight="1" x14ac:dyDescent="0.2">
      <c r="A55" s="123"/>
      <c r="B55" s="125" t="s">
        <v>78</v>
      </c>
      <c r="C55" s="203" t="s">
        <v>79</v>
      </c>
      <c r="D55" s="204"/>
      <c r="E55" s="204"/>
      <c r="F55" s="135" t="s">
        <v>24</v>
      </c>
      <c r="G55" s="136"/>
      <c r="H55" s="136"/>
      <c r="I55" s="202">
        <f>'Rozpočet Pol'!G33</f>
        <v>0</v>
      </c>
      <c r="J55" s="202"/>
    </row>
    <row r="56" spans="1:10" ht="25.5" customHeight="1" x14ac:dyDescent="0.2">
      <c r="A56" s="123"/>
      <c r="B56" s="125" t="s">
        <v>80</v>
      </c>
      <c r="C56" s="203" t="s">
        <v>81</v>
      </c>
      <c r="D56" s="204"/>
      <c r="E56" s="204"/>
      <c r="F56" s="135" t="s">
        <v>24</v>
      </c>
      <c r="G56" s="136"/>
      <c r="H56" s="136"/>
      <c r="I56" s="202">
        <f>'Rozpočet Pol'!G36</f>
        <v>0</v>
      </c>
      <c r="J56" s="202"/>
    </row>
    <row r="57" spans="1:10" ht="25.5" customHeight="1" x14ac:dyDescent="0.2">
      <c r="A57" s="123"/>
      <c r="B57" s="125" t="s">
        <v>82</v>
      </c>
      <c r="C57" s="203" t="s">
        <v>83</v>
      </c>
      <c r="D57" s="204"/>
      <c r="E57" s="204"/>
      <c r="F57" s="135" t="s">
        <v>24</v>
      </c>
      <c r="G57" s="136"/>
      <c r="H57" s="136"/>
      <c r="I57" s="202">
        <f>'Rozpočet Pol'!G48</f>
        <v>0</v>
      </c>
      <c r="J57" s="202"/>
    </row>
    <row r="58" spans="1:10" ht="25.5" customHeight="1" x14ac:dyDescent="0.2">
      <c r="A58" s="123"/>
      <c r="B58" s="125" t="s">
        <v>84</v>
      </c>
      <c r="C58" s="203" t="s">
        <v>85</v>
      </c>
      <c r="D58" s="204"/>
      <c r="E58" s="204"/>
      <c r="F58" s="135" t="s">
        <v>24</v>
      </c>
      <c r="G58" s="136"/>
      <c r="H58" s="136"/>
      <c r="I58" s="202">
        <f>'Rozpočet Pol'!G51</f>
        <v>0</v>
      </c>
      <c r="J58" s="202"/>
    </row>
    <row r="59" spans="1:10" ht="25.5" customHeight="1" x14ac:dyDescent="0.2">
      <c r="A59" s="123"/>
      <c r="B59" s="125" t="s">
        <v>86</v>
      </c>
      <c r="C59" s="203" t="s">
        <v>87</v>
      </c>
      <c r="D59" s="204"/>
      <c r="E59" s="204"/>
      <c r="F59" s="135" t="s">
        <v>24</v>
      </c>
      <c r="G59" s="136"/>
      <c r="H59" s="136"/>
      <c r="I59" s="202">
        <f>'Rozpočet Pol'!G57</f>
        <v>0</v>
      </c>
      <c r="J59" s="202"/>
    </row>
    <row r="60" spans="1:10" ht="25.5" customHeight="1" x14ac:dyDescent="0.2">
      <c r="A60" s="123"/>
      <c r="B60" s="125" t="s">
        <v>88</v>
      </c>
      <c r="C60" s="203" t="s">
        <v>89</v>
      </c>
      <c r="D60" s="204"/>
      <c r="E60" s="204"/>
      <c r="F60" s="135" t="s">
        <v>24</v>
      </c>
      <c r="G60" s="136"/>
      <c r="H60" s="136"/>
      <c r="I60" s="202">
        <f>'Rozpočet Pol'!G66</f>
        <v>0</v>
      </c>
      <c r="J60" s="202"/>
    </row>
    <row r="61" spans="1:10" ht="25.5" customHeight="1" x14ac:dyDescent="0.2">
      <c r="A61" s="123"/>
      <c r="B61" s="125" t="s">
        <v>90</v>
      </c>
      <c r="C61" s="203" t="s">
        <v>91</v>
      </c>
      <c r="D61" s="204"/>
      <c r="E61" s="204"/>
      <c r="F61" s="135" t="s">
        <v>24</v>
      </c>
      <c r="G61" s="136"/>
      <c r="H61" s="136"/>
      <c r="I61" s="202">
        <f>'Rozpočet Pol'!G69</f>
        <v>0</v>
      </c>
      <c r="J61" s="202"/>
    </row>
    <row r="62" spans="1:10" ht="25.5" customHeight="1" x14ac:dyDescent="0.2">
      <c r="A62" s="123"/>
      <c r="B62" s="125" t="s">
        <v>92</v>
      </c>
      <c r="C62" s="203" t="s">
        <v>93</v>
      </c>
      <c r="D62" s="204"/>
      <c r="E62" s="204"/>
      <c r="F62" s="135" t="s">
        <v>25</v>
      </c>
      <c r="G62" s="136"/>
      <c r="H62" s="136"/>
      <c r="I62" s="202">
        <f>'Rozpočet Pol'!G72</f>
        <v>0</v>
      </c>
      <c r="J62" s="202"/>
    </row>
    <row r="63" spans="1:10" ht="25.5" customHeight="1" x14ac:dyDescent="0.2">
      <c r="A63" s="123"/>
      <c r="B63" s="125" t="s">
        <v>94</v>
      </c>
      <c r="C63" s="203" t="s">
        <v>95</v>
      </c>
      <c r="D63" s="204"/>
      <c r="E63" s="204"/>
      <c r="F63" s="135" t="s">
        <v>23</v>
      </c>
      <c r="G63" s="136"/>
      <c r="H63" s="136"/>
      <c r="I63" s="202">
        <f>'Rozpočet Pol'!G86</f>
        <v>0</v>
      </c>
      <c r="J63" s="202"/>
    </row>
    <row r="64" spans="1:10" ht="25.5" customHeight="1" x14ac:dyDescent="0.2">
      <c r="A64" s="123"/>
      <c r="B64" s="132" t="s">
        <v>96</v>
      </c>
      <c r="C64" s="206" t="s">
        <v>26</v>
      </c>
      <c r="D64" s="207"/>
      <c r="E64" s="207"/>
      <c r="F64" s="137" t="s">
        <v>96</v>
      </c>
      <c r="G64" s="138"/>
      <c r="H64" s="138"/>
      <c r="I64" s="205">
        <f>'Rozpočet Pol'!G94</f>
        <v>0</v>
      </c>
      <c r="J64" s="205"/>
    </row>
    <row r="65" spans="1:10" ht="25.5" customHeight="1" x14ac:dyDescent="0.2">
      <c r="A65" s="124"/>
      <c r="B65" s="128" t="s">
        <v>1</v>
      </c>
      <c r="C65" s="128"/>
      <c r="D65" s="129"/>
      <c r="E65" s="129"/>
      <c r="F65" s="139"/>
      <c r="G65" s="140"/>
      <c r="H65" s="140"/>
      <c r="I65" s="201">
        <f>SUM(I49:I64)</f>
        <v>0</v>
      </c>
      <c r="J65" s="201"/>
    </row>
    <row r="66" spans="1:10" x14ac:dyDescent="0.2">
      <c r="F66" s="141"/>
      <c r="G66" s="96"/>
      <c r="H66" s="141"/>
      <c r="I66" s="96"/>
      <c r="J66" s="96"/>
    </row>
    <row r="67" spans="1:10" x14ac:dyDescent="0.2">
      <c r="F67" s="141"/>
      <c r="G67" s="96"/>
      <c r="H67" s="141"/>
      <c r="I67" s="96"/>
      <c r="J67" s="96"/>
    </row>
    <row r="68" spans="1:10" x14ac:dyDescent="0.2">
      <c r="F68" s="141"/>
      <c r="G68" s="96"/>
      <c r="H68" s="141"/>
      <c r="I68" s="96"/>
      <c r="J68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2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I48:J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5:J65"/>
    <mergeCell ref="I62:J62"/>
    <mergeCell ref="C62:E62"/>
    <mergeCell ref="I63:J63"/>
    <mergeCell ref="C63:E63"/>
    <mergeCell ref="I64:J64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9" t="s">
        <v>6</v>
      </c>
      <c r="B1" s="249"/>
      <c r="C1" s="250"/>
      <c r="D1" s="249"/>
      <c r="E1" s="249"/>
      <c r="F1" s="249"/>
      <c r="G1" s="249"/>
    </row>
    <row r="2" spans="1:7" ht="24.95" customHeight="1" x14ac:dyDescent="0.2">
      <c r="A2" s="79" t="s">
        <v>41</v>
      </c>
      <c r="B2" s="78"/>
      <c r="C2" s="251"/>
      <c r="D2" s="251"/>
      <c r="E2" s="251"/>
      <c r="F2" s="251"/>
      <c r="G2" s="252"/>
    </row>
    <row r="3" spans="1:7" ht="24.95" hidden="1" customHeight="1" x14ac:dyDescent="0.2">
      <c r="A3" s="79" t="s">
        <v>7</v>
      </c>
      <c r="B3" s="78"/>
      <c r="C3" s="251"/>
      <c r="D3" s="251"/>
      <c r="E3" s="251"/>
      <c r="F3" s="251"/>
      <c r="G3" s="252"/>
    </row>
    <row r="4" spans="1:7" ht="24.95" hidden="1" customHeight="1" x14ac:dyDescent="0.2">
      <c r="A4" s="79" t="s">
        <v>8</v>
      </c>
      <c r="B4" s="78"/>
      <c r="C4" s="251"/>
      <c r="D4" s="251"/>
      <c r="E4" s="251"/>
      <c r="F4" s="251"/>
      <c r="G4" s="25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109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3" t="s">
        <v>6</v>
      </c>
      <c r="B1" s="253"/>
      <c r="C1" s="253"/>
      <c r="D1" s="253"/>
      <c r="E1" s="253"/>
      <c r="F1" s="253"/>
      <c r="G1" s="253"/>
      <c r="AE1" t="s">
        <v>99</v>
      </c>
    </row>
    <row r="2" spans="1:60" ht="24.95" customHeight="1" x14ac:dyDescent="0.2">
      <c r="A2" s="146" t="s">
        <v>98</v>
      </c>
      <c r="B2" s="144"/>
      <c r="C2" s="254" t="s">
        <v>46</v>
      </c>
      <c r="D2" s="255"/>
      <c r="E2" s="255"/>
      <c r="F2" s="255"/>
      <c r="G2" s="256"/>
      <c r="AE2" t="s">
        <v>100</v>
      </c>
    </row>
    <row r="3" spans="1:60" ht="24.95" customHeight="1" x14ac:dyDescent="0.2">
      <c r="A3" s="147" t="s">
        <v>7</v>
      </c>
      <c r="B3" s="145"/>
      <c r="C3" s="257" t="s">
        <v>43</v>
      </c>
      <c r="D3" s="258"/>
      <c r="E3" s="258"/>
      <c r="F3" s="258"/>
      <c r="G3" s="259"/>
      <c r="AE3" t="s">
        <v>101</v>
      </c>
    </row>
    <row r="4" spans="1:60" ht="24.95" hidden="1" customHeight="1" x14ac:dyDescent="0.2">
      <c r="A4" s="147" t="s">
        <v>8</v>
      </c>
      <c r="B4" s="145"/>
      <c r="C4" s="257"/>
      <c r="D4" s="258"/>
      <c r="E4" s="258"/>
      <c r="F4" s="258"/>
      <c r="G4" s="259"/>
      <c r="AE4" t="s">
        <v>102</v>
      </c>
    </row>
    <row r="5" spans="1:60" hidden="1" x14ac:dyDescent="0.2">
      <c r="A5" s="148" t="s">
        <v>103</v>
      </c>
      <c r="B5" s="149"/>
      <c r="C5" s="150"/>
      <c r="D5" s="151"/>
      <c r="E5" s="151"/>
      <c r="F5" s="151"/>
      <c r="G5" s="152"/>
      <c r="AE5" t="s">
        <v>104</v>
      </c>
    </row>
    <row r="7" spans="1:60" ht="38.25" x14ac:dyDescent="0.2">
      <c r="A7" s="157" t="s">
        <v>105</v>
      </c>
      <c r="B7" s="158" t="s">
        <v>106</v>
      </c>
      <c r="C7" s="158" t="s">
        <v>107</v>
      </c>
      <c r="D7" s="157" t="s">
        <v>108</v>
      </c>
      <c r="E7" s="157" t="s">
        <v>109</v>
      </c>
      <c r="F7" s="153" t="s">
        <v>110</v>
      </c>
      <c r="G7" s="174" t="s">
        <v>28</v>
      </c>
      <c r="H7" s="175" t="s">
        <v>29</v>
      </c>
      <c r="I7" s="175" t="s">
        <v>111</v>
      </c>
      <c r="J7" s="175" t="s">
        <v>30</v>
      </c>
      <c r="K7" s="175" t="s">
        <v>112</v>
      </c>
      <c r="L7" s="175" t="s">
        <v>113</v>
      </c>
      <c r="M7" s="175" t="s">
        <v>114</v>
      </c>
      <c r="N7" s="175" t="s">
        <v>115</v>
      </c>
      <c r="O7" s="175" t="s">
        <v>116</v>
      </c>
      <c r="P7" s="175" t="s">
        <v>117</v>
      </c>
      <c r="Q7" s="175" t="s">
        <v>118</v>
      </c>
      <c r="R7" s="175" t="s">
        <v>119</v>
      </c>
      <c r="S7" s="175" t="s">
        <v>120</v>
      </c>
      <c r="T7" s="175" t="s">
        <v>121</v>
      </c>
      <c r="U7" s="160" t="s">
        <v>122</v>
      </c>
    </row>
    <row r="8" spans="1:60" x14ac:dyDescent="0.2">
      <c r="A8" s="176" t="s">
        <v>123</v>
      </c>
      <c r="B8" s="177" t="s">
        <v>66</v>
      </c>
      <c r="C8" s="178" t="s">
        <v>67</v>
      </c>
      <c r="D8" s="179"/>
      <c r="E8" s="180"/>
      <c r="F8" s="181"/>
      <c r="G8" s="181">
        <f>SUMIF(AE9:AE10,"&lt;&gt;NOR",G9:G10)</f>
        <v>0</v>
      </c>
      <c r="H8" s="181"/>
      <c r="I8" s="181">
        <f>SUM(I9:I10)</f>
        <v>0</v>
      </c>
      <c r="J8" s="181"/>
      <c r="K8" s="181">
        <f>SUM(K9:K10)</f>
        <v>0</v>
      </c>
      <c r="L8" s="181"/>
      <c r="M8" s="181">
        <f>SUM(M9:M10)</f>
        <v>0</v>
      </c>
      <c r="N8" s="159"/>
      <c r="O8" s="159">
        <f>SUM(O9:O10)</f>
        <v>1.3357899999999998</v>
      </c>
      <c r="P8" s="159"/>
      <c r="Q8" s="159">
        <f>SUM(Q9:Q10)</f>
        <v>0</v>
      </c>
      <c r="R8" s="159"/>
      <c r="S8" s="159"/>
      <c r="T8" s="176"/>
      <c r="U8" s="159">
        <f>SUM(U9:U10)</f>
        <v>22.240000000000002</v>
      </c>
      <c r="AE8" t="s">
        <v>124</v>
      </c>
    </row>
    <row r="9" spans="1:60" outlineLevel="1" x14ac:dyDescent="0.2">
      <c r="A9" s="155">
        <v>1</v>
      </c>
      <c r="B9" s="161" t="s">
        <v>125</v>
      </c>
      <c r="C9" s="194" t="s">
        <v>126</v>
      </c>
      <c r="D9" s="163" t="s">
        <v>127</v>
      </c>
      <c r="E9" s="169">
        <v>43.09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64">
        <v>5.0000000000000001E-3</v>
      </c>
      <c r="O9" s="164">
        <f>ROUND(E9*N9,5)</f>
        <v>0.21545</v>
      </c>
      <c r="P9" s="164">
        <v>0</v>
      </c>
      <c r="Q9" s="164">
        <f>ROUND(E9*P9,5)</f>
        <v>0</v>
      </c>
      <c r="R9" s="164"/>
      <c r="S9" s="164"/>
      <c r="T9" s="165">
        <v>9.6000000000000002E-2</v>
      </c>
      <c r="U9" s="164">
        <f>ROUND(E9*T9,2)</f>
        <v>4.1399999999999997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128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22.5" outlineLevel="1" x14ac:dyDescent="0.2">
      <c r="A10" s="155">
        <v>2</v>
      </c>
      <c r="B10" s="161" t="s">
        <v>129</v>
      </c>
      <c r="C10" s="194" t="s">
        <v>130</v>
      </c>
      <c r="D10" s="163" t="s">
        <v>127</v>
      </c>
      <c r="E10" s="169">
        <v>43.09</v>
      </c>
      <c r="F10" s="171"/>
      <c r="G10" s="172">
        <f>ROUND(E10*F10,2)</f>
        <v>0</v>
      </c>
      <c r="H10" s="171"/>
      <c r="I10" s="172">
        <f>ROUND(E10*H10,2)</f>
        <v>0</v>
      </c>
      <c r="J10" s="171"/>
      <c r="K10" s="172">
        <f>ROUND(E10*J10,2)</f>
        <v>0</v>
      </c>
      <c r="L10" s="172">
        <v>21</v>
      </c>
      <c r="M10" s="172">
        <f>G10*(1+L10/100)</f>
        <v>0</v>
      </c>
      <c r="N10" s="164">
        <v>2.5999999999999999E-2</v>
      </c>
      <c r="O10" s="164">
        <f>ROUND(E10*N10,5)</f>
        <v>1.1203399999999999</v>
      </c>
      <c r="P10" s="164">
        <v>0</v>
      </c>
      <c r="Q10" s="164">
        <f>ROUND(E10*P10,5)</f>
        <v>0</v>
      </c>
      <c r="R10" s="164"/>
      <c r="S10" s="164"/>
      <c r="T10" s="165">
        <v>0.42</v>
      </c>
      <c r="U10" s="164">
        <f>ROUND(E10*T10,2)</f>
        <v>18.100000000000001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128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x14ac:dyDescent="0.2">
      <c r="A11" s="156" t="s">
        <v>123</v>
      </c>
      <c r="B11" s="162" t="s">
        <v>68</v>
      </c>
      <c r="C11" s="195" t="s">
        <v>69</v>
      </c>
      <c r="D11" s="166"/>
      <c r="E11" s="170"/>
      <c r="F11" s="173"/>
      <c r="G11" s="173">
        <f>SUMIF(AE12:AE12,"&lt;&gt;NOR",G12:G12)</f>
        <v>0</v>
      </c>
      <c r="H11" s="173"/>
      <c r="I11" s="173">
        <f>SUM(I12:I12)</f>
        <v>0</v>
      </c>
      <c r="J11" s="173"/>
      <c r="K11" s="173">
        <f>SUM(K12:K12)</f>
        <v>0</v>
      </c>
      <c r="L11" s="173"/>
      <c r="M11" s="173">
        <f>SUM(M12:M12)</f>
        <v>0</v>
      </c>
      <c r="N11" s="167"/>
      <c r="O11" s="167">
        <f>SUM(O12:O12)</f>
        <v>4.5999999999999999E-2</v>
      </c>
      <c r="P11" s="167"/>
      <c r="Q11" s="167">
        <f>SUM(Q12:Q12)</f>
        <v>0</v>
      </c>
      <c r="R11" s="167"/>
      <c r="S11" s="167"/>
      <c r="T11" s="168"/>
      <c r="U11" s="167">
        <f>SUM(U12:U12)</f>
        <v>2.37</v>
      </c>
      <c r="AE11" t="s">
        <v>124</v>
      </c>
    </row>
    <row r="12" spans="1:60" ht="22.5" outlineLevel="1" x14ac:dyDescent="0.2">
      <c r="A12" s="155">
        <v>3</v>
      </c>
      <c r="B12" s="161" t="s">
        <v>131</v>
      </c>
      <c r="C12" s="194" t="s">
        <v>132</v>
      </c>
      <c r="D12" s="163" t="s">
        <v>133</v>
      </c>
      <c r="E12" s="169">
        <v>12.4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64">
        <v>3.7100000000000002E-3</v>
      </c>
      <c r="O12" s="164">
        <f>ROUND(E12*N12,5)</f>
        <v>4.5999999999999999E-2</v>
      </c>
      <c r="P12" s="164">
        <v>0</v>
      </c>
      <c r="Q12" s="164">
        <f>ROUND(E12*P12,5)</f>
        <v>0</v>
      </c>
      <c r="R12" s="164"/>
      <c r="S12" s="164"/>
      <c r="T12" s="165">
        <v>0.19136</v>
      </c>
      <c r="U12" s="164">
        <f>ROUND(E12*T12,2)</f>
        <v>2.37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134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x14ac:dyDescent="0.2">
      <c r="A13" s="156" t="s">
        <v>123</v>
      </c>
      <c r="B13" s="162" t="s">
        <v>70</v>
      </c>
      <c r="C13" s="195" t="s">
        <v>71</v>
      </c>
      <c r="D13" s="166"/>
      <c r="E13" s="170"/>
      <c r="F13" s="173"/>
      <c r="G13" s="173">
        <f>SUMIF(AE14:AE21,"&lt;&gt;NOR",G14:G21)</f>
        <v>0</v>
      </c>
      <c r="H13" s="173"/>
      <c r="I13" s="173">
        <f>SUM(I14:I21)</f>
        <v>0</v>
      </c>
      <c r="J13" s="173"/>
      <c r="K13" s="173">
        <f>SUM(K14:K21)</f>
        <v>0</v>
      </c>
      <c r="L13" s="173"/>
      <c r="M13" s="173">
        <f>SUM(M14:M21)</f>
        <v>0</v>
      </c>
      <c r="N13" s="167"/>
      <c r="O13" s="167">
        <f>SUM(O14:O21)</f>
        <v>1.9000000000000001E-4</v>
      </c>
      <c r="P13" s="167"/>
      <c r="Q13" s="167">
        <f>SUM(Q14:Q21)</f>
        <v>5.1562300000000008</v>
      </c>
      <c r="R13" s="167"/>
      <c r="S13" s="167"/>
      <c r="T13" s="168"/>
      <c r="U13" s="167">
        <f>SUM(U14:U21)</f>
        <v>43.660000000000004</v>
      </c>
      <c r="AE13" t="s">
        <v>124</v>
      </c>
    </row>
    <row r="14" spans="1:60" outlineLevel="1" x14ac:dyDescent="0.2">
      <c r="A14" s="155">
        <v>4</v>
      </c>
      <c r="B14" s="161" t="s">
        <v>135</v>
      </c>
      <c r="C14" s="194" t="s">
        <v>136</v>
      </c>
      <c r="D14" s="163" t="s">
        <v>137</v>
      </c>
      <c r="E14" s="169">
        <v>3</v>
      </c>
      <c r="F14" s="171"/>
      <c r="G14" s="172">
        <f t="shared" ref="G14:G21" si="0">ROUND(E14*F14,2)</f>
        <v>0</v>
      </c>
      <c r="H14" s="171"/>
      <c r="I14" s="172">
        <f t="shared" ref="I14:I21" si="1">ROUND(E14*H14,2)</f>
        <v>0</v>
      </c>
      <c r="J14" s="171"/>
      <c r="K14" s="172">
        <f t="shared" ref="K14:K21" si="2">ROUND(E14*J14,2)</f>
        <v>0</v>
      </c>
      <c r="L14" s="172">
        <v>21</v>
      </c>
      <c r="M14" s="172">
        <f t="shared" ref="M14:M21" si="3">G14*(1+L14/100)</f>
        <v>0</v>
      </c>
      <c r="N14" s="164">
        <v>0</v>
      </c>
      <c r="O14" s="164">
        <f t="shared" ref="O14:O21" si="4">ROUND(E14*N14,5)</f>
        <v>0</v>
      </c>
      <c r="P14" s="164">
        <v>0</v>
      </c>
      <c r="Q14" s="164">
        <f t="shared" ref="Q14:Q21" si="5">ROUND(E14*P14,5)</f>
        <v>0</v>
      </c>
      <c r="R14" s="164"/>
      <c r="S14" s="164"/>
      <c r="T14" s="165">
        <v>0.05</v>
      </c>
      <c r="U14" s="164">
        <f t="shared" ref="U14:U21" si="6">ROUND(E14*T14,2)</f>
        <v>0.15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128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>
        <v>5</v>
      </c>
      <c r="B15" s="161" t="s">
        <v>138</v>
      </c>
      <c r="C15" s="194" t="s">
        <v>139</v>
      </c>
      <c r="D15" s="163" t="s">
        <v>140</v>
      </c>
      <c r="E15" s="169">
        <v>2</v>
      </c>
      <c r="F15" s="171"/>
      <c r="G15" s="172">
        <f t="shared" si="0"/>
        <v>0</v>
      </c>
      <c r="H15" s="171"/>
      <c r="I15" s="172">
        <f t="shared" si="1"/>
        <v>0</v>
      </c>
      <c r="J15" s="171"/>
      <c r="K15" s="172">
        <f t="shared" si="2"/>
        <v>0</v>
      </c>
      <c r="L15" s="172">
        <v>21</v>
      </c>
      <c r="M15" s="172">
        <f t="shared" si="3"/>
        <v>0</v>
      </c>
      <c r="N15" s="164">
        <v>0</v>
      </c>
      <c r="O15" s="164">
        <f t="shared" si="4"/>
        <v>0</v>
      </c>
      <c r="P15" s="164">
        <v>1.933E-2</v>
      </c>
      <c r="Q15" s="164">
        <f t="shared" si="5"/>
        <v>3.866E-2</v>
      </c>
      <c r="R15" s="164"/>
      <c r="S15" s="164"/>
      <c r="T15" s="165">
        <v>0.59</v>
      </c>
      <c r="U15" s="164">
        <f t="shared" si="6"/>
        <v>1.18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128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>
        <v>6</v>
      </c>
      <c r="B16" s="161" t="s">
        <v>141</v>
      </c>
      <c r="C16" s="194" t="s">
        <v>142</v>
      </c>
      <c r="D16" s="163" t="s">
        <v>140</v>
      </c>
      <c r="E16" s="169">
        <v>2</v>
      </c>
      <c r="F16" s="171"/>
      <c r="G16" s="172">
        <f t="shared" si="0"/>
        <v>0</v>
      </c>
      <c r="H16" s="171"/>
      <c r="I16" s="172">
        <f t="shared" si="1"/>
        <v>0</v>
      </c>
      <c r="J16" s="171"/>
      <c r="K16" s="172">
        <f t="shared" si="2"/>
        <v>0</v>
      </c>
      <c r="L16" s="172">
        <v>21</v>
      </c>
      <c r="M16" s="172">
        <f t="shared" si="3"/>
        <v>0</v>
      </c>
      <c r="N16" s="164">
        <v>0</v>
      </c>
      <c r="O16" s="164">
        <f t="shared" si="4"/>
        <v>0</v>
      </c>
      <c r="P16" s="164">
        <v>1.72E-2</v>
      </c>
      <c r="Q16" s="164">
        <f t="shared" si="5"/>
        <v>3.44E-2</v>
      </c>
      <c r="R16" s="164"/>
      <c r="S16" s="164"/>
      <c r="T16" s="165">
        <v>0.40300000000000002</v>
      </c>
      <c r="U16" s="164">
        <f t="shared" si="6"/>
        <v>0.81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128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>
        <v>7</v>
      </c>
      <c r="B17" s="161" t="s">
        <v>143</v>
      </c>
      <c r="C17" s="194" t="s">
        <v>144</v>
      </c>
      <c r="D17" s="163" t="s">
        <v>137</v>
      </c>
      <c r="E17" s="169">
        <v>1</v>
      </c>
      <c r="F17" s="171"/>
      <c r="G17" s="172">
        <f t="shared" si="0"/>
        <v>0</v>
      </c>
      <c r="H17" s="171"/>
      <c r="I17" s="172">
        <f t="shared" si="1"/>
        <v>0</v>
      </c>
      <c r="J17" s="171"/>
      <c r="K17" s="172">
        <f t="shared" si="2"/>
        <v>0</v>
      </c>
      <c r="L17" s="172">
        <v>21</v>
      </c>
      <c r="M17" s="172">
        <f t="shared" si="3"/>
        <v>0</v>
      </c>
      <c r="N17" s="164">
        <v>0</v>
      </c>
      <c r="O17" s="164">
        <f t="shared" si="4"/>
        <v>0</v>
      </c>
      <c r="P17" s="164">
        <v>3.1870000000000002E-2</v>
      </c>
      <c r="Q17" s="164">
        <f t="shared" si="5"/>
        <v>3.1870000000000002E-2</v>
      </c>
      <c r="R17" s="164"/>
      <c r="S17" s="164"/>
      <c r="T17" s="165">
        <v>0.89376</v>
      </c>
      <c r="U17" s="164">
        <f t="shared" si="6"/>
        <v>0.89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134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55">
        <v>8</v>
      </c>
      <c r="B18" s="161" t="s">
        <v>145</v>
      </c>
      <c r="C18" s="194" t="s">
        <v>146</v>
      </c>
      <c r="D18" s="163" t="s">
        <v>127</v>
      </c>
      <c r="E18" s="169">
        <v>43.09</v>
      </c>
      <c r="F18" s="171"/>
      <c r="G18" s="172">
        <f t="shared" si="0"/>
        <v>0</v>
      </c>
      <c r="H18" s="171"/>
      <c r="I18" s="172">
        <f t="shared" si="1"/>
        <v>0</v>
      </c>
      <c r="J18" s="171"/>
      <c r="K18" s="172">
        <f t="shared" si="2"/>
        <v>0</v>
      </c>
      <c r="L18" s="172">
        <v>21</v>
      </c>
      <c r="M18" s="172">
        <f t="shared" si="3"/>
        <v>0</v>
      </c>
      <c r="N18" s="164">
        <v>0</v>
      </c>
      <c r="O18" s="164">
        <f t="shared" si="4"/>
        <v>0</v>
      </c>
      <c r="P18" s="164">
        <v>6.8000000000000005E-2</v>
      </c>
      <c r="Q18" s="164">
        <f t="shared" si="5"/>
        <v>2.9301200000000001</v>
      </c>
      <c r="R18" s="164"/>
      <c r="S18" s="164"/>
      <c r="T18" s="165">
        <v>0.66937999999999998</v>
      </c>
      <c r="U18" s="164">
        <f t="shared" si="6"/>
        <v>28.84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134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">
      <c r="A19" s="155">
        <v>9</v>
      </c>
      <c r="B19" s="161" t="s">
        <v>147</v>
      </c>
      <c r="C19" s="194" t="s">
        <v>148</v>
      </c>
      <c r="D19" s="163" t="s">
        <v>127</v>
      </c>
      <c r="E19" s="169">
        <v>9.33</v>
      </c>
      <c r="F19" s="171"/>
      <c r="G19" s="172">
        <f t="shared" si="0"/>
        <v>0</v>
      </c>
      <c r="H19" s="171"/>
      <c r="I19" s="172">
        <f t="shared" si="1"/>
        <v>0</v>
      </c>
      <c r="J19" s="171"/>
      <c r="K19" s="172">
        <f t="shared" si="2"/>
        <v>0</v>
      </c>
      <c r="L19" s="172">
        <v>21</v>
      </c>
      <c r="M19" s="172">
        <f t="shared" si="3"/>
        <v>0</v>
      </c>
      <c r="N19" s="164">
        <v>0</v>
      </c>
      <c r="O19" s="164">
        <f t="shared" si="4"/>
        <v>0</v>
      </c>
      <c r="P19" s="164">
        <v>0.02</v>
      </c>
      <c r="Q19" s="164">
        <f t="shared" si="5"/>
        <v>0.18659999999999999</v>
      </c>
      <c r="R19" s="164"/>
      <c r="S19" s="164"/>
      <c r="T19" s="165">
        <v>0.29570000000000002</v>
      </c>
      <c r="U19" s="164">
        <f t="shared" si="6"/>
        <v>2.76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134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22.5" outlineLevel="1" x14ac:dyDescent="0.2">
      <c r="A20" s="155">
        <v>10</v>
      </c>
      <c r="B20" s="161" t="s">
        <v>149</v>
      </c>
      <c r="C20" s="194" t="s">
        <v>150</v>
      </c>
      <c r="D20" s="163" t="s">
        <v>151</v>
      </c>
      <c r="E20" s="169">
        <v>0.74639999999999995</v>
      </c>
      <c r="F20" s="171"/>
      <c r="G20" s="172">
        <f t="shared" si="0"/>
        <v>0</v>
      </c>
      <c r="H20" s="171"/>
      <c r="I20" s="172">
        <f t="shared" si="1"/>
        <v>0</v>
      </c>
      <c r="J20" s="171"/>
      <c r="K20" s="172">
        <f t="shared" si="2"/>
        <v>0</v>
      </c>
      <c r="L20" s="172">
        <v>21</v>
      </c>
      <c r="M20" s="172">
        <f t="shared" si="3"/>
        <v>0</v>
      </c>
      <c r="N20" s="164">
        <v>0</v>
      </c>
      <c r="O20" s="164">
        <f t="shared" si="4"/>
        <v>0</v>
      </c>
      <c r="P20" s="164">
        <v>2.2000000000000002</v>
      </c>
      <c r="Q20" s="164">
        <f t="shared" si="5"/>
        <v>1.64208</v>
      </c>
      <c r="R20" s="164"/>
      <c r="S20" s="164"/>
      <c r="T20" s="165">
        <v>10.67</v>
      </c>
      <c r="U20" s="164">
        <f t="shared" si="6"/>
        <v>7.96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128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>
        <v>11</v>
      </c>
      <c r="B21" s="161" t="s">
        <v>152</v>
      </c>
      <c r="C21" s="194" t="s">
        <v>153</v>
      </c>
      <c r="D21" s="163" t="s">
        <v>151</v>
      </c>
      <c r="E21" s="169">
        <v>0.15</v>
      </c>
      <c r="F21" s="171"/>
      <c r="G21" s="172">
        <f t="shared" si="0"/>
        <v>0</v>
      </c>
      <c r="H21" s="171"/>
      <c r="I21" s="172">
        <f t="shared" si="1"/>
        <v>0</v>
      </c>
      <c r="J21" s="171"/>
      <c r="K21" s="172">
        <f t="shared" si="2"/>
        <v>0</v>
      </c>
      <c r="L21" s="172">
        <v>21</v>
      </c>
      <c r="M21" s="172">
        <f t="shared" si="3"/>
        <v>0</v>
      </c>
      <c r="N21" s="164">
        <v>1.2800000000000001E-3</v>
      </c>
      <c r="O21" s="164">
        <f t="shared" si="4"/>
        <v>1.9000000000000001E-4</v>
      </c>
      <c r="P21" s="164">
        <v>1.95</v>
      </c>
      <c r="Q21" s="164">
        <f t="shared" si="5"/>
        <v>0.29249999999999998</v>
      </c>
      <c r="R21" s="164"/>
      <c r="S21" s="164"/>
      <c r="T21" s="165">
        <v>7.1317500000000003</v>
      </c>
      <c r="U21" s="164">
        <f t="shared" si="6"/>
        <v>1.07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134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x14ac:dyDescent="0.2">
      <c r="A22" s="156" t="s">
        <v>123</v>
      </c>
      <c r="B22" s="162" t="s">
        <v>72</v>
      </c>
      <c r="C22" s="195" t="s">
        <v>73</v>
      </c>
      <c r="D22" s="166"/>
      <c r="E22" s="170"/>
      <c r="F22" s="173"/>
      <c r="G22" s="173">
        <f>SUMIF(AE23:AE24,"&lt;&gt;NOR",G23:G24)</f>
        <v>0</v>
      </c>
      <c r="H22" s="173"/>
      <c r="I22" s="173">
        <f>SUM(I23:I24)</f>
        <v>0</v>
      </c>
      <c r="J22" s="173"/>
      <c r="K22" s="173">
        <f>SUM(K23:K24)</f>
        <v>0</v>
      </c>
      <c r="L22" s="173"/>
      <c r="M22" s="173">
        <f>SUM(M23:M24)</f>
        <v>0</v>
      </c>
      <c r="N22" s="167"/>
      <c r="O22" s="167">
        <f>SUM(O23:O24)</f>
        <v>1.47E-3</v>
      </c>
      <c r="P22" s="167"/>
      <c r="Q22" s="167">
        <f>SUM(Q23:Q24)</f>
        <v>5.602E-2</v>
      </c>
      <c r="R22" s="167"/>
      <c r="S22" s="167"/>
      <c r="T22" s="168"/>
      <c r="U22" s="167">
        <f>SUM(U23:U24)</f>
        <v>4.74</v>
      </c>
      <c r="AE22" t="s">
        <v>124</v>
      </c>
    </row>
    <row r="23" spans="1:60" outlineLevel="1" x14ac:dyDescent="0.2">
      <c r="A23" s="155">
        <v>12</v>
      </c>
      <c r="B23" s="161" t="s">
        <v>154</v>
      </c>
      <c r="C23" s="194" t="s">
        <v>155</v>
      </c>
      <c r="D23" s="163" t="s">
        <v>133</v>
      </c>
      <c r="E23" s="169">
        <v>4.4000000000000004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64">
        <v>0</v>
      </c>
      <c r="O23" s="164">
        <f>ROUND(E23*N23,5)</f>
        <v>0</v>
      </c>
      <c r="P23" s="164">
        <v>4.6000000000000001E-4</v>
      </c>
      <c r="Q23" s="164">
        <f>ROUND(E23*P23,5)</f>
        <v>2.0200000000000001E-3</v>
      </c>
      <c r="R23" s="164"/>
      <c r="S23" s="164"/>
      <c r="T23" s="165">
        <v>0.81</v>
      </c>
      <c r="U23" s="164">
        <f>ROUND(E23*T23,2)</f>
        <v>3.56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128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 x14ac:dyDescent="0.2">
      <c r="A24" s="155">
        <v>13</v>
      </c>
      <c r="B24" s="161" t="s">
        <v>156</v>
      </c>
      <c r="C24" s="194" t="s">
        <v>157</v>
      </c>
      <c r="D24" s="163" t="s">
        <v>133</v>
      </c>
      <c r="E24" s="169">
        <v>3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64">
        <v>4.8999999999999998E-4</v>
      </c>
      <c r="O24" s="164">
        <f>ROUND(E24*N24,5)</f>
        <v>1.47E-3</v>
      </c>
      <c r="P24" s="164">
        <v>1.7999999999999999E-2</v>
      </c>
      <c r="Q24" s="164">
        <f>ROUND(E24*P24,5)</f>
        <v>5.3999999999999999E-2</v>
      </c>
      <c r="R24" s="164"/>
      <c r="S24" s="164"/>
      <c r="T24" s="165">
        <v>0.39212999999999998</v>
      </c>
      <c r="U24" s="164">
        <f>ROUND(E24*T24,2)</f>
        <v>1.18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134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x14ac:dyDescent="0.2">
      <c r="A25" s="156" t="s">
        <v>123</v>
      </c>
      <c r="B25" s="162" t="s">
        <v>74</v>
      </c>
      <c r="C25" s="195" t="s">
        <v>75</v>
      </c>
      <c r="D25" s="166"/>
      <c r="E25" s="170"/>
      <c r="F25" s="173"/>
      <c r="G25" s="173">
        <f>SUMIF(AE26:AE28,"&lt;&gt;NOR",G26:G28)</f>
        <v>0</v>
      </c>
      <c r="H25" s="173"/>
      <c r="I25" s="173">
        <f>SUM(I26:I28)</f>
        <v>0</v>
      </c>
      <c r="J25" s="173"/>
      <c r="K25" s="173">
        <f>SUM(K26:K28)</f>
        <v>0</v>
      </c>
      <c r="L25" s="173"/>
      <c r="M25" s="173">
        <f>SUM(M26:M28)</f>
        <v>0</v>
      </c>
      <c r="N25" s="167"/>
      <c r="O25" s="167">
        <f>SUM(O26:O28)</f>
        <v>7.0660000000000001E-2</v>
      </c>
      <c r="P25" s="167"/>
      <c r="Q25" s="167">
        <f>SUM(Q26:Q28)</f>
        <v>0</v>
      </c>
      <c r="R25" s="167"/>
      <c r="S25" s="167"/>
      <c r="T25" s="168"/>
      <c r="U25" s="167">
        <f>SUM(U26:U28)</f>
        <v>10.19</v>
      </c>
      <c r="AE25" t="s">
        <v>124</v>
      </c>
    </row>
    <row r="26" spans="1:60" outlineLevel="1" x14ac:dyDescent="0.2">
      <c r="A26" s="155">
        <v>14</v>
      </c>
      <c r="B26" s="161" t="s">
        <v>158</v>
      </c>
      <c r="C26" s="194" t="s">
        <v>159</v>
      </c>
      <c r="D26" s="163" t="s">
        <v>127</v>
      </c>
      <c r="E26" s="169">
        <v>13.895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64">
        <v>3.7799999999999999E-3</v>
      </c>
      <c r="O26" s="164">
        <f>ROUND(E26*N26,5)</f>
        <v>5.2519999999999997E-2</v>
      </c>
      <c r="P26" s="164">
        <v>0</v>
      </c>
      <c r="Q26" s="164">
        <f>ROUND(E26*P26,5)</f>
        <v>0</v>
      </c>
      <c r="R26" s="164"/>
      <c r="S26" s="164"/>
      <c r="T26" s="165">
        <v>0.42403000000000002</v>
      </c>
      <c r="U26" s="164">
        <f>ROUND(E26*T26,2)</f>
        <v>5.89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134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55">
        <v>15</v>
      </c>
      <c r="B27" s="161" t="s">
        <v>160</v>
      </c>
      <c r="C27" s="194" t="s">
        <v>161</v>
      </c>
      <c r="D27" s="163" t="s">
        <v>133</v>
      </c>
      <c r="E27" s="169">
        <v>24.443999999999999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64">
        <v>3.2000000000000003E-4</v>
      </c>
      <c r="O27" s="164">
        <f>ROUND(E27*N27,5)</f>
        <v>7.8200000000000006E-3</v>
      </c>
      <c r="P27" s="164">
        <v>0</v>
      </c>
      <c r="Q27" s="164">
        <f>ROUND(E27*P27,5)</f>
        <v>0</v>
      </c>
      <c r="R27" s="164"/>
      <c r="S27" s="164"/>
      <c r="T27" s="165">
        <v>0.11</v>
      </c>
      <c r="U27" s="164">
        <f>ROUND(E27*T27,2)</f>
        <v>2.69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128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16</v>
      </c>
      <c r="B28" s="161" t="s">
        <v>162</v>
      </c>
      <c r="C28" s="194" t="s">
        <v>163</v>
      </c>
      <c r="D28" s="163" t="s">
        <v>137</v>
      </c>
      <c r="E28" s="169">
        <v>24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64">
        <v>4.2999999999999999E-4</v>
      </c>
      <c r="O28" s="164">
        <f>ROUND(E28*N28,5)</f>
        <v>1.0319999999999999E-2</v>
      </c>
      <c r="P28" s="164">
        <v>0</v>
      </c>
      <c r="Q28" s="164">
        <f>ROUND(E28*P28,5)</f>
        <v>0</v>
      </c>
      <c r="R28" s="164"/>
      <c r="S28" s="164"/>
      <c r="T28" s="165">
        <v>6.7000000000000004E-2</v>
      </c>
      <c r="U28" s="164">
        <f>ROUND(E28*T28,2)</f>
        <v>1.61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128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x14ac:dyDescent="0.2">
      <c r="A29" s="156" t="s">
        <v>123</v>
      </c>
      <c r="B29" s="162" t="s">
        <v>76</v>
      </c>
      <c r="C29" s="195" t="s">
        <v>77</v>
      </c>
      <c r="D29" s="166"/>
      <c r="E29" s="170"/>
      <c r="F29" s="173"/>
      <c r="G29" s="173">
        <f>SUMIF(AE30:AE32,"&lt;&gt;NOR",G30:G32)</f>
        <v>0</v>
      </c>
      <c r="H29" s="173"/>
      <c r="I29" s="173">
        <f>SUM(I30:I32)</f>
        <v>0</v>
      </c>
      <c r="J29" s="173"/>
      <c r="K29" s="173">
        <f>SUM(K30:K32)</f>
        <v>0</v>
      </c>
      <c r="L29" s="173"/>
      <c r="M29" s="173">
        <f>SUM(M30:M32)</f>
        <v>0</v>
      </c>
      <c r="N29" s="167"/>
      <c r="O29" s="167">
        <f>SUM(O30:O32)</f>
        <v>1.149E-2</v>
      </c>
      <c r="P29" s="167"/>
      <c r="Q29" s="167">
        <f>SUM(Q30:Q32)</f>
        <v>0</v>
      </c>
      <c r="R29" s="167"/>
      <c r="S29" s="167"/>
      <c r="T29" s="168"/>
      <c r="U29" s="167">
        <f>SUM(U30:U32)</f>
        <v>7.77</v>
      </c>
      <c r="AE29" t="s">
        <v>124</v>
      </c>
    </row>
    <row r="30" spans="1:60" outlineLevel="1" x14ac:dyDescent="0.2">
      <c r="A30" s="155">
        <v>17</v>
      </c>
      <c r="B30" s="161" t="s">
        <v>164</v>
      </c>
      <c r="C30" s="194" t="s">
        <v>165</v>
      </c>
      <c r="D30" s="163" t="s">
        <v>133</v>
      </c>
      <c r="E30" s="169">
        <v>5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64">
        <v>1.31E-3</v>
      </c>
      <c r="O30" s="164">
        <f>ROUND(E30*N30,5)</f>
        <v>6.5500000000000003E-3</v>
      </c>
      <c r="P30" s="164">
        <v>0</v>
      </c>
      <c r="Q30" s="164">
        <f>ROUND(E30*P30,5)</f>
        <v>0</v>
      </c>
      <c r="R30" s="164"/>
      <c r="S30" s="164"/>
      <c r="T30" s="165">
        <v>0.79898999999999998</v>
      </c>
      <c r="U30" s="164">
        <f>ROUND(E30*T30,2)</f>
        <v>3.99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134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55">
        <v>18</v>
      </c>
      <c r="B31" s="161" t="s">
        <v>166</v>
      </c>
      <c r="C31" s="194" t="s">
        <v>167</v>
      </c>
      <c r="D31" s="163" t="s">
        <v>133</v>
      </c>
      <c r="E31" s="169">
        <v>10.5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64">
        <v>4.6999999999999999E-4</v>
      </c>
      <c r="O31" s="164">
        <f>ROUND(E31*N31,5)</f>
        <v>4.9399999999999999E-3</v>
      </c>
      <c r="P31" s="164">
        <v>0</v>
      </c>
      <c r="Q31" s="164">
        <f>ROUND(E31*P31,5)</f>
        <v>0</v>
      </c>
      <c r="R31" s="164"/>
      <c r="S31" s="164"/>
      <c r="T31" s="165">
        <v>0.35970999999999997</v>
      </c>
      <c r="U31" s="164">
        <f>ROUND(E31*T31,2)</f>
        <v>3.78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134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">
      <c r="A32" s="155">
        <v>19</v>
      </c>
      <c r="B32" s="161" t="s">
        <v>168</v>
      </c>
      <c r="C32" s="194" t="s">
        <v>169</v>
      </c>
      <c r="D32" s="163" t="s">
        <v>137</v>
      </c>
      <c r="E32" s="169">
        <v>1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64">
        <v>0</v>
      </c>
      <c r="O32" s="164">
        <f>ROUND(E32*N32,5)</f>
        <v>0</v>
      </c>
      <c r="P32" s="164">
        <v>0</v>
      </c>
      <c r="Q32" s="164">
        <f>ROUND(E32*P32,5)</f>
        <v>0</v>
      </c>
      <c r="R32" s="164"/>
      <c r="S32" s="164"/>
      <c r="T32" s="165">
        <v>0</v>
      </c>
      <c r="U32" s="164">
        <f>ROUND(E32*T32,2)</f>
        <v>0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128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x14ac:dyDescent="0.2">
      <c r="A33" s="156" t="s">
        <v>123</v>
      </c>
      <c r="B33" s="162" t="s">
        <v>78</v>
      </c>
      <c r="C33" s="195" t="s">
        <v>79</v>
      </c>
      <c r="D33" s="166"/>
      <c r="E33" s="170"/>
      <c r="F33" s="173"/>
      <c r="G33" s="173">
        <f>SUMIF(AE34:AE35,"&lt;&gt;NOR",G34:G35)</f>
        <v>0</v>
      </c>
      <c r="H33" s="173"/>
      <c r="I33" s="173">
        <f>SUM(I34:I35)</f>
        <v>0</v>
      </c>
      <c r="J33" s="173"/>
      <c r="K33" s="173">
        <f>SUM(K34:K35)</f>
        <v>0</v>
      </c>
      <c r="L33" s="173"/>
      <c r="M33" s="173">
        <f>SUM(M34:M35)</f>
        <v>0</v>
      </c>
      <c r="N33" s="167"/>
      <c r="O33" s="167">
        <f>SUM(O34:O35)</f>
        <v>0.14034000000000002</v>
      </c>
      <c r="P33" s="167"/>
      <c r="Q33" s="167">
        <f>SUM(Q34:Q35)</f>
        <v>0</v>
      </c>
      <c r="R33" s="167"/>
      <c r="S33" s="167"/>
      <c r="T33" s="168"/>
      <c r="U33" s="167">
        <f>SUM(U34:U35)</f>
        <v>17.12</v>
      </c>
      <c r="AE33" t="s">
        <v>124</v>
      </c>
    </row>
    <row r="34" spans="1:60" outlineLevel="1" x14ac:dyDescent="0.2">
      <c r="A34" s="155">
        <v>20</v>
      </c>
      <c r="B34" s="161" t="s">
        <v>170</v>
      </c>
      <c r="C34" s="194" t="s">
        <v>171</v>
      </c>
      <c r="D34" s="163" t="s">
        <v>133</v>
      </c>
      <c r="E34" s="169">
        <v>15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21</v>
      </c>
      <c r="M34" s="172">
        <f>G34*(1+L34/100)</f>
        <v>0</v>
      </c>
      <c r="N34" s="164">
        <v>5.1799999999999997E-3</v>
      </c>
      <c r="O34" s="164">
        <f>ROUND(E34*N34,5)</f>
        <v>7.7700000000000005E-2</v>
      </c>
      <c r="P34" s="164">
        <v>0</v>
      </c>
      <c r="Q34" s="164">
        <f>ROUND(E34*P34,5)</f>
        <v>0</v>
      </c>
      <c r="R34" s="164"/>
      <c r="S34" s="164"/>
      <c r="T34" s="165">
        <v>0.63429999999999997</v>
      </c>
      <c r="U34" s="164">
        <f>ROUND(E34*T34,2)</f>
        <v>9.51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128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>
        <v>21</v>
      </c>
      <c r="B35" s="161" t="s">
        <v>172</v>
      </c>
      <c r="C35" s="194" t="s">
        <v>173</v>
      </c>
      <c r="D35" s="163" t="s">
        <v>133</v>
      </c>
      <c r="E35" s="169">
        <v>12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64">
        <v>5.2199999999999998E-3</v>
      </c>
      <c r="O35" s="164">
        <f>ROUND(E35*N35,5)</f>
        <v>6.2640000000000001E-2</v>
      </c>
      <c r="P35" s="164">
        <v>0</v>
      </c>
      <c r="Q35" s="164">
        <f>ROUND(E35*P35,5)</f>
        <v>0</v>
      </c>
      <c r="R35" s="164"/>
      <c r="S35" s="164"/>
      <c r="T35" s="165">
        <v>0.63429999999999997</v>
      </c>
      <c r="U35" s="164">
        <f>ROUND(E35*T35,2)</f>
        <v>7.61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128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x14ac:dyDescent="0.2">
      <c r="A36" s="156" t="s">
        <v>123</v>
      </c>
      <c r="B36" s="162" t="s">
        <v>80</v>
      </c>
      <c r="C36" s="195" t="s">
        <v>81</v>
      </c>
      <c r="D36" s="166"/>
      <c r="E36" s="170"/>
      <c r="F36" s="173"/>
      <c r="G36" s="173">
        <f>SUMIF(AE37:AE47,"&lt;&gt;NOR",G37:G47)</f>
        <v>0</v>
      </c>
      <c r="H36" s="173"/>
      <c r="I36" s="173">
        <f>SUM(I37:I47)</f>
        <v>0</v>
      </c>
      <c r="J36" s="173"/>
      <c r="K36" s="173">
        <f>SUM(K37:K47)</f>
        <v>0</v>
      </c>
      <c r="L36" s="173"/>
      <c r="M36" s="173">
        <f>SUM(M37:M47)</f>
        <v>0</v>
      </c>
      <c r="N36" s="167"/>
      <c r="O36" s="167">
        <f>SUM(O37:O47)</f>
        <v>5.5999999999999999E-3</v>
      </c>
      <c r="P36" s="167"/>
      <c r="Q36" s="167">
        <f>SUM(Q37:Q47)</f>
        <v>0</v>
      </c>
      <c r="R36" s="167"/>
      <c r="S36" s="167"/>
      <c r="T36" s="168"/>
      <c r="U36" s="167">
        <f>SUM(U37:U47)</f>
        <v>2</v>
      </c>
      <c r="AE36" t="s">
        <v>124</v>
      </c>
    </row>
    <row r="37" spans="1:60" outlineLevel="1" x14ac:dyDescent="0.2">
      <c r="A37" s="155">
        <v>22</v>
      </c>
      <c r="B37" s="161" t="s">
        <v>174</v>
      </c>
      <c r="C37" s="194" t="s">
        <v>175</v>
      </c>
      <c r="D37" s="163" t="s">
        <v>140</v>
      </c>
      <c r="E37" s="169">
        <v>2</v>
      </c>
      <c r="F37" s="171"/>
      <c r="G37" s="172">
        <f t="shared" ref="G37:G47" si="7">ROUND(E37*F37,2)</f>
        <v>0</v>
      </c>
      <c r="H37" s="171"/>
      <c r="I37" s="172">
        <f t="shared" ref="I37:I47" si="8">ROUND(E37*H37,2)</f>
        <v>0</v>
      </c>
      <c r="J37" s="171"/>
      <c r="K37" s="172">
        <f t="shared" ref="K37:K47" si="9">ROUND(E37*J37,2)</f>
        <v>0</v>
      </c>
      <c r="L37" s="172">
        <v>21</v>
      </c>
      <c r="M37" s="172">
        <f t="shared" ref="M37:M47" si="10">G37*(1+L37/100)</f>
        <v>0</v>
      </c>
      <c r="N37" s="164">
        <v>2.8E-3</v>
      </c>
      <c r="O37" s="164">
        <f t="shared" ref="O37:O47" si="11">ROUND(E37*N37,5)</f>
        <v>5.5999999999999999E-3</v>
      </c>
      <c r="P37" s="164">
        <v>0</v>
      </c>
      <c r="Q37" s="164">
        <f t="shared" ref="Q37:Q47" si="12">ROUND(E37*P37,5)</f>
        <v>0</v>
      </c>
      <c r="R37" s="164"/>
      <c r="S37" s="164"/>
      <c r="T37" s="165">
        <v>1</v>
      </c>
      <c r="U37" s="164">
        <f t="shared" ref="U37:U47" si="13">ROUND(E37*T37,2)</f>
        <v>2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128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55">
        <v>23</v>
      </c>
      <c r="B38" s="161" t="s">
        <v>176</v>
      </c>
      <c r="C38" s="194" t="s">
        <v>177</v>
      </c>
      <c r="D38" s="163" t="s">
        <v>137</v>
      </c>
      <c r="E38" s="169">
        <v>1</v>
      </c>
      <c r="F38" s="171"/>
      <c r="G38" s="172">
        <f t="shared" si="7"/>
        <v>0</v>
      </c>
      <c r="H38" s="171"/>
      <c r="I38" s="172">
        <f t="shared" si="8"/>
        <v>0</v>
      </c>
      <c r="J38" s="171"/>
      <c r="K38" s="172">
        <f t="shared" si="9"/>
        <v>0</v>
      </c>
      <c r="L38" s="172">
        <v>21</v>
      </c>
      <c r="M38" s="172">
        <f t="shared" si="10"/>
        <v>0</v>
      </c>
      <c r="N38" s="164">
        <v>0</v>
      </c>
      <c r="O38" s="164">
        <f t="shared" si="11"/>
        <v>0</v>
      </c>
      <c r="P38" s="164">
        <v>0</v>
      </c>
      <c r="Q38" s="164">
        <f t="shared" si="12"/>
        <v>0</v>
      </c>
      <c r="R38" s="164"/>
      <c r="S38" s="164"/>
      <c r="T38" s="165">
        <v>0</v>
      </c>
      <c r="U38" s="164">
        <f t="shared" si="13"/>
        <v>0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128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">
      <c r="A39" s="155">
        <v>24</v>
      </c>
      <c r="B39" s="161" t="s">
        <v>178</v>
      </c>
      <c r="C39" s="194" t="s">
        <v>179</v>
      </c>
      <c r="D39" s="163" t="s">
        <v>137</v>
      </c>
      <c r="E39" s="169">
        <v>1</v>
      </c>
      <c r="F39" s="171"/>
      <c r="G39" s="172">
        <f t="shared" si="7"/>
        <v>0</v>
      </c>
      <c r="H39" s="171"/>
      <c r="I39" s="172">
        <f t="shared" si="8"/>
        <v>0</v>
      </c>
      <c r="J39" s="171"/>
      <c r="K39" s="172">
        <f t="shared" si="9"/>
        <v>0</v>
      </c>
      <c r="L39" s="172">
        <v>21</v>
      </c>
      <c r="M39" s="172">
        <f t="shared" si="10"/>
        <v>0</v>
      </c>
      <c r="N39" s="164">
        <v>0</v>
      </c>
      <c r="O39" s="164">
        <f t="shared" si="11"/>
        <v>0</v>
      </c>
      <c r="P39" s="164">
        <v>0</v>
      </c>
      <c r="Q39" s="164">
        <f t="shared" si="12"/>
        <v>0</v>
      </c>
      <c r="R39" s="164"/>
      <c r="S39" s="164"/>
      <c r="T39" s="165">
        <v>0</v>
      </c>
      <c r="U39" s="164">
        <f t="shared" si="13"/>
        <v>0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128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55">
        <v>25</v>
      </c>
      <c r="B40" s="161" t="s">
        <v>180</v>
      </c>
      <c r="C40" s="194" t="s">
        <v>181</v>
      </c>
      <c r="D40" s="163" t="s">
        <v>137</v>
      </c>
      <c r="E40" s="169">
        <v>2</v>
      </c>
      <c r="F40" s="171"/>
      <c r="G40" s="172">
        <f t="shared" si="7"/>
        <v>0</v>
      </c>
      <c r="H40" s="171"/>
      <c r="I40" s="172">
        <f t="shared" si="8"/>
        <v>0</v>
      </c>
      <c r="J40" s="171"/>
      <c r="K40" s="172">
        <f t="shared" si="9"/>
        <v>0</v>
      </c>
      <c r="L40" s="172">
        <v>21</v>
      </c>
      <c r="M40" s="172">
        <f t="shared" si="10"/>
        <v>0</v>
      </c>
      <c r="N40" s="164">
        <v>0</v>
      </c>
      <c r="O40" s="164">
        <f t="shared" si="11"/>
        <v>0</v>
      </c>
      <c r="P40" s="164">
        <v>0</v>
      </c>
      <c r="Q40" s="164">
        <f t="shared" si="12"/>
        <v>0</v>
      </c>
      <c r="R40" s="164"/>
      <c r="S40" s="164"/>
      <c r="T40" s="165">
        <v>0</v>
      </c>
      <c r="U40" s="164">
        <f t="shared" si="13"/>
        <v>0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128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">
      <c r="A41" s="155">
        <v>26</v>
      </c>
      <c r="B41" s="161" t="s">
        <v>182</v>
      </c>
      <c r="C41" s="194" t="s">
        <v>183</v>
      </c>
      <c r="D41" s="163" t="s">
        <v>184</v>
      </c>
      <c r="E41" s="169">
        <v>0</v>
      </c>
      <c r="F41" s="171"/>
      <c r="G41" s="172">
        <f t="shared" si="7"/>
        <v>0</v>
      </c>
      <c r="H41" s="171"/>
      <c r="I41" s="172">
        <f t="shared" si="8"/>
        <v>0</v>
      </c>
      <c r="J41" s="171"/>
      <c r="K41" s="172">
        <f t="shared" si="9"/>
        <v>0</v>
      </c>
      <c r="L41" s="172">
        <v>21</v>
      </c>
      <c r="M41" s="172">
        <f t="shared" si="10"/>
        <v>0</v>
      </c>
      <c r="N41" s="164">
        <v>0</v>
      </c>
      <c r="O41" s="164">
        <f t="shared" si="11"/>
        <v>0</v>
      </c>
      <c r="P41" s="164">
        <v>0</v>
      </c>
      <c r="Q41" s="164">
        <f t="shared" si="12"/>
        <v>0</v>
      </c>
      <c r="R41" s="164"/>
      <c r="S41" s="164"/>
      <c r="T41" s="165">
        <v>0</v>
      </c>
      <c r="U41" s="164">
        <f t="shared" si="13"/>
        <v>0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128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">
      <c r="A42" s="155">
        <v>27</v>
      </c>
      <c r="B42" s="161" t="s">
        <v>185</v>
      </c>
      <c r="C42" s="194" t="s">
        <v>186</v>
      </c>
      <c r="D42" s="163" t="s">
        <v>137</v>
      </c>
      <c r="E42" s="169">
        <v>2</v>
      </c>
      <c r="F42" s="171"/>
      <c r="G42" s="172">
        <f t="shared" si="7"/>
        <v>0</v>
      </c>
      <c r="H42" s="171"/>
      <c r="I42" s="172">
        <f t="shared" si="8"/>
        <v>0</v>
      </c>
      <c r="J42" s="171"/>
      <c r="K42" s="172">
        <f t="shared" si="9"/>
        <v>0</v>
      </c>
      <c r="L42" s="172">
        <v>21</v>
      </c>
      <c r="M42" s="172">
        <f t="shared" si="10"/>
        <v>0</v>
      </c>
      <c r="N42" s="164">
        <v>0</v>
      </c>
      <c r="O42" s="164">
        <f t="shared" si="11"/>
        <v>0</v>
      </c>
      <c r="P42" s="164">
        <v>0</v>
      </c>
      <c r="Q42" s="164">
        <f t="shared" si="12"/>
        <v>0</v>
      </c>
      <c r="R42" s="164"/>
      <c r="S42" s="164"/>
      <c r="T42" s="165">
        <v>0</v>
      </c>
      <c r="U42" s="164">
        <f t="shared" si="13"/>
        <v>0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128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55">
        <v>28</v>
      </c>
      <c r="B43" s="161" t="s">
        <v>187</v>
      </c>
      <c r="C43" s="194" t="s">
        <v>188</v>
      </c>
      <c r="D43" s="163" t="s">
        <v>137</v>
      </c>
      <c r="E43" s="169">
        <v>1</v>
      </c>
      <c r="F43" s="171"/>
      <c r="G43" s="172">
        <f t="shared" si="7"/>
        <v>0</v>
      </c>
      <c r="H43" s="171"/>
      <c r="I43" s="172">
        <f t="shared" si="8"/>
        <v>0</v>
      </c>
      <c r="J43" s="171"/>
      <c r="K43" s="172">
        <f t="shared" si="9"/>
        <v>0</v>
      </c>
      <c r="L43" s="172">
        <v>21</v>
      </c>
      <c r="M43" s="172">
        <f t="shared" si="10"/>
        <v>0</v>
      </c>
      <c r="N43" s="164">
        <v>0</v>
      </c>
      <c r="O43" s="164">
        <f t="shared" si="11"/>
        <v>0</v>
      </c>
      <c r="P43" s="164">
        <v>0</v>
      </c>
      <c r="Q43" s="164">
        <f t="shared" si="12"/>
        <v>0</v>
      </c>
      <c r="R43" s="164"/>
      <c r="S43" s="164"/>
      <c r="T43" s="165">
        <v>0</v>
      </c>
      <c r="U43" s="164">
        <f t="shared" si="13"/>
        <v>0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128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ht="22.5" outlineLevel="1" x14ac:dyDescent="0.2">
      <c r="A44" s="155">
        <v>29</v>
      </c>
      <c r="B44" s="161" t="s">
        <v>189</v>
      </c>
      <c r="C44" s="194" t="s">
        <v>190</v>
      </c>
      <c r="D44" s="163" t="s">
        <v>137</v>
      </c>
      <c r="E44" s="169">
        <v>1</v>
      </c>
      <c r="F44" s="171"/>
      <c r="G44" s="172">
        <f t="shared" si="7"/>
        <v>0</v>
      </c>
      <c r="H44" s="171"/>
      <c r="I44" s="172">
        <f t="shared" si="8"/>
        <v>0</v>
      </c>
      <c r="J44" s="171"/>
      <c r="K44" s="172">
        <f t="shared" si="9"/>
        <v>0</v>
      </c>
      <c r="L44" s="172">
        <v>21</v>
      </c>
      <c r="M44" s="172">
        <f t="shared" si="10"/>
        <v>0</v>
      </c>
      <c r="N44" s="164">
        <v>0</v>
      </c>
      <c r="O44" s="164">
        <f t="shared" si="11"/>
        <v>0</v>
      </c>
      <c r="P44" s="164">
        <v>0</v>
      </c>
      <c r="Q44" s="164">
        <f t="shared" si="12"/>
        <v>0</v>
      </c>
      <c r="R44" s="164"/>
      <c r="S44" s="164"/>
      <c r="T44" s="165">
        <v>0</v>
      </c>
      <c r="U44" s="164">
        <f t="shared" si="13"/>
        <v>0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128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55">
        <v>30</v>
      </c>
      <c r="B45" s="161" t="s">
        <v>191</v>
      </c>
      <c r="C45" s="194" t="s">
        <v>192</v>
      </c>
      <c r="D45" s="163" t="s">
        <v>137</v>
      </c>
      <c r="E45" s="169">
        <v>1</v>
      </c>
      <c r="F45" s="171"/>
      <c r="G45" s="172">
        <f t="shared" si="7"/>
        <v>0</v>
      </c>
      <c r="H45" s="171"/>
      <c r="I45" s="172">
        <f t="shared" si="8"/>
        <v>0</v>
      </c>
      <c r="J45" s="171"/>
      <c r="K45" s="172">
        <f t="shared" si="9"/>
        <v>0</v>
      </c>
      <c r="L45" s="172">
        <v>21</v>
      </c>
      <c r="M45" s="172">
        <f t="shared" si="10"/>
        <v>0</v>
      </c>
      <c r="N45" s="164">
        <v>0</v>
      </c>
      <c r="O45" s="164">
        <f t="shared" si="11"/>
        <v>0</v>
      </c>
      <c r="P45" s="164">
        <v>0</v>
      </c>
      <c r="Q45" s="164">
        <f t="shared" si="12"/>
        <v>0</v>
      </c>
      <c r="R45" s="164"/>
      <c r="S45" s="164"/>
      <c r="T45" s="165">
        <v>0</v>
      </c>
      <c r="U45" s="164">
        <f t="shared" si="13"/>
        <v>0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128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 x14ac:dyDescent="0.2">
      <c r="A46" s="155">
        <v>31</v>
      </c>
      <c r="B46" s="161" t="s">
        <v>193</v>
      </c>
      <c r="C46" s="194" t="s">
        <v>194</v>
      </c>
      <c r="D46" s="163" t="s">
        <v>137</v>
      </c>
      <c r="E46" s="169">
        <v>2</v>
      </c>
      <c r="F46" s="171"/>
      <c r="G46" s="172">
        <f t="shared" si="7"/>
        <v>0</v>
      </c>
      <c r="H46" s="171"/>
      <c r="I46" s="172">
        <f t="shared" si="8"/>
        <v>0</v>
      </c>
      <c r="J46" s="171"/>
      <c r="K46" s="172">
        <f t="shared" si="9"/>
        <v>0</v>
      </c>
      <c r="L46" s="172">
        <v>21</v>
      </c>
      <c r="M46" s="172">
        <f t="shared" si="10"/>
        <v>0</v>
      </c>
      <c r="N46" s="164">
        <v>0</v>
      </c>
      <c r="O46" s="164">
        <f t="shared" si="11"/>
        <v>0</v>
      </c>
      <c r="P46" s="164">
        <v>0</v>
      </c>
      <c r="Q46" s="164">
        <f t="shared" si="12"/>
        <v>0</v>
      </c>
      <c r="R46" s="164"/>
      <c r="S46" s="164"/>
      <c r="T46" s="165">
        <v>0</v>
      </c>
      <c r="U46" s="164">
        <f t="shared" si="13"/>
        <v>0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128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">
      <c r="A47" s="155">
        <v>32</v>
      </c>
      <c r="B47" s="161" t="s">
        <v>195</v>
      </c>
      <c r="C47" s="194" t="s">
        <v>196</v>
      </c>
      <c r="D47" s="163" t="s">
        <v>140</v>
      </c>
      <c r="E47" s="169">
        <v>1</v>
      </c>
      <c r="F47" s="171"/>
      <c r="G47" s="172">
        <f t="shared" si="7"/>
        <v>0</v>
      </c>
      <c r="H47" s="171"/>
      <c r="I47" s="172">
        <f t="shared" si="8"/>
        <v>0</v>
      </c>
      <c r="J47" s="171"/>
      <c r="K47" s="172">
        <f t="shared" si="9"/>
        <v>0</v>
      </c>
      <c r="L47" s="172">
        <v>21</v>
      </c>
      <c r="M47" s="172">
        <f t="shared" si="10"/>
        <v>0</v>
      </c>
      <c r="N47" s="164">
        <v>0</v>
      </c>
      <c r="O47" s="164">
        <f t="shared" si="11"/>
        <v>0</v>
      </c>
      <c r="P47" s="164">
        <v>0</v>
      </c>
      <c r="Q47" s="164">
        <f t="shared" si="12"/>
        <v>0</v>
      </c>
      <c r="R47" s="164"/>
      <c r="S47" s="164"/>
      <c r="T47" s="165">
        <v>0</v>
      </c>
      <c r="U47" s="164">
        <f t="shared" si="13"/>
        <v>0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128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x14ac:dyDescent="0.2">
      <c r="A48" s="156" t="s">
        <v>123</v>
      </c>
      <c r="B48" s="162" t="s">
        <v>82</v>
      </c>
      <c r="C48" s="195" t="s">
        <v>83</v>
      </c>
      <c r="D48" s="166"/>
      <c r="E48" s="170"/>
      <c r="F48" s="173"/>
      <c r="G48" s="173">
        <f>SUMIF(AE49:AE50,"&lt;&gt;NOR",G49:G50)</f>
        <v>0</v>
      </c>
      <c r="H48" s="173"/>
      <c r="I48" s="173">
        <f>SUM(I49:I50)</f>
        <v>0</v>
      </c>
      <c r="J48" s="173"/>
      <c r="K48" s="173">
        <f>SUM(K49:K50)</f>
        <v>0</v>
      </c>
      <c r="L48" s="173"/>
      <c r="M48" s="173">
        <f>SUM(M49:M50)</f>
        <v>0</v>
      </c>
      <c r="N48" s="167"/>
      <c r="O48" s="167">
        <f>SUM(O49:O50)</f>
        <v>4.5999999999999999E-2</v>
      </c>
      <c r="P48" s="167"/>
      <c r="Q48" s="167">
        <f>SUM(Q49:Q50)</f>
        <v>0</v>
      </c>
      <c r="R48" s="167"/>
      <c r="S48" s="167"/>
      <c r="T48" s="168"/>
      <c r="U48" s="167">
        <f>SUM(U49:U50)</f>
        <v>0</v>
      </c>
      <c r="AE48" t="s">
        <v>124</v>
      </c>
    </row>
    <row r="49" spans="1:60" outlineLevel="1" x14ac:dyDescent="0.2">
      <c r="A49" s="155">
        <v>33</v>
      </c>
      <c r="B49" s="161" t="s">
        <v>197</v>
      </c>
      <c r="C49" s="194" t="s">
        <v>198</v>
      </c>
      <c r="D49" s="163" t="s">
        <v>137</v>
      </c>
      <c r="E49" s="169">
        <v>2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64">
        <v>1.4E-2</v>
      </c>
      <c r="O49" s="164">
        <f>ROUND(E49*N49,5)</f>
        <v>2.8000000000000001E-2</v>
      </c>
      <c r="P49" s="164">
        <v>0</v>
      </c>
      <c r="Q49" s="164">
        <f>ROUND(E49*P49,5)</f>
        <v>0</v>
      </c>
      <c r="R49" s="164"/>
      <c r="S49" s="164"/>
      <c r="T49" s="165">
        <v>0</v>
      </c>
      <c r="U49" s="164">
        <f>ROUND(E49*T49,2)</f>
        <v>0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199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55">
        <v>34</v>
      </c>
      <c r="B50" s="161" t="s">
        <v>200</v>
      </c>
      <c r="C50" s="194" t="s">
        <v>201</v>
      </c>
      <c r="D50" s="163" t="s">
        <v>137</v>
      </c>
      <c r="E50" s="169">
        <v>1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64">
        <v>1.7999999999999999E-2</v>
      </c>
      <c r="O50" s="164">
        <f>ROUND(E50*N50,5)</f>
        <v>1.7999999999999999E-2</v>
      </c>
      <c r="P50" s="164">
        <v>0</v>
      </c>
      <c r="Q50" s="164">
        <f>ROUND(E50*P50,5)</f>
        <v>0</v>
      </c>
      <c r="R50" s="164"/>
      <c r="S50" s="164"/>
      <c r="T50" s="165">
        <v>0</v>
      </c>
      <c r="U50" s="164">
        <f>ROUND(E50*T50,2)</f>
        <v>0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199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x14ac:dyDescent="0.2">
      <c r="A51" s="156" t="s">
        <v>123</v>
      </c>
      <c r="B51" s="162" t="s">
        <v>84</v>
      </c>
      <c r="C51" s="195" t="s">
        <v>85</v>
      </c>
      <c r="D51" s="166"/>
      <c r="E51" s="170"/>
      <c r="F51" s="173"/>
      <c r="G51" s="173">
        <f>SUMIF(AE52:AE56,"&lt;&gt;NOR",G52:G56)</f>
        <v>0</v>
      </c>
      <c r="H51" s="173"/>
      <c r="I51" s="173">
        <f>SUM(I52:I56)</f>
        <v>0</v>
      </c>
      <c r="J51" s="173"/>
      <c r="K51" s="173">
        <f>SUM(K52:K56)</f>
        <v>0</v>
      </c>
      <c r="L51" s="173"/>
      <c r="M51" s="173">
        <f>SUM(M52:M56)</f>
        <v>0</v>
      </c>
      <c r="N51" s="167"/>
      <c r="O51" s="167">
        <f>SUM(O52:O56)</f>
        <v>2.0899999999999998E-3</v>
      </c>
      <c r="P51" s="167"/>
      <c r="Q51" s="167">
        <f>SUM(Q52:Q56)</f>
        <v>0</v>
      </c>
      <c r="R51" s="167"/>
      <c r="S51" s="167"/>
      <c r="T51" s="168"/>
      <c r="U51" s="167">
        <f>SUM(U52:U56)</f>
        <v>14.13</v>
      </c>
      <c r="AE51" t="s">
        <v>124</v>
      </c>
    </row>
    <row r="52" spans="1:60" outlineLevel="1" x14ac:dyDescent="0.2">
      <c r="A52" s="155">
        <v>35</v>
      </c>
      <c r="B52" s="161" t="s">
        <v>202</v>
      </c>
      <c r="C52" s="194" t="s">
        <v>203</v>
      </c>
      <c r="D52" s="163" t="s">
        <v>127</v>
      </c>
      <c r="E52" s="169">
        <v>9.9600000000000009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64">
        <v>0</v>
      </c>
      <c r="O52" s="164">
        <f>ROUND(E52*N52,5)</f>
        <v>0</v>
      </c>
      <c r="P52" s="164">
        <v>0</v>
      </c>
      <c r="Q52" s="164">
        <f>ROUND(E52*P52,5)</f>
        <v>0</v>
      </c>
      <c r="R52" s="164"/>
      <c r="S52" s="164"/>
      <c r="T52" s="165">
        <v>0.05</v>
      </c>
      <c r="U52" s="164">
        <f>ROUND(E52*T52,2)</f>
        <v>0.5</v>
      </c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128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 x14ac:dyDescent="0.2">
      <c r="A53" s="155">
        <v>36</v>
      </c>
      <c r="B53" s="161" t="s">
        <v>204</v>
      </c>
      <c r="C53" s="194" t="s">
        <v>205</v>
      </c>
      <c r="D53" s="163" t="s">
        <v>127</v>
      </c>
      <c r="E53" s="169">
        <v>9.9600000000000009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21</v>
      </c>
      <c r="M53" s="172">
        <f>G53*(1+L53/100)</f>
        <v>0</v>
      </c>
      <c r="N53" s="164">
        <v>0</v>
      </c>
      <c r="O53" s="164">
        <f>ROUND(E53*N53,5)</f>
        <v>0</v>
      </c>
      <c r="P53" s="164">
        <v>0</v>
      </c>
      <c r="Q53" s="164">
        <f>ROUND(E53*P53,5)</f>
        <v>0</v>
      </c>
      <c r="R53" s="164"/>
      <c r="S53" s="164"/>
      <c r="T53" s="165">
        <v>0.34</v>
      </c>
      <c r="U53" s="164">
        <f>ROUND(E53*T53,2)</f>
        <v>3.39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128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outlineLevel="1" x14ac:dyDescent="0.2">
      <c r="A54" s="155">
        <v>37</v>
      </c>
      <c r="B54" s="161" t="s">
        <v>206</v>
      </c>
      <c r="C54" s="194" t="s">
        <v>207</v>
      </c>
      <c r="D54" s="163" t="s">
        <v>127</v>
      </c>
      <c r="E54" s="169">
        <v>9.9600000000000009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64">
        <v>2.1000000000000001E-4</v>
      </c>
      <c r="O54" s="164">
        <f>ROUND(E54*N54,5)</f>
        <v>2.0899999999999998E-3</v>
      </c>
      <c r="P54" s="164">
        <v>0</v>
      </c>
      <c r="Q54" s="164">
        <f>ROUND(E54*P54,5)</f>
        <v>0</v>
      </c>
      <c r="R54" s="164"/>
      <c r="S54" s="164"/>
      <c r="T54" s="165">
        <v>0.05</v>
      </c>
      <c r="U54" s="164">
        <f>ROUND(E54*T54,2)</f>
        <v>0.5</v>
      </c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128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ht="22.5" outlineLevel="1" x14ac:dyDescent="0.2">
      <c r="A55" s="155">
        <v>38</v>
      </c>
      <c r="B55" s="161" t="s">
        <v>208</v>
      </c>
      <c r="C55" s="194" t="s">
        <v>209</v>
      </c>
      <c r="D55" s="163" t="s">
        <v>127</v>
      </c>
      <c r="E55" s="169">
        <v>9.9600000000000009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64">
        <v>0</v>
      </c>
      <c r="O55" s="164">
        <f>ROUND(E55*N55,5)</f>
        <v>0</v>
      </c>
      <c r="P55" s="164">
        <v>0</v>
      </c>
      <c r="Q55" s="164">
        <f>ROUND(E55*P55,5)</f>
        <v>0</v>
      </c>
      <c r="R55" s="164"/>
      <c r="S55" s="164"/>
      <c r="T55" s="165">
        <v>0.97799999999999998</v>
      </c>
      <c r="U55" s="164">
        <f>ROUND(E55*T55,2)</f>
        <v>9.74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128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outlineLevel="1" x14ac:dyDescent="0.2">
      <c r="A56" s="155">
        <v>39</v>
      </c>
      <c r="B56" s="161" t="s">
        <v>210</v>
      </c>
      <c r="C56" s="194" t="s">
        <v>211</v>
      </c>
      <c r="D56" s="163" t="s">
        <v>127</v>
      </c>
      <c r="E56" s="169">
        <v>10.956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64">
        <v>0</v>
      </c>
      <c r="O56" s="164">
        <f>ROUND(E56*N56,5)</f>
        <v>0</v>
      </c>
      <c r="P56" s="164">
        <v>0</v>
      </c>
      <c r="Q56" s="164">
        <f>ROUND(E56*P56,5)</f>
        <v>0</v>
      </c>
      <c r="R56" s="164"/>
      <c r="S56" s="164"/>
      <c r="T56" s="165">
        <v>0</v>
      </c>
      <c r="U56" s="164">
        <f>ROUND(E56*T56,2)</f>
        <v>0</v>
      </c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128</v>
      </c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x14ac:dyDescent="0.2">
      <c r="A57" s="156" t="s">
        <v>123</v>
      </c>
      <c r="B57" s="162" t="s">
        <v>86</v>
      </c>
      <c r="C57" s="195" t="s">
        <v>87</v>
      </c>
      <c r="D57" s="166"/>
      <c r="E57" s="170"/>
      <c r="F57" s="173"/>
      <c r="G57" s="173">
        <f>SUMIF(AE58:AE65,"&lt;&gt;NOR",G58:G65)</f>
        <v>0</v>
      </c>
      <c r="H57" s="173"/>
      <c r="I57" s="173">
        <f>SUM(I58:I65)</f>
        <v>0</v>
      </c>
      <c r="J57" s="173"/>
      <c r="K57" s="173">
        <f>SUM(K58:K65)</f>
        <v>0</v>
      </c>
      <c r="L57" s="173"/>
      <c r="M57" s="173">
        <f>SUM(M58:M65)</f>
        <v>0</v>
      </c>
      <c r="N57" s="167"/>
      <c r="O57" s="167">
        <f>SUM(O58:O65)</f>
        <v>1.2899999999999999E-3</v>
      </c>
      <c r="P57" s="167"/>
      <c r="Q57" s="167">
        <f>SUM(Q58:Q65)</f>
        <v>0</v>
      </c>
      <c r="R57" s="167"/>
      <c r="S57" s="167"/>
      <c r="T57" s="168"/>
      <c r="U57" s="167">
        <f>SUM(U58:U65)</f>
        <v>48.3</v>
      </c>
      <c r="AE57" t="s">
        <v>124</v>
      </c>
    </row>
    <row r="58" spans="1:60" ht="22.5" outlineLevel="1" x14ac:dyDescent="0.2">
      <c r="A58" s="155">
        <v>40</v>
      </c>
      <c r="B58" s="161" t="s">
        <v>212</v>
      </c>
      <c r="C58" s="194" t="s">
        <v>213</v>
      </c>
      <c r="D58" s="163" t="s">
        <v>127</v>
      </c>
      <c r="E58" s="169">
        <v>43.09</v>
      </c>
      <c r="F58" s="171"/>
      <c r="G58" s="172">
        <f t="shared" ref="G58:G65" si="14">ROUND(E58*F58,2)</f>
        <v>0</v>
      </c>
      <c r="H58" s="171"/>
      <c r="I58" s="172">
        <f t="shared" ref="I58:I65" si="15">ROUND(E58*H58,2)</f>
        <v>0</v>
      </c>
      <c r="J58" s="171"/>
      <c r="K58" s="172">
        <f t="shared" ref="K58:K65" si="16">ROUND(E58*J58,2)</f>
        <v>0</v>
      </c>
      <c r="L58" s="172">
        <v>21</v>
      </c>
      <c r="M58" s="172">
        <f t="shared" ref="M58:M65" si="17">G58*(1+L58/100)</f>
        <v>0</v>
      </c>
      <c r="N58" s="164">
        <v>3.0000000000000001E-5</v>
      </c>
      <c r="O58" s="164">
        <f t="shared" ref="O58:O65" si="18">ROUND(E58*N58,5)</f>
        <v>1.2899999999999999E-3</v>
      </c>
      <c r="P58" s="164">
        <v>0</v>
      </c>
      <c r="Q58" s="164">
        <f t="shared" ref="Q58:Q65" si="19">ROUND(E58*P58,5)</f>
        <v>0</v>
      </c>
      <c r="R58" s="164"/>
      <c r="S58" s="164"/>
      <c r="T58" s="165">
        <v>0.05</v>
      </c>
      <c r="U58" s="164">
        <f t="shared" ref="U58:U65" si="20">ROUND(E58*T58,2)</f>
        <v>2.15</v>
      </c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128</v>
      </c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ht="22.5" outlineLevel="1" x14ac:dyDescent="0.2">
      <c r="A59" s="155">
        <v>41</v>
      </c>
      <c r="B59" s="161" t="s">
        <v>214</v>
      </c>
      <c r="C59" s="194" t="s">
        <v>215</v>
      </c>
      <c r="D59" s="163" t="s">
        <v>137</v>
      </c>
      <c r="E59" s="169">
        <v>12</v>
      </c>
      <c r="F59" s="171"/>
      <c r="G59" s="172">
        <f t="shared" si="14"/>
        <v>0</v>
      </c>
      <c r="H59" s="171"/>
      <c r="I59" s="172">
        <f t="shared" si="15"/>
        <v>0</v>
      </c>
      <c r="J59" s="171"/>
      <c r="K59" s="172">
        <f t="shared" si="16"/>
        <v>0</v>
      </c>
      <c r="L59" s="172">
        <v>21</v>
      </c>
      <c r="M59" s="172">
        <f t="shared" si="17"/>
        <v>0</v>
      </c>
      <c r="N59" s="164">
        <v>0</v>
      </c>
      <c r="O59" s="164">
        <f t="shared" si="18"/>
        <v>0</v>
      </c>
      <c r="P59" s="164">
        <v>0</v>
      </c>
      <c r="Q59" s="164">
        <f t="shared" si="19"/>
        <v>0</v>
      </c>
      <c r="R59" s="164"/>
      <c r="S59" s="164"/>
      <c r="T59" s="165">
        <v>0.1</v>
      </c>
      <c r="U59" s="164">
        <f t="shared" si="20"/>
        <v>1.2</v>
      </c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128</v>
      </c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outlineLevel="1" x14ac:dyDescent="0.2">
      <c r="A60" s="155">
        <v>42</v>
      </c>
      <c r="B60" s="161" t="s">
        <v>216</v>
      </c>
      <c r="C60" s="194" t="s">
        <v>217</v>
      </c>
      <c r="D60" s="163" t="s">
        <v>133</v>
      </c>
      <c r="E60" s="169">
        <v>19.64</v>
      </c>
      <c r="F60" s="171"/>
      <c r="G60" s="172">
        <f t="shared" si="14"/>
        <v>0</v>
      </c>
      <c r="H60" s="171"/>
      <c r="I60" s="172">
        <f t="shared" si="15"/>
        <v>0</v>
      </c>
      <c r="J60" s="171"/>
      <c r="K60" s="172">
        <f t="shared" si="16"/>
        <v>0</v>
      </c>
      <c r="L60" s="172">
        <v>21</v>
      </c>
      <c r="M60" s="172">
        <f t="shared" si="17"/>
        <v>0</v>
      </c>
      <c r="N60" s="164">
        <v>0</v>
      </c>
      <c r="O60" s="164">
        <f t="shared" si="18"/>
        <v>0</v>
      </c>
      <c r="P60" s="164">
        <v>0</v>
      </c>
      <c r="Q60" s="164">
        <f t="shared" si="19"/>
        <v>0</v>
      </c>
      <c r="R60" s="164"/>
      <c r="S60" s="164"/>
      <c r="T60" s="165">
        <v>0.16</v>
      </c>
      <c r="U60" s="164">
        <f t="shared" si="20"/>
        <v>3.14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128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outlineLevel="1" x14ac:dyDescent="0.2">
      <c r="A61" s="155">
        <v>43</v>
      </c>
      <c r="B61" s="161" t="s">
        <v>218</v>
      </c>
      <c r="C61" s="194" t="s">
        <v>219</v>
      </c>
      <c r="D61" s="163" t="s">
        <v>127</v>
      </c>
      <c r="E61" s="169">
        <v>34.619999999999997</v>
      </c>
      <c r="F61" s="171"/>
      <c r="G61" s="172">
        <f t="shared" si="14"/>
        <v>0</v>
      </c>
      <c r="H61" s="171"/>
      <c r="I61" s="172">
        <f t="shared" si="15"/>
        <v>0</v>
      </c>
      <c r="J61" s="171"/>
      <c r="K61" s="172">
        <f t="shared" si="16"/>
        <v>0</v>
      </c>
      <c r="L61" s="172">
        <v>21</v>
      </c>
      <c r="M61" s="172">
        <f t="shared" si="17"/>
        <v>0</v>
      </c>
      <c r="N61" s="164">
        <v>0</v>
      </c>
      <c r="O61" s="164">
        <f t="shared" si="18"/>
        <v>0</v>
      </c>
      <c r="P61" s="164">
        <v>0</v>
      </c>
      <c r="Q61" s="164">
        <f t="shared" si="19"/>
        <v>0</v>
      </c>
      <c r="R61" s="164"/>
      <c r="S61" s="164"/>
      <c r="T61" s="165">
        <v>1.1000000000000001</v>
      </c>
      <c r="U61" s="164">
        <f t="shared" si="20"/>
        <v>38.08</v>
      </c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128</v>
      </c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">
      <c r="A62" s="155">
        <v>44</v>
      </c>
      <c r="B62" s="161" t="s">
        <v>220</v>
      </c>
      <c r="C62" s="194" t="s">
        <v>221</v>
      </c>
      <c r="D62" s="163" t="s">
        <v>133</v>
      </c>
      <c r="E62" s="169">
        <v>0.21</v>
      </c>
      <c r="F62" s="171"/>
      <c r="G62" s="172">
        <f t="shared" si="14"/>
        <v>0</v>
      </c>
      <c r="H62" s="171"/>
      <c r="I62" s="172">
        <f t="shared" si="15"/>
        <v>0</v>
      </c>
      <c r="J62" s="171"/>
      <c r="K62" s="172">
        <f t="shared" si="16"/>
        <v>0</v>
      </c>
      <c r="L62" s="172">
        <v>21</v>
      </c>
      <c r="M62" s="172">
        <f t="shared" si="17"/>
        <v>0</v>
      </c>
      <c r="N62" s="164">
        <v>0</v>
      </c>
      <c r="O62" s="164">
        <f t="shared" si="18"/>
        <v>0</v>
      </c>
      <c r="P62" s="164">
        <v>0</v>
      </c>
      <c r="Q62" s="164">
        <f t="shared" si="19"/>
        <v>0</v>
      </c>
      <c r="R62" s="164"/>
      <c r="S62" s="164"/>
      <c r="T62" s="165">
        <v>0.53400000000000003</v>
      </c>
      <c r="U62" s="164">
        <f t="shared" si="20"/>
        <v>0.11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128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outlineLevel="1" x14ac:dyDescent="0.2">
      <c r="A63" s="155">
        <v>45</v>
      </c>
      <c r="B63" s="161" t="s">
        <v>222</v>
      </c>
      <c r="C63" s="194" t="s">
        <v>223</v>
      </c>
      <c r="D63" s="163" t="s">
        <v>127</v>
      </c>
      <c r="E63" s="169">
        <v>47.399000000000001</v>
      </c>
      <c r="F63" s="171"/>
      <c r="G63" s="172">
        <f t="shared" si="14"/>
        <v>0</v>
      </c>
      <c r="H63" s="171"/>
      <c r="I63" s="172">
        <f t="shared" si="15"/>
        <v>0</v>
      </c>
      <c r="J63" s="171"/>
      <c r="K63" s="172">
        <f t="shared" si="16"/>
        <v>0</v>
      </c>
      <c r="L63" s="172">
        <v>21</v>
      </c>
      <c r="M63" s="172">
        <f t="shared" si="17"/>
        <v>0</v>
      </c>
      <c r="N63" s="164">
        <v>0</v>
      </c>
      <c r="O63" s="164">
        <f t="shared" si="18"/>
        <v>0</v>
      </c>
      <c r="P63" s="164">
        <v>0</v>
      </c>
      <c r="Q63" s="164">
        <f t="shared" si="19"/>
        <v>0</v>
      </c>
      <c r="R63" s="164"/>
      <c r="S63" s="164"/>
      <c r="T63" s="165">
        <v>0</v>
      </c>
      <c r="U63" s="164">
        <f t="shared" si="20"/>
        <v>0</v>
      </c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128</v>
      </c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outlineLevel="1" x14ac:dyDescent="0.2">
      <c r="A64" s="155">
        <v>46</v>
      </c>
      <c r="B64" s="161" t="s">
        <v>216</v>
      </c>
      <c r="C64" s="194" t="s">
        <v>217</v>
      </c>
      <c r="D64" s="163" t="s">
        <v>133</v>
      </c>
      <c r="E64" s="169">
        <v>22.62</v>
      </c>
      <c r="F64" s="171"/>
      <c r="G64" s="172">
        <f t="shared" si="14"/>
        <v>0</v>
      </c>
      <c r="H64" s="171"/>
      <c r="I64" s="172">
        <f t="shared" si="15"/>
        <v>0</v>
      </c>
      <c r="J64" s="171"/>
      <c r="K64" s="172">
        <f t="shared" si="16"/>
        <v>0</v>
      </c>
      <c r="L64" s="172">
        <v>21</v>
      </c>
      <c r="M64" s="172">
        <f t="shared" si="17"/>
        <v>0</v>
      </c>
      <c r="N64" s="164">
        <v>0</v>
      </c>
      <c r="O64" s="164">
        <f t="shared" si="18"/>
        <v>0</v>
      </c>
      <c r="P64" s="164">
        <v>0</v>
      </c>
      <c r="Q64" s="164">
        <f t="shared" si="19"/>
        <v>0</v>
      </c>
      <c r="R64" s="164"/>
      <c r="S64" s="164"/>
      <c r="T64" s="165">
        <v>0.16</v>
      </c>
      <c r="U64" s="164">
        <f t="shared" si="20"/>
        <v>3.62</v>
      </c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128</v>
      </c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 x14ac:dyDescent="0.2">
      <c r="A65" s="155">
        <v>47</v>
      </c>
      <c r="B65" s="161" t="s">
        <v>224</v>
      </c>
      <c r="C65" s="194" t="s">
        <v>225</v>
      </c>
      <c r="D65" s="163" t="s">
        <v>137</v>
      </c>
      <c r="E65" s="169">
        <v>114.6</v>
      </c>
      <c r="F65" s="171"/>
      <c r="G65" s="172">
        <f t="shared" si="14"/>
        <v>0</v>
      </c>
      <c r="H65" s="171"/>
      <c r="I65" s="172">
        <f t="shared" si="15"/>
        <v>0</v>
      </c>
      <c r="J65" s="171"/>
      <c r="K65" s="172">
        <f t="shared" si="16"/>
        <v>0</v>
      </c>
      <c r="L65" s="172">
        <v>21</v>
      </c>
      <c r="M65" s="172">
        <f t="shared" si="17"/>
        <v>0</v>
      </c>
      <c r="N65" s="164">
        <v>0</v>
      </c>
      <c r="O65" s="164">
        <f t="shared" si="18"/>
        <v>0</v>
      </c>
      <c r="P65" s="164">
        <v>0</v>
      </c>
      <c r="Q65" s="164">
        <f t="shared" si="19"/>
        <v>0</v>
      </c>
      <c r="R65" s="164"/>
      <c r="S65" s="164"/>
      <c r="T65" s="165">
        <v>0</v>
      </c>
      <c r="U65" s="164">
        <f t="shared" si="20"/>
        <v>0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128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x14ac:dyDescent="0.2">
      <c r="A66" s="156" t="s">
        <v>123</v>
      </c>
      <c r="B66" s="162" t="s">
        <v>88</v>
      </c>
      <c r="C66" s="195" t="s">
        <v>89</v>
      </c>
      <c r="D66" s="166"/>
      <c r="E66" s="170"/>
      <c r="F66" s="173"/>
      <c r="G66" s="173">
        <f>SUMIF(AE67:AE68,"&lt;&gt;NOR",G67:G68)</f>
        <v>0</v>
      </c>
      <c r="H66" s="173"/>
      <c r="I66" s="173">
        <f>SUM(I67:I68)</f>
        <v>0</v>
      </c>
      <c r="J66" s="173"/>
      <c r="K66" s="173">
        <f>SUM(K67:K68)</f>
        <v>0</v>
      </c>
      <c r="L66" s="173"/>
      <c r="M66" s="173">
        <f>SUM(M67:M68)</f>
        <v>0</v>
      </c>
      <c r="N66" s="167"/>
      <c r="O66" s="167">
        <f>SUM(O67:O68)</f>
        <v>2.5200000000000001E-3</v>
      </c>
      <c r="P66" s="167"/>
      <c r="Q66" s="167">
        <f>SUM(Q67:Q68)</f>
        <v>0</v>
      </c>
      <c r="R66" s="167"/>
      <c r="S66" s="167"/>
      <c r="T66" s="168"/>
      <c r="U66" s="167">
        <f>SUM(U67:U68)</f>
        <v>1.35</v>
      </c>
      <c r="AE66" t="s">
        <v>124</v>
      </c>
    </row>
    <row r="67" spans="1:60" outlineLevel="1" x14ac:dyDescent="0.2">
      <c r="A67" s="155">
        <v>48</v>
      </c>
      <c r="B67" s="161" t="s">
        <v>226</v>
      </c>
      <c r="C67" s="194" t="s">
        <v>227</v>
      </c>
      <c r="D67" s="163" t="s">
        <v>127</v>
      </c>
      <c r="E67" s="169">
        <v>3.76</v>
      </c>
      <c r="F67" s="171"/>
      <c r="G67" s="172">
        <f>ROUND(E67*F67,2)</f>
        <v>0</v>
      </c>
      <c r="H67" s="171"/>
      <c r="I67" s="172">
        <f>ROUND(E67*H67,2)</f>
        <v>0</v>
      </c>
      <c r="J67" s="171"/>
      <c r="K67" s="172">
        <f>ROUND(E67*J67,2)</f>
        <v>0</v>
      </c>
      <c r="L67" s="172">
        <v>21</v>
      </c>
      <c r="M67" s="172">
        <f>G67*(1+L67/100)</f>
        <v>0</v>
      </c>
      <c r="N67" s="164">
        <v>4.8999999999999998E-4</v>
      </c>
      <c r="O67" s="164">
        <f>ROUND(E67*N67,5)</f>
        <v>1.8400000000000001E-3</v>
      </c>
      <c r="P67" s="164">
        <v>0</v>
      </c>
      <c r="Q67" s="164">
        <f>ROUND(E67*P67,5)</f>
        <v>0</v>
      </c>
      <c r="R67" s="164"/>
      <c r="S67" s="164"/>
      <c r="T67" s="165">
        <v>0.28575</v>
      </c>
      <c r="U67" s="164">
        <f>ROUND(E67*T67,2)</f>
        <v>1.07</v>
      </c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134</v>
      </c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outlineLevel="1" x14ac:dyDescent="0.2">
      <c r="A68" s="155">
        <v>49</v>
      </c>
      <c r="B68" s="161" t="s">
        <v>228</v>
      </c>
      <c r="C68" s="194" t="s">
        <v>229</v>
      </c>
      <c r="D68" s="163" t="s">
        <v>127</v>
      </c>
      <c r="E68" s="169">
        <v>3.76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64">
        <v>1.8000000000000001E-4</v>
      </c>
      <c r="O68" s="164">
        <f>ROUND(E68*N68,5)</f>
        <v>6.8000000000000005E-4</v>
      </c>
      <c r="P68" s="164">
        <v>0</v>
      </c>
      <c r="Q68" s="164">
        <f>ROUND(E68*P68,5)</f>
        <v>0</v>
      </c>
      <c r="R68" s="164"/>
      <c r="S68" s="164"/>
      <c r="T68" s="165">
        <v>7.5749999999999998E-2</v>
      </c>
      <c r="U68" s="164">
        <f>ROUND(E68*T68,2)</f>
        <v>0.28000000000000003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134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x14ac:dyDescent="0.2">
      <c r="A69" s="156" t="s">
        <v>123</v>
      </c>
      <c r="B69" s="162" t="s">
        <v>90</v>
      </c>
      <c r="C69" s="195" t="s">
        <v>91</v>
      </c>
      <c r="D69" s="166"/>
      <c r="E69" s="170"/>
      <c r="F69" s="173"/>
      <c r="G69" s="173">
        <f>SUMIF(AE70:AE71,"&lt;&gt;NOR",G70:G71)</f>
        <v>0</v>
      </c>
      <c r="H69" s="173"/>
      <c r="I69" s="173">
        <f>SUM(I70:I71)</f>
        <v>0</v>
      </c>
      <c r="J69" s="173"/>
      <c r="K69" s="173">
        <f>SUM(K70:K71)</f>
        <v>0</v>
      </c>
      <c r="L69" s="173"/>
      <c r="M69" s="173">
        <f>SUM(M70:M71)</f>
        <v>0</v>
      </c>
      <c r="N69" s="167"/>
      <c r="O69" s="167">
        <f>SUM(O70:O71)</f>
        <v>5.3800000000000002E-3</v>
      </c>
      <c r="P69" s="167"/>
      <c r="Q69" s="167">
        <f>SUM(Q70:Q71)</f>
        <v>0</v>
      </c>
      <c r="R69" s="167"/>
      <c r="S69" s="167"/>
      <c r="T69" s="168"/>
      <c r="U69" s="167">
        <f>SUM(U70:U71)</f>
        <v>1.19</v>
      </c>
      <c r="AE69" t="s">
        <v>124</v>
      </c>
    </row>
    <row r="70" spans="1:60" outlineLevel="1" x14ac:dyDescent="0.2">
      <c r="A70" s="155">
        <v>50</v>
      </c>
      <c r="B70" s="161" t="s">
        <v>230</v>
      </c>
      <c r="C70" s="194" t="s">
        <v>231</v>
      </c>
      <c r="D70" s="163" t="s">
        <v>127</v>
      </c>
      <c r="E70" s="169">
        <v>8.82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64">
        <v>1.4999999999999999E-4</v>
      </c>
      <c r="O70" s="164">
        <f>ROUND(E70*N70,5)</f>
        <v>1.32E-3</v>
      </c>
      <c r="P70" s="164">
        <v>0</v>
      </c>
      <c r="Q70" s="164">
        <f>ROUND(E70*P70,5)</f>
        <v>0</v>
      </c>
      <c r="R70" s="164"/>
      <c r="S70" s="164"/>
      <c r="T70" s="165">
        <v>3.2480000000000002E-2</v>
      </c>
      <c r="U70" s="164">
        <f>ROUND(E70*T70,2)</f>
        <v>0.28999999999999998</v>
      </c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128</v>
      </c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outlineLevel="1" x14ac:dyDescent="0.2">
      <c r="A71" s="155">
        <v>51</v>
      </c>
      <c r="B71" s="161" t="s">
        <v>232</v>
      </c>
      <c r="C71" s="194" t="s">
        <v>233</v>
      </c>
      <c r="D71" s="163" t="s">
        <v>127</v>
      </c>
      <c r="E71" s="169">
        <v>8.82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64">
        <v>4.6000000000000001E-4</v>
      </c>
      <c r="O71" s="164">
        <f>ROUND(E71*N71,5)</f>
        <v>4.0600000000000002E-3</v>
      </c>
      <c r="P71" s="164">
        <v>0</v>
      </c>
      <c r="Q71" s="164">
        <f>ROUND(E71*P71,5)</f>
        <v>0</v>
      </c>
      <c r="R71" s="164"/>
      <c r="S71" s="164"/>
      <c r="T71" s="165">
        <v>0.10191</v>
      </c>
      <c r="U71" s="164">
        <f>ROUND(E71*T71,2)</f>
        <v>0.9</v>
      </c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128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x14ac:dyDescent="0.2">
      <c r="A72" s="156" t="s">
        <v>123</v>
      </c>
      <c r="B72" s="162" t="s">
        <v>92</v>
      </c>
      <c r="C72" s="195" t="s">
        <v>93</v>
      </c>
      <c r="D72" s="166"/>
      <c r="E72" s="170"/>
      <c r="F72" s="173"/>
      <c r="G72" s="173">
        <f>SUMIF(AE73:AE85,"&lt;&gt;NOR",G73:G85)</f>
        <v>0</v>
      </c>
      <c r="H72" s="173"/>
      <c r="I72" s="173">
        <f>SUM(I73:I85)</f>
        <v>0</v>
      </c>
      <c r="J72" s="173"/>
      <c r="K72" s="173">
        <f>SUM(K73:K85)</f>
        <v>0</v>
      </c>
      <c r="L72" s="173"/>
      <c r="M72" s="173">
        <f>SUM(M73:M85)</f>
        <v>0</v>
      </c>
      <c r="N72" s="167"/>
      <c r="O72" s="167">
        <f>SUM(O73:O85)</f>
        <v>0</v>
      </c>
      <c r="P72" s="167"/>
      <c r="Q72" s="167">
        <f>SUM(Q73:Q85)</f>
        <v>0</v>
      </c>
      <c r="R72" s="167"/>
      <c r="S72" s="167"/>
      <c r="T72" s="168"/>
      <c r="U72" s="167">
        <f>SUM(U73:U85)</f>
        <v>0</v>
      </c>
      <c r="AE72" t="s">
        <v>124</v>
      </c>
    </row>
    <row r="73" spans="1:60" outlineLevel="1" x14ac:dyDescent="0.2">
      <c r="A73" s="155">
        <v>52</v>
      </c>
      <c r="B73" s="161" t="s">
        <v>234</v>
      </c>
      <c r="C73" s="194" t="s">
        <v>235</v>
      </c>
      <c r="D73" s="163" t="s">
        <v>137</v>
      </c>
      <c r="E73" s="169">
        <v>35</v>
      </c>
      <c r="F73" s="171"/>
      <c r="G73" s="172">
        <f t="shared" ref="G73:G85" si="21">ROUND(E73*F73,2)</f>
        <v>0</v>
      </c>
      <c r="H73" s="171"/>
      <c r="I73" s="172">
        <f t="shared" ref="I73:I85" si="22">ROUND(E73*H73,2)</f>
        <v>0</v>
      </c>
      <c r="J73" s="171"/>
      <c r="K73" s="172">
        <f t="shared" ref="K73:K85" si="23">ROUND(E73*J73,2)</f>
        <v>0</v>
      </c>
      <c r="L73" s="172">
        <v>21</v>
      </c>
      <c r="M73" s="172">
        <f t="shared" ref="M73:M85" si="24">G73*(1+L73/100)</f>
        <v>0</v>
      </c>
      <c r="N73" s="164">
        <v>0</v>
      </c>
      <c r="O73" s="164">
        <f t="shared" ref="O73:O85" si="25">ROUND(E73*N73,5)</f>
        <v>0</v>
      </c>
      <c r="P73" s="164">
        <v>0</v>
      </c>
      <c r="Q73" s="164">
        <f t="shared" ref="Q73:Q85" si="26">ROUND(E73*P73,5)</f>
        <v>0</v>
      </c>
      <c r="R73" s="164"/>
      <c r="S73" s="164"/>
      <c r="T73" s="165">
        <v>0</v>
      </c>
      <c r="U73" s="164">
        <f t="shared" ref="U73:U85" si="27">ROUND(E73*T73,2)</f>
        <v>0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128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 x14ac:dyDescent="0.2">
      <c r="A74" s="155">
        <v>53</v>
      </c>
      <c r="B74" s="161" t="s">
        <v>236</v>
      </c>
      <c r="C74" s="194" t="s">
        <v>237</v>
      </c>
      <c r="D74" s="163" t="s">
        <v>133</v>
      </c>
      <c r="E74" s="169">
        <v>10</v>
      </c>
      <c r="F74" s="171"/>
      <c r="G74" s="172">
        <f t="shared" si="21"/>
        <v>0</v>
      </c>
      <c r="H74" s="171"/>
      <c r="I74" s="172">
        <f t="shared" si="22"/>
        <v>0</v>
      </c>
      <c r="J74" s="171"/>
      <c r="K74" s="172">
        <f t="shared" si="23"/>
        <v>0</v>
      </c>
      <c r="L74" s="172">
        <v>21</v>
      </c>
      <c r="M74" s="172">
        <f t="shared" si="24"/>
        <v>0</v>
      </c>
      <c r="N74" s="164">
        <v>0</v>
      </c>
      <c r="O74" s="164">
        <f t="shared" si="25"/>
        <v>0</v>
      </c>
      <c r="P74" s="164">
        <v>0</v>
      </c>
      <c r="Q74" s="164">
        <f t="shared" si="26"/>
        <v>0</v>
      </c>
      <c r="R74" s="164"/>
      <c r="S74" s="164"/>
      <c r="T74" s="165">
        <v>0</v>
      </c>
      <c r="U74" s="164">
        <f t="shared" si="27"/>
        <v>0</v>
      </c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128</v>
      </c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outlineLevel="1" x14ac:dyDescent="0.2">
      <c r="A75" s="155">
        <v>54</v>
      </c>
      <c r="B75" s="161" t="s">
        <v>238</v>
      </c>
      <c r="C75" s="194" t="s">
        <v>239</v>
      </c>
      <c r="D75" s="163" t="s">
        <v>137</v>
      </c>
      <c r="E75" s="169">
        <v>1</v>
      </c>
      <c r="F75" s="171"/>
      <c r="G75" s="172">
        <f t="shared" si="21"/>
        <v>0</v>
      </c>
      <c r="H75" s="171"/>
      <c r="I75" s="172">
        <f t="shared" si="22"/>
        <v>0</v>
      </c>
      <c r="J75" s="171"/>
      <c r="K75" s="172">
        <f t="shared" si="23"/>
        <v>0</v>
      </c>
      <c r="L75" s="172">
        <v>21</v>
      </c>
      <c r="M75" s="172">
        <f t="shared" si="24"/>
        <v>0</v>
      </c>
      <c r="N75" s="164">
        <v>0</v>
      </c>
      <c r="O75" s="164">
        <f t="shared" si="25"/>
        <v>0</v>
      </c>
      <c r="P75" s="164">
        <v>0</v>
      </c>
      <c r="Q75" s="164">
        <f t="shared" si="26"/>
        <v>0</v>
      </c>
      <c r="R75" s="164"/>
      <c r="S75" s="164"/>
      <c r="T75" s="165">
        <v>0</v>
      </c>
      <c r="U75" s="164">
        <f t="shared" si="27"/>
        <v>0</v>
      </c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128</v>
      </c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outlineLevel="1" x14ac:dyDescent="0.2">
      <c r="A76" s="155">
        <v>55</v>
      </c>
      <c r="B76" s="161" t="s">
        <v>240</v>
      </c>
      <c r="C76" s="194" t="s">
        <v>241</v>
      </c>
      <c r="D76" s="163" t="s">
        <v>137</v>
      </c>
      <c r="E76" s="169">
        <v>2</v>
      </c>
      <c r="F76" s="171"/>
      <c r="G76" s="172">
        <f t="shared" si="21"/>
        <v>0</v>
      </c>
      <c r="H76" s="171"/>
      <c r="I76" s="172">
        <f t="shared" si="22"/>
        <v>0</v>
      </c>
      <c r="J76" s="171"/>
      <c r="K76" s="172">
        <f t="shared" si="23"/>
        <v>0</v>
      </c>
      <c r="L76" s="172">
        <v>21</v>
      </c>
      <c r="M76" s="172">
        <f t="shared" si="24"/>
        <v>0</v>
      </c>
      <c r="N76" s="164">
        <v>0</v>
      </c>
      <c r="O76" s="164">
        <f t="shared" si="25"/>
        <v>0</v>
      </c>
      <c r="P76" s="164">
        <v>0</v>
      </c>
      <c r="Q76" s="164">
        <f t="shared" si="26"/>
        <v>0</v>
      </c>
      <c r="R76" s="164"/>
      <c r="S76" s="164"/>
      <c r="T76" s="165">
        <v>0</v>
      </c>
      <c r="U76" s="164">
        <f t="shared" si="27"/>
        <v>0</v>
      </c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128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outlineLevel="1" x14ac:dyDescent="0.2">
      <c r="A77" s="155">
        <v>56</v>
      </c>
      <c r="B77" s="161" t="s">
        <v>242</v>
      </c>
      <c r="C77" s="194" t="s">
        <v>243</v>
      </c>
      <c r="D77" s="163" t="s">
        <v>137</v>
      </c>
      <c r="E77" s="169">
        <v>3</v>
      </c>
      <c r="F77" s="171"/>
      <c r="G77" s="172">
        <f t="shared" si="21"/>
        <v>0</v>
      </c>
      <c r="H77" s="171"/>
      <c r="I77" s="172">
        <f t="shared" si="22"/>
        <v>0</v>
      </c>
      <c r="J77" s="171"/>
      <c r="K77" s="172">
        <f t="shared" si="23"/>
        <v>0</v>
      </c>
      <c r="L77" s="172">
        <v>21</v>
      </c>
      <c r="M77" s="172">
        <f t="shared" si="24"/>
        <v>0</v>
      </c>
      <c r="N77" s="164">
        <v>0</v>
      </c>
      <c r="O77" s="164">
        <f t="shared" si="25"/>
        <v>0</v>
      </c>
      <c r="P77" s="164">
        <v>0</v>
      </c>
      <c r="Q77" s="164">
        <f t="shared" si="26"/>
        <v>0</v>
      </c>
      <c r="R77" s="164"/>
      <c r="S77" s="164"/>
      <c r="T77" s="165">
        <v>0</v>
      </c>
      <c r="U77" s="164">
        <f t="shared" si="27"/>
        <v>0</v>
      </c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128</v>
      </c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outlineLevel="1" x14ac:dyDescent="0.2">
      <c r="A78" s="155">
        <v>57</v>
      </c>
      <c r="B78" s="161" t="s">
        <v>244</v>
      </c>
      <c r="C78" s="194" t="s">
        <v>245</v>
      </c>
      <c r="D78" s="163" t="s">
        <v>137</v>
      </c>
      <c r="E78" s="169">
        <v>1</v>
      </c>
      <c r="F78" s="171"/>
      <c r="G78" s="172">
        <f t="shared" si="21"/>
        <v>0</v>
      </c>
      <c r="H78" s="171"/>
      <c r="I78" s="172">
        <f t="shared" si="22"/>
        <v>0</v>
      </c>
      <c r="J78" s="171"/>
      <c r="K78" s="172">
        <f t="shared" si="23"/>
        <v>0</v>
      </c>
      <c r="L78" s="172">
        <v>21</v>
      </c>
      <c r="M78" s="172">
        <f t="shared" si="24"/>
        <v>0</v>
      </c>
      <c r="N78" s="164">
        <v>0</v>
      </c>
      <c r="O78" s="164">
        <f t="shared" si="25"/>
        <v>0</v>
      </c>
      <c r="P78" s="164">
        <v>0</v>
      </c>
      <c r="Q78" s="164">
        <f t="shared" si="26"/>
        <v>0</v>
      </c>
      <c r="R78" s="164"/>
      <c r="S78" s="164"/>
      <c r="T78" s="165">
        <v>0</v>
      </c>
      <c r="U78" s="164">
        <f t="shared" si="27"/>
        <v>0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128</v>
      </c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outlineLevel="1" x14ac:dyDescent="0.2">
      <c r="A79" s="155">
        <v>58</v>
      </c>
      <c r="B79" s="161" t="s">
        <v>54</v>
      </c>
      <c r="C79" s="194" t="s">
        <v>246</v>
      </c>
      <c r="D79" s="163" t="s">
        <v>137</v>
      </c>
      <c r="E79" s="169">
        <v>1</v>
      </c>
      <c r="F79" s="171"/>
      <c r="G79" s="172">
        <f t="shared" si="21"/>
        <v>0</v>
      </c>
      <c r="H79" s="171"/>
      <c r="I79" s="172">
        <f t="shared" si="22"/>
        <v>0</v>
      </c>
      <c r="J79" s="171"/>
      <c r="K79" s="172">
        <f t="shared" si="23"/>
        <v>0</v>
      </c>
      <c r="L79" s="172">
        <v>21</v>
      </c>
      <c r="M79" s="172">
        <f t="shared" si="24"/>
        <v>0</v>
      </c>
      <c r="N79" s="164">
        <v>0</v>
      </c>
      <c r="O79" s="164">
        <f t="shared" si="25"/>
        <v>0</v>
      </c>
      <c r="P79" s="164">
        <v>0</v>
      </c>
      <c r="Q79" s="164">
        <f t="shared" si="26"/>
        <v>0</v>
      </c>
      <c r="R79" s="164"/>
      <c r="S79" s="164"/>
      <c r="T79" s="165">
        <v>0</v>
      </c>
      <c r="U79" s="164">
        <f t="shared" si="27"/>
        <v>0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128</v>
      </c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outlineLevel="1" x14ac:dyDescent="0.2">
      <c r="A80" s="155">
        <v>59</v>
      </c>
      <c r="B80" s="161" t="s">
        <v>247</v>
      </c>
      <c r="C80" s="194" t="s">
        <v>248</v>
      </c>
      <c r="D80" s="163" t="s">
        <v>133</v>
      </c>
      <c r="E80" s="169">
        <v>10</v>
      </c>
      <c r="F80" s="171"/>
      <c r="G80" s="172">
        <f t="shared" si="21"/>
        <v>0</v>
      </c>
      <c r="H80" s="171"/>
      <c r="I80" s="172">
        <f t="shared" si="22"/>
        <v>0</v>
      </c>
      <c r="J80" s="171"/>
      <c r="K80" s="172">
        <f t="shared" si="23"/>
        <v>0</v>
      </c>
      <c r="L80" s="172">
        <v>21</v>
      </c>
      <c r="M80" s="172">
        <f t="shared" si="24"/>
        <v>0</v>
      </c>
      <c r="N80" s="164">
        <v>0</v>
      </c>
      <c r="O80" s="164">
        <f t="shared" si="25"/>
        <v>0</v>
      </c>
      <c r="P80" s="164">
        <v>0</v>
      </c>
      <c r="Q80" s="164">
        <f t="shared" si="26"/>
        <v>0</v>
      </c>
      <c r="R80" s="164"/>
      <c r="S80" s="164"/>
      <c r="T80" s="165">
        <v>0</v>
      </c>
      <c r="U80" s="164">
        <f t="shared" si="27"/>
        <v>0</v>
      </c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128</v>
      </c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outlineLevel="1" x14ac:dyDescent="0.2">
      <c r="A81" s="155">
        <v>60</v>
      </c>
      <c r="B81" s="161" t="s">
        <v>249</v>
      </c>
      <c r="C81" s="194" t="s">
        <v>250</v>
      </c>
      <c r="D81" s="163" t="s">
        <v>137</v>
      </c>
      <c r="E81" s="169">
        <v>4</v>
      </c>
      <c r="F81" s="171"/>
      <c r="G81" s="172">
        <f t="shared" si="21"/>
        <v>0</v>
      </c>
      <c r="H81" s="171"/>
      <c r="I81" s="172">
        <f t="shared" si="22"/>
        <v>0</v>
      </c>
      <c r="J81" s="171"/>
      <c r="K81" s="172">
        <f t="shared" si="23"/>
        <v>0</v>
      </c>
      <c r="L81" s="172">
        <v>21</v>
      </c>
      <c r="M81" s="172">
        <f t="shared" si="24"/>
        <v>0</v>
      </c>
      <c r="N81" s="164">
        <v>0</v>
      </c>
      <c r="O81" s="164">
        <f t="shared" si="25"/>
        <v>0</v>
      </c>
      <c r="P81" s="164">
        <v>0</v>
      </c>
      <c r="Q81" s="164">
        <f t="shared" si="26"/>
        <v>0</v>
      </c>
      <c r="R81" s="164"/>
      <c r="S81" s="164"/>
      <c r="T81" s="165">
        <v>0</v>
      </c>
      <c r="U81" s="164">
        <f t="shared" si="27"/>
        <v>0</v>
      </c>
      <c r="V81" s="154"/>
      <c r="W81" s="154"/>
      <c r="X81" s="154"/>
      <c r="Y81" s="154"/>
      <c r="Z81" s="154"/>
      <c r="AA81" s="154"/>
      <c r="AB81" s="154"/>
      <c r="AC81" s="154"/>
      <c r="AD81" s="154"/>
      <c r="AE81" s="154" t="s">
        <v>128</v>
      </c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outlineLevel="1" x14ac:dyDescent="0.2">
      <c r="A82" s="155">
        <v>61</v>
      </c>
      <c r="B82" s="161" t="s">
        <v>251</v>
      </c>
      <c r="C82" s="194" t="s">
        <v>252</v>
      </c>
      <c r="D82" s="163" t="s">
        <v>137</v>
      </c>
      <c r="E82" s="169">
        <v>2</v>
      </c>
      <c r="F82" s="171"/>
      <c r="G82" s="172">
        <f t="shared" si="21"/>
        <v>0</v>
      </c>
      <c r="H82" s="171"/>
      <c r="I82" s="172">
        <f t="shared" si="22"/>
        <v>0</v>
      </c>
      <c r="J82" s="171"/>
      <c r="K82" s="172">
        <f t="shared" si="23"/>
        <v>0</v>
      </c>
      <c r="L82" s="172">
        <v>21</v>
      </c>
      <c r="M82" s="172">
        <f t="shared" si="24"/>
        <v>0</v>
      </c>
      <c r="N82" s="164">
        <v>0</v>
      </c>
      <c r="O82" s="164">
        <f t="shared" si="25"/>
        <v>0</v>
      </c>
      <c r="P82" s="164">
        <v>0</v>
      </c>
      <c r="Q82" s="164">
        <f t="shared" si="26"/>
        <v>0</v>
      </c>
      <c r="R82" s="164"/>
      <c r="S82" s="164"/>
      <c r="T82" s="165">
        <v>0</v>
      </c>
      <c r="U82" s="164">
        <f t="shared" si="27"/>
        <v>0</v>
      </c>
      <c r="V82" s="154"/>
      <c r="W82" s="154"/>
      <c r="X82" s="154"/>
      <c r="Y82" s="154"/>
      <c r="Z82" s="154"/>
      <c r="AA82" s="154"/>
      <c r="AB82" s="154"/>
      <c r="AC82" s="154"/>
      <c r="AD82" s="154"/>
      <c r="AE82" s="154" t="s">
        <v>128</v>
      </c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outlineLevel="1" x14ac:dyDescent="0.2">
      <c r="A83" s="155">
        <v>62</v>
      </c>
      <c r="B83" s="161" t="s">
        <v>253</v>
      </c>
      <c r="C83" s="194" t="s">
        <v>254</v>
      </c>
      <c r="D83" s="163" t="s">
        <v>255</v>
      </c>
      <c r="E83" s="169">
        <v>1</v>
      </c>
      <c r="F83" s="171"/>
      <c r="G83" s="172">
        <f t="shared" si="21"/>
        <v>0</v>
      </c>
      <c r="H83" s="171"/>
      <c r="I83" s="172">
        <f t="shared" si="22"/>
        <v>0</v>
      </c>
      <c r="J83" s="171"/>
      <c r="K83" s="172">
        <f t="shared" si="23"/>
        <v>0</v>
      </c>
      <c r="L83" s="172">
        <v>21</v>
      </c>
      <c r="M83" s="172">
        <f t="shared" si="24"/>
        <v>0</v>
      </c>
      <c r="N83" s="164">
        <v>0</v>
      </c>
      <c r="O83" s="164">
        <f t="shared" si="25"/>
        <v>0</v>
      </c>
      <c r="P83" s="164">
        <v>0</v>
      </c>
      <c r="Q83" s="164">
        <f t="shared" si="26"/>
        <v>0</v>
      </c>
      <c r="R83" s="164"/>
      <c r="S83" s="164"/>
      <c r="T83" s="165">
        <v>0</v>
      </c>
      <c r="U83" s="164">
        <f t="shared" si="27"/>
        <v>0</v>
      </c>
      <c r="V83" s="154"/>
      <c r="W83" s="154"/>
      <c r="X83" s="154"/>
      <c r="Y83" s="154"/>
      <c r="Z83" s="154"/>
      <c r="AA83" s="154"/>
      <c r="AB83" s="154"/>
      <c r="AC83" s="154"/>
      <c r="AD83" s="154"/>
      <c r="AE83" s="154" t="s">
        <v>128</v>
      </c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outlineLevel="1" x14ac:dyDescent="0.2">
      <c r="A84" s="155">
        <v>63</v>
      </c>
      <c r="B84" s="161" t="s">
        <v>256</v>
      </c>
      <c r="C84" s="194" t="s">
        <v>257</v>
      </c>
      <c r="D84" s="163" t="s">
        <v>258</v>
      </c>
      <c r="E84" s="169">
        <v>120</v>
      </c>
      <c r="F84" s="171"/>
      <c r="G84" s="172">
        <f t="shared" si="21"/>
        <v>0</v>
      </c>
      <c r="H84" s="171"/>
      <c r="I84" s="172">
        <f t="shared" si="22"/>
        <v>0</v>
      </c>
      <c r="J84" s="171"/>
      <c r="K84" s="172">
        <f t="shared" si="23"/>
        <v>0</v>
      </c>
      <c r="L84" s="172">
        <v>21</v>
      </c>
      <c r="M84" s="172">
        <f t="shared" si="24"/>
        <v>0</v>
      </c>
      <c r="N84" s="164">
        <v>0</v>
      </c>
      <c r="O84" s="164">
        <f t="shared" si="25"/>
        <v>0</v>
      </c>
      <c r="P84" s="164">
        <v>0</v>
      </c>
      <c r="Q84" s="164">
        <f t="shared" si="26"/>
        <v>0</v>
      </c>
      <c r="R84" s="164"/>
      <c r="S84" s="164"/>
      <c r="T84" s="165">
        <v>0</v>
      </c>
      <c r="U84" s="164">
        <f t="shared" si="27"/>
        <v>0</v>
      </c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128</v>
      </c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outlineLevel="1" x14ac:dyDescent="0.2">
      <c r="A85" s="155">
        <v>64</v>
      </c>
      <c r="B85" s="161" t="s">
        <v>259</v>
      </c>
      <c r="C85" s="194" t="s">
        <v>260</v>
      </c>
      <c r="D85" s="163" t="s">
        <v>261</v>
      </c>
      <c r="E85" s="169">
        <v>3</v>
      </c>
      <c r="F85" s="171"/>
      <c r="G85" s="172">
        <f t="shared" si="21"/>
        <v>0</v>
      </c>
      <c r="H85" s="171"/>
      <c r="I85" s="172">
        <f t="shared" si="22"/>
        <v>0</v>
      </c>
      <c r="J85" s="171"/>
      <c r="K85" s="172">
        <f t="shared" si="23"/>
        <v>0</v>
      </c>
      <c r="L85" s="172">
        <v>21</v>
      </c>
      <c r="M85" s="172">
        <f t="shared" si="24"/>
        <v>0</v>
      </c>
      <c r="N85" s="164">
        <v>0</v>
      </c>
      <c r="O85" s="164">
        <f t="shared" si="25"/>
        <v>0</v>
      </c>
      <c r="P85" s="164">
        <v>0</v>
      </c>
      <c r="Q85" s="164">
        <f t="shared" si="26"/>
        <v>0</v>
      </c>
      <c r="R85" s="164"/>
      <c r="S85" s="164"/>
      <c r="T85" s="165">
        <v>0</v>
      </c>
      <c r="U85" s="164">
        <f t="shared" si="27"/>
        <v>0</v>
      </c>
      <c r="V85" s="154"/>
      <c r="W85" s="154"/>
      <c r="X85" s="154"/>
      <c r="Y85" s="154"/>
      <c r="Z85" s="154"/>
      <c r="AA85" s="154"/>
      <c r="AB85" s="154"/>
      <c r="AC85" s="154"/>
      <c r="AD85" s="154"/>
      <c r="AE85" s="154" t="s">
        <v>128</v>
      </c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x14ac:dyDescent="0.2">
      <c r="A86" s="156" t="s">
        <v>123</v>
      </c>
      <c r="B86" s="162" t="s">
        <v>94</v>
      </c>
      <c r="C86" s="195" t="s">
        <v>95</v>
      </c>
      <c r="D86" s="166"/>
      <c r="E86" s="170"/>
      <c r="F86" s="173"/>
      <c r="G86" s="173">
        <f>SUMIF(AE87:AE93,"&lt;&gt;NOR",G87:G93)</f>
        <v>0</v>
      </c>
      <c r="H86" s="173"/>
      <c r="I86" s="173">
        <f>SUM(I87:I93)</f>
        <v>0</v>
      </c>
      <c r="J86" s="173"/>
      <c r="K86" s="173">
        <f>SUM(K87:K93)</f>
        <v>0</v>
      </c>
      <c r="L86" s="173"/>
      <c r="M86" s="173">
        <f>SUM(M87:M93)</f>
        <v>0</v>
      </c>
      <c r="N86" s="167"/>
      <c r="O86" s="167">
        <f>SUM(O87:O93)</f>
        <v>0</v>
      </c>
      <c r="P86" s="167"/>
      <c r="Q86" s="167">
        <f>SUM(Q87:Q93)</f>
        <v>0</v>
      </c>
      <c r="R86" s="167"/>
      <c r="S86" s="167"/>
      <c r="T86" s="168"/>
      <c r="U86" s="167">
        <f>SUM(U87:U93)</f>
        <v>17.130000000000003</v>
      </c>
      <c r="AE86" t="s">
        <v>124</v>
      </c>
    </row>
    <row r="87" spans="1:60" outlineLevel="1" x14ac:dyDescent="0.2">
      <c r="A87" s="155">
        <v>65</v>
      </c>
      <c r="B87" s="161" t="s">
        <v>262</v>
      </c>
      <c r="C87" s="194" t="s">
        <v>263</v>
      </c>
      <c r="D87" s="163" t="s">
        <v>264</v>
      </c>
      <c r="E87" s="169">
        <v>4.5199999999999996</v>
      </c>
      <c r="F87" s="171"/>
      <c r="G87" s="172">
        <f t="shared" ref="G87:G93" si="28">ROUND(E87*F87,2)</f>
        <v>0</v>
      </c>
      <c r="H87" s="171"/>
      <c r="I87" s="172">
        <f t="shared" ref="I87:I93" si="29">ROUND(E87*H87,2)</f>
        <v>0</v>
      </c>
      <c r="J87" s="171"/>
      <c r="K87" s="172">
        <f t="shared" ref="K87:K93" si="30">ROUND(E87*J87,2)</f>
        <v>0</v>
      </c>
      <c r="L87" s="172">
        <v>21</v>
      </c>
      <c r="M87" s="172">
        <f t="shared" ref="M87:M93" si="31">G87*(1+L87/100)</f>
        <v>0</v>
      </c>
      <c r="N87" s="164">
        <v>0</v>
      </c>
      <c r="O87" s="164">
        <f t="shared" ref="O87:O93" si="32">ROUND(E87*N87,5)</f>
        <v>0</v>
      </c>
      <c r="P87" s="164">
        <v>0</v>
      </c>
      <c r="Q87" s="164">
        <f t="shared" ref="Q87:Q93" si="33">ROUND(E87*P87,5)</f>
        <v>0</v>
      </c>
      <c r="R87" s="164"/>
      <c r="S87" s="164"/>
      <c r="T87" s="165">
        <v>0.94199999999999995</v>
      </c>
      <c r="U87" s="164">
        <f t="shared" ref="U87:U93" si="34">ROUND(E87*T87,2)</f>
        <v>4.26</v>
      </c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128</v>
      </c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outlineLevel="1" x14ac:dyDescent="0.2">
      <c r="A88" s="155">
        <v>66</v>
      </c>
      <c r="B88" s="161" t="s">
        <v>265</v>
      </c>
      <c r="C88" s="194" t="s">
        <v>266</v>
      </c>
      <c r="D88" s="163" t="s">
        <v>264</v>
      </c>
      <c r="E88" s="169">
        <v>22.6</v>
      </c>
      <c r="F88" s="171"/>
      <c r="G88" s="172">
        <f t="shared" si="28"/>
        <v>0</v>
      </c>
      <c r="H88" s="171"/>
      <c r="I88" s="172">
        <f t="shared" si="29"/>
        <v>0</v>
      </c>
      <c r="J88" s="171"/>
      <c r="K88" s="172">
        <f t="shared" si="30"/>
        <v>0</v>
      </c>
      <c r="L88" s="172">
        <v>21</v>
      </c>
      <c r="M88" s="172">
        <f t="shared" si="31"/>
        <v>0</v>
      </c>
      <c r="N88" s="164">
        <v>0</v>
      </c>
      <c r="O88" s="164">
        <f t="shared" si="32"/>
        <v>0</v>
      </c>
      <c r="P88" s="164">
        <v>0</v>
      </c>
      <c r="Q88" s="164">
        <f t="shared" si="33"/>
        <v>0</v>
      </c>
      <c r="R88" s="164"/>
      <c r="S88" s="164"/>
      <c r="T88" s="165">
        <v>0.105</v>
      </c>
      <c r="U88" s="164">
        <f t="shared" si="34"/>
        <v>2.37</v>
      </c>
      <c r="V88" s="154"/>
      <c r="W88" s="154"/>
      <c r="X88" s="154"/>
      <c r="Y88" s="154"/>
      <c r="Z88" s="154"/>
      <c r="AA88" s="154"/>
      <c r="AB88" s="154"/>
      <c r="AC88" s="154"/>
      <c r="AD88" s="154"/>
      <c r="AE88" s="154" t="s">
        <v>128</v>
      </c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outlineLevel="1" x14ac:dyDescent="0.2">
      <c r="A89" s="155">
        <v>67</v>
      </c>
      <c r="B89" s="161" t="s">
        <v>267</v>
      </c>
      <c r="C89" s="194" t="s">
        <v>268</v>
      </c>
      <c r="D89" s="163" t="s">
        <v>264</v>
      </c>
      <c r="E89" s="169">
        <v>4.5199999999999996</v>
      </c>
      <c r="F89" s="171"/>
      <c r="G89" s="172">
        <f t="shared" si="28"/>
        <v>0</v>
      </c>
      <c r="H89" s="171"/>
      <c r="I89" s="172">
        <f t="shared" si="29"/>
        <v>0</v>
      </c>
      <c r="J89" s="171"/>
      <c r="K89" s="172">
        <f t="shared" si="30"/>
        <v>0</v>
      </c>
      <c r="L89" s="172">
        <v>21</v>
      </c>
      <c r="M89" s="172">
        <f t="shared" si="31"/>
        <v>0</v>
      </c>
      <c r="N89" s="164">
        <v>0</v>
      </c>
      <c r="O89" s="164">
        <f t="shared" si="32"/>
        <v>0</v>
      </c>
      <c r="P89" s="164">
        <v>0</v>
      </c>
      <c r="Q89" s="164">
        <f t="shared" si="33"/>
        <v>0</v>
      </c>
      <c r="R89" s="164"/>
      <c r="S89" s="164"/>
      <c r="T89" s="165">
        <v>2.0089999999999999</v>
      </c>
      <c r="U89" s="164">
        <f t="shared" si="34"/>
        <v>9.08</v>
      </c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128</v>
      </c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outlineLevel="1" x14ac:dyDescent="0.2">
      <c r="A90" s="155">
        <v>68</v>
      </c>
      <c r="B90" s="161" t="s">
        <v>269</v>
      </c>
      <c r="C90" s="194" t="s">
        <v>270</v>
      </c>
      <c r="D90" s="163" t="s">
        <v>264</v>
      </c>
      <c r="E90" s="169">
        <v>4.5199999999999996</v>
      </c>
      <c r="F90" s="171"/>
      <c r="G90" s="172">
        <f t="shared" si="28"/>
        <v>0</v>
      </c>
      <c r="H90" s="171"/>
      <c r="I90" s="172">
        <f t="shared" si="29"/>
        <v>0</v>
      </c>
      <c r="J90" s="171"/>
      <c r="K90" s="172">
        <f t="shared" si="30"/>
        <v>0</v>
      </c>
      <c r="L90" s="172">
        <v>21</v>
      </c>
      <c r="M90" s="172">
        <f t="shared" si="31"/>
        <v>0</v>
      </c>
      <c r="N90" s="164">
        <v>0</v>
      </c>
      <c r="O90" s="164">
        <f t="shared" si="32"/>
        <v>0</v>
      </c>
      <c r="P90" s="164">
        <v>0</v>
      </c>
      <c r="Q90" s="164">
        <f t="shared" si="33"/>
        <v>0</v>
      </c>
      <c r="R90" s="164"/>
      <c r="S90" s="164"/>
      <c r="T90" s="165">
        <v>0.26500000000000001</v>
      </c>
      <c r="U90" s="164">
        <f t="shared" si="34"/>
        <v>1.2</v>
      </c>
      <c r="V90" s="154"/>
      <c r="W90" s="154"/>
      <c r="X90" s="154"/>
      <c r="Y90" s="154"/>
      <c r="Z90" s="154"/>
      <c r="AA90" s="154"/>
      <c r="AB90" s="154"/>
      <c r="AC90" s="154"/>
      <c r="AD90" s="154"/>
      <c r="AE90" s="154" t="s">
        <v>128</v>
      </c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ht="22.5" outlineLevel="1" x14ac:dyDescent="0.2">
      <c r="A91" s="155">
        <v>69</v>
      </c>
      <c r="B91" s="161" t="s">
        <v>271</v>
      </c>
      <c r="C91" s="194" t="s">
        <v>272</v>
      </c>
      <c r="D91" s="163" t="s">
        <v>264</v>
      </c>
      <c r="E91" s="169">
        <v>4.5199999999999996</v>
      </c>
      <c r="F91" s="171"/>
      <c r="G91" s="172">
        <f t="shared" si="28"/>
        <v>0</v>
      </c>
      <c r="H91" s="171"/>
      <c r="I91" s="172">
        <f t="shared" si="29"/>
        <v>0</v>
      </c>
      <c r="J91" s="171"/>
      <c r="K91" s="172">
        <f t="shared" si="30"/>
        <v>0</v>
      </c>
      <c r="L91" s="172">
        <v>21</v>
      </c>
      <c r="M91" s="172">
        <f t="shared" si="31"/>
        <v>0</v>
      </c>
      <c r="N91" s="164">
        <v>0</v>
      </c>
      <c r="O91" s="164">
        <f t="shared" si="32"/>
        <v>0</v>
      </c>
      <c r="P91" s="164">
        <v>0</v>
      </c>
      <c r="Q91" s="164">
        <f t="shared" si="33"/>
        <v>0</v>
      </c>
      <c r="R91" s="164"/>
      <c r="S91" s="164"/>
      <c r="T91" s="165">
        <v>4.2000000000000003E-2</v>
      </c>
      <c r="U91" s="164">
        <f t="shared" si="34"/>
        <v>0.19</v>
      </c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128</v>
      </c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outlineLevel="1" x14ac:dyDescent="0.2">
      <c r="A92" s="155">
        <v>70</v>
      </c>
      <c r="B92" s="161" t="s">
        <v>273</v>
      </c>
      <c r="C92" s="194" t="s">
        <v>274</v>
      </c>
      <c r="D92" s="163" t="s">
        <v>264</v>
      </c>
      <c r="E92" s="169">
        <v>4.5199999999999996</v>
      </c>
      <c r="F92" s="171"/>
      <c r="G92" s="172">
        <f t="shared" si="28"/>
        <v>0</v>
      </c>
      <c r="H92" s="171"/>
      <c r="I92" s="172">
        <f t="shared" si="29"/>
        <v>0</v>
      </c>
      <c r="J92" s="171"/>
      <c r="K92" s="172">
        <f t="shared" si="30"/>
        <v>0</v>
      </c>
      <c r="L92" s="172">
        <v>21</v>
      </c>
      <c r="M92" s="172">
        <f t="shared" si="31"/>
        <v>0</v>
      </c>
      <c r="N92" s="164">
        <v>0</v>
      </c>
      <c r="O92" s="164">
        <f t="shared" si="32"/>
        <v>0</v>
      </c>
      <c r="P92" s="164">
        <v>0</v>
      </c>
      <c r="Q92" s="164">
        <f t="shared" si="33"/>
        <v>0</v>
      </c>
      <c r="R92" s="164"/>
      <c r="S92" s="164"/>
      <c r="T92" s="165">
        <v>6.0000000000000001E-3</v>
      </c>
      <c r="U92" s="164">
        <f t="shared" si="34"/>
        <v>0.03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128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outlineLevel="1" x14ac:dyDescent="0.2">
      <c r="A93" s="155">
        <v>71</v>
      </c>
      <c r="B93" s="161" t="s">
        <v>275</v>
      </c>
      <c r="C93" s="194" t="s">
        <v>276</v>
      </c>
      <c r="D93" s="163" t="s">
        <v>184</v>
      </c>
      <c r="E93" s="169">
        <v>0</v>
      </c>
      <c r="F93" s="171"/>
      <c r="G93" s="172">
        <f t="shared" si="28"/>
        <v>0</v>
      </c>
      <c r="H93" s="171"/>
      <c r="I93" s="172">
        <f t="shared" si="29"/>
        <v>0</v>
      </c>
      <c r="J93" s="171"/>
      <c r="K93" s="172">
        <f t="shared" si="30"/>
        <v>0</v>
      </c>
      <c r="L93" s="172">
        <v>21</v>
      </c>
      <c r="M93" s="172">
        <f t="shared" si="31"/>
        <v>0</v>
      </c>
      <c r="N93" s="164">
        <v>0</v>
      </c>
      <c r="O93" s="164">
        <f t="shared" si="32"/>
        <v>0</v>
      </c>
      <c r="P93" s="164">
        <v>0</v>
      </c>
      <c r="Q93" s="164">
        <f t="shared" si="33"/>
        <v>0</v>
      </c>
      <c r="R93" s="164"/>
      <c r="S93" s="164"/>
      <c r="T93" s="165">
        <v>0</v>
      </c>
      <c r="U93" s="164">
        <f t="shared" si="34"/>
        <v>0</v>
      </c>
      <c r="V93" s="154"/>
      <c r="W93" s="154"/>
      <c r="X93" s="154"/>
      <c r="Y93" s="154"/>
      <c r="Z93" s="154"/>
      <c r="AA93" s="154"/>
      <c r="AB93" s="154"/>
      <c r="AC93" s="154"/>
      <c r="AD93" s="154"/>
      <c r="AE93" s="154" t="s">
        <v>128</v>
      </c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x14ac:dyDescent="0.2">
      <c r="A94" s="156" t="s">
        <v>123</v>
      </c>
      <c r="B94" s="162" t="s">
        <v>96</v>
      </c>
      <c r="C94" s="195" t="s">
        <v>26</v>
      </c>
      <c r="D94" s="166"/>
      <c r="E94" s="170"/>
      <c r="F94" s="173"/>
      <c r="G94" s="173">
        <f>SUMIF(AE95:AE97,"&lt;&gt;NOR",G95:G97)</f>
        <v>0</v>
      </c>
      <c r="H94" s="173"/>
      <c r="I94" s="173">
        <f>SUM(I95:I97)</f>
        <v>0</v>
      </c>
      <c r="J94" s="173"/>
      <c r="K94" s="173">
        <f>SUM(K95:K97)</f>
        <v>0</v>
      </c>
      <c r="L94" s="173"/>
      <c r="M94" s="173">
        <f>SUM(M95:M97)</f>
        <v>0</v>
      </c>
      <c r="N94" s="167"/>
      <c r="O94" s="167">
        <f>SUM(O95:O97)</f>
        <v>0</v>
      </c>
      <c r="P94" s="167"/>
      <c r="Q94" s="167">
        <f>SUM(Q95:Q97)</f>
        <v>0</v>
      </c>
      <c r="R94" s="167"/>
      <c r="S94" s="167"/>
      <c r="T94" s="168"/>
      <c r="U94" s="167">
        <f>SUM(U95:U97)</f>
        <v>0</v>
      </c>
      <c r="AE94" t="s">
        <v>124</v>
      </c>
    </row>
    <row r="95" spans="1:60" outlineLevel="1" x14ac:dyDescent="0.2">
      <c r="A95" s="155">
        <v>72</v>
      </c>
      <c r="B95" s="161" t="s">
        <v>277</v>
      </c>
      <c r="C95" s="194" t="s">
        <v>278</v>
      </c>
      <c r="D95" s="163" t="s">
        <v>184</v>
      </c>
      <c r="E95" s="169">
        <v>1</v>
      </c>
      <c r="F95" s="171"/>
      <c r="G95" s="172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21</v>
      </c>
      <c r="M95" s="172">
        <f>G95*(1+L95/100)</f>
        <v>0</v>
      </c>
      <c r="N95" s="164">
        <v>0</v>
      </c>
      <c r="O95" s="164">
        <f>ROUND(E95*N95,5)</f>
        <v>0</v>
      </c>
      <c r="P95" s="164">
        <v>0</v>
      </c>
      <c r="Q95" s="164">
        <f>ROUND(E95*P95,5)</f>
        <v>0</v>
      </c>
      <c r="R95" s="164"/>
      <c r="S95" s="164"/>
      <c r="T95" s="165">
        <v>0</v>
      </c>
      <c r="U95" s="164">
        <f>ROUND(E95*T95,2)</f>
        <v>0</v>
      </c>
      <c r="V95" s="154"/>
      <c r="W95" s="154"/>
      <c r="X95" s="154"/>
      <c r="Y95" s="154"/>
      <c r="Z95" s="154"/>
      <c r="AA95" s="154"/>
      <c r="AB95" s="154"/>
      <c r="AC95" s="154"/>
      <c r="AD95" s="154"/>
      <c r="AE95" s="154" t="s">
        <v>128</v>
      </c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outlineLevel="1" x14ac:dyDescent="0.2">
      <c r="A96" s="155">
        <v>73</v>
      </c>
      <c r="B96" s="161" t="s">
        <v>279</v>
      </c>
      <c r="C96" s="194" t="s">
        <v>280</v>
      </c>
      <c r="D96" s="163" t="s">
        <v>184</v>
      </c>
      <c r="E96" s="169">
        <v>1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64">
        <v>0</v>
      </c>
      <c r="O96" s="164">
        <f>ROUND(E96*N96,5)</f>
        <v>0</v>
      </c>
      <c r="P96" s="164">
        <v>0</v>
      </c>
      <c r="Q96" s="164">
        <f>ROUND(E96*P96,5)</f>
        <v>0</v>
      </c>
      <c r="R96" s="164"/>
      <c r="S96" s="164"/>
      <c r="T96" s="165">
        <v>0</v>
      </c>
      <c r="U96" s="164">
        <f>ROUND(E96*T96,2)</f>
        <v>0</v>
      </c>
      <c r="V96" s="154"/>
      <c r="W96" s="154"/>
      <c r="X96" s="154"/>
      <c r="Y96" s="154"/>
      <c r="Z96" s="154"/>
      <c r="AA96" s="154"/>
      <c r="AB96" s="154"/>
      <c r="AC96" s="154"/>
      <c r="AD96" s="154"/>
      <c r="AE96" s="154" t="s">
        <v>128</v>
      </c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outlineLevel="1" x14ac:dyDescent="0.2">
      <c r="A97" s="182">
        <v>74</v>
      </c>
      <c r="B97" s="183" t="s">
        <v>281</v>
      </c>
      <c r="C97" s="196" t="s">
        <v>282</v>
      </c>
      <c r="D97" s="184" t="s">
        <v>140</v>
      </c>
      <c r="E97" s="185">
        <v>1</v>
      </c>
      <c r="F97" s="186"/>
      <c r="G97" s="187">
        <f>ROUND(E97*F97,2)</f>
        <v>0</v>
      </c>
      <c r="H97" s="186"/>
      <c r="I97" s="187">
        <f>ROUND(E97*H97,2)</f>
        <v>0</v>
      </c>
      <c r="J97" s="186"/>
      <c r="K97" s="187">
        <f>ROUND(E97*J97,2)</f>
        <v>0</v>
      </c>
      <c r="L97" s="187">
        <v>21</v>
      </c>
      <c r="M97" s="187">
        <f>G97*(1+L97/100)</f>
        <v>0</v>
      </c>
      <c r="N97" s="188">
        <v>0</v>
      </c>
      <c r="O97" s="188">
        <f>ROUND(E97*N97,5)</f>
        <v>0</v>
      </c>
      <c r="P97" s="188">
        <v>0</v>
      </c>
      <c r="Q97" s="188">
        <f>ROUND(E97*P97,5)</f>
        <v>0</v>
      </c>
      <c r="R97" s="188"/>
      <c r="S97" s="188"/>
      <c r="T97" s="189">
        <v>0</v>
      </c>
      <c r="U97" s="188">
        <f>ROUND(E97*T97,2)</f>
        <v>0</v>
      </c>
      <c r="V97" s="154"/>
      <c r="W97" s="154"/>
      <c r="X97" s="154"/>
      <c r="Y97" s="154"/>
      <c r="Z97" s="154"/>
      <c r="AA97" s="154"/>
      <c r="AB97" s="154"/>
      <c r="AC97" s="154"/>
      <c r="AD97" s="154"/>
      <c r="AE97" s="154" t="s">
        <v>128</v>
      </c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x14ac:dyDescent="0.2">
      <c r="A98" s="6"/>
      <c r="B98" s="7" t="s">
        <v>283</v>
      </c>
      <c r="C98" s="197" t="s">
        <v>283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AC98">
        <v>15</v>
      </c>
      <c r="AD98">
        <v>21</v>
      </c>
    </row>
    <row r="99" spans="1:60" x14ac:dyDescent="0.2">
      <c r="A99" s="190"/>
      <c r="B99" s="191">
        <v>26</v>
      </c>
      <c r="C99" s="198" t="s">
        <v>283</v>
      </c>
      <c r="D99" s="192"/>
      <c r="E99" s="192"/>
      <c r="F99" s="192"/>
      <c r="G99" s="193">
        <f>G8+G11+G13+G22+G25+G29+G33+G36+G48+G51+G57+G66+G69+G72+G86+G94</f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AC99">
        <f>SUMIF(L7:L97,AC98,G7:G97)</f>
        <v>0</v>
      </c>
      <c r="AD99">
        <f>SUMIF(L7:L97,AD98,G7:G97)</f>
        <v>0</v>
      </c>
      <c r="AE99" t="s">
        <v>284</v>
      </c>
    </row>
    <row r="100" spans="1:60" x14ac:dyDescent="0.2">
      <c r="A100" s="6"/>
      <c r="B100" s="7" t="s">
        <v>283</v>
      </c>
      <c r="C100" s="197" t="s">
        <v>283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60" x14ac:dyDescent="0.2">
      <c r="A101" s="6"/>
      <c r="B101" s="7" t="s">
        <v>283</v>
      </c>
      <c r="C101" s="197" t="s">
        <v>283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60" x14ac:dyDescent="0.2">
      <c r="A102" s="260">
        <v>33</v>
      </c>
      <c r="B102" s="260"/>
      <c r="C102" s="26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60" x14ac:dyDescent="0.2">
      <c r="A103" s="262"/>
      <c r="B103" s="263"/>
      <c r="C103" s="264"/>
      <c r="D103" s="263"/>
      <c r="E103" s="263"/>
      <c r="F103" s="263"/>
      <c r="G103" s="26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AE103" t="s">
        <v>285</v>
      </c>
    </row>
    <row r="104" spans="1:60" x14ac:dyDescent="0.2">
      <c r="A104" s="266"/>
      <c r="B104" s="267"/>
      <c r="C104" s="268"/>
      <c r="D104" s="267"/>
      <c r="E104" s="267"/>
      <c r="F104" s="267"/>
      <c r="G104" s="26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60" x14ac:dyDescent="0.2">
      <c r="A105" s="266"/>
      <c r="B105" s="267"/>
      <c r="C105" s="268"/>
      <c r="D105" s="267"/>
      <c r="E105" s="267"/>
      <c r="F105" s="267"/>
      <c r="G105" s="269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60" x14ac:dyDescent="0.2">
      <c r="A106" s="266"/>
      <c r="B106" s="267"/>
      <c r="C106" s="268"/>
      <c r="D106" s="267"/>
      <c r="E106" s="267"/>
      <c r="F106" s="267"/>
      <c r="G106" s="269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60" x14ac:dyDescent="0.2">
      <c r="A107" s="270"/>
      <c r="B107" s="271"/>
      <c r="C107" s="272"/>
      <c r="D107" s="271"/>
      <c r="E107" s="271"/>
      <c r="F107" s="271"/>
      <c r="G107" s="27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 x14ac:dyDescent="0.2">
      <c r="A108" s="6"/>
      <c r="B108" s="7" t="s">
        <v>283</v>
      </c>
      <c r="C108" s="197" t="s">
        <v>283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 x14ac:dyDescent="0.2">
      <c r="C109" s="199"/>
      <c r="AE109" t="s">
        <v>286</v>
      </c>
    </row>
  </sheetData>
  <mergeCells count="6">
    <mergeCell ref="A103:G107"/>
    <mergeCell ref="A1:G1"/>
    <mergeCell ref="C2:G2"/>
    <mergeCell ref="C3:G3"/>
    <mergeCell ref="C4:G4"/>
    <mergeCell ref="A102:C102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Kulda</dc:creator>
  <cp:lastModifiedBy>Hollerová Lenka</cp:lastModifiedBy>
  <cp:lastPrinted>2014-02-28T09:52:57Z</cp:lastPrinted>
  <dcterms:created xsi:type="dcterms:W3CDTF">2009-04-08T07:15:50Z</dcterms:created>
  <dcterms:modified xsi:type="dcterms:W3CDTF">2019-09-13T09:57:36Z</dcterms:modified>
</cp:coreProperties>
</file>