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2326" windowHeight="12649"/>
  </bookViews>
  <sheets>
    <sheet name="Rekapitulace stavby" sheetId="1" r:id="rId1"/>
    <sheet name="01 - VEDLEJŠÍ A OSTATNÍ N..." sheetId="2" r:id="rId2"/>
    <sheet name="02 - BOURACÍ PRÁCE" sheetId="3" r:id="rId3"/>
    <sheet name="Pokyny pro vyplnění" sheetId="4" r:id="rId4"/>
  </sheets>
  <definedNames>
    <definedName name="_xlnm._FilterDatabase" localSheetId="1" hidden="1">'01 - VEDLEJŠÍ A OSTATNÍ N...'!$C$77:$K$81</definedName>
    <definedName name="_xlnm._FilterDatabase" localSheetId="2" hidden="1">'02 - BOURACÍ PRÁCE'!$C$78:$K$97</definedName>
    <definedName name="_xlnm.Print_Titles" localSheetId="1">'01 - VEDLEJŠÍ A OSTATNÍ N...'!$77:$77</definedName>
    <definedName name="_xlnm.Print_Titles" localSheetId="2">'02 - BOURACÍ PRÁCE'!$78:$78</definedName>
    <definedName name="_xlnm.Print_Titles" localSheetId="0">'Rekapitulace stavby'!$49:$49</definedName>
    <definedName name="_xlnm.Print_Area" localSheetId="1">'01 - VEDLEJŠÍ A OSTATNÍ N...'!$C$4:$J$36,'01 - VEDLEJŠÍ A OSTATNÍ N...'!$C$42:$J$59,'01 - VEDLEJŠÍ A OSTATNÍ N...'!$C$65:$K$81</definedName>
    <definedName name="_xlnm.Print_Area" localSheetId="2">'02 - BOURACÍ PRÁCE'!$C$4:$J$36,'02 - BOURACÍ PRÁCE'!$C$42:$J$60,'02 - BOURACÍ PRÁCE'!$C$66:$K$97</definedName>
    <definedName name="_xlnm.Print_Area" localSheetId="3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stavby'!$C$39:$AQ$54</definedName>
  </definedNames>
  <calcPr calcId="145621"/>
</workbook>
</file>

<file path=xl/calcChain.xml><?xml version="1.0" encoding="utf-8"?>
<calcChain xmlns="http://schemas.openxmlformats.org/spreadsheetml/2006/main">
  <c r="AY53" i="1" l="1"/>
  <c r="AX53" i="1"/>
  <c r="BI97" i="3"/>
  <c r="BH97" i="3"/>
  <c r="BG97" i="3"/>
  <c r="BF97" i="3"/>
  <c r="T97" i="3"/>
  <c r="R97" i="3"/>
  <c r="P97" i="3"/>
  <c r="BK97" i="3"/>
  <c r="J97" i="3"/>
  <c r="BE97" i="3"/>
  <c r="BI96" i="3"/>
  <c r="BH96" i="3"/>
  <c r="BG96" i="3"/>
  <c r="BF96" i="3"/>
  <c r="T96" i="3"/>
  <c r="R96" i="3"/>
  <c r="P96" i="3"/>
  <c r="BK96" i="3"/>
  <c r="J96" i="3"/>
  <c r="BE96" i="3"/>
  <c r="BI95" i="3"/>
  <c r="BH95" i="3"/>
  <c r="BG95" i="3"/>
  <c r="BF95" i="3"/>
  <c r="T95" i="3"/>
  <c r="R95" i="3"/>
  <c r="P95" i="3"/>
  <c r="BK95" i="3"/>
  <c r="J95" i="3"/>
  <c r="BE95" i="3"/>
  <c r="BI94" i="3"/>
  <c r="BH94" i="3"/>
  <c r="BG94" i="3"/>
  <c r="BF94" i="3"/>
  <c r="T94" i="3"/>
  <c r="R94" i="3"/>
  <c r="P94" i="3"/>
  <c r="BK94" i="3"/>
  <c r="J94" i="3"/>
  <c r="BE94" i="3"/>
  <c r="BI93" i="3"/>
  <c r="BH93" i="3"/>
  <c r="BG93" i="3"/>
  <c r="BF93" i="3"/>
  <c r="T93" i="3"/>
  <c r="R93" i="3"/>
  <c r="P93" i="3"/>
  <c r="BK93" i="3"/>
  <c r="J93" i="3"/>
  <c r="BE93" i="3"/>
  <c r="BI92" i="3"/>
  <c r="BH92" i="3"/>
  <c r="BG92" i="3"/>
  <c r="BF92" i="3"/>
  <c r="T92" i="3"/>
  <c r="R92" i="3"/>
  <c r="P92" i="3"/>
  <c r="P88" i="3" s="1"/>
  <c r="BK92" i="3"/>
  <c r="J92" i="3"/>
  <c r="BE92" i="3"/>
  <c r="BI90" i="3"/>
  <c r="BH90" i="3"/>
  <c r="BG90" i="3"/>
  <c r="BF90" i="3"/>
  <c r="T90" i="3"/>
  <c r="T88" i="3" s="1"/>
  <c r="R90" i="3"/>
  <c r="P90" i="3"/>
  <c r="BK90" i="3"/>
  <c r="J90" i="3"/>
  <c r="BE90" i="3"/>
  <c r="BI89" i="3"/>
  <c r="BH89" i="3"/>
  <c r="BG89" i="3"/>
  <c r="BF89" i="3"/>
  <c r="T89" i="3"/>
  <c r="R89" i="3"/>
  <c r="R88" i="3"/>
  <c r="P89" i="3"/>
  <c r="BK89" i="3"/>
  <c r="BK88" i="3"/>
  <c r="J88" i="3" s="1"/>
  <c r="J59" i="3" s="1"/>
  <c r="J89" i="3"/>
  <c r="BE89" i="3"/>
  <c r="BI87" i="3"/>
  <c r="BH87" i="3"/>
  <c r="BG87" i="3"/>
  <c r="BF87" i="3"/>
  <c r="T87" i="3"/>
  <c r="R87" i="3"/>
  <c r="P87" i="3"/>
  <c r="BK87" i="3"/>
  <c r="J87" i="3"/>
  <c r="BE87" i="3"/>
  <c r="BI86" i="3"/>
  <c r="BH86" i="3"/>
  <c r="BG86" i="3"/>
  <c r="BF86" i="3"/>
  <c r="T86" i="3"/>
  <c r="R86" i="3"/>
  <c r="P86" i="3"/>
  <c r="BK86" i="3"/>
  <c r="J86" i="3"/>
  <c r="BE86" i="3"/>
  <c r="BI85" i="3"/>
  <c r="BH85" i="3"/>
  <c r="BG85" i="3"/>
  <c r="BF85" i="3"/>
  <c r="T85" i="3"/>
  <c r="R85" i="3"/>
  <c r="P85" i="3"/>
  <c r="BK85" i="3"/>
  <c r="J85" i="3"/>
  <c r="BE85" i="3"/>
  <c r="BI84" i="3"/>
  <c r="BH84" i="3"/>
  <c r="F33" i="3" s="1"/>
  <c r="BC53" i="1" s="1"/>
  <c r="BG84" i="3"/>
  <c r="BF84" i="3"/>
  <c r="T84" i="3"/>
  <c r="T81" i="3" s="1"/>
  <c r="T80" i="3" s="1"/>
  <c r="T79" i="3" s="1"/>
  <c r="R84" i="3"/>
  <c r="R81" i="3" s="1"/>
  <c r="R80" i="3" s="1"/>
  <c r="R79" i="3" s="1"/>
  <c r="P84" i="3"/>
  <c r="BK84" i="3"/>
  <c r="J84" i="3"/>
  <c r="BE84" i="3"/>
  <c r="BI83" i="3"/>
  <c r="BH83" i="3"/>
  <c r="BG83" i="3"/>
  <c r="F32" i="3" s="1"/>
  <c r="BB53" i="1" s="1"/>
  <c r="BF83" i="3"/>
  <c r="T83" i="3"/>
  <c r="R83" i="3"/>
  <c r="P83" i="3"/>
  <c r="P81" i="3" s="1"/>
  <c r="P80" i="3" s="1"/>
  <c r="P79" i="3" s="1"/>
  <c r="AU53" i="1" s="1"/>
  <c r="BK83" i="3"/>
  <c r="BK81" i="3" s="1"/>
  <c r="J83" i="3"/>
  <c r="BE83" i="3"/>
  <c r="BI82" i="3"/>
  <c r="F34" i="3"/>
  <c r="BD53" i="1" s="1"/>
  <c r="BH82" i="3"/>
  <c r="BG82" i="3"/>
  <c r="BF82" i="3"/>
  <c r="J31" i="3" s="1"/>
  <c r="AW53" i="1" s="1"/>
  <c r="T82" i="3"/>
  <c r="R82" i="3"/>
  <c r="P82" i="3"/>
  <c r="BK82" i="3"/>
  <c r="J82" i="3"/>
  <c r="BE82" i="3" s="1"/>
  <c r="J75" i="3"/>
  <c r="F75" i="3"/>
  <c r="F73" i="3"/>
  <c r="E71" i="3"/>
  <c r="J51" i="3"/>
  <c r="F51" i="3"/>
  <c r="F49" i="3"/>
  <c r="E47" i="3"/>
  <c r="J18" i="3"/>
  <c r="E18" i="3"/>
  <c r="F76" i="3"/>
  <c r="F52" i="3"/>
  <c r="J17" i="3"/>
  <c r="J12" i="3"/>
  <c r="J73" i="3"/>
  <c r="J49" i="3"/>
  <c r="E7" i="3"/>
  <c r="E69" i="3" s="1"/>
  <c r="AY52" i="1"/>
  <c r="AX52" i="1"/>
  <c r="BI81" i="2"/>
  <c r="F34" i="2"/>
  <c r="BD52" i="1"/>
  <c r="BD51" i="1" s="1"/>
  <c r="W30" i="1" s="1"/>
  <c r="BH81" i="2"/>
  <c r="F33" i="2"/>
  <c r="BC52" i="1"/>
  <c r="BG81" i="2"/>
  <c r="F32" i="2" s="1"/>
  <c r="BB52" i="1" s="1"/>
  <c r="BB51" i="1" s="1"/>
  <c r="BF81" i="2"/>
  <c r="F31" i="2" s="1"/>
  <c r="BA52" i="1" s="1"/>
  <c r="J31" i="2"/>
  <c r="AW52" i="1" s="1"/>
  <c r="T81" i="2"/>
  <c r="T80" i="2" s="1"/>
  <c r="T79" i="2" s="1"/>
  <c r="T78" i="2" s="1"/>
  <c r="R81" i="2"/>
  <c r="R80" i="2" s="1"/>
  <c r="R79" i="2" s="1"/>
  <c r="R78" i="2" s="1"/>
  <c r="P81" i="2"/>
  <c r="P80" i="2" s="1"/>
  <c r="P79" i="2" s="1"/>
  <c r="P78" i="2" s="1"/>
  <c r="AU52" i="1" s="1"/>
  <c r="BK81" i="2"/>
  <c r="BK80" i="2"/>
  <c r="J80" i="2"/>
  <c r="J58" i="2" s="1"/>
  <c r="BK79" i="2"/>
  <c r="J79" i="2" s="1"/>
  <c r="J57" i="2" s="1"/>
  <c r="J81" i="2"/>
  <c r="BE81" i="2"/>
  <c r="J30" i="2" s="1"/>
  <c r="AV52" i="1" s="1"/>
  <c r="AT52" i="1" s="1"/>
  <c r="J74" i="2"/>
  <c r="F74" i="2"/>
  <c r="F72" i="2"/>
  <c r="E70" i="2"/>
  <c r="J51" i="2"/>
  <c r="F51" i="2"/>
  <c r="F49" i="2"/>
  <c r="E47" i="2"/>
  <c r="J18" i="2"/>
  <c r="E18" i="2"/>
  <c r="F75" i="2"/>
  <c r="F52" i="2"/>
  <c r="J17" i="2"/>
  <c r="J12" i="2"/>
  <c r="J72" i="2"/>
  <c r="J49" i="2"/>
  <c r="E7" i="2"/>
  <c r="E68" i="2" s="1"/>
  <c r="AS51" i="1"/>
  <c r="L47" i="1"/>
  <c r="AM46" i="1"/>
  <c r="L46" i="1"/>
  <c r="AM44" i="1"/>
  <c r="L44" i="1"/>
  <c r="L42" i="1"/>
  <c r="L41" i="1"/>
  <c r="E45" i="3" l="1"/>
  <c r="W28" i="1"/>
  <c r="AX51" i="1"/>
  <c r="J30" i="3"/>
  <c r="AV53" i="1" s="1"/>
  <c r="AT53" i="1" s="1"/>
  <c r="F30" i="3"/>
  <c r="AZ53" i="1" s="1"/>
  <c r="BK80" i="3"/>
  <c r="J81" i="3"/>
  <c r="J58" i="3" s="1"/>
  <c r="BC51" i="1"/>
  <c r="AU51" i="1"/>
  <c r="F31" i="3"/>
  <c r="BA53" i="1" s="1"/>
  <c r="BA51" i="1" s="1"/>
  <c r="E45" i="2"/>
  <c r="BK78" i="2"/>
  <c r="J78" i="2" s="1"/>
  <c r="F30" i="2"/>
  <c r="AZ52" i="1" s="1"/>
  <c r="AW51" i="1" l="1"/>
  <c r="AK27" i="1" s="1"/>
  <c r="W27" i="1"/>
  <c r="J27" i="2"/>
  <c r="J56" i="2"/>
  <c r="AY51" i="1"/>
  <c r="W29" i="1"/>
  <c r="AZ51" i="1"/>
  <c r="J80" i="3"/>
  <c r="J57" i="3" s="1"/>
  <c r="BK79" i="3"/>
  <c r="J79" i="3" s="1"/>
  <c r="J56" i="3" l="1"/>
  <c r="J27" i="3"/>
  <c r="AV51" i="1"/>
  <c r="W26" i="1"/>
  <c r="AG52" i="1"/>
  <c r="J36" i="2"/>
  <c r="AK26" i="1" l="1"/>
  <c r="AT51" i="1"/>
  <c r="AG53" i="1"/>
  <c r="AN53" i="1" s="1"/>
  <c r="J36" i="3"/>
  <c r="AN52" i="1"/>
  <c r="AG51" i="1" l="1"/>
  <c r="AK23" i="1" l="1"/>
  <c r="AK32" i="1" s="1"/>
  <c r="AN51" i="1"/>
</calcChain>
</file>

<file path=xl/sharedStrings.xml><?xml version="1.0" encoding="utf-8"?>
<sst xmlns="http://schemas.openxmlformats.org/spreadsheetml/2006/main" count="1075" uniqueCount="379">
  <si>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</si>
  <si>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</si>
  <si>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</si>
  <si>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</si>
  <si>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</si>
  <si>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</si>
  <si>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</si>
  <si>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{f315e508-096a-4bb2-bcad-2a2cc589f95c}</t>
  </si>
  <si>
    <t>&gt;&gt;  skryté sloupce  &lt;&lt;</t>
  </si>
  <si>
    <t>0,01</t>
  </si>
  <si>
    <t>21</t>
  </si>
  <si>
    <t>15</t>
  </si>
  <si>
    <t>v ---  níže se nacházejí doplnkové a pomocné údaje k sestavám  --- v</t>
  </si>
  <si>
    <t>Návod na vyplnění</t>
  </si>
  <si>
    <t>0,001</t>
  </si>
  <si>
    <t>Kód:</t>
  </si>
  <si>
    <t>11_2018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</si>
  <si>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</si>
  <si>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</si>
  <si>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</si>
  <si>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801 29</t>
  </si>
  <si>
    <t>CC-CZ:</t>
  </si>
  <si>
    <t>1274</t>
  </si>
  <si>
    <t>Místo:</t>
  </si>
  <si>
    <t xml:space="preserve">parc č. st.133 k.ú ZBUZANY </t>
  </si>
  <si>
    <t>Datum:</t>
  </si>
  <si>
    <t>25. 11. 2018</t>
  </si>
  <si>
    <t>Zadavatel:</t>
  </si>
  <si>
    <t>IČ:</t>
  </si>
  <si>
    <t>Obec Zbuzany Na Návsi č.p.1, 252 25 Jinočany</t>
  </si>
  <si>
    <t>DIČ:</t>
  </si>
  <si>
    <t>Uchazeč:</t>
  </si>
  <si>
    <t>Vyplň údaj</t>
  </si>
  <si>
    <t>Projektant:</t>
  </si>
  <si>
    <t>Ing. Macevič Jiří</t>
  </si>
  <si>
    <t>True</t>
  </si>
  <si>
    <t>Poznámka:</t>
  </si>
  <si>
    <t>Soupis prací je sestaven s využitím položek Cenové soustavy ÚRS (cenová úroveň 2018/I.). Cenové a technické podmínky položek Cenové soustavy ÚRS, které nejsou uvedeny v soupisu prací (informace z tzv. úvodních částí katalogů) jsou neomezeně dálkově k dispozici na www.cs-urs.cz. Položky soupisu prací, které nemají ve sloupci „Cenová soustava“ 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</si>
  <si>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</si>
  <si>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</si>
  <si>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</si>
  <si>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</si>
  <si>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</si>
  <si>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</si>
  <si>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</si>
  <si>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</si>
  <si>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</si>
  <si>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</si>
  <si>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</si>
  <si>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</si>
  <si>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</si>
  <si>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</si>
  <si>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</si>
  <si>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</si>
  <si>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</si>
  <si>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</si>
  <si>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</si>
  <si>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</si>
  <si>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</si>
  <si>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</si>
  <si>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</si>
  <si>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</si>
  <si>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</si>
  <si>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</si>
  <si>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</si>
  <si>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</si>
  <si>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</si>
  <si>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</si>
  <si>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</si>
  <si>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</si>
  <si>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</si>
  <si>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</si>
  <si>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</si>
  <si>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</si>
  <si>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</si>
  <si>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</si>
  <si>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</si>
  <si>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</si>
  <si>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VEDLEJŠÍ A OSTATNÍ NÁKLADY</t>
  </si>
  <si>
    <t>STA</t>
  </si>
  <si>
    <t>1</t>
  </si>
  <si>
    <t>{95899d0a-70d5-496d-b85c-9732f180ade4}</t>
  </si>
  <si>
    <t>2</t>
  </si>
  <si>
    <t>02</t>
  </si>
  <si>
    <t>BOURACÍ PRÁCE</t>
  </si>
  <si>
    <t>{b61a3d50-f23a-400c-a6f7-5367029258fa}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</si>
  <si>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</si>
  <si>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</si>
  <si>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</si>
  <si>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</si>
  <si>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</si>
  <si>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</si>
  <si>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</si>
  <si>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VEDLEJŠÍ A OSTATNÍ NÁKLADY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</si>
  <si>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</si>
  <si>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</si>
  <si>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</si>
  <si>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</si>
  <si>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</si>
  <si>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</si>
  <si>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</si>
  <si>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</si>
  <si>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</si>
  <si>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</si>
  <si>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</si>
  <si>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</si>
  <si>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</si>
  <si>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</si>
  <si>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</si>
  <si>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</si>
  <si>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</si>
  <si>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</si>
  <si>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</si>
  <si>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</si>
  <si>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</si>
  <si>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</si>
  <si>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</si>
  <si>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</si>
  <si>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</si>
  <si>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</si>
  <si>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</si>
  <si>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</si>
  <si>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030001000</t>
  </si>
  <si>
    <t>soubor</t>
  </si>
  <si>
    <t>CS ÚRS 2018 01</t>
  </si>
  <si>
    <t>1024</t>
  </si>
  <si>
    <t>1334721203</t>
  </si>
  <si>
    <t>02 - BOURACÍ PRÁCE</t>
  </si>
  <si>
    <t>HSV - Práce a dodávky HSV</t>
  </si>
  <si>
    <t xml:space="preserve">    9 - Ostatní konstrukce a práce, bourání</t>
  </si>
  <si>
    <t xml:space="preserve">    997 - Přesun sutě</t>
  </si>
  <si>
    <t>HSV</t>
  </si>
  <si>
    <t>Práce a dodávky HSV</t>
  </si>
  <si>
    <t>9</t>
  </si>
  <si>
    <t>Ostatní konstrukce a práce, bourání</t>
  </si>
  <si>
    <t>961001</t>
  </si>
  <si>
    <t>Odpojení instalací (elektro)</t>
  </si>
  <si>
    <t>4</t>
  </si>
  <si>
    <t>-1972968326</t>
  </si>
  <si>
    <t>96201</t>
  </si>
  <si>
    <t>Odstranění navážky a nepořádku okolo objektu</t>
  </si>
  <si>
    <t>m3</t>
  </si>
  <si>
    <t>-1647913631</t>
  </si>
  <si>
    <t>3</t>
  </si>
  <si>
    <t>96202</t>
  </si>
  <si>
    <t>Odstranění příjezdové komunikace se zbytky asfaltu</t>
  </si>
  <si>
    <t>m2</t>
  </si>
  <si>
    <t>-889168436</t>
  </si>
  <si>
    <t>962032631</t>
  </si>
  <si>
    <t>Bourání zdiva komínového z cihel na MV nebo MVC</t>
  </si>
  <si>
    <t>1840528977</t>
  </si>
  <si>
    <t>981011413</t>
  </si>
  <si>
    <t>Demolice budov zděných na MC nebo z betonu podíl konstrukcí do 20 % postupným rozebíráním</t>
  </si>
  <si>
    <t>2119505440</t>
  </si>
  <si>
    <t>6</t>
  </si>
  <si>
    <t>961043111</t>
  </si>
  <si>
    <t>Bourání základů z betonu proloženého kamenem</t>
  </si>
  <si>
    <t>-411960174</t>
  </si>
  <si>
    <t>997</t>
  </si>
  <si>
    <t>Přesun sutě</t>
  </si>
  <si>
    <t>7</t>
  </si>
  <si>
    <t>997013501</t>
  </si>
  <si>
    <t>Odvoz suti a vybouraných hmot na skládku do 1 km se složením</t>
  </si>
  <si>
    <t>t</t>
  </si>
  <si>
    <t>367015830</t>
  </si>
  <si>
    <t>8</t>
  </si>
  <si>
    <t>997013509</t>
  </si>
  <si>
    <t>Příplatek k odvozu suti a vybouraných hmot na skládku ZKD 1 km přes 1 km (+20 km)</t>
  </si>
  <si>
    <t>14138107</t>
  </si>
  <si>
    <t>P</t>
  </si>
  <si>
    <t>Poznámka k položce:
indexováno v jednotkové ceně</t>
  </si>
  <si>
    <t>997013801</t>
  </si>
  <si>
    <t>Poplatek za uložení na skládce (skládkovné) stavebního odpadu betonového kód odpadu 170 101</t>
  </si>
  <si>
    <t>265906205</t>
  </si>
  <si>
    <t>10</t>
  </si>
  <si>
    <t>997013803</t>
  </si>
  <si>
    <t>Poplatek za uložení na skládce (skládkovné) stavebního odpadu cihelného kód odpadu 170 102</t>
  </si>
  <si>
    <t>-1722318426</t>
  </si>
  <si>
    <t>11</t>
  </si>
  <si>
    <t>997013807</t>
  </si>
  <si>
    <t>Poplatek za uložení na skládce (skládkovné) stavebního odpadu keramického kód odpadu 170 103</t>
  </si>
  <si>
    <t>-1909625838</t>
  </si>
  <si>
    <t>12</t>
  </si>
  <si>
    <t>997013811</t>
  </si>
  <si>
    <t>Poplatek za uložení na skládce (skládkovné) stavebního odpadu dřevěného kód odpadu 170 201</t>
  </si>
  <si>
    <t>-1557229307</t>
  </si>
  <si>
    <t>13</t>
  </si>
  <si>
    <t>997013831</t>
  </si>
  <si>
    <t>Poplatek za uložení na skládce (skládkovné) stavebního odpadu směsného kód odpadu 170 904</t>
  </si>
  <si>
    <t>284720089</t>
  </si>
  <si>
    <t>14</t>
  </si>
  <si>
    <t>997223844</t>
  </si>
  <si>
    <t>Poplatek za uložení na skládce (skládkovné) odpadu asfaltového</t>
  </si>
  <si>
    <t>-79664102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</si>
  <si>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</si>
  <si>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</si>
  <si>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</si>
  <si>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</si>
  <si>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</si>
  <si>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</si>
  <si>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</si>
  <si>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</si>
  <si>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</si>
  <si>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</si>
  <si>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</si>
  <si>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</si>
  <si>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</si>
  <si>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</si>
  <si>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</si>
  <si>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</si>
  <si>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</si>
  <si>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</si>
  <si>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</si>
  <si>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</si>
  <si>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</si>
  <si>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</si>
  <si>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</si>
  <si>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</si>
  <si>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</si>
  <si>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</si>
  <si>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</si>
  <si>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</si>
  <si>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</si>
  <si>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</si>
  <si>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</si>
  <si>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</si>
  <si>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</si>
  <si>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</si>
  <si>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</si>
  <si>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</si>
  <si>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</si>
  <si>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</si>
  <si>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</si>
  <si>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</si>
  <si>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</si>
  <si>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</si>
  <si>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</si>
  <si>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</si>
  <si>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</si>
  <si>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</si>
  <si>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</si>
  <si>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</si>
  <si>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</si>
  <si>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</si>
  <si>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</si>
  <si>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</si>
  <si>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</si>
  <si>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</si>
  <si>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</si>
  <si>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</si>
  <si>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</si>
  <si>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</si>
  <si>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</si>
  <si>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</si>
  <si>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</si>
  <si>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</si>
  <si>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</si>
  <si>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</si>
  <si>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</si>
  <si>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</si>
  <si>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</si>
  <si>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</si>
  <si>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</si>
  <si>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</si>
  <si>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</si>
  <si>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</si>
  <si>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</si>
  <si>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</si>
  <si>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</si>
  <si>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</si>
  <si>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</si>
  <si>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</si>
  <si>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</si>
  <si>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</si>
  <si>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</si>
  <si>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</si>
  <si>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</si>
  <si>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</si>
  <si>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</si>
  <si>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</si>
  <si>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</si>
  <si>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</si>
  <si>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</si>
  <si>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</si>
  <si>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</si>
  <si>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</si>
  <si>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</si>
  <si>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</si>
  <si>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</si>
  <si>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</si>
  <si>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</si>
  <si>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</si>
  <si>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</si>
  <si>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</si>
  <si>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</si>
  <si>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</si>
  <si>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</si>
  <si>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</si>
  <si>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</si>
  <si>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</si>
  <si>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</si>
  <si>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</si>
  <si>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</si>
  <si>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</si>
  <si>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</si>
  <si>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</si>
  <si>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</si>
  <si>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</si>
  <si>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</si>
  <si>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</si>
  <si>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</si>
  <si>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</si>
  <si>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</si>
  <si>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</si>
  <si>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</si>
  <si>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</si>
  <si>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</si>
  <si>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</si>
  <si>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</si>
  <si>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</si>
  <si>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</si>
  <si>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</si>
  <si>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</si>
  <si>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</si>
  <si>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</si>
  <si>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</si>
  <si>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</si>
  <si>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</si>
  <si>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</si>
  <si>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</si>
  <si>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</si>
  <si>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</si>
  <si>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</si>
  <si>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</si>
  <si>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</si>
  <si>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</si>
  <si>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</si>
  <si>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</si>
  <si>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</si>
  <si>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</si>
  <si>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</si>
  <si>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</si>
  <si>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</si>
  <si>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</si>
  <si>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</si>
  <si>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</si>
  <si>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</si>
  <si>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</si>
  <si>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</si>
  <si>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</si>
  <si>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</si>
  <si>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</si>
  <si>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</si>
  <si>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</si>
  <si>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</si>
  <si>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</si>
  <si>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</si>
  <si>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</si>
  <si>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</si>
  <si>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</si>
  <si>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</si>
  <si>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</si>
  <si>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</si>
  <si>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</si>
  <si>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</si>
  <si>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</si>
  <si>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</si>
  <si>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</si>
  <si>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</si>
  <si>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</si>
  <si>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</si>
  <si>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</si>
  <si>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</si>
  <si>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</si>
  <si>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</si>
  <si>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</si>
  <si>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</si>
  <si>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REKAPITULACE STAVBY - SOUPIS PRACÍ</t>
  </si>
  <si>
    <t>ODSTRANĚNÍ STAVBY HASIČSKÉ ZBROJNICE  ZBUZANY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</si>
</sst>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b/>
      <sz val="9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9FF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40" fillId="2" borderId="0" xfId="1" applyFill="1"/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3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8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6" fillId="0" borderId="18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6" fillId="0" borderId="23" xfId="0" applyNumberFormat="1" applyFont="1" applyBorder="1" applyAlignment="1">
      <alignment vertical="center"/>
    </xf>
    <xf numFmtId="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4" fontId="26" fillId="0" borderId="2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27" fillId="2" borderId="0" xfId="1" applyFont="1" applyFill="1" applyAlignment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" fontId="20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0" fillId="6" borderId="6" xfId="0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0" fillId="0" borderId="0" xfId="0" applyNumberFormat="1" applyFont="1" applyAlignment="1"/>
    <xf numFmtId="166" fontId="29" fillId="0" borderId="16" xfId="0" applyNumberFormat="1" applyFont="1" applyBorder="1" applyAlignment="1"/>
    <xf numFmtId="166" fontId="29" fillId="0" borderId="17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3" fillId="0" borderId="29" xfId="0" applyFont="1" applyBorder="1" applyAlignment="1" applyProtection="1">
      <alignment vertical="center" wrapText="1"/>
      <protection locked="0"/>
    </xf>
    <xf numFmtId="0" fontId="33" fillId="0" borderId="30" xfId="0" applyFont="1" applyBorder="1" applyAlignment="1" applyProtection="1">
      <alignment vertical="center" wrapText="1"/>
      <protection locked="0"/>
    </xf>
    <xf numFmtId="0" fontId="33" fillId="0" borderId="31" xfId="0" applyFont="1" applyBorder="1" applyAlignment="1" applyProtection="1">
      <alignment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vertical="center" wrapText="1"/>
      <protection locked="0"/>
    </xf>
    <xf numFmtId="0" fontId="33" fillId="0" borderId="3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49" fontId="36" fillId="0" borderId="1" xfId="0" applyNumberFormat="1" applyFont="1" applyBorder="1" applyAlignment="1" applyProtection="1">
      <alignment vertical="center" wrapText="1"/>
      <protection locked="0"/>
    </xf>
    <xf numFmtId="0" fontId="33" fillId="0" borderId="35" xfId="0" applyFont="1" applyBorder="1" applyAlignment="1" applyProtection="1">
      <alignment vertical="center" wrapText="1"/>
      <protection locked="0"/>
    </xf>
    <xf numFmtId="0" fontId="37" fillId="0" borderId="34" xfId="0" applyFont="1" applyBorder="1" applyAlignment="1" applyProtection="1">
      <alignment vertical="center" wrapText="1"/>
      <protection locked="0"/>
    </xf>
    <xf numFmtId="0" fontId="33" fillId="0" borderId="36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30" xfId="0" applyFont="1" applyBorder="1" applyAlignment="1" applyProtection="1">
      <alignment horizontal="left" vertical="center"/>
      <protection locked="0"/>
    </xf>
    <xf numFmtId="0" fontId="33" fillId="0" borderId="31" xfId="0" applyFont="1" applyBorder="1" applyAlignment="1" applyProtection="1">
      <alignment horizontal="left" vertical="center"/>
      <protection locked="0"/>
    </xf>
    <xf numFmtId="0" fontId="33" fillId="0" borderId="32" xfId="0" applyFont="1" applyBorder="1" applyAlignment="1" applyProtection="1">
      <alignment horizontal="left" vertical="center"/>
      <protection locked="0"/>
    </xf>
    <xf numFmtId="0" fontId="33" fillId="0" borderId="33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5" fillId="0" borderId="34" xfId="0" applyFont="1" applyBorder="1" applyAlignment="1" applyProtection="1">
      <alignment horizontal="left" vertical="center"/>
      <protection locked="0"/>
    </xf>
    <xf numFmtId="0" fontId="35" fillId="0" borderId="34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1" xfId="0" applyFont="1" applyFill="1" applyBorder="1" applyAlignment="1" applyProtection="1">
      <alignment horizontal="left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3" fillId="0" borderId="36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3" fillId="0" borderId="29" xfId="0" applyFont="1" applyBorder="1" applyAlignment="1" applyProtection="1">
      <alignment horizontal="left" vertical="center" wrapText="1"/>
      <protection locked="0"/>
    </xf>
    <xf numFmtId="0" fontId="33" fillId="0" borderId="30" xfId="0" applyFont="1" applyBorder="1" applyAlignment="1" applyProtection="1">
      <alignment horizontal="left" vertical="center" wrapText="1"/>
      <protection locked="0"/>
    </xf>
    <xf numFmtId="0" fontId="33" fillId="0" borderId="31" xfId="0" applyFont="1" applyBorder="1" applyAlignment="1" applyProtection="1">
      <alignment horizontal="left" vertical="center" wrapText="1"/>
      <protection locked="0"/>
    </xf>
    <xf numFmtId="0" fontId="33" fillId="0" borderId="32" xfId="0" applyFont="1" applyBorder="1" applyAlignment="1" applyProtection="1">
      <alignment horizontal="left" vertical="center" wrapText="1"/>
      <protection locked="0"/>
    </xf>
    <xf numFmtId="0" fontId="33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6" fillId="0" borderId="35" xfId="0" applyFont="1" applyBorder="1" applyAlignment="1" applyProtection="1">
      <alignment horizontal="left" vertical="center" wrapText="1"/>
      <protection locked="0"/>
    </xf>
    <xf numFmtId="0" fontId="36" fillId="0" borderId="34" xfId="0" applyFont="1" applyBorder="1" applyAlignment="1" applyProtection="1">
      <alignment horizontal="left" vertical="center" wrapText="1"/>
      <protection locked="0"/>
    </xf>
    <xf numFmtId="0" fontId="36" fillId="0" borderId="36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1" xfId="0" applyFont="1" applyBorder="1" applyAlignment="1" applyProtection="1">
      <alignment horizontal="center" vertical="top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35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6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horizontal="left"/>
      <protection locked="0"/>
    </xf>
    <xf numFmtId="0" fontId="38" fillId="0" borderId="34" xfId="0" applyFont="1" applyBorder="1" applyAlignment="1" applyProtection="1">
      <protection locked="0"/>
    </xf>
    <xf numFmtId="0" fontId="33" fillId="0" borderId="32" xfId="0" applyFont="1" applyBorder="1" applyAlignment="1" applyProtection="1">
      <alignment vertical="top"/>
      <protection locked="0"/>
    </xf>
    <xf numFmtId="0" fontId="33" fillId="0" borderId="33" xfId="0" applyFont="1" applyBorder="1" applyAlignment="1" applyProtection="1">
      <alignment vertical="top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top"/>
      <protection locked="0"/>
    </xf>
    <xf numFmtId="0" fontId="33" fillId="0" borderId="35" xfId="0" applyFont="1" applyBorder="1" applyAlignment="1" applyProtection="1">
      <alignment vertical="top"/>
      <protection locked="0"/>
    </xf>
    <xf numFmtId="0" fontId="33" fillId="0" borderId="34" xfId="0" applyFont="1" applyBorder="1" applyAlignment="1" applyProtection="1">
      <alignment vertical="top"/>
      <protection locked="0"/>
    </xf>
    <xf numFmtId="0" fontId="33" fillId="0" borderId="36" xfId="0" applyFont="1" applyBorder="1" applyAlignment="1" applyProtection="1">
      <alignment vertical="top"/>
      <protection locked="0"/>
    </xf>
    <xf numFmtId="4" fontId="1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3" fillId="7" borderId="0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7" fillId="2" borderId="0" xfId="1" applyFont="1" applyFill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49" fontId="36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5" fillId="0" borderId="34" xfId="0" applyFont="1" applyBorder="1" applyAlignment="1" applyProtection="1">
      <alignment horizontal="left"/>
      <protection locked="0"/>
    </xf>
    <xf numFmtId="0" fontId="35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5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K6" sqref="K6:AO6"/>
    </sheetView>
  </sheetViews>
  <sheetFormatPr defaultRowHeight="10.95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91" width="9.28515625" hidden="1"/>
  </cols>
  <sheetData>
    <row r="1" spans="1:74" ht="21.45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  <c r="BV1" s="19" t="s">
        <v>7</v>
      </c>
    </row>
    <row r="2" spans="1:74" ht="37.049999999999997" customHeight="1">
      <c r="AR2" s="295" t="s">
        <v>8</v>
      </c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S2" s="20" t="s">
        <v>9</v>
      </c>
      <c r="BT2" s="20" t="s">
        <v>10</v>
      </c>
    </row>
    <row r="3" spans="1:74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11</v>
      </c>
    </row>
    <row r="4" spans="1:74" ht="37.049999999999997" customHeight="1">
      <c r="B4" s="24"/>
      <c r="C4" s="25"/>
      <c r="D4" s="297" t="s">
        <v>377</v>
      </c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5"/>
      <c r="AQ4" s="27"/>
      <c r="AS4" s="28" t="s">
        <v>12</v>
      </c>
      <c r="BE4" s="29" t="s">
        <v>13</v>
      </c>
      <c r="BS4" s="20" t="s">
        <v>14</v>
      </c>
    </row>
    <row r="5" spans="1:74" ht="14.4" customHeight="1">
      <c r="B5" s="24"/>
      <c r="C5" s="25"/>
      <c r="D5" s="30" t="s">
        <v>15</v>
      </c>
      <c r="E5" s="25"/>
      <c r="F5" s="25"/>
      <c r="G5" s="25"/>
      <c r="H5" s="25"/>
      <c r="I5" s="25"/>
      <c r="J5" s="25"/>
      <c r="K5" s="273" t="s">
        <v>16</v>
      </c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5"/>
      <c r="AQ5" s="27"/>
      <c r="BE5" s="271" t="s">
        <v>17</v>
      </c>
      <c r="BS5" s="20" t="s">
        <v>9</v>
      </c>
    </row>
    <row r="6" spans="1:74" ht="37.049999999999997" customHeight="1">
      <c r="B6" s="24"/>
      <c r="C6" s="25"/>
      <c r="D6" s="32" t="s">
        <v>18</v>
      </c>
      <c r="E6" s="25"/>
      <c r="F6" s="25"/>
      <c r="G6" s="25"/>
      <c r="H6" s="25"/>
      <c r="I6" s="25"/>
      <c r="J6" s="25"/>
      <c r="K6" s="275" t="s">
        <v>378</v>
      </c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5"/>
      <c r="AQ6" s="27"/>
      <c r="BE6" s="272"/>
      <c r="BS6" s="20" t="s">
        <v>9</v>
      </c>
    </row>
    <row r="7" spans="1:74" ht="14.4" customHeight="1">
      <c r="B7" s="24"/>
      <c r="C7" s="25"/>
      <c r="D7" s="33" t="s">
        <v>19</v>
      </c>
      <c r="E7" s="25"/>
      <c r="F7" s="25"/>
      <c r="G7" s="25"/>
      <c r="H7" s="25"/>
      <c r="I7" s="25"/>
      <c r="J7" s="25"/>
      <c r="K7" s="31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3" t="s">
        <v>21</v>
      </c>
      <c r="AL7" s="25"/>
      <c r="AM7" s="25"/>
      <c r="AN7" s="31" t="s">
        <v>22</v>
      </c>
      <c r="AO7" s="25"/>
      <c r="AP7" s="25"/>
      <c r="AQ7" s="27"/>
      <c r="BE7" s="272"/>
      <c r="BS7" s="20" t="s">
        <v>9</v>
      </c>
    </row>
    <row r="8" spans="1:74" ht="14.4" customHeight="1">
      <c r="B8" s="24"/>
      <c r="C8" s="25"/>
      <c r="D8" s="33" t="s">
        <v>23</v>
      </c>
      <c r="E8" s="25"/>
      <c r="F8" s="25"/>
      <c r="G8" s="25"/>
      <c r="H8" s="25"/>
      <c r="I8" s="25"/>
      <c r="J8" s="25"/>
      <c r="K8" s="31" t="s">
        <v>24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3" t="s">
        <v>25</v>
      </c>
      <c r="AL8" s="25"/>
      <c r="AM8" s="25"/>
      <c r="AN8" s="34" t="s">
        <v>26</v>
      </c>
      <c r="AO8" s="25"/>
      <c r="AP8" s="25"/>
      <c r="AQ8" s="27"/>
      <c r="BE8" s="272"/>
      <c r="BS8" s="20" t="s">
        <v>9</v>
      </c>
    </row>
    <row r="9" spans="1:74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7"/>
      <c r="BE9" s="272"/>
      <c r="BS9" s="20" t="s">
        <v>9</v>
      </c>
    </row>
    <row r="10" spans="1:74" ht="14.4" customHeight="1">
      <c r="B10" s="24"/>
      <c r="C10" s="25"/>
      <c r="D10" s="33" t="s">
        <v>27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3" t="s">
        <v>28</v>
      </c>
      <c r="AL10" s="25"/>
      <c r="AM10" s="25"/>
      <c r="AN10" s="31" t="s">
        <v>5</v>
      </c>
      <c r="AO10" s="25"/>
      <c r="AP10" s="25"/>
      <c r="AQ10" s="27"/>
      <c r="BE10" s="272"/>
      <c r="BS10" s="20" t="s">
        <v>9</v>
      </c>
    </row>
    <row r="11" spans="1:74" ht="18.45" customHeight="1">
      <c r="B11" s="24"/>
      <c r="C11" s="25"/>
      <c r="D11" s="25"/>
      <c r="E11" s="31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3" t="s">
        <v>30</v>
      </c>
      <c r="AL11" s="25"/>
      <c r="AM11" s="25"/>
      <c r="AN11" s="31" t="s">
        <v>5</v>
      </c>
      <c r="AO11" s="25"/>
      <c r="AP11" s="25"/>
      <c r="AQ11" s="27"/>
      <c r="BE11" s="272"/>
      <c r="BS11" s="20" t="s">
        <v>9</v>
      </c>
    </row>
    <row r="12" spans="1:74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7"/>
      <c r="BE12" s="272"/>
      <c r="BS12" s="20" t="s">
        <v>9</v>
      </c>
    </row>
    <row r="13" spans="1:74" ht="14.4" customHeight="1">
      <c r="B13" s="24"/>
      <c r="C13" s="25"/>
      <c r="D13" s="33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3" t="s">
        <v>28</v>
      </c>
      <c r="AL13" s="25"/>
      <c r="AM13" s="25"/>
      <c r="AN13" s="35" t="s">
        <v>32</v>
      </c>
      <c r="AO13" s="25"/>
      <c r="AP13" s="25"/>
      <c r="AQ13" s="27"/>
      <c r="BE13" s="272"/>
      <c r="BS13" s="20" t="s">
        <v>9</v>
      </c>
    </row>
    <row r="14" spans="1:74" ht="13.85">
      <c r="B14" s="24"/>
      <c r="C14" s="25"/>
      <c r="D14" s="25"/>
      <c r="E14" s="276" t="s">
        <v>32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33" t="s">
        <v>30</v>
      </c>
      <c r="AL14" s="25"/>
      <c r="AM14" s="25"/>
      <c r="AN14" s="35" t="s">
        <v>32</v>
      </c>
      <c r="AO14" s="25"/>
      <c r="AP14" s="25"/>
      <c r="AQ14" s="27"/>
      <c r="BE14" s="272"/>
      <c r="BS14" s="20" t="s">
        <v>9</v>
      </c>
    </row>
    <row r="15" spans="1:74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7"/>
      <c r="BE15" s="272"/>
      <c r="BS15" s="20" t="s">
        <v>6</v>
      </c>
    </row>
    <row r="16" spans="1:74" ht="14.4" customHeight="1">
      <c r="B16" s="24"/>
      <c r="C16" s="25"/>
      <c r="D16" s="33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3" t="s">
        <v>28</v>
      </c>
      <c r="AL16" s="25"/>
      <c r="AM16" s="25"/>
      <c r="AN16" s="31" t="s">
        <v>5</v>
      </c>
      <c r="AO16" s="25"/>
      <c r="AP16" s="25"/>
      <c r="AQ16" s="27"/>
      <c r="BE16" s="272"/>
      <c r="BS16" s="20" t="s">
        <v>6</v>
      </c>
    </row>
    <row r="17" spans="2:71" ht="18.45" customHeight="1">
      <c r="B17" s="24"/>
      <c r="C17" s="25"/>
      <c r="D17" s="25"/>
      <c r="E17" s="31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3" t="s">
        <v>30</v>
      </c>
      <c r="AL17" s="25"/>
      <c r="AM17" s="25"/>
      <c r="AN17" s="31" t="s">
        <v>5</v>
      </c>
      <c r="AO17" s="25"/>
      <c r="AP17" s="25"/>
      <c r="AQ17" s="27"/>
      <c r="BE17" s="272"/>
      <c r="BS17" s="20" t="s">
        <v>35</v>
      </c>
    </row>
    <row r="18" spans="2:7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7"/>
      <c r="BE18" s="272"/>
      <c r="BS18" s="20" t="s">
        <v>9</v>
      </c>
    </row>
    <row r="19" spans="2:71" ht="14.4" customHeight="1">
      <c r="B19" s="24"/>
      <c r="C19" s="25"/>
      <c r="D19" s="33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7"/>
      <c r="BE19" s="272"/>
      <c r="BS19" s="20" t="s">
        <v>9</v>
      </c>
    </row>
    <row r="20" spans="2:71" ht="57.05" customHeight="1">
      <c r="B20" s="24"/>
      <c r="C20" s="25"/>
      <c r="D20" s="25"/>
      <c r="E20" s="278" t="s">
        <v>37</v>
      </c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5"/>
      <c r="AP20" s="25"/>
      <c r="AQ20" s="27"/>
      <c r="BE20" s="272"/>
      <c r="BS20" s="20" t="s">
        <v>35</v>
      </c>
    </row>
    <row r="21" spans="2:7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7"/>
      <c r="BE21" s="272"/>
    </row>
    <row r="22" spans="2:71" ht="6.95" customHeight="1">
      <c r="B22" s="24"/>
      <c r="C22" s="2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25"/>
      <c r="AQ22" s="27"/>
      <c r="BE22" s="272"/>
    </row>
    <row r="23" spans="2:71" s="1" customFormat="1" ht="25.95" customHeight="1">
      <c r="B23" s="37"/>
      <c r="C23" s="38"/>
      <c r="D23" s="39" t="s">
        <v>38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279">
        <f>ROUND(AG51,2)</f>
        <v>0</v>
      </c>
      <c r="AL23" s="280"/>
      <c r="AM23" s="280"/>
      <c r="AN23" s="280"/>
      <c r="AO23" s="280"/>
      <c r="AP23" s="38"/>
      <c r="AQ23" s="41"/>
      <c r="BE23" s="272"/>
    </row>
    <row r="24" spans="2:71" s="1" customFormat="1" ht="6.95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41"/>
      <c r="BE24" s="272"/>
    </row>
    <row r="25" spans="2:71" s="1" customForma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281" t="s">
        <v>39</v>
      </c>
      <c r="M25" s="281"/>
      <c r="N25" s="281"/>
      <c r="O25" s="281"/>
      <c r="P25" s="38"/>
      <c r="Q25" s="38"/>
      <c r="R25" s="38"/>
      <c r="S25" s="38"/>
      <c r="T25" s="38"/>
      <c r="U25" s="38"/>
      <c r="V25" s="38"/>
      <c r="W25" s="281" t="s">
        <v>40</v>
      </c>
      <c r="X25" s="281"/>
      <c r="Y25" s="281"/>
      <c r="Z25" s="281"/>
      <c r="AA25" s="281"/>
      <c r="AB25" s="281"/>
      <c r="AC25" s="281"/>
      <c r="AD25" s="281"/>
      <c r="AE25" s="281"/>
      <c r="AF25" s="38"/>
      <c r="AG25" s="38"/>
      <c r="AH25" s="38"/>
      <c r="AI25" s="38"/>
      <c r="AJ25" s="38"/>
      <c r="AK25" s="281" t="s">
        <v>41</v>
      </c>
      <c r="AL25" s="281"/>
      <c r="AM25" s="281"/>
      <c r="AN25" s="281"/>
      <c r="AO25" s="281"/>
      <c r="AP25" s="38"/>
      <c r="AQ25" s="41"/>
      <c r="BE25" s="272"/>
    </row>
    <row r="26" spans="2:71" s="2" customFormat="1" ht="14.4" customHeight="1">
      <c r="B26" s="43"/>
      <c r="C26" s="44"/>
      <c r="D26" s="45" t="s">
        <v>42</v>
      </c>
      <c r="E26" s="44"/>
      <c r="F26" s="45" t="s">
        <v>43</v>
      </c>
      <c r="G26" s="44"/>
      <c r="H26" s="44"/>
      <c r="I26" s="44"/>
      <c r="J26" s="44"/>
      <c r="K26" s="44"/>
      <c r="L26" s="270">
        <v>0.21</v>
      </c>
      <c r="M26" s="269"/>
      <c r="N26" s="269"/>
      <c r="O26" s="269"/>
      <c r="P26" s="44"/>
      <c r="Q26" s="44"/>
      <c r="R26" s="44"/>
      <c r="S26" s="44"/>
      <c r="T26" s="44"/>
      <c r="U26" s="44"/>
      <c r="V26" s="44"/>
      <c r="W26" s="268">
        <f>ROUND(AZ51,2)</f>
        <v>0</v>
      </c>
      <c r="X26" s="269"/>
      <c r="Y26" s="269"/>
      <c r="Z26" s="269"/>
      <c r="AA26" s="269"/>
      <c r="AB26" s="269"/>
      <c r="AC26" s="269"/>
      <c r="AD26" s="269"/>
      <c r="AE26" s="269"/>
      <c r="AF26" s="44"/>
      <c r="AG26" s="44"/>
      <c r="AH26" s="44"/>
      <c r="AI26" s="44"/>
      <c r="AJ26" s="44"/>
      <c r="AK26" s="268">
        <f>ROUND(AV51,2)</f>
        <v>0</v>
      </c>
      <c r="AL26" s="269"/>
      <c r="AM26" s="269"/>
      <c r="AN26" s="269"/>
      <c r="AO26" s="269"/>
      <c r="AP26" s="44"/>
      <c r="AQ26" s="46"/>
      <c r="BE26" s="272"/>
    </row>
    <row r="27" spans="2:71" s="2" customFormat="1" ht="14.4" customHeight="1">
      <c r="B27" s="43"/>
      <c r="C27" s="44"/>
      <c r="D27" s="44"/>
      <c r="E27" s="44"/>
      <c r="F27" s="45" t="s">
        <v>44</v>
      </c>
      <c r="G27" s="44"/>
      <c r="H27" s="44"/>
      <c r="I27" s="44"/>
      <c r="J27" s="44"/>
      <c r="K27" s="44"/>
      <c r="L27" s="270">
        <v>0.15</v>
      </c>
      <c r="M27" s="269"/>
      <c r="N27" s="269"/>
      <c r="O27" s="269"/>
      <c r="P27" s="44"/>
      <c r="Q27" s="44"/>
      <c r="R27" s="44"/>
      <c r="S27" s="44"/>
      <c r="T27" s="44"/>
      <c r="U27" s="44"/>
      <c r="V27" s="44"/>
      <c r="W27" s="268">
        <f>ROUND(BA51,2)</f>
        <v>0</v>
      </c>
      <c r="X27" s="269"/>
      <c r="Y27" s="269"/>
      <c r="Z27" s="269"/>
      <c r="AA27" s="269"/>
      <c r="AB27" s="269"/>
      <c r="AC27" s="269"/>
      <c r="AD27" s="269"/>
      <c r="AE27" s="269"/>
      <c r="AF27" s="44"/>
      <c r="AG27" s="44"/>
      <c r="AH27" s="44"/>
      <c r="AI27" s="44"/>
      <c r="AJ27" s="44"/>
      <c r="AK27" s="268">
        <f>ROUND(AW51,2)</f>
        <v>0</v>
      </c>
      <c r="AL27" s="269"/>
      <c r="AM27" s="269"/>
      <c r="AN27" s="269"/>
      <c r="AO27" s="269"/>
      <c r="AP27" s="44"/>
      <c r="AQ27" s="46"/>
      <c r="BE27" s="272"/>
    </row>
    <row r="28" spans="2:71" s="2" customFormat="1" ht="14.4" hidden="1" customHeight="1">
      <c r="B28" s="43"/>
      <c r="C28" s="44"/>
      <c r="D28" s="44"/>
      <c r="E28" s="44"/>
      <c r="F28" s="45" t="s">
        <v>45</v>
      </c>
      <c r="G28" s="44"/>
      <c r="H28" s="44"/>
      <c r="I28" s="44"/>
      <c r="J28" s="44"/>
      <c r="K28" s="44"/>
      <c r="L28" s="270">
        <v>0.21</v>
      </c>
      <c r="M28" s="269"/>
      <c r="N28" s="269"/>
      <c r="O28" s="269"/>
      <c r="P28" s="44"/>
      <c r="Q28" s="44"/>
      <c r="R28" s="44"/>
      <c r="S28" s="44"/>
      <c r="T28" s="44"/>
      <c r="U28" s="44"/>
      <c r="V28" s="44"/>
      <c r="W28" s="268">
        <f>ROUND(BB51,2)</f>
        <v>0</v>
      </c>
      <c r="X28" s="269"/>
      <c r="Y28" s="269"/>
      <c r="Z28" s="269"/>
      <c r="AA28" s="269"/>
      <c r="AB28" s="269"/>
      <c r="AC28" s="269"/>
      <c r="AD28" s="269"/>
      <c r="AE28" s="269"/>
      <c r="AF28" s="44"/>
      <c r="AG28" s="44"/>
      <c r="AH28" s="44"/>
      <c r="AI28" s="44"/>
      <c r="AJ28" s="44"/>
      <c r="AK28" s="268">
        <v>0</v>
      </c>
      <c r="AL28" s="269"/>
      <c r="AM28" s="269"/>
      <c r="AN28" s="269"/>
      <c r="AO28" s="269"/>
      <c r="AP28" s="44"/>
      <c r="AQ28" s="46"/>
      <c r="BE28" s="272"/>
    </row>
    <row r="29" spans="2:71" s="2" customFormat="1" ht="14.4" hidden="1" customHeight="1">
      <c r="B29" s="43"/>
      <c r="C29" s="44"/>
      <c r="D29" s="44"/>
      <c r="E29" s="44"/>
      <c r="F29" s="45" t="s">
        <v>46</v>
      </c>
      <c r="G29" s="44"/>
      <c r="H29" s="44"/>
      <c r="I29" s="44"/>
      <c r="J29" s="44"/>
      <c r="K29" s="44"/>
      <c r="L29" s="270">
        <v>0.15</v>
      </c>
      <c r="M29" s="269"/>
      <c r="N29" s="269"/>
      <c r="O29" s="269"/>
      <c r="P29" s="44"/>
      <c r="Q29" s="44"/>
      <c r="R29" s="44"/>
      <c r="S29" s="44"/>
      <c r="T29" s="44"/>
      <c r="U29" s="44"/>
      <c r="V29" s="44"/>
      <c r="W29" s="268">
        <f>ROUND(BC51,2)</f>
        <v>0</v>
      </c>
      <c r="X29" s="269"/>
      <c r="Y29" s="269"/>
      <c r="Z29" s="269"/>
      <c r="AA29" s="269"/>
      <c r="AB29" s="269"/>
      <c r="AC29" s="269"/>
      <c r="AD29" s="269"/>
      <c r="AE29" s="269"/>
      <c r="AF29" s="44"/>
      <c r="AG29" s="44"/>
      <c r="AH29" s="44"/>
      <c r="AI29" s="44"/>
      <c r="AJ29" s="44"/>
      <c r="AK29" s="268">
        <v>0</v>
      </c>
      <c r="AL29" s="269"/>
      <c r="AM29" s="269"/>
      <c r="AN29" s="269"/>
      <c r="AO29" s="269"/>
      <c r="AP29" s="44"/>
      <c r="AQ29" s="46"/>
      <c r="BE29" s="272"/>
    </row>
    <row r="30" spans="2:71" s="2" customFormat="1" ht="14.4" hidden="1" customHeight="1">
      <c r="B30" s="43"/>
      <c r="C30" s="44"/>
      <c r="D30" s="44"/>
      <c r="E30" s="44"/>
      <c r="F30" s="45" t="s">
        <v>47</v>
      </c>
      <c r="G30" s="44"/>
      <c r="H30" s="44"/>
      <c r="I30" s="44"/>
      <c r="J30" s="44"/>
      <c r="K30" s="44"/>
      <c r="L30" s="270">
        <v>0</v>
      </c>
      <c r="M30" s="269"/>
      <c r="N30" s="269"/>
      <c r="O30" s="269"/>
      <c r="P30" s="44"/>
      <c r="Q30" s="44"/>
      <c r="R30" s="44"/>
      <c r="S30" s="44"/>
      <c r="T30" s="44"/>
      <c r="U30" s="44"/>
      <c r="V30" s="44"/>
      <c r="W30" s="268">
        <f>ROUND(BD51,2)</f>
        <v>0</v>
      </c>
      <c r="X30" s="269"/>
      <c r="Y30" s="269"/>
      <c r="Z30" s="269"/>
      <c r="AA30" s="269"/>
      <c r="AB30" s="269"/>
      <c r="AC30" s="269"/>
      <c r="AD30" s="269"/>
      <c r="AE30" s="269"/>
      <c r="AF30" s="44"/>
      <c r="AG30" s="44"/>
      <c r="AH30" s="44"/>
      <c r="AI30" s="44"/>
      <c r="AJ30" s="44"/>
      <c r="AK30" s="268">
        <v>0</v>
      </c>
      <c r="AL30" s="269"/>
      <c r="AM30" s="269"/>
      <c r="AN30" s="269"/>
      <c r="AO30" s="269"/>
      <c r="AP30" s="44"/>
      <c r="AQ30" s="46"/>
      <c r="BE30" s="272"/>
    </row>
    <row r="31" spans="2:71" s="1" customFormat="1" ht="6.95" customHeight="1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41"/>
      <c r="BE31" s="272"/>
    </row>
    <row r="32" spans="2:71" s="1" customFormat="1" ht="25.95" customHeight="1">
      <c r="B32" s="37"/>
      <c r="C32" s="47"/>
      <c r="D32" s="48" t="s">
        <v>48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0" t="s">
        <v>49</v>
      </c>
      <c r="U32" s="49"/>
      <c r="V32" s="49"/>
      <c r="W32" s="49"/>
      <c r="X32" s="302" t="s">
        <v>50</v>
      </c>
      <c r="Y32" s="303"/>
      <c r="Z32" s="303"/>
      <c r="AA32" s="303"/>
      <c r="AB32" s="303"/>
      <c r="AC32" s="49"/>
      <c r="AD32" s="49"/>
      <c r="AE32" s="49"/>
      <c r="AF32" s="49"/>
      <c r="AG32" s="49"/>
      <c r="AH32" s="49"/>
      <c r="AI32" s="49"/>
      <c r="AJ32" s="49"/>
      <c r="AK32" s="304">
        <f>SUM(AK23:AK30)</f>
        <v>0</v>
      </c>
      <c r="AL32" s="303"/>
      <c r="AM32" s="303"/>
      <c r="AN32" s="303"/>
      <c r="AO32" s="305"/>
      <c r="AP32" s="47"/>
      <c r="AQ32" s="51"/>
      <c r="BE32" s="272"/>
    </row>
    <row r="33" spans="2:56" s="1" customFormat="1" ht="6.95" customHeight="1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41"/>
    </row>
    <row r="34" spans="2:56" s="1" customFormat="1" ht="6.95" customHeight="1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4"/>
    </row>
    <row r="38" spans="2:56" s="1" customFormat="1" ht="6.95" customHeight="1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37"/>
    </row>
    <row r="39" spans="2:56" s="1" customFormat="1" ht="37.049999999999997" customHeight="1">
      <c r="B39" s="37"/>
      <c r="C39" s="57" t="s">
        <v>51</v>
      </c>
      <c r="AR39" s="37"/>
    </row>
    <row r="40" spans="2:56" s="1" customFormat="1" ht="6.95" customHeight="1">
      <c r="B40" s="37"/>
      <c r="AR40" s="37"/>
    </row>
    <row r="41" spans="2:56" s="3" customFormat="1" ht="14.4" customHeight="1">
      <c r="B41" s="58"/>
      <c r="C41" s="59" t="s">
        <v>15</v>
      </c>
      <c r="L41" s="3" t="str">
        <f>K5</f>
        <v>11_2018</v>
      </c>
      <c r="AR41" s="58"/>
    </row>
    <row r="42" spans="2:56" s="4" customFormat="1" ht="37.049999999999997" customHeight="1">
      <c r="B42" s="60"/>
      <c r="C42" s="61" t="s">
        <v>18</v>
      </c>
      <c r="L42" s="285" t="str">
        <f>K6</f>
        <v>ODSTRANĚNÍ STAVBY HASIČSKÉ ZBROJNICE  ZBUZANY</v>
      </c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R42" s="60"/>
    </row>
    <row r="43" spans="2:56" s="1" customFormat="1" ht="6.95" customHeight="1">
      <c r="B43" s="37"/>
      <c r="AR43" s="37"/>
    </row>
    <row r="44" spans="2:56" s="1" customFormat="1" ht="13.85">
      <c r="B44" s="37"/>
      <c r="C44" s="59" t="s">
        <v>23</v>
      </c>
      <c r="L44" s="62" t="str">
        <f>IF(K8="","",K8)</f>
        <v xml:space="preserve">parc č. st.133 k.ú ZBUZANY </v>
      </c>
      <c r="AI44" s="59" t="s">
        <v>25</v>
      </c>
      <c r="AM44" s="287" t="str">
        <f>IF(AN8= "","",AN8)</f>
        <v>25. 11. 2018</v>
      </c>
      <c r="AN44" s="287"/>
      <c r="AR44" s="37"/>
    </row>
    <row r="45" spans="2:56" s="1" customFormat="1" ht="6.95" customHeight="1">
      <c r="B45" s="37"/>
      <c r="AR45" s="37"/>
    </row>
    <row r="46" spans="2:56" s="1" customFormat="1" ht="13.85">
      <c r="B46" s="37"/>
      <c r="C46" s="59" t="s">
        <v>27</v>
      </c>
      <c r="L46" s="3" t="str">
        <f>IF(E11= "","",E11)</f>
        <v>Obec Zbuzany Na Návsi č.p.1, 252 25 Jinočany</v>
      </c>
      <c r="AI46" s="59" t="s">
        <v>33</v>
      </c>
      <c r="AM46" s="288" t="str">
        <f>IF(E17="","",E17)</f>
        <v>Ing. Macevič Jiří</v>
      </c>
      <c r="AN46" s="288"/>
      <c r="AO46" s="288"/>
      <c r="AP46" s="288"/>
      <c r="AR46" s="37"/>
      <c r="AS46" s="298" t="s">
        <v>52</v>
      </c>
      <c r="AT46" s="299"/>
      <c r="AU46" s="64"/>
      <c r="AV46" s="64"/>
      <c r="AW46" s="64"/>
      <c r="AX46" s="64"/>
      <c r="AY46" s="64"/>
      <c r="AZ46" s="64"/>
      <c r="BA46" s="64"/>
      <c r="BB46" s="64"/>
      <c r="BC46" s="64"/>
      <c r="BD46" s="65"/>
    </row>
    <row r="47" spans="2:56" s="1" customFormat="1" ht="13.85">
      <c r="B47" s="37"/>
      <c r="C47" s="59" t="s">
        <v>31</v>
      </c>
      <c r="L47" s="3" t="str">
        <f>IF(E14= "Vyplň údaj","",E14)</f>
        <v/>
      </c>
      <c r="AR47" s="37"/>
      <c r="AS47" s="300"/>
      <c r="AT47" s="301"/>
      <c r="AU47" s="38"/>
      <c r="AV47" s="38"/>
      <c r="AW47" s="38"/>
      <c r="AX47" s="38"/>
      <c r="AY47" s="38"/>
      <c r="AZ47" s="38"/>
      <c r="BA47" s="38"/>
      <c r="BB47" s="38"/>
      <c r="BC47" s="38"/>
      <c r="BD47" s="66"/>
    </row>
    <row r="48" spans="2:56" s="1" customFormat="1" ht="10.95" customHeight="1">
      <c r="B48" s="37"/>
      <c r="AR48" s="37"/>
      <c r="AS48" s="300"/>
      <c r="AT48" s="301"/>
      <c r="AU48" s="38"/>
      <c r="AV48" s="38"/>
      <c r="AW48" s="38"/>
      <c r="AX48" s="38"/>
      <c r="AY48" s="38"/>
      <c r="AZ48" s="38"/>
      <c r="BA48" s="38"/>
      <c r="BB48" s="38"/>
      <c r="BC48" s="38"/>
      <c r="BD48" s="66"/>
    </row>
    <row r="49" spans="1:91" s="1" customFormat="1" ht="29.25" customHeight="1">
      <c r="B49" s="37"/>
      <c r="C49" s="289" t="s">
        <v>53</v>
      </c>
      <c r="D49" s="290"/>
      <c r="E49" s="290"/>
      <c r="F49" s="290"/>
      <c r="G49" s="290"/>
      <c r="H49" s="67"/>
      <c r="I49" s="291" t="s">
        <v>54</v>
      </c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2" t="s">
        <v>55</v>
      </c>
      <c r="AH49" s="290"/>
      <c r="AI49" s="290"/>
      <c r="AJ49" s="290"/>
      <c r="AK49" s="290"/>
      <c r="AL49" s="290"/>
      <c r="AM49" s="290"/>
      <c r="AN49" s="291" t="s">
        <v>56</v>
      </c>
      <c r="AO49" s="290"/>
      <c r="AP49" s="290"/>
      <c r="AQ49" s="68" t="s">
        <v>57</v>
      </c>
      <c r="AR49" s="37"/>
      <c r="AS49" s="69" t="s">
        <v>58</v>
      </c>
      <c r="AT49" s="70" t="s">
        <v>59</v>
      </c>
      <c r="AU49" s="70" t="s">
        <v>60</v>
      </c>
      <c r="AV49" s="70" t="s">
        <v>61</v>
      </c>
      <c r="AW49" s="70" t="s">
        <v>62</v>
      </c>
      <c r="AX49" s="70" t="s">
        <v>63</v>
      </c>
      <c r="AY49" s="70" t="s">
        <v>64</v>
      </c>
      <c r="AZ49" s="70" t="s">
        <v>65</v>
      </c>
      <c r="BA49" s="70" t="s">
        <v>66</v>
      </c>
      <c r="BB49" s="70" t="s">
        <v>67</v>
      </c>
      <c r="BC49" s="70" t="s">
        <v>68</v>
      </c>
      <c r="BD49" s="71" t="s">
        <v>69</v>
      </c>
    </row>
    <row r="50" spans="1:91" s="1" customFormat="1" ht="10.95" customHeight="1">
      <c r="B50" s="37"/>
      <c r="AR50" s="37"/>
      <c r="AS50" s="72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5"/>
    </row>
    <row r="51" spans="1:91" s="4" customFormat="1" ht="32.4" customHeight="1">
      <c r="B51" s="60"/>
      <c r="C51" s="73" t="s">
        <v>70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293">
        <f>ROUND(SUM(AG52:AG53),2)</f>
        <v>0</v>
      </c>
      <c r="AH51" s="293"/>
      <c r="AI51" s="293"/>
      <c r="AJ51" s="293"/>
      <c r="AK51" s="293"/>
      <c r="AL51" s="293"/>
      <c r="AM51" s="293"/>
      <c r="AN51" s="294">
        <f>SUM(AG51,AT51)</f>
        <v>0</v>
      </c>
      <c r="AO51" s="294"/>
      <c r="AP51" s="294"/>
      <c r="AQ51" s="75" t="s">
        <v>5</v>
      </c>
      <c r="AR51" s="60"/>
      <c r="AS51" s="76">
        <f>ROUND(SUM(AS52:AS53),2)</f>
        <v>0</v>
      </c>
      <c r="AT51" s="77">
        <f>ROUND(SUM(AV51:AW51),2)</f>
        <v>0</v>
      </c>
      <c r="AU51" s="78">
        <f>ROUND(SUM(AU52:AU53),5)</f>
        <v>0</v>
      </c>
      <c r="AV51" s="77">
        <f>ROUND(AZ51*L26,2)</f>
        <v>0</v>
      </c>
      <c r="AW51" s="77">
        <f>ROUND(BA51*L27,2)</f>
        <v>0</v>
      </c>
      <c r="AX51" s="77">
        <f>ROUND(BB51*L26,2)</f>
        <v>0</v>
      </c>
      <c r="AY51" s="77">
        <f>ROUND(BC51*L27,2)</f>
        <v>0</v>
      </c>
      <c r="AZ51" s="77">
        <f>ROUND(SUM(AZ52:AZ53),2)</f>
        <v>0</v>
      </c>
      <c r="BA51" s="77">
        <f>ROUND(SUM(BA52:BA53),2)</f>
        <v>0</v>
      </c>
      <c r="BB51" s="77">
        <f>ROUND(SUM(BB52:BB53),2)</f>
        <v>0</v>
      </c>
      <c r="BC51" s="77">
        <f>ROUND(SUM(BC52:BC53),2)</f>
        <v>0</v>
      </c>
      <c r="BD51" s="79">
        <f>ROUND(SUM(BD52:BD53),2)</f>
        <v>0</v>
      </c>
      <c r="BS51" s="61" t="s">
        <v>71</v>
      </c>
      <c r="BT51" s="61" t="s">
        <v>72</v>
      </c>
      <c r="BU51" s="80" t="s">
        <v>73</v>
      </c>
      <c r="BV51" s="61" t="s">
        <v>74</v>
      </c>
      <c r="BW51" s="61" t="s">
        <v>7</v>
      </c>
      <c r="BX51" s="61" t="s">
        <v>75</v>
      </c>
      <c r="CL51" s="61" t="s">
        <v>20</v>
      </c>
    </row>
    <row r="52" spans="1:91" s="5" customFormat="1" ht="16.600000000000001" customHeight="1">
      <c r="A52" s="81" t="s">
        <v>76</v>
      </c>
      <c r="B52" s="82"/>
      <c r="C52" s="83"/>
      <c r="D52" s="284" t="s">
        <v>77</v>
      </c>
      <c r="E52" s="284"/>
      <c r="F52" s="284"/>
      <c r="G52" s="284"/>
      <c r="H52" s="284"/>
      <c r="I52" s="84"/>
      <c r="J52" s="284" t="s">
        <v>78</v>
      </c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2">
        <f>'01 - VEDLEJŠÍ A OSTATNÍ N...'!J27</f>
        <v>0</v>
      </c>
      <c r="AH52" s="283"/>
      <c r="AI52" s="283"/>
      <c r="AJ52" s="283"/>
      <c r="AK52" s="283"/>
      <c r="AL52" s="283"/>
      <c r="AM52" s="283"/>
      <c r="AN52" s="282">
        <f>SUM(AG52,AT52)</f>
        <v>0</v>
      </c>
      <c r="AO52" s="283"/>
      <c r="AP52" s="283"/>
      <c r="AQ52" s="85" t="s">
        <v>79</v>
      </c>
      <c r="AR52" s="82"/>
      <c r="AS52" s="86">
        <v>0</v>
      </c>
      <c r="AT52" s="87">
        <f>ROUND(SUM(AV52:AW52),2)</f>
        <v>0</v>
      </c>
      <c r="AU52" s="88">
        <f>'01 - VEDLEJŠÍ A OSTATNÍ N...'!P78</f>
        <v>0</v>
      </c>
      <c r="AV52" s="87">
        <f>'01 - VEDLEJŠÍ A OSTATNÍ N...'!J30</f>
        <v>0</v>
      </c>
      <c r="AW52" s="87">
        <f>'01 - VEDLEJŠÍ A OSTATNÍ N...'!J31</f>
        <v>0</v>
      </c>
      <c r="AX52" s="87">
        <f>'01 - VEDLEJŠÍ A OSTATNÍ N...'!J32</f>
        <v>0</v>
      </c>
      <c r="AY52" s="87">
        <f>'01 - VEDLEJŠÍ A OSTATNÍ N...'!J33</f>
        <v>0</v>
      </c>
      <c r="AZ52" s="87">
        <f>'01 - VEDLEJŠÍ A OSTATNÍ N...'!F30</f>
        <v>0</v>
      </c>
      <c r="BA52" s="87">
        <f>'01 - VEDLEJŠÍ A OSTATNÍ N...'!F31</f>
        <v>0</v>
      </c>
      <c r="BB52" s="87">
        <f>'01 - VEDLEJŠÍ A OSTATNÍ N...'!F32</f>
        <v>0</v>
      </c>
      <c r="BC52" s="87">
        <f>'01 - VEDLEJŠÍ A OSTATNÍ N...'!F33</f>
        <v>0</v>
      </c>
      <c r="BD52" s="89">
        <f>'01 - VEDLEJŠÍ A OSTATNÍ N...'!F34</f>
        <v>0</v>
      </c>
      <c r="BT52" s="90" t="s">
        <v>80</v>
      </c>
      <c r="BV52" s="90" t="s">
        <v>74</v>
      </c>
      <c r="BW52" s="90" t="s">
        <v>81</v>
      </c>
      <c r="BX52" s="90" t="s">
        <v>7</v>
      </c>
      <c r="CL52" s="90" t="s">
        <v>20</v>
      </c>
      <c r="CM52" s="90" t="s">
        <v>82</v>
      </c>
    </row>
    <row r="53" spans="1:91" s="5" customFormat="1" ht="16.600000000000001" customHeight="1">
      <c r="A53" s="81" t="s">
        <v>76</v>
      </c>
      <c r="B53" s="82"/>
      <c r="C53" s="83"/>
      <c r="D53" s="284" t="s">
        <v>83</v>
      </c>
      <c r="E53" s="284"/>
      <c r="F53" s="284"/>
      <c r="G53" s="284"/>
      <c r="H53" s="284"/>
      <c r="I53" s="84"/>
      <c r="J53" s="284" t="s">
        <v>84</v>
      </c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2">
        <f>'02 - BOURACÍ PRÁCE'!J27</f>
        <v>0</v>
      </c>
      <c r="AH53" s="283"/>
      <c r="AI53" s="283"/>
      <c r="AJ53" s="283"/>
      <c r="AK53" s="283"/>
      <c r="AL53" s="283"/>
      <c r="AM53" s="283"/>
      <c r="AN53" s="282">
        <f>SUM(AG53,AT53)</f>
        <v>0</v>
      </c>
      <c r="AO53" s="283"/>
      <c r="AP53" s="283"/>
      <c r="AQ53" s="85" t="s">
        <v>79</v>
      </c>
      <c r="AR53" s="82"/>
      <c r="AS53" s="91">
        <v>0</v>
      </c>
      <c r="AT53" s="92">
        <f>ROUND(SUM(AV53:AW53),2)</f>
        <v>0</v>
      </c>
      <c r="AU53" s="93">
        <f>'02 - BOURACÍ PRÁCE'!P79</f>
        <v>0</v>
      </c>
      <c r="AV53" s="92">
        <f>'02 - BOURACÍ PRÁCE'!J30</f>
        <v>0</v>
      </c>
      <c r="AW53" s="92">
        <f>'02 - BOURACÍ PRÁCE'!J31</f>
        <v>0</v>
      </c>
      <c r="AX53" s="92">
        <f>'02 - BOURACÍ PRÁCE'!J32</f>
        <v>0</v>
      </c>
      <c r="AY53" s="92">
        <f>'02 - BOURACÍ PRÁCE'!J33</f>
        <v>0</v>
      </c>
      <c r="AZ53" s="92">
        <f>'02 - BOURACÍ PRÁCE'!F30</f>
        <v>0</v>
      </c>
      <c r="BA53" s="92">
        <f>'02 - BOURACÍ PRÁCE'!F31</f>
        <v>0</v>
      </c>
      <c r="BB53" s="92">
        <f>'02 - BOURACÍ PRÁCE'!F32</f>
        <v>0</v>
      </c>
      <c r="BC53" s="92">
        <f>'02 - BOURACÍ PRÁCE'!F33</f>
        <v>0</v>
      </c>
      <c r="BD53" s="94">
        <f>'02 - BOURACÍ PRÁCE'!F34</f>
        <v>0</v>
      </c>
      <c r="BT53" s="90" t="s">
        <v>80</v>
      </c>
      <c r="BV53" s="90" t="s">
        <v>74</v>
      </c>
      <c r="BW53" s="90" t="s">
        <v>85</v>
      </c>
      <c r="BX53" s="90" t="s">
        <v>7</v>
      </c>
      <c r="CL53" s="90" t="s">
        <v>20</v>
      </c>
      <c r="CM53" s="90" t="s">
        <v>82</v>
      </c>
    </row>
    <row r="54" spans="1:91" s="1" customFormat="1" ht="29.95" customHeight="1">
      <c r="B54" s="37"/>
      <c r="AR54" s="37"/>
    </row>
    <row r="55" spans="1:91" s="1" customFormat="1" ht="6.95" customHeight="1"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37"/>
    </row>
  </sheetData>
  <mergeCells count="46">
    <mergeCell ref="AR2:BE2"/>
    <mergeCell ref="D4:AO4"/>
    <mergeCell ref="AN52:AP52"/>
    <mergeCell ref="AG52:AM52"/>
    <mergeCell ref="D52:H52"/>
    <mergeCell ref="J52:AF52"/>
    <mergeCell ref="AS46:AT48"/>
    <mergeCell ref="L30:O30"/>
    <mergeCell ref="W30:AE30"/>
    <mergeCell ref="AK30:AO30"/>
    <mergeCell ref="X32:AB32"/>
    <mergeCell ref="AK32:AO32"/>
    <mergeCell ref="W28:AE28"/>
    <mergeCell ref="AK28:AO28"/>
    <mergeCell ref="AN53:AP53"/>
    <mergeCell ref="AG53:AM53"/>
    <mergeCell ref="D53:H53"/>
    <mergeCell ref="J53:AF53"/>
    <mergeCell ref="L42:AO42"/>
    <mergeCell ref="AM44:AN44"/>
    <mergeCell ref="AM46:AP46"/>
    <mergeCell ref="C49:G49"/>
    <mergeCell ref="I49:AF49"/>
    <mergeCell ref="AG49:AM49"/>
    <mergeCell ref="AN49:AP49"/>
    <mergeCell ref="AG51:AM51"/>
    <mergeCell ref="AN51:AP51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L29:O29"/>
    <mergeCell ref="W29:AE29"/>
    <mergeCell ref="AK29:AO29"/>
  </mergeCells>
  <hyperlinks>
    <hyperlink ref="K1:S1" location="C2" display="1) Rekapitulace stavby"/>
    <hyperlink ref="W1:AI1" location="C51" display="2) Rekapitulace objektů stavby a soupisů prací"/>
    <hyperlink ref="A52" location="'01 - VEDLEJŠÍ A OSTATNÍ N...'!C2" display="/"/>
    <hyperlink ref="A53" location="'02 - BOURACÍ PRÁCE'!C2" display="/"/>
  </hyperlinks>
  <printOptions horizontalCentered="1"/>
  <pageMargins left="0.59055118110236227" right="0.59055118110236227" top="0.59055118110236227" bottom="0.59055118110236227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2"/>
  <sheetViews>
    <sheetView showGridLines="0" view="pageBreakPreview" zoomScaleNormal="100" zoomScaleSheetLayoutView="100" workbookViewId="0">
      <pane ySplit="1" topLeftCell="A4" activePane="bottomLeft" state="frozen"/>
      <selection pane="bottomLeft" activeCell="F81" sqref="F81"/>
    </sheetView>
  </sheetViews>
  <sheetFormatPr defaultRowHeight="10.9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5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17"/>
      <c r="B1" s="96"/>
      <c r="C1" s="96"/>
      <c r="D1" s="97" t="s">
        <v>1</v>
      </c>
      <c r="E1" s="96"/>
      <c r="F1" s="98" t="s">
        <v>86</v>
      </c>
      <c r="G1" s="311" t="s">
        <v>87</v>
      </c>
      <c r="H1" s="311"/>
      <c r="I1" s="99"/>
      <c r="J1" s="98" t="s">
        <v>88</v>
      </c>
      <c r="K1" s="97" t="s">
        <v>89</v>
      </c>
      <c r="L1" s="98" t="s">
        <v>90</v>
      </c>
      <c r="M1" s="98"/>
      <c r="N1" s="98"/>
      <c r="O1" s="98"/>
      <c r="P1" s="98"/>
      <c r="Q1" s="98"/>
      <c r="R1" s="98"/>
      <c r="S1" s="98"/>
      <c r="T1" s="98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37.049999999999997" customHeight="1">
      <c r="L2" s="295" t="s">
        <v>8</v>
      </c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20" t="s">
        <v>81</v>
      </c>
    </row>
    <row r="3" spans="1:70" ht="6.95" customHeight="1">
      <c r="B3" s="21"/>
      <c r="C3" s="22"/>
      <c r="D3" s="22"/>
      <c r="E3" s="22"/>
      <c r="F3" s="22"/>
      <c r="G3" s="22"/>
      <c r="H3" s="22"/>
      <c r="I3" s="100"/>
      <c r="J3" s="22"/>
      <c r="K3" s="23"/>
      <c r="AT3" s="20" t="s">
        <v>82</v>
      </c>
    </row>
    <row r="4" spans="1:70" ht="37.049999999999997" customHeight="1">
      <c r="B4" s="24"/>
      <c r="C4" s="25"/>
      <c r="D4" s="26" t="s">
        <v>91</v>
      </c>
      <c r="E4" s="25"/>
      <c r="F4" s="25"/>
      <c r="G4" s="25"/>
      <c r="H4" s="25"/>
      <c r="I4" s="101"/>
      <c r="J4" s="25"/>
      <c r="K4" s="27"/>
      <c r="M4" s="28" t="s">
        <v>12</v>
      </c>
      <c r="AT4" s="20" t="s">
        <v>6</v>
      </c>
    </row>
    <row r="5" spans="1:70" ht="6.95" customHeight="1">
      <c r="B5" s="24"/>
      <c r="C5" s="25"/>
      <c r="D5" s="25"/>
      <c r="E5" s="25"/>
      <c r="F5" s="25"/>
      <c r="G5" s="25"/>
      <c r="H5" s="25"/>
      <c r="I5" s="101"/>
      <c r="J5" s="25"/>
      <c r="K5" s="27"/>
    </row>
    <row r="6" spans="1:70" ht="13.85">
      <c r="B6" s="24"/>
      <c r="C6" s="25"/>
      <c r="D6" s="33" t="s">
        <v>18</v>
      </c>
      <c r="E6" s="25"/>
      <c r="F6" s="25"/>
      <c r="G6" s="25"/>
      <c r="H6" s="25"/>
      <c r="I6" s="101"/>
      <c r="J6" s="25"/>
      <c r="K6" s="27"/>
    </row>
    <row r="7" spans="1:70" ht="16.600000000000001" customHeight="1">
      <c r="B7" s="24"/>
      <c r="C7" s="25"/>
      <c r="D7" s="25"/>
      <c r="E7" s="312" t="str">
        <f>'Rekapitulace stavby'!K6</f>
        <v>ODSTRANĚNÍ STAVBY HASIČSKÉ ZBROJNICE  ZBUZANY</v>
      </c>
      <c r="F7" s="313"/>
      <c r="G7" s="313"/>
      <c r="H7" s="313"/>
      <c r="I7" s="101"/>
      <c r="J7" s="25"/>
      <c r="K7" s="27"/>
    </row>
    <row r="8" spans="1:70" s="1" customFormat="1" ht="13.85">
      <c r="B8" s="37"/>
      <c r="C8" s="38"/>
      <c r="D8" s="33" t="s">
        <v>92</v>
      </c>
      <c r="E8" s="38"/>
      <c r="F8" s="38"/>
      <c r="G8" s="38"/>
      <c r="H8" s="38"/>
      <c r="I8" s="102"/>
      <c r="J8" s="38"/>
      <c r="K8" s="41"/>
    </row>
    <row r="9" spans="1:70" s="1" customFormat="1" ht="37.049999999999997" customHeight="1">
      <c r="B9" s="37"/>
      <c r="C9" s="38"/>
      <c r="D9" s="38"/>
      <c r="E9" s="314" t="s">
        <v>93</v>
      </c>
      <c r="F9" s="315"/>
      <c r="G9" s="315"/>
      <c r="H9" s="315"/>
      <c r="I9" s="102"/>
      <c r="J9" s="38"/>
      <c r="K9" s="41"/>
    </row>
    <row r="10" spans="1:70" s="1" customFormat="1">
      <c r="B10" s="37"/>
      <c r="C10" s="38"/>
      <c r="D10" s="38"/>
      <c r="E10" s="38"/>
      <c r="F10" s="38"/>
      <c r="G10" s="38"/>
      <c r="H10" s="38"/>
      <c r="I10" s="102"/>
      <c r="J10" s="38"/>
      <c r="K10" s="41"/>
    </row>
    <row r="11" spans="1:70" s="1" customFormat="1" ht="14.4" customHeight="1">
      <c r="B11" s="37"/>
      <c r="C11" s="38"/>
      <c r="D11" s="33" t="s">
        <v>19</v>
      </c>
      <c r="E11" s="38"/>
      <c r="F11" s="31" t="s">
        <v>20</v>
      </c>
      <c r="G11" s="38"/>
      <c r="H11" s="38"/>
      <c r="I11" s="103" t="s">
        <v>21</v>
      </c>
      <c r="J11" s="31" t="s">
        <v>5</v>
      </c>
      <c r="K11" s="41"/>
    </row>
    <row r="12" spans="1:70" s="1" customFormat="1" ht="14.4" customHeight="1">
      <c r="B12" s="37"/>
      <c r="C12" s="38"/>
      <c r="D12" s="33" t="s">
        <v>23</v>
      </c>
      <c r="E12" s="38"/>
      <c r="F12" s="31" t="s">
        <v>24</v>
      </c>
      <c r="G12" s="38"/>
      <c r="H12" s="38"/>
      <c r="I12" s="103" t="s">
        <v>25</v>
      </c>
      <c r="J12" s="104" t="str">
        <f>'Rekapitulace stavby'!AN8</f>
        <v>25. 11. 2018</v>
      </c>
      <c r="K12" s="41"/>
    </row>
    <row r="13" spans="1:70" s="1" customFormat="1" ht="10.95" customHeight="1">
      <c r="B13" s="37"/>
      <c r="C13" s="38"/>
      <c r="D13" s="38"/>
      <c r="E13" s="38"/>
      <c r="F13" s="38"/>
      <c r="G13" s="38"/>
      <c r="H13" s="38"/>
      <c r="I13" s="102"/>
      <c r="J13" s="38"/>
      <c r="K13" s="41"/>
    </row>
    <row r="14" spans="1:70" s="1" customFormat="1" ht="14.4" customHeight="1">
      <c r="B14" s="37"/>
      <c r="C14" s="38"/>
      <c r="D14" s="33" t="s">
        <v>27</v>
      </c>
      <c r="E14" s="38"/>
      <c r="F14" s="38"/>
      <c r="G14" s="38"/>
      <c r="H14" s="38"/>
      <c r="I14" s="103" t="s">
        <v>28</v>
      </c>
      <c r="J14" s="31" t="s">
        <v>5</v>
      </c>
      <c r="K14" s="41"/>
    </row>
    <row r="15" spans="1:70" s="1" customFormat="1" ht="18" customHeight="1">
      <c r="B15" s="37"/>
      <c r="C15" s="38"/>
      <c r="D15" s="38"/>
      <c r="E15" s="31" t="s">
        <v>29</v>
      </c>
      <c r="F15" s="38"/>
      <c r="G15" s="38"/>
      <c r="H15" s="38"/>
      <c r="I15" s="103" t="s">
        <v>30</v>
      </c>
      <c r="J15" s="31" t="s">
        <v>5</v>
      </c>
      <c r="K15" s="41"/>
    </row>
    <row r="16" spans="1:70" s="1" customFormat="1" ht="6.95" customHeight="1">
      <c r="B16" s="37"/>
      <c r="C16" s="38"/>
      <c r="D16" s="38"/>
      <c r="E16" s="38"/>
      <c r="F16" s="38"/>
      <c r="G16" s="38"/>
      <c r="H16" s="38"/>
      <c r="I16" s="102"/>
      <c r="J16" s="38"/>
      <c r="K16" s="41"/>
    </row>
    <row r="17" spans="2:11" s="1" customFormat="1" ht="14.4" customHeight="1">
      <c r="B17" s="37"/>
      <c r="C17" s="38"/>
      <c r="D17" s="33" t="s">
        <v>31</v>
      </c>
      <c r="E17" s="38"/>
      <c r="F17" s="38"/>
      <c r="G17" s="38"/>
      <c r="H17" s="38"/>
      <c r="I17" s="103" t="s">
        <v>28</v>
      </c>
      <c r="J17" s="31" t="str">
        <f>IF('Rekapitulace stavby'!AN13="Vyplň údaj","",IF('Rekapitulace stavby'!AN13="","",'Rekapitulace stavby'!AN13))</f>
        <v/>
      </c>
      <c r="K17" s="41"/>
    </row>
    <row r="18" spans="2:11" s="1" customFormat="1" ht="18" customHeight="1">
      <c r="B18" s="37"/>
      <c r="C18" s="38"/>
      <c r="D18" s="38"/>
      <c r="E18" s="31" t="str">
        <f>IF('Rekapitulace stavby'!E14="Vyplň údaj","",IF('Rekapitulace stavby'!E14="","",'Rekapitulace stavby'!E14))</f>
        <v/>
      </c>
      <c r="F18" s="38"/>
      <c r="G18" s="38"/>
      <c r="H18" s="38"/>
      <c r="I18" s="103" t="s">
        <v>30</v>
      </c>
      <c r="J18" s="31" t="str">
        <f>IF('Rekapitulace stavby'!AN14="Vyplň údaj","",IF('Rekapitulace stavby'!AN14="","",'Rekapitulace stavby'!AN14))</f>
        <v/>
      </c>
      <c r="K18" s="41"/>
    </row>
    <row r="19" spans="2:11" s="1" customFormat="1" ht="6.95" customHeight="1">
      <c r="B19" s="37"/>
      <c r="C19" s="38"/>
      <c r="D19" s="38"/>
      <c r="E19" s="38"/>
      <c r="F19" s="38"/>
      <c r="G19" s="38"/>
      <c r="H19" s="38"/>
      <c r="I19" s="102"/>
      <c r="J19" s="38"/>
      <c r="K19" s="41"/>
    </row>
    <row r="20" spans="2:11" s="1" customFormat="1" ht="14.4" customHeight="1">
      <c r="B20" s="37"/>
      <c r="C20" s="38"/>
      <c r="D20" s="33" t="s">
        <v>33</v>
      </c>
      <c r="E20" s="38"/>
      <c r="F20" s="38"/>
      <c r="G20" s="38"/>
      <c r="H20" s="38"/>
      <c r="I20" s="103" t="s">
        <v>28</v>
      </c>
      <c r="J20" s="31" t="s">
        <v>5</v>
      </c>
      <c r="K20" s="41"/>
    </row>
    <row r="21" spans="2:11" s="1" customFormat="1" ht="18" customHeight="1">
      <c r="B21" s="37"/>
      <c r="C21" s="38"/>
      <c r="D21" s="38"/>
      <c r="E21" s="31" t="s">
        <v>34</v>
      </c>
      <c r="F21" s="38"/>
      <c r="G21" s="38"/>
      <c r="H21" s="38"/>
      <c r="I21" s="103" t="s">
        <v>30</v>
      </c>
      <c r="J21" s="31" t="s">
        <v>5</v>
      </c>
      <c r="K21" s="41"/>
    </row>
    <row r="22" spans="2:11" s="1" customFormat="1" ht="6.95" customHeight="1">
      <c r="B22" s="37"/>
      <c r="C22" s="38"/>
      <c r="D22" s="38"/>
      <c r="E22" s="38"/>
      <c r="F22" s="38"/>
      <c r="G22" s="38"/>
      <c r="H22" s="38"/>
      <c r="I22" s="102"/>
      <c r="J22" s="38"/>
      <c r="K22" s="41"/>
    </row>
    <row r="23" spans="2:11" s="1" customFormat="1" ht="14.4" customHeight="1">
      <c r="B23" s="37"/>
      <c r="C23" s="38"/>
      <c r="D23" s="33" t="s">
        <v>36</v>
      </c>
      <c r="E23" s="38"/>
      <c r="F23" s="38"/>
      <c r="G23" s="38"/>
      <c r="H23" s="38"/>
      <c r="I23" s="102"/>
      <c r="J23" s="38"/>
      <c r="K23" s="41"/>
    </row>
    <row r="24" spans="2:11" s="6" customFormat="1" ht="16.600000000000001" customHeight="1">
      <c r="B24" s="105"/>
      <c r="C24" s="106"/>
      <c r="D24" s="106"/>
      <c r="E24" s="306" t="s">
        <v>5</v>
      </c>
      <c r="F24" s="306"/>
      <c r="G24" s="306"/>
      <c r="H24" s="306"/>
      <c r="I24" s="107"/>
      <c r="J24" s="106"/>
      <c r="K24" s="108"/>
    </row>
    <row r="25" spans="2:11" s="1" customFormat="1" ht="6.95" customHeight="1">
      <c r="B25" s="37"/>
      <c r="C25" s="38"/>
      <c r="D25" s="38"/>
      <c r="E25" s="38"/>
      <c r="F25" s="38"/>
      <c r="G25" s="38"/>
      <c r="H25" s="38"/>
      <c r="I25" s="102"/>
      <c r="J25" s="38"/>
      <c r="K25" s="41"/>
    </row>
    <row r="26" spans="2:11" s="1" customFormat="1" ht="6.95" customHeight="1">
      <c r="B26" s="37"/>
      <c r="C26" s="38"/>
      <c r="D26" s="64"/>
      <c r="E26" s="64"/>
      <c r="F26" s="64"/>
      <c r="G26" s="64"/>
      <c r="H26" s="64"/>
      <c r="I26" s="109"/>
      <c r="J26" s="64"/>
      <c r="K26" s="110"/>
    </row>
    <row r="27" spans="2:11" s="1" customFormat="1" ht="25.35" customHeight="1">
      <c r="B27" s="37"/>
      <c r="C27" s="38"/>
      <c r="D27" s="111" t="s">
        <v>38</v>
      </c>
      <c r="E27" s="38"/>
      <c r="F27" s="38"/>
      <c r="G27" s="38"/>
      <c r="H27" s="38"/>
      <c r="I27" s="102"/>
      <c r="J27" s="112">
        <f>ROUND(J78,2)</f>
        <v>0</v>
      </c>
      <c r="K27" s="41"/>
    </row>
    <row r="28" spans="2:11" s="1" customFormat="1" ht="6.95" customHeight="1">
      <c r="B28" s="37"/>
      <c r="C28" s="38"/>
      <c r="D28" s="64"/>
      <c r="E28" s="64"/>
      <c r="F28" s="64"/>
      <c r="G28" s="64"/>
      <c r="H28" s="64"/>
      <c r="I28" s="109"/>
      <c r="J28" s="64"/>
      <c r="K28" s="110"/>
    </row>
    <row r="29" spans="2:11" s="1" customFormat="1" ht="14.4" customHeight="1">
      <c r="B29" s="37"/>
      <c r="C29" s="38"/>
      <c r="D29" s="38"/>
      <c r="E29" s="38"/>
      <c r="F29" s="42" t="s">
        <v>40</v>
      </c>
      <c r="G29" s="38"/>
      <c r="H29" s="38"/>
      <c r="I29" s="113" t="s">
        <v>39</v>
      </c>
      <c r="J29" s="42" t="s">
        <v>41</v>
      </c>
      <c r="K29" s="41"/>
    </row>
    <row r="30" spans="2:11" s="1" customFormat="1" ht="14.4" customHeight="1">
      <c r="B30" s="37"/>
      <c r="C30" s="38"/>
      <c r="D30" s="45" t="s">
        <v>42</v>
      </c>
      <c r="E30" s="45" t="s">
        <v>43</v>
      </c>
      <c r="F30" s="114">
        <f>ROUND(SUM(BE78:BE81), 2)</f>
        <v>0</v>
      </c>
      <c r="G30" s="38"/>
      <c r="H30" s="38"/>
      <c r="I30" s="115">
        <v>0.21</v>
      </c>
      <c r="J30" s="114">
        <f>ROUND(ROUND((SUM(BE78:BE81)), 2)*I30, 2)</f>
        <v>0</v>
      </c>
      <c r="K30" s="41"/>
    </row>
    <row r="31" spans="2:11" s="1" customFormat="1" ht="14.4" customHeight="1">
      <c r="B31" s="37"/>
      <c r="C31" s="38"/>
      <c r="D31" s="38"/>
      <c r="E31" s="45" t="s">
        <v>44</v>
      </c>
      <c r="F31" s="114">
        <f>ROUND(SUM(BF78:BF81), 2)</f>
        <v>0</v>
      </c>
      <c r="G31" s="38"/>
      <c r="H31" s="38"/>
      <c r="I31" s="115">
        <v>0.15</v>
      </c>
      <c r="J31" s="114">
        <f>ROUND(ROUND((SUM(BF78:BF81)), 2)*I31, 2)</f>
        <v>0</v>
      </c>
      <c r="K31" s="41"/>
    </row>
    <row r="32" spans="2:11" s="1" customFormat="1" ht="14.4" hidden="1" customHeight="1">
      <c r="B32" s="37"/>
      <c r="C32" s="38"/>
      <c r="D32" s="38"/>
      <c r="E32" s="45" t="s">
        <v>45</v>
      </c>
      <c r="F32" s="114">
        <f>ROUND(SUM(BG78:BG81), 2)</f>
        <v>0</v>
      </c>
      <c r="G32" s="38"/>
      <c r="H32" s="38"/>
      <c r="I32" s="115">
        <v>0.21</v>
      </c>
      <c r="J32" s="114">
        <v>0</v>
      </c>
      <c r="K32" s="41"/>
    </row>
    <row r="33" spans="2:11" s="1" customFormat="1" ht="14.4" hidden="1" customHeight="1">
      <c r="B33" s="37"/>
      <c r="C33" s="38"/>
      <c r="D33" s="38"/>
      <c r="E33" s="45" t="s">
        <v>46</v>
      </c>
      <c r="F33" s="114">
        <f>ROUND(SUM(BH78:BH81), 2)</f>
        <v>0</v>
      </c>
      <c r="G33" s="38"/>
      <c r="H33" s="38"/>
      <c r="I33" s="115">
        <v>0.15</v>
      </c>
      <c r="J33" s="114">
        <v>0</v>
      </c>
      <c r="K33" s="41"/>
    </row>
    <row r="34" spans="2:11" s="1" customFormat="1" ht="14.4" hidden="1" customHeight="1">
      <c r="B34" s="37"/>
      <c r="C34" s="38"/>
      <c r="D34" s="38"/>
      <c r="E34" s="45" t="s">
        <v>47</v>
      </c>
      <c r="F34" s="114">
        <f>ROUND(SUM(BI78:BI81), 2)</f>
        <v>0</v>
      </c>
      <c r="G34" s="38"/>
      <c r="H34" s="38"/>
      <c r="I34" s="115">
        <v>0</v>
      </c>
      <c r="J34" s="114">
        <v>0</v>
      </c>
      <c r="K34" s="41"/>
    </row>
    <row r="35" spans="2:11" s="1" customFormat="1" ht="6.95" customHeight="1">
      <c r="B35" s="37"/>
      <c r="C35" s="38"/>
      <c r="D35" s="38"/>
      <c r="E35" s="38"/>
      <c r="F35" s="38"/>
      <c r="G35" s="38"/>
      <c r="H35" s="38"/>
      <c r="I35" s="102"/>
      <c r="J35" s="38"/>
      <c r="K35" s="41"/>
    </row>
    <row r="36" spans="2:11" s="1" customFormat="1" ht="25.35" customHeight="1">
      <c r="B36" s="37"/>
      <c r="C36" s="116"/>
      <c r="D36" s="117" t="s">
        <v>48</v>
      </c>
      <c r="E36" s="67"/>
      <c r="F36" s="67"/>
      <c r="G36" s="118" t="s">
        <v>49</v>
      </c>
      <c r="H36" s="119" t="s">
        <v>50</v>
      </c>
      <c r="I36" s="120"/>
      <c r="J36" s="121">
        <f>SUM(J27:J34)</f>
        <v>0</v>
      </c>
      <c r="K36" s="122"/>
    </row>
    <row r="37" spans="2:11" s="1" customFormat="1" ht="14.4" customHeight="1">
      <c r="B37" s="52"/>
      <c r="C37" s="53"/>
      <c r="D37" s="53"/>
      <c r="E37" s="53"/>
      <c r="F37" s="53"/>
      <c r="G37" s="53"/>
      <c r="H37" s="53"/>
      <c r="I37" s="123"/>
      <c r="J37" s="53"/>
      <c r="K37" s="54"/>
    </row>
    <row r="41" spans="2:11" s="1" customFormat="1" ht="6.95" customHeight="1">
      <c r="B41" s="55"/>
      <c r="C41" s="56"/>
      <c r="D41" s="56"/>
      <c r="E41" s="56"/>
      <c r="F41" s="56"/>
      <c r="G41" s="56"/>
      <c r="H41" s="56"/>
      <c r="I41" s="124"/>
      <c r="J41" s="56"/>
      <c r="K41" s="125"/>
    </row>
    <row r="42" spans="2:11" s="1" customFormat="1" ht="37.049999999999997" customHeight="1">
      <c r="B42" s="37"/>
      <c r="C42" s="26" t="s">
        <v>94</v>
      </c>
      <c r="D42" s="38"/>
      <c r="E42" s="38"/>
      <c r="F42" s="38"/>
      <c r="G42" s="38"/>
      <c r="H42" s="38"/>
      <c r="I42" s="102"/>
      <c r="J42" s="38"/>
      <c r="K42" s="41"/>
    </row>
    <row r="43" spans="2:11" s="1" customFormat="1" ht="6.95" customHeight="1">
      <c r="B43" s="37"/>
      <c r="C43" s="38"/>
      <c r="D43" s="38"/>
      <c r="E43" s="38"/>
      <c r="F43" s="38"/>
      <c r="G43" s="38"/>
      <c r="H43" s="38"/>
      <c r="I43" s="102"/>
      <c r="J43" s="38"/>
      <c r="K43" s="41"/>
    </row>
    <row r="44" spans="2:11" s="1" customFormat="1" ht="14.4" customHeight="1">
      <c r="B44" s="37"/>
      <c r="C44" s="33" t="s">
        <v>18</v>
      </c>
      <c r="D44" s="38"/>
      <c r="E44" s="38"/>
      <c r="F44" s="38"/>
      <c r="G44" s="38"/>
      <c r="H44" s="38"/>
      <c r="I44" s="102"/>
      <c r="J44" s="38"/>
      <c r="K44" s="41"/>
    </row>
    <row r="45" spans="2:11" s="1" customFormat="1" ht="16.600000000000001" customHeight="1">
      <c r="B45" s="37"/>
      <c r="C45" s="38"/>
      <c r="D45" s="38"/>
      <c r="E45" s="312" t="str">
        <f>E7</f>
        <v>ODSTRANĚNÍ STAVBY HASIČSKÉ ZBROJNICE  ZBUZANY</v>
      </c>
      <c r="F45" s="313"/>
      <c r="G45" s="313"/>
      <c r="H45" s="313"/>
      <c r="I45" s="102"/>
      <c r="J45" s="38"/>
      <c r="K45" s="41"/>
    </row>
    <row r="46" spans="2:11" s="1" customFormat="1" ht="14.4" customHeight="1">
      <c r="B46" s="37"/>
      <c r="C46" s="33" t="s">
        <v>92</v>
      </c>
      <c r="D46" s="38"/>
      <c r="E46" s="38"/>
      <c r="F46" s="38"/>
      <c r="G46" s="38"/>
      <c r="H46" s="38"/>
      <c r="I46" s="102"/>
      <c r="J46" s="38"/>
      <c r="K46" s="41"/>
    </row>
    <row r="47" spans="2:11" s="1" customFormat="1" ht="17.3" customHeight="1">
      <c r="B47" s="37"/>
      <c r="C47" s="38"/>
      <c r="D47" s="38"/>
      <c r="E47" s="314" t="str">
        <f>E9</f>
        <v>01 - VEDLEJŠÍ A OSTATNÍ NÁKLADY</v>
      </c>
      <c r="F47" s="315"/>
      <c r="G47" s="315"/>
      <c r="H47" s="315"/>
      <c r="I47" s="102"/>
      <c r="J47" s="38"/>
      <c r="K47" s="41"/>
    </row>
    <row r="48" spans="2:11" s="1" customFormat="1" ht="6.95" customHeight="1">
      <c r="B48" s="37"/>
      <c r="C48" s="38"/>
      <c r="D48" s="38"/>
      <c r="E48" s="38"/>
      <c r="F48" s="38"/>
      <c r="G48" s="38"/>
      <c r="H48" s="38"/>
      <c r="I48" s="102"/>
      <c r="J48" s="38"/>
      <c r="K48" s="41"/>
    </row>
    <row r="49" spans="2:47" s="1" customFormat="1" ht="18" customHeight="1">
      <c r="B49" s="37"/>
      <c r="C49" s="33" t="s">
        <v>23</v>
      </c>
      <c r="D49" s="38"/>
      <c r="E49" s="38"/>
      <c r="F49" s="31" t="str">
        <f>F12</f>
        <v xml:space="preserve">parc č. st.133 k.ú ZBUZANY </v>
      </c>
      <c r="G49" s="38"/>
      <c r="H49" s="38"/>
      <c r="I49" s="103" t="s">
        <v>25</v>
      </c>
      <c r="J49" s="104" t="str">
        <f>IF(J12="","",J12)</f>
        <v>25. 11. 2018</v>
      </c>
      <c r="K49" s="41"/>
    </row>
    <row r="50" spans="2:47" s="1" customFormat="1" ht="6.95" customHeight="1">
      <c r="B50" s="37"/>
      <c r="C50" s="38"/>
      <c r="D50" s="38"/>
      <c r="E50" s="38"/>
      <c r="F50" s="38"/>
      <c r="G50" s="38"/>
      <c r="H50" s="38"/>
      <c r="I50" s="102"/>
      <c r="J50" s="38"/>
      <c r="K50" s="41"/>
    </row>
    <row r="51" spans="2:47" s="1" customFormat="1" ht="13.85">
      <c r="B51" s="37"/>
      <c r="C51" s="33" t="s">
        <v>27</v>
      </c>
      <c r="D51" s="38"/>
      <c r="E51" s="38"/>
      <c r="F51" s="31" t="str">
        <f>E15</f>
        <v>Obec Zbuzany Na Návsi č.p.1, 252 25 Jinočany</v>
      </c>
      <c r="G51" s="38"/>
      <c r="H51" s="38"/>
      <c r="I51" s="103" t="s">
        <v>33</v>
      </c>
      <c r="J51" s="306" t="str">
        <f>E21</f>
        <v>Ing. Macevič Jiří</v>
      </c>
      <c r="K51" s="41"/>
    </row>
    <row r="52" spans="2:47" s="1" customFormat="1" ht="14.4" customHeight="1">
      <c r="B52" s="37"/>
      <c r="C52" s="33" t="s">
        <v>31</v>
      </c>
      <c r="D52" s="38"/>
      <c r="E52" s="38"/>
      <c r="F52" s="31" t="str">
        <f>IF(E18="","",E18)</f>
        <v/>
      </c>
      <c r="G52" s="38"/>
      <c r="H52" s="38"/>
      <c r="I52" s="102"/>
      <c r="J52" s="307"/>
      <c r="K52" s="41"/>
    </row>
    <row r="53" spans="2:47" s="1" customFormat="1" ht="10.4" customHeight="1">
      <c r="B53" s="37"/>
      <c r="C53" s="38"/>
      <c r="D53" s="38"/>
      <c r="E53" s="38"/>
      <c r="F53" s="38"/>
      <c r="G53" s="38"/>
      <c r="H53" s="38"/>
      <c r="I53" s="102"/>
      <c r="J53" s="38"/>
      <c r="K53" s="41"/>
    </row>
    <row r="54" spans="2:47" s="1" customFormat="1" ht="29.25" customHeight="1">
      <c r="B54" s="37"/>
      <c r="C54" s="126" t="s">
        <v>95</v>
      </c>
      <c r="D54" s="116"/>
      <c r="E54" s="116"/>
      <c r="F54" s="116"/>
      <c r="G54" s="116"/>
      <c r="H54" s="116"/>
      <c r="I54" s="127"/>
      <c r="J54" s="128" t="s">
        <v>96</v>
      </c>
      <c r="K54" s="129"/>
    </row>
    <row r="55" spans="2:47" s="1" customFormat="1" ht="10.4" customHeight="1">
      <c r="B55" s="37"/>
      <c r="C55" s="38"/>
      <c r="D55" s="38"/>
      <c r="E55" s="38"/>
      <c r="F55" s="38"/>
      <c r="G55" s="38"/>
      <c r="H55" s="38"/>
      <c r="I55" s="102"/>
      <c r="J55" s="38"/>
      <c r="K55" s="41"/>
    </row>
    <row r="56" spans="2:47" s="1" customFormat="1" ht="29.25" customHeight="1">
      <c r="B56" s="37"/>
      <c r="C56" s="130" t="s">
        <v>97</v>
      </c>
      <c r="D56" s="38"/>
      <c r="E56" s="38"/>
      <c r="F56" s="38"/>
      <c r="G56" s="38"/>
      <c r="H56" s="38"/>
      <c r="I56" s="102"/>
      <c r="J56" s="112">
        <f>J78</f>
        <v>0</v>
      </c>
      <c r="K56" s="41"/>
      <c r="AU56" s="20" t="s">
        <v>98</v>
      </c>
    </row>
    <row r="57" spans="2:47" s="7" customFormat="1" ht="24.95" customHeight="1">
      <c r="B57" s="131"/>
      <c r="C57" s="132"/>
      <c r="D57" s="133" t="s">
        <v>99</v>
      </c>
      <c r="E57" s="134"/>
      <c r="F57" s="134"/>
      <c r="G57" s="134"/>
      <c r="H57" s="134"/>
      <c r="I57" s="135"/>
      <c r="J57" s="136">
        <f>J79</f>
        <v>0</v>
      </c>
      <c r="K57" s="137"/>
    </row>
    <row r="58" spans="2:47" s="8" customFormat="1" ht="19.899999999999999" customHeight="1">
      <c r="B58" s="138"/>
      <c r="C58" s="139"/>
      <c r="D58" s="140" t="s">
        <v>100</v>
      </c>
      <c r="E58" s="141"/>
      <c r="F58" s="141"/>
      <c r="G58" s="141"/>
      <c r="H58" s="141"/>
      <c r="I58" s="142"/>
      <c r="J58" s="143">
        <f>J80</f>
        <v>0</v>
      </c>
      <c r="K58" s="144"/>
    </row>
    <row r="59" spans="2:47" s="1" customFormat="1" ht="21.75" customHeight="1">
      <c r="B59" s="37"/>
      <c r="C59" s="38"/>
      <c r="D59" s="38"/>
      <c r="E59" s="38"/>
      <c r="F59" s="38"/>
      <c r="G59" s="38"/>
      <c r="H59" s="38"/>
      <c r="I59" s="102"/>
      <c r="J59" s="38"/>
      <c r="K59" s="41"/>
    </row>
    <row r="60" spans="2:47" s="1" customFormat="1" ht="6.95" customHeight="1">
      <c r="B60" s="52"/>
      <c r="C60" s="53"/>
      <c r="D60" s="53"/>
      <c r="E60" s="53"/>
      <c r="F60" s="53"/>
      <c r="G60" s="53"/>
      <c r="H60" s="53"/>
      <c r="I60" s="123"/>
      <c r="J60" s="53"/>
      <c r="K60" s="54"/>
    </row>
    <row r="64" spans="2:47" s="1" customFormat="1" ht="6.95" customHeight="1">
      <c r="B64" s="55"/>
      <c r="C64" s="56"/>
      <c r="D64" s="56"/>
      <c r="E64" s="56"/>
      <c r="F64" s="56"/>
      <c r="G64" s="56"/>
      <c r="H64" s="56"/>
      <c r="I64" s="124"/>
      <c r="J64" s="56"/>
      <c r="K64" s="56"/>
      <c r="L64" s="37"/>
    </row>
    <row r="65" spans="2:63" s="1" customFormat="1" ht="37.049999999999997" customHeight="1">
      <c r="B65" s="37"/>
      <c r="C65" s="57" t="s">
        <v>101</v>
      </c>
      <c r="L65" s="37"/>
    </row>
    <row r="66" spans="2:63" s="1" customFormat="1" ht="6.95" customHeight="1">
      <c r="B66" s="37"/>
      <c r="L66" s="37"/>
    </row>
    <row r="67" spans="2:63" s="1" customFormat="1" ht="14.4" customHeight="1">
      <c r="B67" s="37"/>
      <c r="C67" s="59" t="s">
        <v>18</v>
      </c>
      <c r="L67" s="37"/>
    </row>
    <row r="68" spans="2:63" s="1" customFormat="1" ht="16.600000000000001" customHeight="1">
      <c r="B68" s="37"/>
      <c r="E68" s="308" t="str">
        <f>E7</f>
        <v>ODSTRANĚNÍ STAVBY HASIČSKÉ ZBROJNICE  ZBUZANY</v>
      </c>
      <c r="F68" s="309"/>
      <c r="G68" s="309"/>
      <c r="H68" s="309"/>
      <c r="L68" s="37"/>
    </row>
    <row r="69" spans="2:63" s="1" customFormat="1" ht="14.4" customHeight="1">
      <c r="B69" s="37"/>
      <c r="C69" s="59" t="s">
        <v>92</v>
      </c>
      <c r="L69" s="37"/>
    </row>
    <row r="70" spans="2:63" s="1" customFormat="1" ht="17.3" customHeight="1">
      <c r="B70" s="37"/>
      <c r="E70" s="285" t="str">
        <f>E9</f>
        <v>01 - VEDLEJŠÍ A OSTATNÍ NÁKLADY</v>
      </c>
      <c r="F70" s="310"/>
      <c r="G70" s="310"/>
      <c r="H70" s="310"/>
      <c r="L70" s="37"/>
    </row>
    <row r="71" spans="2:63" s="1" customFormat="1" ht="6.95" customHeight="1">
      <c r="B71" s="37"/>
      <c r="L71" s="37"/>
    </row>
    <row r="72" spans="2:63" s="1" customFormat="1" ht="18" customHeight="1">
      <c r="B72" s="37"/>
      <c r="C72" s="59" t="s">
        <v>23</v>
      </c>
      <c r="F72" s="145" t="str">
        <f>F12</f>
        <v xml:space="preserve">parc č. st.133 k.ú ZBUZANY </v>
      </c>
      <c r="I72" s="146" t="s">
        <v>25</v>
      </c>
      <c r="J72" s="63" t="str">
        <f>IF(J12="","",J12)</f>
        <v>25. 11. 2018</v>
      </c>
      <c r="L72" s="37"/>
    </row>
    <row r="73" spans="2:63" s="1" customFormat="1" ht="6.95" customHeight="1">
      <c r="B73" s="37"/>
      <c r="L73" s="37"/>
    </row>
    <row r="74" spans="2:63" s="1" customFormat="1" ht="13.85">
      <c r="B74" s="37"/>
      <c r="C74" s="59" t="s">
        <v>27</v>
      </c>
      <c r="F74" s="145" t="str">
        <f>E15</f>
        <v>Obec Zbuzany Na Návsi č.p.1, 252 25 Jinočany</v>
      </c>
      <c r="I74" s="146" t="s">
        <v>33</v>
      </c>
      <c r="J74" s="145" t="str">
        <f>E21</f>
        <v>Ing. Macevič Jiří</v>
      </c>
      <c r="L74" s="37"/>
    </row>
    <row r="75" spans="2:63" s="1" customFormat="1" ht="14.4" customHeight="1">
      <c r="B75" s="37"/>
      <c r="C75" s="59" t="s">
        <v>31</v>
      </c>
      <c r="F75" s="145" t="str">
        <f>IF(E18="","",E18)</f>
        <v/>
      </c>
      <c r="L75" s="37"/>
    </row>
    <row r="76" spans="2:63" s="1" customFormat="1" ht="10.4" customHeight="1">
      <c r="B76" s="37"/>
      <c r="L76" s="37"/>
    </row>
    <row r="77" spans="2:63" s="9" customFormat="1" ht="29.25" customHeight="1">
      <c r="B77" s="147"/>
      <c r="C77" s="148" t="s">
        <v>102</v>
      </c>
      <c r="D77" s="149" t="s">
        <v>57</v>
      </c>
      <c r="E77" s="149" t="s">
        <v>53</v>
      </c>
      <c r="F77" s="149" t="s">
        <v>103</v>
      </c>
      <c r="G77" s="149" t="s">
        <v>104</v>
      </c>
      <c r="H77" s="149" t="s">
        <v>105</v>
      </c>
      <c r="I77" s="150" t="s">
        <v>106</v>
      </c>
      <c r="J77" s="149" t="s">
        <v>96</v>
      </c>
      <c r="K77" s="151" t="s">
        <v>107</v>
      </c>
      <c r="L77" s="147"/>
      <c r="M77" s="69" t="s">
        <v>108</v>
      </c>
      <c r="N77" s="70" t="s">
        <v>42</v>
      </c>
      <c r="O77" s="70" t="s">
        <v>109</v>
      </c>
      <c r="P77" s="70" t="s">
        <v>110</v>
      </c>
      <c r="Q77" s="70" t="s">
        <v>111</v>
      </c>
      <c r="R77" s="70" t="s">
        <v>112</v>
      </c>
      <c r="S77" s="70" t="s">
        <v>113</v>
      </c>
      <c r="T77" s="71" t="s">
        <v>114</v>
      </c>
    </row>
    <row r="78" spans="2:63" s="1" customFormat="1" ht="29.25" customHeight="1">
      <c r="B78" s="37"/>
      <c r="C78" s="73" t="s">
        <v>97</v>
      </c>
      <c r="J78" s="152">
        <f>BK78</f>
        <v>0</v>
      </c>
      <c r="L78" s="37"/>
      <c r="M78" s="72"/>
      <c r="N78" s="64"/>
      <c r="O78" s="64"/>
      <c r="P78" s="153">
        <f>P79</f>
        <v>0</v>
      </c>
      <c r="Q78" s="64"/>
      <c r="R78" s="153">
        <f>R79</f>
        <v>0</v>
      </c>
      <c r="S78" s="64"/>
      <c r="T78" s="154">
        <f>T79</f>
        <v>0</v>
      </c>
      <c r="AT78" s="20" t="s">
        <v>71</v>
      </c>
      <c r="AU78" s="20" t="s">
        <v>98</v>
      </c>
      <c r="BK78" s="155">
        <f>BK79</f>
        <v>0</v>
      </c>
    </row>
    <row r="79" spans="2:63" s="10" customFormat="1" ht="37.299999999999997" customHeight="1">
      <c r="B79" s="156"/>
      <c r="D79" s="157" t="s">
        <v>71</v>
      </c>
      <c r="E79" s="158" t="s">
        <v>115</v>
      </c>
      <c r="F79" s="158" t="s">
        <v>116</v>
      </c>
      <c r="I79" s="159"/>
      <c r="J79" s="160">
        <f>BK79</f>
        <v>0</v>
      </c>
      <c r="L79" s="156"/>
      <c r="M79" s="161"/>
      <c r="N79" s="162"/>
      <c r="O79" s="162"/>
      <c r="P79" s="163">
        <f>P80</f>
        <v>0</v>
      </c>
      <c r="Q79" s="162"/>
      <c r="R79" s="163">
        <f>R80</f>
        <v>0</v>
      </c>
      <c r="S79" s="162"/>
      <c r="T79" s="164">
        <f>T80</f>
        <v>0</v>
      </c>
      <c r="AR79" s="157" t="s">
        <v>117</v>
      </c>
      <c r="AT79" s="165" t="s">
        <v>71</v>
      </c>
      <c r="AU79" s="165" t="s">
        <v>72</v>
      </c>
      <c r="AY79" s="157" t="s">
        <v>118</v>
      </c>
      <c r="BK79" s="166">
        <f>BK80</f>
        <v>0</v>
      </c>
    </row>
    <row r="80" spans="2:63" s="10" customFormat="1" ht="19.899999999999999" customHeight="1">
      <c r="B80" s="156"/>
      <c r="D80" s="157" t="s">
        <v>71</v>
      </c>
      <c r="E80" s="167" t="s">
        <v>119</v>
      </c>
      <c r="F80" s="167" t="s">
        <v>120</v>
      </c>
      <c r="I80" s="159"/>
      <c r="J80" s="168">
        <f>BK80</f>
        <v>0</v>
      </c>
      <c r="L80" s="156"/>
      <c r="M80" s="161"/>
      <c r="N80" s="162"/>
      <c r="O80" s="162"/>
      <c r="P80" s="163">
        <f>P81</f>
        <v>0</v>
      </c>
      <c r="Q80" s="162"/>
      <c r="R80" s="163">
        <f>R81</f>
        <v>0</v>
      </c>
      <c r="S80" s="162"/>
      <c r="T80" s="164">
        <f>T81</f>
        <v>0</v>
      </c>
      <c r="AR80" s="157" t="s">
        <v>117</v>
      </c>
      <c r="AT80" s="165" t="s">
        <v>71</v>
      </c>
      <c r="AU80" s="165" t="s">
        <v>80</v>
      </c>
      <c r="AY80" s="157" t="s">
        <v>118</v>
      </c>
      <c r="BK80" s="166">
        <f>BK81</f>
        <v>0</v>
      </c>
    </row>
    <row r="81" spans="2:65" s="1" customFormat="1" ht="26.25" customHeight="1">
      <c r="B81" s="169"/>
      <c r="C81" s="170" t="s">
        <v>80</v>
      </c>
      <c r="D81" s="170" t="s">
        <v>121</v>
      </c>
      <c r="E81" s="171" t="s">
        <v>122</v>
      </c>
      <c r="F81" s="172" t="s">
        <v>120</v>
      </c>
      <c r="G81" s="173" t="s">
        <v>123</v>
      </c>
      <c r="H81" s="174">
        <v>1</v>
      </c>
      <c r="I81" s="175"/>
      <c r="J81" s="176">
        <f>ROUND(I81*H81,2)</f>
        <v>0</v>
      </c>
      <c r="K81" s="172" t="s">
        <v>124</v>
      </c>
      <c r="L81" s="37"/>
      <c r="M81" s="177" t="s">
        <v>5</v>
      </c>
      <c r="N81" s="178" t="s">
        <v>43</v>
      </c>
      <c r="O81" s="179"/>
      <c r="P81" s="180">
        <f>O81*H81</f>
        <v>0</v>
      </c>
      <c r="Q81" s="180">
        <v>0</v>
      </c>
      <c r="R81" s="180">
        <f>Q81*H81</f>
        <v>0</v>
      </c>
      <c r="S81" s="180">
        <v>0</v>
      </c>
      <c r="T81" s="181">
        <f>S81*H81</f>
        <v>0</v>
      </c>
      <c r="AR81" s="20" t="s">
        <v>125</v>
      </c>
      <c r="AT81" s="20" t="s">
        <v>121</v>
      </c>
      <c r="AU81" s="20" t="s">
        <v>82</v>
      </c>
      <c r="AY81" s="20" t="s">
        <v>118</v>
      </c>
      <c r="BE81" s="182">
        <f>IF(N81="základní",J81,0)</f>
        <v>0</v>
      </c>
      <c r="BF81" s="182">
        <f>IF(N81="snížená",J81,0)</f>
        <v>0</v>
      </c>
      <c r="BG81" s="182">
        <f>IF(N81="zákl. přenesená",J81,0)</f>
        <v>0</v>
      </c>
      <c r="BH81" s="182">
        <f>IF(N81="sníž. přenesená",J81,0)</f>
        <v>0</v>
      </c>
      <c r="BI81" s="182">
        <f>IF(N81="nulová",J81,0)</f>
        <v>0</v>
      </c>
      <c r="BJ81" s="20" t="s">
        <v>80</v>
      </c>
      <c r="BK81" s="182">
        <f>ROUND(I81*H81,2)</f>
        <v>0</v>
      </c>
      <c r="BL81" s="20" t="s">
        <v>125</v>
      </c>
      <c r="BM81" s="20" t="s">
        <v>126</v>
      </c>
    </row>
    <row r="82" spans="2:65" s="1" customFormat="1" ht="6.95" customHeight="1">
      <c r="B82" s="52"/>
      <c r="C82" s="53"/>
      <c r="D82" s="53"/>
      <c r="E82" s="53"/>
      <c r="F82" s="53"/>
      <c r="G82" s="53"/>
      <c r="H82" s="53"/>
      <c r="I82" s="123"/>
      <c r="J82" s="53"/>
      <c r="K82" s="53"/>
      <c r="L82" s="37"/>
    </row>
  </sheetData>
  <autoFilter ref="C77:K81"/>
  <mergeCells count="10">
    <mergeCell ref="J51:J52"/>
    <mergeCell ref="E68:H68"/>
    <mergeCell ref="E70:H7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8"/>
  <sheetViews>
    <sheetView showGridLines="0" view="pageBreakPreview" zoomScaleNormal="100" zoomScaleSheetLayoutView="100" workbookViewId="0">
      <pane ySplit="1" topLeftCell="A74" activePane="bottomLeft" state="frozen"/>
      <selection pane="bottomLeft" activeCell="F87" sqref="F87"/>
    </sheetView>
  </sheetViews>
  <sheetFormatPr defaultRowHeight="10.95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5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17"/>
      <c r="B1" s="96"/>
      <c r="C1" s="96"/>
      <c r="D1" s="97" t="s">
        <v>1</v>
      </c>
      <c r="E1" s="96"/>
      <c r="F1" s="98" t="s">
        <v>86</v>
      </c>
      <c r="G1" s="311" t="s">
        <v>87</v>
      </c>
      <c r="H1" s="311"/>
      <c r="I1" s="99"/>
      <c r="J1" s="98" t="s">
        <v>88</v>
      </c>
      <c r="K1" s="97" t="s">
        <v>89</v>
      </c>
      <c r="L1" s="98" t="s">
        <v>90</v>
      </c>
      <c r="M1" s="98"/>
      <c r="N1" s="98"/>
      <c r="O1" s="98"/>
      <c r="P1" s="98"/>
      <c r="Q1" s="98"/>
      <c r="R1" s="98"/>
      <c r="S1" s="98"/>
      <c r="T1" s="98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37.049999999999997" customHeight="1">
      <c r="L2" s="295" t="s">
        <v>8</v>
      </c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20" t="s">
        <v>85</v>
      </c>
    </row>
    <row r="3" spans="1:70" ht="6.95" customHeight="1">
      <c r="B3" s="21"/>
      <c r="C3" s="22"/>
      <c r="D3" s="22"/>
      <c r="E3" s="22"/>
      <c r="F3" s="22"/>
      <c r="G3" s="22"/>
      <c r="H3" s="22"/>
      <c r="I3" s="100"/>
      <c r="J3" s="22"/>
      <c r="K3" s="23"/>
      <c r="AT3" s="20" t="s">
        <v>82</v>
      </c>
    </row>
    <row r="4" spans="1:70" ht="37.049999999999997" customHeight="1">
      <c r="B4" s="24"/>
      <c r="C4" s="25"/>
      <c r="D4" s="26" t="s">
        <v>91</v>
      </c>
      <c r="E4" s="25"/>
      <c r="F4" s="25"/>
      <c r="G4" s="25"/>
      <c r="H4" s="25"/>
      <c r="I4" s="101"/>
      <c r="J4" s="25"/>
      <c r="K4" s="27"/>
      <c r="M4" s="28" t="s">
        <v>12</v>
      </c>
      <c r="AT4" s="20" t="s">
        <v>6</v>
      </c>
    </row>
    <row r="5" spans="1:70" ht="6.95" customHeight="1">
      <c r="B5" s="24"/>
      <c r="C5" s="25"/>
      <c r="D5" s="25"/>
      <c r="E5" s="25"/>
      <c r="F5" s="25"/>
      <c r="G5" s="25"/>
      <c r="H5" s="25"/>
      <c r="I5" s="101"/>
      <c r="J5" s="25"/>
      <c r="K5" s="27"/>
    </row>
    <row r="6" spans="1:70" ht="13.85">
      <c r="B6" s="24"/>
      <c r="C6" s="25"/>
      <c r="D6" s="33" t="s">
        <v>18</v>
      </c>
      <c r="E6" s="25"/>
      <c r="F6" s="25"/>
      <c r="G6" s="25"/>
      <c r="H6" s="25"/>
      <c r="I6" s="101"/>
      <c r="J6" s="25"/>
      <c r="K6" s="27"/>
    </row>
    <row r="7" spans="1:70" ht="16.600000000000001" customHeight="1">
      <c r="B7" s="24"/>
      <c r="C7" s="25"/>
      <c r="D7" s="25"/>
      <c r="E7" s="312" t="str">
        <f>'Rekapitulace stavby'!K6</f>
        <v>ODSTRANĚNÍ STAVBY HASIČSKÉ ZBROJNICE  ZBUZANY</v>
      </c>
      <c r="F7" s="313"/>
      <c r="G7" s="313"/>
      <c r="H7" s="313"/>
      <c r="I7" s="101"/>
      <c r="J7" s="25"/>
      <c r="K7" s="27"/>
    </row>
    <row r="8" spans="1:70" s="1" customFormat="1" ht="13.85">
      <c r="B8" s="37"/>
      <c r="C8" s="38"/>
      <c r="D8" s="33" t="s">
        <v>92</v>
      </c>
      <c r="E8" s="38"/>
      <c r="F8" s="38"/>
      <c r="G8" s="38"/>
      <c r="H8" s="38"/>
      <c r="I8" s="102"/>
      <c r="J8" s="38"/>
      <c r="K8" s="41"/>
    </row>
    <row r="9" spans="1:70" s="1" customFormat="1" ht="37.049999999999997" customHeight="1">
      <c r="B9" s="37"/>
      <c r="C9" s="38"/>
      <c r="D9" s="38"/>
      <c r="E9" s="314" t="s">
        <v>127</v>
      </c>
      <c r="F9" s="315"/>
      <c r="G9" s="315"/>
      <c r="H9" s="315"/>
      <c r="I9" s="102"/>
      <c r="J9" s="38"/>
      <c r="K9" s="41"/>
    </row>
    <row r="10" spans="1:70" s="1" customFormat="1">
      <c r="B10" s="37"/>
      <c r="C10" s="38"/>
      <c r="D10" s="38"/>
      <c r="E10" s="38"/>
      <c r="F10" s="38"/>
      <c r="G10" s="38"/>
      <c r="H10" s="38"/>
      <c r="I10" s="102"/>
      <c r="J10" s="38"/>
      <c r="K10" s="41"/>
    </row>
    <row r="11" spans="1:70" s="1" customFormat="1" ht="14.4" customHeight="1">
      <c r="B11" s="37"/>
      <c r="C11" s="38"/>
      <c r="D11" s="33" t="s">
        <v>19</v>
      </c>
      <c r="E11" s="38"/>
      <c r="F11" s="31" t="s">
        <v>20</v>
      </c>
      <c r="G11" s="38"/>
      <c r="H11" s="38"/>
      <c r="I11" s="103" t="s">
        <v>21</v>
      </c>
      <c r="J11" s="31" t="s">
        <v>5</v>
      </c>
      <c r="K11" s="41"/>
    </row>
    <row r="12" spans="1:70" s="1" customFormat="1" ht="14.4" customHeight="1">
      <c r="B12" s="37"/>
      <c r="C12" s="38"/>
      <c r="D12" s="33" t="s">
        <v>23</v>
      </c>
      <c r="E12" s="38"/>
      <c r="F12" s="31" t="s">
        <v>24</v>
      </c>
      <c r="G12" s="38"/>
      <c r="H12" s="38"/>
      <c r="I12" s="103" t="s">
        <v>25</v>
      </c>
      <c r="J12" s="104" t="str">
        <f>'Rekapitulace stavby'!AN8</f>
        <v>25. 11. 2018</v>
      </c>
      <c r="K12" s="41"/>
    </row>
    <row r="13" spans="1:70" s="1" customFormat="1" ht="10.95" customHeight="1">
      <c r="B13" s="37"/>
      <c r="C13" s="38"/>
      <c r="D13" s="38"/>
      <c r="E13" s="38"/>
      <c r="F13" s="38"/>
      <c r="G13" s="38"/>
      <c r="H13" s="38"/>
      <c r="I13" s="102"/>
      <c r="J13" s="38"/>
      <c r="K13" s="41"/>
    </row>
    <row r="14" spans="1:70" s="1" customFormat="1" ht="14.4" customHeight="1">
      <c r="B14" s="37"/>
      <c r="C14" s="38"/>
      <c r="D14" s="33" t="s">
        <v>27</v>
      </c>
      <c r="E14" s="38"/>
      <c r="F14" s="38"/>
      <c r="G14" s="38"/>
      <c r="H14" s="38"/>
      <c r="I14" s="103" t="s">
        <v>28</v>
      </c>
      <c r="J14" s="31" t="s">
        <v>5</v>
      </c>
      <c r="K14" s="41"/>
    </row>
    <row r="15" spans="1:70" s="1" customFormat="1" ht="18" customHeight="1">
      <c r="B15" s="37"/>
      <c r="C15" s="38"/>
      <c r="D15" s="38"/>
      <c r="E15" s="31" t="s">
        <v>29</v>
      </c>
      <c r="F15" s="38"/>
      <c r="G15" s="38"/>
      <c r="H15" s="38"/>
      <c r="I15" s="103" t="s">
        <v>30</v>
      </c>
      <c r="J15" s="31" t="s">
        <v>5</v>
      </c>
      <c r="K15" s="41"/>
    </row>
    <row r="16" spans="1:70" s="1" customFormat="1" ht="6.95" customHeight="1">
      <c r="B16" s="37"/>
      <c r="C16" s="38"/>
      <c r="D16" s="38"/>
      <c r="E16" s="38"/>
      <c r="F16" s="38"/>
      <c r="G16" s="38"/>
      <c r="H16" s="38"/>
      <c r="I16" s="102"/>
      <c r="J16" s="38"/>
      <c r="K16" s="41"/>
    </row>
    <row r="17" spans="2:11" s="1" customFormat="1" ht="14.4" customHeight="1">
      <c r="B17" s="37"/>
      <c r="C17" s="38"/>
      <c r="D17" s="33" t="s">
        <v>31</v>
      </c>
      <c r="E17" s="38"/>
      <c r="F17" s="38"/>
      <c r="G17" s="38"/>
      <c r="H17" s="38"/>
      <c r="I17" s="103" t="s">
        <v>28</v>
      </c>
      <c r="J17" s="31" t="str">
        <f>IF('Rekapitulace stavby'!AN13="Vyplň údaj","",IF('Rekapitulace stavby'!AN13="","",'Rekapitulace stavby'!AN13))</f>
        <v/>
      </c>
      <c r="K17" s="41"/>
    </row>
    <row r="18" spans="2:11" s="1" customFormat="1" ht="18" customHeight="1">
      <c r="B18" s="37"/>
      <c r="C18" s="38"/>
      <c r="D18" s="38"/>
      <c r="E18" s="31" t="str">
        <f>IF('Rekapitulace stavby'!E14="Vyplň údaj","",IF('Rekapitulace stavby'!E14="","",'Rekapitulace stavby'!E14))</f>
        <v/>
      </c>
      <c r="F18" s="38"/>
      <c r="G18" s="38"/>
      <c r="H18" s="38"/>
      <c r="I18" s="103" t="s">
        <v>30</v>
      </c>
      <c r="J18" s="31" t="str">
        <f>IF('Rekapitulace stavby'!AN14="Vyplň údaj","",IF('Rekapitulace stavby'!AN14="","",'Rekapitulace stavby'!AN14))</f>
        <v/>
      </c>
      <c r="K18" s="41"/>
    </row>
    <row r="19" spans="2:11" s="1" customFormat="1" ht="6.95" customHeight="1">
      <c r="B19" s="37"/>
      <c r="C19" s="38"/>
      <c r="D19" s="38"/>
      <c r="E19" s="38"/>
      <c r="F19" s="38"/>
      <c r="G19" s="38"/>
      <c r="H19" s="38"/>
      <c r="I19" s="102"/>
      <c r="J19" s="38"/>
      <c r="K19" s="41"/>
    </row>
    <row r="20" spans="2:11" s="1" customFormat="1" ht="14.4" customHeight="1">
      <c r="B20" s="37"/>
      <c r="C20" s="38"/>
      <c r="D20" s="33" t="s">
        <v>33</v>
      </c>
      <c r="E20" s="38"/>
      <c r="F20" s="38"/>
      <c r="G20" s="38"/>
      <c r="H20" s="38"/>
      <c r="I20" s="103" t="s">
        <v>28</v>
      </c>
      <c r="J20" s="31" t="s">
        <v>5</v>
      </c>
      <c r="K20" s="41"/>
    </row>
    <row r="21" spans="2:11" s="1" customFormat="1" ht="18" customHeight="1">
      <c r="B21" s="37"/>
      <c r="C21" s="38"/>
      <c r="D21" s="38"/>
      <c r="E21" s="31" t="s">
        <v>34</v>
      </c>
      <c r="F21" s="38"/>
      <c r="G21" s="38"/>
      <c r="H21" s="38"/>
      <c r="I21" s="103" t="s">
        <v>30</v>
      </c>
      <c r="J21" s="31" t="s">
        <v>5</v>
      </c>
      <c r="K21" s="41"/>
    </row>
    <row r="22" spans="2:11" s="1" customFormat="1" ht="6.95" customHeight="1">
      <c r="B22" s="37"/>
      <c r="C22" s="38"/>
      <c r="D22" s="38"/>
      <c r="E22" s="38"/>
      <c r="F22" s="38"/>
      <c r="G22" s="38"/>
      <c r="H22" s="38"/>
      <c r="I22" s="102"/>
      <c r="J22" s="38"/>
      <c r="K22" s="41"/>
    </row>
    <row r="23" spans="2:11" s="1" customFormat="1" ht="14.4" customHeight="1">
      <c r="B23" s="37"/>
      <c r="C23" s="38"/>
      <c r="D23" s="33" t="s">
        <v>36</v>
      </c>
      <c r="E23" s="38"/>
      <c r="F23" s="38"/>
      <c r="G23" s="38"/>
      <c r="H23" s="38"/>
      <c r="I23" s="102"/>
      <c r="J23" s="38"/>
      <c r="K23" s="41"/>
    </row>
    <row r="24" spans="2:11" s="6" customFormat="1" ht="16.600000000000001" customHeight="1">
      <c r="B24" s="105"/>
      <c r="C24" s="106"/>
      <c r="D24" s="106"/>
      <c r="E24" s="306" t="s">
        <v>5</v>
      </c>
      <c r="F24" s="306"/>
      <c r="G24" s="306"/>
      <c r="H24" s="306"/>
      <c r="I24" s="107"/>
      <c r="J24" s="106"/>
      <c r="K24" s="108"/>
    </row>
    <row r="25" spans="2:11" s="1" customFormat="1" ht="6.95" customHeight="1">
      <c r="B25" s="37"/>
      <c r="C25" s="38"/>
      <c r="D25" s="38"/>
      <c r="E25" s="38"/>
      <c r="F25" s="38"/>
      <c r="G25" s="38"/>
      <c r="H25" s="38"/>
      <c r="I25" s="102"/>
      <c r="J25" s="38"/>
      <c r="K25" s="41"/>
    </row>
    <row r="26" spans="2:11" s="1" customFormat="1" ht="6.95" customHeight="1">
      <c r="B26" s="37"/>
      <c r="C26" s="38"/>
      <c r="D26" s="64"/>
      <c r="E26" s="64"/>
      <c r="F26" s="64"/>
      <c r="G26" s="64"/>
      <c r="H26" s="64"/>
      <c r="I26" s="109"/>
      <c r="J26" s="64"/>
      <c r="K26" s="110"/>
    </row>
    <row r="27" spans="2:11" s="1" customFormat="1" ht="25.35" customHeight="1">
      <c r="B27" s="37"/>
      <c r="C27" s="38"/>
      <c r="D27" s="111" t="s">
        <v>38</v>
      </c>
      <c r="E27" s="38"/>
      <c r="F27" s="38"/>
      <c r="G27" s="38"/>
      <c r="H27" s="38"/>
      <c r="I27" s="102"/>
      <c r="J27" s="112">
        <f>ROUND(J79,2)</f>
        <v>0</v>
      </c>
      <c r="K27" s="41"/>
    </row>
    <row r="28" spans="2:11" s="1" customFormat="1" ht="6.95" customHeight="1">
      <c r="B28" s="37"/>
      <c r="C28" s="38"/>
      <c r="D28" s="64"/>
      <c r="E28" s="64"/>
      <c r="F28" s="64"/>
      <c r="G28" s="64"/>
      <c r="H28" s="64"/>
      <c r="I28" s="109"/>
      <c r="J28" s="64"/>
      <c r="K28" s="110"/>
    </row>
    <row r="29" spans="2:11" s="1" customFormat="1" ht="14.4" customHeight="1">
      <c r="B29" s="37"/>
      <c r="C29" s="38"/>
      <c r="D29" s="38"/>
      <c r="E29" s="38"/>
      <c r="F29" s="42" t="s">
        <v>40</v>
      </c>
      <c r="G29" s="38"/>
      <c r="H29" s="38"/>
      <c r="I29" s="113" t="s">
        <v>39</v>
      </c>
      <c r="J29" s="42" t="s">
        <v>41</v>
      </c>
      <c r="K29" s="41"/>
    </row>
    <row r="30" spans="2:11" s="1" customFormat="1" ht="14.4" customHeight="1">
      <c r="B30" s="37"/>
      <c r="C30" s="38"/>
      <c r="D30" s="45" t="s">
        <v>42</v>
      </c>
      <c r="E30" s="45" t="s">
        <v>43</v>
      </c>
      <c r="F30" s="114">
        <f>ROUND(SUM(BE79:BE97), 2)</f>
        <v>0</v>
      </c>
      <c r="G30" s="38"/>
      <c r="H30" s="38"/>
      <c r="I30" s="115">
        <v>0.21</v>
      </c>
      <c r="J30" s="114">
        <f>ROUND(ROUND((SUM(BE79:BE97)), 2)*I30, 2)</f>
        <v>0</v>
      </c>
      <c r="K30" s="41"/>
    </row>
    <row r="31" spans="2:11" s="1" customFormat="1" ht="14.4" customHeight="1">
      <c r="B31" s="37"/>
      <c r="C31" s="38"/>
      <c r="D31" s="38"/>
      <c r="E31" s="45" t="s">
        <v>44</v>
      </c>
      <c r="F31" s="114">
        <f>ROUND(SUM(BF79:BF97), 2)</f>
        <v>0</v>
      </c>
      <c r="G31" s="38"/>
      <c r="H31" s="38"/>
      <c r="I31" s="115">
        <v>0.15</v>
      </c>
      <c r="J31" s="114">
        <f>ROUND(ROUND((SUM(BF79:BF97)), 2)*I31, 2)</f>
        <v>0</v>
      </c>
      <c r="K31" s="41"/>
    </row>
    <row r="32" spans="2:11" s="1" customFormat="1" ht="14.4" hidden="1" customHeight="1">
      <c r="B32" s="37"/>
      <c r="C32" s="38"/>
      <c r="D32" s="38"/>
      <c r="E32" s="45" t="s">
        <v>45</v>
      </c>
      <c r="F32" s="114">
        <f>ROUND(SUM(BG79:BG97), 2)</f>
        <v>0</v>
      </c>
      <c r="G32" s="38"/>
      <c r="H32" s="38"/>
      <c r="I32" s="115">
        <v>0.21</v>
      </c>
      <c r="J32" s="114">
        <v>0</v>
      </c>
      <c r="K32" s="41"/>
    </row>
    <row r="33" spans="2:11" s="1" customFormat="1" ht="14.4" hidden="1" customHeight="1">
      <c r="B33" s="37"/>
      <c r="C33" s="38"/>
      <c r="D33" s="38"/>
      <c r="E33" s="45" t="s">
        <v>46</v>
      </c>
      <c r="F33" s="114">
        <f>ROUND(SUM(BH79:BH97), 2)</f>
        <v>0</v>
      </c>
      <c r="G33" s="38"/>
      <c r="H33" s="38"/>
      <c r="I33" s="115">
        <v>0.15</v>
      </c>
      <c r="J33" s="114">
        <v>0</v>
      </c>
      <c r="K33" s="41"/>
    </row>
    <row r="34" spans="2:11" s="1" customFormat="1" ht="14.4" hidden="1" customHeight="1">
      <c r="B34" s="37"/>
      <c r="C34" s="38"/>
      <c r="D34" s="38"/>
      <c r="E34" s="45" t="s">
        <v>47</v>
      </c>
      <c r="F34" s="114">
        <f>ROUND(SUM(BI79:BI97), 2)</f>
        <v>0</v>
      </c>
      <c r="G34" s="38"/>
      <c r="H34" s="38"/>
      <c r="I34" s="115">
        <v>0</v>
      </c>
      <c r="J34" s="114">
        <v>0</v>
      </c>
      <c r="K34" s="41"/>
    </row>
    <row r="35" spans="2:11" s="1" customFormat="1" ht="6.95" customHeight="1">
      <c r="B35" s="37"/>
      <c r="C35" s="38"/>
      <c r="D35" s="38"/>
      <c r="E35" s="38"/>
      <c r="F35" s="38"/>
      <c r="G35" s="38"/>
      <c r="H35" s="38"/>
      <c r="I35" s="102"/>
      <c r="J35" s="38"/>
      <c r="K35" s="41"/>
    </row>
    <row r="36" spans="2:11" s="1" customFormat="1" ht="25.35" customHeight="1">
      <c r="B36" s="37"/>
      <c r="C36" s="116"/>
      <c r="D36" s="117" t="s">
        <v>48</v>
      </c>
      <c r="E36" s="67"/>
      <c r="F36" s="67"/>
      <c r="G36" s="118" t="s">
        <v>49</v>
      </c>
      <c r="H36" s="119" t="s">
        <v>50</v>
      </c>
      <c r="I36" s="120"/>
      <c r="J36" s="121">
        <f>SUM(J27:J34)</f>
        <v>0</v>
      </c>
      <c r="K36" s="122"/>
    </row>
    <row r="37" spans="2:11" s="1" customFormat="1" ht="14.4" customHeight="1">
      <c r="B37" s="52"/>
      <c r="C37" s="53"/>
      <c r="D37" s="53"/>
      <c r="E37" s="53"/>
      <c r="F37" s="53"/>
      <c r="G37" s="53"/>
      <c r="H37" s="53"/>
      <c r="I37" s="123"/>
      <c r="J37" s="53"/>
      <c r="K37" s="54"/>
    </row>
    <row r="41" spans="2:11" s="1" customFormat="1" ht="6.95" customHeight="1">
      <c r="B41" s="55"/>
      <c r="C41" s="56"/>
      <c r="D41" s="56"/>
      <c r="E41" s="56"/>
      <c r="F41" s="56"/>
      <c r="G41" s="56"/>
      <c r="H41" s="56"/>
      <c r="I41" s="124"/>
      <c r="J41" s="56"/>
      <c r="K41" s="125"/>
    </row>
    <row r="42" spans="2:11" s="1" customFormat="1" ht="37.049999999999997" customHeight="1">
      <c r="B42" s="37"/>
      <c r="C42" s="26" t="s">
        <v>94</v>
      </c>
      <c r="D42" s="38"/>
      <c r="E42" s="38"/>
      <c r="F42" s="38"/>
      <c r="G42" s="38"/>
      <c r="H42" s="38"/>
      <c r="I42" s="102"/>
      <c r="J42" s="38"/>
      <c r="K42" s="41"/>
    </row>
    <row r="43" spans="2:11" s="1" customFormat="1" ht="6.95" customHeight="1">
      <c r="B43" s="37"/>
      <c r="C43" s="38"/>
      <c r="D43" s="38"/>
      <c r="E43" s="38"/>
      <c r="F43" s="38"/>
      <c r="G43" s="38"/>
      <c r="H43" s="38"/>
      <c r="I43" s="102"/>
      <c r="J43" s="38"/>
      <c r="K43" s="41"/>
    </row>
    <row r="44" spans="2:11" s="1" customFormat="1" ht="14.4" customHeight="1">
      <c r="B44" s="37"/>
      <c r="C44" s="33" t="s">
        <v>18</v>
      </c>
      <c r="D44" s="38"/>
      <c r="E44" s="38"/>
      <c r="F44" s="38"/>
      <c r="G44" s="38"/>
      <c r="H44" s="38"/>
      <c r="I44" s="102"/>
      <c r="J44" s="38"/>
      <c r="K44" s="41"/>
    </row>
    <row r="45" spans="2:11" s="1" customFormat="1" ht="16.600000000000001" customHeight="1">
      <c r="B45" s="37"/>
      <c r="C45" s="38"/>
      <c r="D45" s="38"/>
      <c r="E45" s="312" t="str">
        <f>E7</f>
        <v>ODSTRANĚNÍ STAVBY HASIČSKÉ ZBROJNICE  ZBUZANY</v>
      </c>
      <c r="F45" s="313"/>
      <c r="G45" s="313"/>
      <c r="H45" s="313"/>
      <c r="I45" s="102"/>
      <c r="J45" s="38"/>
      <c r="K45" s="41"/>
    </row>
    <row r="46" spans="2:11" s="1" customFormat="1" ht="14.4" customHeight="1">
      <c r="B46" s="37"/>
      <c r="C46" s="33" t="s">
        <v>92</v>
      </c>
      <c r="D46" s="38"/>
      <c r="E46" s="38"/>
      <c r="F46" s="38"/>
      <c r="G46" s="38"/>
      <c r="H46" s="38"/>
      <c r="I46" s="102"/>
      <c r="J46" s="38"/>
      <c r="K46" s="41"/>
    </row>
    <row r="47" spans="2:11" s="1" customFormat="1" ht="17.3" customHeight="1">
      <c r="B47" s="37"/>
      <c r="C47" s="38"/>
      <c r="D47" s="38"/>
      <c r="E47" s="314" t="str">
        <f>E9</f>
        <v>02 - BOURACÍ PRÁCE</v>
      </c>
      <c r="F47" s="315"/>
      <c r="G47" s="315"/>
      <c r="H47" s="315"/>
      <c r="I47" s="102"/>
      <c r="J47" s="38"/>
      <c r="K47" s="41"/>
    </row>
    <row r="48" spans="2:11" s="1" customFormat="1" ht="6.95" customHeight="1">
      <c r="B48" s="37"/>
      <c r="C48" s="38"/>
      <c r="D48" s="38"/>
      <c r="E48" s="38"/>
      <c r="F48" s="38"/>
      <c r="G48" s="38"/>
      <c r="H48" s="38"/>
      <c r="I48" s="102"/>
      <c r="J48" s="38"/>
      <c r="K48" s="41"/>
    </row>
    <row r="49" spans="2:47" s="1" customFormat="1" ht="18" customHeight="1">
      <c r="B49" s="37"/>
      <c r="C49" s="33" t="s">
        <v>23</v>
      </c>
      <c r="D49" s="38"/>
      <c r="E49" s="38"/>
      <c r="F49" s="31" t="str">
        <f>F12</f>
        <v xml:space="preserve">parc č. st.133 k.ú ZBUZANY </v>
      </c>
      <c r="G49" s="38"/>
      <c r="H49" s="38"/>
      <c r="I49" s="103" t="s">
        <v>25</v>
      </c>
      <c r="J49" s="104" t="str">
        <f>IF(J12="","",J12)</f>
        <v>25. 11. 2018</v>
      </c>
      <c r="K49" s="41"/>
    </row>
    <row r="50" spans="2:47" s="1" customFormat="1" ht="6.95" customHeight="1">
      <c r="B50" s="37"/>
      <c r="C50" s="38"/>
      <c r="D50" s="38"/>
      <c r="E50" s="38"/>
      <c r="F50" s="38"/>
      <c r="G50" s="38"/>
      <c r="H50" s="38"/>
      <c r="I50" s="102"/>
      <c r="J50" s="38"/>
      <c r="K50" s="41"/>
    </row>
    <row r="51" spans="2:47" s="1" customFormat="1" ht="13.85">
      <c r="B51" s="37"/>
      <c r="C51" s="33" t="s">
        <v>27</v>
      </c>
      <c r="D51" s="38"/>
      <c r="E51" s="38"/>
      <c r="F51" s="31" t="str">
        <f>E15</f>
        <v>Obec Zbuzany Na Návsi č.p.1, 252 25 Jinočany</v>
      </c>
      <c r="G51" s="38"/>
      <c r="H51" s="38"/>
      <c r="I51" s="103" t="s">
        <v>33</v>
      </c>
      <c r="J51" s="306" t="str">
        <f>E21</f>
        <v>Ing. Macevič Jiří</v>
      </c>
      <c r="K51" s="41"/>
    </row>
    <row r="52" spans="2:47" s="1" customFormat="1" ht="14.4" customHeight="1">
      <c r="B52" s="37"/>
      <c r="C52" s="33" t="s">
        <v>31</v>
      </c>
      <c r="D52" s="38"/>
      <c r="E52" s="38"/>
      <c r="F52" s="31" t="str">
        <f>IF(E18="","",E18)</f>
        <v/>
      </c>
      <c r="G52" s="38"/>
      <c r="H52" s="38"/>
      <c r="I52" s="102"/>
      <c r="J52" s="307"/>
      <c r="K52" s="41"/>
    </row>
    <row r="53" spans="2:47" s="1" customFormat="1" ht="10.4" customHeight="1">
      <c r="B53" s="37"/>
      <c r="C53" s="38"/>
      <c r="D53" s="38"/>
      <c r="E53" s="38"/>
      <c r="F53" s="38"/>
      <c r="G53" s="38"/>
      <c r="H53" s="38"/>
      <c r="I53" s="102"/>
      <c r="J53" s="38"/>
      <c r="K53" s="41"/>
    </row>
    <row r="54" spans="2:47" s="1" customFormat="1" ht="29.25" customHeight="1">
      <c r="B54" s="37"/>
      <c r="C54" s="126" t="s">
        <v>95</v>
      </c>
      <c r="D54" s="116"/>
      <c r="E54" s="116"/>
      <c r="F54" s="116"/>
      <c r="G54" s="116"/>
      <c r="H54" s="116"/>
      <c r="I54" s="127"/>
      <c r="J54" s="128" t="s">
        <v>96</v>
      </c>
      <c r="K54" s="129"/>
    </row>
    <row r="55" spans="2:47" s="1" customFormat="1" ht="10.4" customHeight="1">
      <c r="B55" s="37"/>
      <c r="C55" s="38"/>
      <c r="D55" s="38"/>
      <c r="E55" s="38"/>
      <c r="F55" s="38"/>
      <c r="G55" s="38"/>
      <c r="H55" s="38"/>
      <c r="I55" s="102"/>
      <c r="J55" s="38"/>
      <c r="K55" s="41"/>
    </row>
    <row r="56" spans="2:47" s="1" customFormat="1" ht="29.25" customHeight="1">
      <c r="B56" s="37"/>
      <c r="C56" s="130" t="s">
        <v>97</v>
      </c>
      <c r="D56" s="38"/>
      <c r="E56" s="38"/>
      <c r="F56" s="38"/>
      <c r="G56" s="38"/>
      <c r="H56" s="38"/>
      <c r="I56" s="102"/>
      <c r="J56" s="112">
        <f>J79</f>
        <v>0</v>
      </c>
      <c r="K56" s="41"/>
      <c r="AU56" s="20" t="s">
        <v>98</v>
      </c>
    </row>
    <row r="57" spans="2:47" s="7" customFormat="1" ht="24.95" customHeight="1">
      <c r="B57" s="131"/>
      <c r="C57" s="132"/>
      <c r="D57" s="133" t="s">
        <v>128</v>
      </c>
      <c r="E57" s="134"/>
      <c r="F57" s="134"/>
      <c r="G57" s="134"/>
      <c r="H57" s="134"/>
      <c r="I57" s="135"/>
      <c r="J57" s="136">
        <f>J80</f>
        <v>0</v>
      </c>
      <c r="K57" s="137"/>
    </row>
    <row r="58" spans="2:47" s="8" customFormat="1" ht="19.899999999999999" customHeight="1">
      <c r="B58" s="138"/>
      <c r="C58" s="139"/>
      <c r="D58" s="140" t="s">
        <v>129</v>
      </c>
      <c r="E58" s="141"/>
      <c r="F58" s="141"/>
      <c r="G58" s="141"/>
      <c r="H58" s="141"/>
      <c r="I58" s="142"/>
      <c r="J58" s="143">
        <f>J81</f>
        <v>0</v>
      </c>
      <c r="K58" s="144"/>
    </row>
    <row r="59" spans="2:47" s="8" customFormat="1" ht="19.899999999999999" customHeight="1">
      <c r="B59" s="138"/>
      <c r="C59" s="139"/>
      <c r="D59" s="140" t="s">
        <v>130</v>
      </c>
      <c r="E59" s="141"/>
      <c r="F59" s="141"/>
      <c r="G59" s="141"/>
      <c r="H59" s="141"/>
      <c r="I59" s="142"/>
      <c r="J59" s="143">
        <f>J88</f>
        <v>0</v>
      </c>
      <c r="K59" s="144"/>
    </row>
    <row r="60" spans="2:47" s="1" customFormat="1" ht="21.75" customHeight="1">
      <c r="B60" s="37"/>
      <c r="C60" s="38"/>
      <c r="D60" s="38"/>
      <c r="E60" s="38"/>
      <c r="F60" s="38"/>
      <c r="G60" s="38"/>
      <c r="H60" s="38"/>
      <c r="I60" s="102"/>
      <c r="J60" s="38"/>
      <c r="K60" s="41"/>
    </row>
    <row r="61" spans="2:47" s="1" customFormat="1" ht="6.95" customHeight="1">
      <c r="B61" s="52"/>
      <c r="C61" s="53"/>
      <c r="D61" s="53"/>
      <c r="E61" s="53"/>
      <c r="F61" s="53"/>
      <c r="G61" s="53"/>
      <c r="H61" s="53"/>
      <c r="I61" s="123"/>
      <c r="J61" s="53"/>
      <c r="K61" s="54"/>
    </row>
    <row r="65" spans="2:63" s="1" customFormat="1" ht="6.95" customHeight="1">
      <c r="B65" s="55"/>
      <c r="C65" s="56"/>
      <c r="D65" s="56"/>
      <c r="E65" s="56"/>
      <c r="F65" s="56"/>
      <c r="G65" s="56"/>
      <c r="H65" s="56"/>
      <c r="I65" s="124"/>
      <c r="J65" s="56"/>
      <c r="K65" s="56"/>
      <c r="L65" s="37"/>
    </row>
    <row r="66" spans="2:63" s="1" customFormat="1" ht="37.049999999999997" customHeight="1">
      <c r="B66" s="37"/>
      <c r="C66" s="57" t="s">
        <v>101</v>
      </c>
      <c r="L66" s="37"/>
    </row>
    <row r="67" spans="2:63" s="1" customFormat="1" ht="6.95" customHeight="1">
      <c r="B67" s="37"/>
      <c r="L67" s="37"/>
    </row>
    <row r="68" spans="2:63" s="1" customFormat="1" ht="14.4" customHeight="1">
      <c r="B68" s="37"/>
      <c r="C68" s="59" t="s">
        <v>18</v>
      </c>
      <c r="L68" s="37"/>
    </row>
    <row r="69" spans="2:63" s="1" customFormat="1" ht="16.600000000000001" customHeight="1">
      <c r="B69" s="37"/>
      <c r="E69" s="308" t="str">
        <f>E7</f>
        <v>ODSTRANĚNÍ STAVBY HASIČSKÉ ZBROJNICE  ZBUZANY</v>
      </c>
      <c r="F69" s="309"/>
      <c r="G69" s="309"/>
      <c r="H69" s="309"/>
      <c r="L69" s="37"/>
    </row>
    <row r="70" spans="2:63" s="1" customFormat="1" ht="14.4" customHeight="1">
      <c r="B70" s="37"/>
      <c r="C70" s="59" t="s">
        <v>92</v>
      </c>
      <c r="L70" s="37"/>
    </row>
    <row r="71" spans="2:63" s="1" customFormat="1" ht="17.3" customHeight="1">
      <c r="B71" s="37"/>
      <c r="E71" s="285" t="str">
        <f>E9</f>
        <v>02 - BOURACÍ PRÁCE</v>
      </c>
      <c r="F71" s="310"/>
      <c r="G71" s="310"/>
      <c r="H71" s="310"/>
      <c r="L71" s="37"/>
    </row>
    <row r="72" spans="2:63" s="1" customFormat="1" ht="6.95" customHeight="1">
      <c r="B72" s="37"/>
      <c r="L72" s="37"/>
    </row>
    <row r="73" spans="2:63" s="1" customFormat="1" ht="18" customHeight="1">
      <c r="B73" s="37"/>
      <c r="C73" s="59" t="s">
        <v>23</v>
      </c>
      <c r="F73" s="145" t="str">
        <f>F12</f>
        <v xml:space="preserve">parc č. st.133 k.ú ZBUZANY </v>
      </c>
      <c r="I73" s="146" t="s">
        <v>25</v>
      </c>
      <c r="J73" s="63" t="str">
        <f>IF(J12="","",J12)</f>
        <v>25. 11. 2018</v>
      </c>
      <c r="L73" s="37"/>
    </row>
    <row r="74" spans="2:63" s="1" customFormat="1" ht="6.95" customHeight="1">
      <c r="B74" s="37"/>
      <c r="L74" s="37"/>
    </row>
    <row r="75" spans="2:63" s="1" customFormat="1" ht="13.85">
      <c r="B75" s="37"/>
      <c r="C75" s="59" t="s">
        <v>27</v>
      </c>
      <c r="F75" s="145" t="str">
        <f>E15</f>
        <v>Obec Zbuzany Na Návsi č.p.1, 252 25 Jinočany</v>
      </c>
      <c r="I75" s="146" t="s">
        <v>33</v>
      </c>
      <c r="J75" s="145" t="str">
        <f>E21</f>
        <v>Ing. Macevič Jiří</v>
      </c>
      <c r="L75" s="37"/>
    </row>
    <row r="76" spans="2:63" s="1" customFormat="1" ht="14.4" customHeight="1">
      <c r="B76" s="37"/>
      <c r="C76" s="59" t="s">
        <v>31</v>
      </c>
      <c r="F76" s="145" t="str">
        <f>IF(E18="","",E18)</f>
        <v/>
      </c>
      <c r="L76" s="37"/>
    </row>
    <row r="77" spans="2:63" s="1" customFormat="1" ht="10.4" customHeight="1">
      <c r="B77" s="37"/>
      <c r="L77" s="37"/>
    </row>
    <row r="78" spans="2:63" s="9" customFormat="1" ht="29.25" customHeight="1">
      <c r="B78" s="147"/>
      <c r="C78" s="148" t="s">
        <v>102</v>
      </c>
      <c r="D78" s="149" t="s">
        <v>57</v>
      </c>
      <c r="E78" s="149" t="s">
        <v>53</v>
      </c>
      <c r="F78" s="149" t="s">
        <v>103</v>
      </c>
      <c r="G78" s="149" t="s">
        <v>104</v>
      </c>
      <c r="H78" s="149" t="s">
        <v>105</v>
      </c>
      <c r="I78" s="150" t="s">
        <v>106</v>
      </c>
      <c r="J78" s="149" t="s">
        <v>96</v>
      </c>
      <c r="K78" s="151" t="s">
        <v>107</v>
      </c>
      <c r="L78" s="147"/>
      <c r="M78" s="69" t="s">
        <v>108</v>
      </c>
      <c r="N78" s="70" t="s">
        <v>42</v>
      </c>
      <c r="O78" s="70" t="s">
        <v>109</v>
      </c>
      <c r="P78" s="70" t="s">
        <v>110</v>
      </c>
      <c r="Q78" s="70" t="s">
        <v>111</v>
      </c>
      <c r="R78" s="70" t="s">
        <v>112</v>
      </c>
      <c r="S78" s="70" t="s">
        <v>113</v>
      </c>
      <c r="T78" s="71" t="s">
        <v>114</v>
      </c>
    </row>
    <row r="79" spans="2:63" s="1" customFormat="1" ht="29.25" customHeight="1">
      <c r="B79" s="37"/>
      <c r="C79" s="73" t="s">
        <v>97</v>
      </c>
      <c r="J79" s="152">
        <f>BK79</f>
        <v>0</v>
      </c>
      <c r="L79" s="37"/>
      <c r="M79" s="72"/>
      <c r="N79" s="64"/>
      <c r="O79" s="64"/>
      <c r="P79" s="153">
        <f>P80</f>
        <v>0</v>
      </c>
      <c r="Q79" s="64"/>
      <c r="R79" s="153">
        <f>R80</f>
        <v>0</v>
      </c>
      <c r="S79" s="64"/>
      <c r="T79" s="154">
        <f>T80</f>
        <v>90.100865999999996</v>
      </c>
      <c r="AT79" s="20" t="s">
        <v>71</v>
      </c>
      <c r="AU79" s="20" t="s">
        <v>98</v>
      </c>
      <c r="BK79" s="155">
        <f>BK80</f>
        <v>0</v>
      </c>
    </row>
    <row r="80" spans="2:63" s="10" customFormat="1" ht="37.299999999999997" customHeight="1">
      <c r="B80" s="156"/>
      <c r="D80" s="157" t="s">
        <v>71</v>
      </c>
      <c r="E80" s="158" t="s">
        <v>131</v>
      </c>
      <c r="F80" s="158" t="s">
        <v>132</v>
      </c>
      <c r="I80" s="159"/>
      <c r="J80" s="160">
        <f>BK80</f>
        <v>0</v>
      </c>
      <c r="L80" s="156"/>
      <c r="M80" s="161"/>
      <c r="N80" s="162"/>
      <c r="O80" s="162"/>
      <c r="P80" s="163">
        <f>P81+P88</f>
        <v>0</v>
      </c>
      <c r="Q80" s="162"/>
      <c r="R80" s="163">
        <f>R81+R88</f>
        <v>0</v>
      </c>
      <c r="S80" s="162"/>
      <c r="T80" s="164">
        <f>T81+T88</f>
        <v>90.100865999999996</v>
      </c>
      <c r="AR80" s="157" t="s">
        <v>80</v>
      </c>
      <c r="AT80" s="165" t="s">
        <v>71</v>
      </c>
      <c r="AU80" s="165" t="s">
        <v>72</v>
      </c>
      <c r="AY80" s="157" t="s">
        <v>118</v>
      </c>
      <c r="BK80" s="166">
        <f>BK81+BK88</f>
        <v>0</v>
      </c>
    </row>
    <row r="81" spans="2:65" s="10" customFormat="1" ht="19.899999999999999" customHeight="1">
      <c r="B81" s="156"/>
      <c r="D81" s="157" t="s">
        <v>71</v>
      </c>
      <c r="E81" s="167" t="s">
        <v>133</v>
      </c>
      <c r="F81" s="167" t="s">
        <v>134</v>
      </c>
      <c r="I81" s="159"/>
      <c r="J81" s="168">
        <f>BK81</f>
        <v>0</v>
      </c>
      <c r="L81" s="156"/>
      <c r="M81" s="161"/>
      <c r="N81" s="162"/>
      <c r="O81" s="162"/>
      <c r="P81" s="163">
        <f>SUM(P82:P87)</f>
        <v>0</v>
      </c>
      <c r="Q81" s="162"/>
      <c r="R81" s="163">
        <f>SUM(R82:R87)</f>
        <v>0</v>
      </c>
      <c r="S81" s="162"/>
      <c r="T81" s="164">
        <f>SUM(T82:T87)</f>
        <v>90.100865999999996</v>
      </c>
      <c r="AR81" s="157" t="s">
        <v>80</v>
      </c>
      <c r="AT81" s="165" t="s">
        <v>71</v>
      </c>
      <c r="AU81" s="165" t="s">
        <v>80</v>
      </c>
      <c r="AY81" s="157" t="s">
        <v>118</v>
      </c>
      <c r="BK81" s="166">
        <f>SUM(BK82:BK87)</f>
        <v>0</v>
      </c>
    </row>
    <row r="82" spans="2:65" s="1" customFormat="1" ht="26.25" customHeight="1">
      <c r="B82" s="169"/>
      <c r="C82" s="170" t="s">
        <v>80</v>
      </c>
      <c r="D82" s="170" t="s">
        <v>121</v>
      </c>
      <c r="E82" s="171" t="s">
        <v>135</v>
      </c>
      <c r="F82" s="172" t="s">
        <v>136</v>
      </c>
      <c r="G82" s="173" t="s">
        <v>123</v>
      </c>
      <c r="H82" s="174">
        <v>1</v>
      </c>
      <c r="I82" s="175"/>
      <c r="J82" s="176">
        <f t="shared" ref="J82:J87" si="0">ROUND(I82*H82,2)</f>
        <v>0</v>
      </c>
      <c r="K82" s="172" t="s">
        <v>5</v>
      </c>
      <c r="L82" s="37"/>
      <c r="M82" s="177" t="s">
        <v>5</v>
      </c>
      <c r="N82" s="183" t="s">
        <v>43</v>
      </c>
      <c r="O82" s="38"/>
      <c r="P82" s="184">
        <f t="shared" ref="P82:P87" si="1">O82*H82</f>
        <v>0</v>
      </c>
      <c r="Q82" s="184">
        <v>0</v>
      </c>
      <c r="R82" s="184">
        <f t="shared" ref="R82:R87" si="2">Q82*H82</f>
        <v>0</v>
      </c>
      <c r="S82" s="184">
        <v>0</v>
      </c>
      <c r="T82" s="185">
        <f t="shared" ref="T82:T87" si="3">S82*H82</f>
        <v>0</v>
      </c>
      <c r="AR82" s="20" t="s">
        <v>137</v>
      </c>
      <c r="AT82" s="20" t="s">
        <v>121</v>
      </c>
      <c r="AU82" s="20" t="s">
        <v>82</v>
      </c>
      <c r="AY82" s="20" t="s">
        <v>118</v>
      </c>
      <c r="BE82" s="182">
        <f t="shared" ref="BE82:BE87" si="4">IF(N82="základní",J82,0)</f>
        <v>0</v>
      </c>
      <c r="BF82" s="182">
        <f t="shared" ref="BF82:BF87" si="5">IF(N82="snížená",J82,0)</f>
        <v>0</v>
      </c>
      <c r="BG82" s="182">
        <f t="shared" ref="BG82:BG87" si="6">IF(N82="zákl. přenesená",J82,0)</f>
        <v>0</v>
      </c>
      <c r="BH82" s="182">
        <f t="shared" ref="BH82:BH87" si="7">IF(N82="sníž. přenesená",J82,0)</f>
        <v>0</v>
      </c>
      <c r="BI82" s="182">
        <f t="shared" ref="BI82:BI87" si="8">IF(N82="nulová",J82,0)</f>
        <v>0</v>
      </c>
      <c r="BJ82" s="20" t="s">
        <v>80</v>
      </c>
      <c r="BK82" s="182">
        <f t="shared" ref="BK82:BK87" si="9">ROUND(I82*H82,2)</f>
        <v>0</v>
      </c>
      <c r="BL82" s="20" t="s">
        <v>137</v>
      </c>
      <c r="BM82" s="20" t="s">
        <v>138</v>
      </c>
    </row>
    <row r="83" spans="2:65" s="1" customFormat="1" ht="26.25" customHeight="1">
      <c r="B83" s="169"/>
      <c r="C83" s="170" t="s">
        <v>82</v>
      </c>
      <c r="D83" s="170" t="s">
        <v>121</v>
      </c>
      <c r="E83" s="171" t="s">
        <v>139</v>
      </c>
      <c r="F83" s="172" t="s">
        <v>140</v>
      </c>
      <c r="G83" s="173" t="s">
        <v>141</v>
      </c>
      <c r="H83" s="174">
        <v>10</v>
      </c>
      <c r="I83" s="175"/>
      <c r="J83" s="176">
        <f t="shared" si="0"/>
        <v>0</v>
      </c>
      <c r="K83" s="172" t="s">
        <v>5</v>
      </c>
      <c r="L83" s="37"/>
      <c r="M83" s="177" t="s">
        <v>5</v>
      </c>
      <c r="N83" s="183" t="s">
        <v>43</v>
      </c>
      <c r="O83" s="38"/>
      <c r="P83" s="184">
        <f t="shared" si="1"/>
        <v>0</v>
      </c>
      <c r="Q83" s="184">
        <v>0</v>
      </c>
      <c r="R83" s="184">
        <f t="shared" si="2"/>
        <v>0</v>
      </c>
      <c r="S83" s="184">
        <v>1.5</v>
      </c>
      <c r="T83" s="185">
        <f t="shared" si="3"/>
        <v>15</v>
      </c>
      <c r="AR83" s="20" t="s">
        <v>137</v>
      </c>
      <c r="AT83" s="20" t="s">
        <v>121</v>
      </c>
      <c r="AU83" s="20" t="s">
        <v>82</v>
      </c>
      <c r="AY83" s="20" t="s">
        <v>118</v>
      </c>
      <c r="BE83" s="182">
        <f t="shared" si="4"/>
        <v>0</v>
      </c>
      <c r="BF83" s="182">
        <f t="shared" si="5"/>
        <v>0</v>
      </c>
      <c r="BG83" s="182">
        <f t="shared" si="6"/>
        <v>0</v>
      </c>
      <c r="BH83" s="182">
        <f t="shared" si="7"/>
        <v>0</v>
      </c>
      <c r="BI83" s="182">
        <f t="shared" si="8"/>
        <v>0</v>
      </c>
      <c r="BJ83" s="20" t="s">
        <v>80</v>
      </c>
      <c r="BK83" s="182">
        <f t="shared" si="9"/>
        <v>0</v>
      </c>
      <c r="BL83" s="20" t="s">
        <v>137</v>
      </c>
      <c r="BM83" s="20" t="s">
        <v>142</v>
      </c>
    </row>
    <row r="84" spans="2:65" s="1" customFormat="1" ht="26.25" customHeight="1">
      <c r="B84" s="169"/>
      <c r="C84" s="170" t="s">
        <v>143</v>
      </c>
      <c r="D84" s="170" t="s">
        <v>121</v>
      </c>
      <c r="E84" s="171" t="s">
        <v>144</v>
      </c>
      <c r="F84" s="172" t="s">
        <v>145</v>
      </c>
      <c r="G84" s="173" t="s">
        <v>146</v>
      </c>
      <c r="H84" s="174">
        <v>10</v>
      </c>
      <c r="I84" s="175"/>
      <c r="J84" s="176">
        <f t="shared" si="0"/>
        <v>0</v>
      </c>
      <c r="K84" s="172" t="s">
        <v>5</v>
      </c>
      <c r="L84" s="37"/>
      <c r="M84" s="177" t="s">
        <v>5</v>
      </c>
      <c r="N84" s="183" t="s">
        <v>43</v>
      </c>
      <c r="O84" s="38"/>
      <c r="P84" s="184">
        <f t="shared" si="1"/>
        <v>0</v>
      </c>
      <c r="Q84" s="184">
        <v>0</v>
      </c>
      <c r="R84" s="184">
        <f t="shared" si="2"/>
        <v>0</v>
      </c>
      <c r="S84" s="184">
        <v>0.25</v>
      </c>
      <c r="T84" s="185">
        <f t="shared" si="3"/>
        <v>2.5</v>
      </c>
      <c r="AR84" s="20" t="s">
        <v>137</v>
      </c>
      <c r="AT84" s="20" t="s">
        <v>121</v>
      </c>
      <c r="AU84" s="20" t="s">
        <v>82</v>
      </c>
      <c r="AY84" s="20" t="s">
        <v>118</v>
      </c>
      <c r="BE84" s="182">
        <f t="shared" si="4"/>
        <v>0</v>
      </c>
      <c r="BF84" s="182">
        <f t="shared" si="5"/>
        <v>0</v>
      </c>
      <c r="BG84" s="182">
        <f t="shared" si="6"/>
        <v>0</v>
      </c>
      <c r="BH84" s="182">
        <f t="shared" si="7"/>
        <v>0</v>
      </c>
      <c r="BI84" s="182">
        <f t="shared" si="8"/>
        <v>0</v>
      </c>
      <c r="BJ84" s="20" t="s">
        <v>80</v>
      </c>
      <c r="BK84" s="182">
        <f t="shared" si="9"/>
        <v>0</v>
      </c>
      <c r="BL84" s="20" t="s">
        <v>137</v>
      </c>
      <c r="BM84" s="20" t="s">
        <v>147</v>
      </c>
    </row>
    <row r="85" spans="2:65" s="1" customFormat="1" ht="26.25" customHeight="1">
      <c r="B85" s="169"/>
      <c r="C85" s="170" t="s">
        <v>137</v>
      </c>
      <c r="D85" s="170" t="s">
        <v>121</v>
      </c>
      <c r="E85" s="171" t="s">
        <v>148</v>
      </c>
      <c r="F85" s="172" t="s">
        <v>149</v>
      </c>
      <c r="G85" s="173" t="s">
        <v>141</v>
      </c>
      <c r="H85" s="174">
        <v>1.1140000000000001</v>
      </c>
      <c r="I85" s="175"/>
      <c r="J85" s="176">
        <f t="shared" si="0"/>
        <v>0</v>
      </c>
      <c r="K85" s="172" t="s">
        <v>124</v>
      </c>
      <c r="L85" s="37"/>
      <c r="M85" s="177" t="s">
        <v>5</v>
      </c>
      <c r="N85" s="183" t="s">
        <v>43</v>
      </c>
      <c r="O85" s="38"/>
      <c r="P85" s="184">
        <f t="shared" si="1"/>
        <v>0</v>
      </c>
      <c r="Q85" s="184">
        <v>0</v>
      </c>
      <c r="R85" s="184">
        <f t="shared" si="2"/>
        <v>0</v>
      </c>
      <c r="S85" s="184">
        <v>1.5940000000000001</v>
      </c>
      <c r="T85" s="185">
        <f t="shared" si="3"/>
        <v>1.7757160000000003</v>
      </c>
      <c r="AR85" s="20" t="s">
        <v>137</v>
      </c>
      <c r="AT85" s="20" t="s">
        <v>121</v>
      </c>
      <c r="AU85" s="20" t="s">
        <v>82</v>
      </c>
      <c r="AY85" s="20" t="s">
        <v>118</v>
      </c>
      <c r="BE85" s="182">
        <f t="shared" si="4"/>
        <v>0</v>
      </c>
      <c r="BF85" s="182">
        <f t="shared" si="5"/>
        <v>0</v>
      </c>
      <c r="BG85" s="182">
        <f t="shared" si="6"/>
        <v>0</v>
      </c>
      <c r="BH85" s="182">
        <f t="shared" si="7"/>
        <v>0</v>
      </c>
      <c r="BI85" s="182">
        <f t="shared" si="8"/>
        <v>0</v>
      </c>
      <c r="BJ85" s="20" t="s">
        <v>80</v>
      </c>
      <c r="BK85" s="182">
        <f t="shared" si="9"/>
        <v>0</v>
      </c>
      <c r="BL85" s="20" t="s">
        <v>137</v>
      </c>
      <c r="BM85" s="20" t="s">
        <v>150</v>
      </c>
    </row>
    <row r="86" spans="2:65" s="1" customFormat="1" ht="26.25" customHeight="1">
      <c r="B86" s="169"/>
      <c r="C86" s="170" t="s">
        <v>117</v>
      </c>
      <c r="D86" s="170" t="s">
        <v>121</v>
      </c>
      <c r="E86" s="171" t="s">
        <v>151</v>
      </c>
      <c r="F86" s="172" t="s">
        <v>152</v>
      </c>
      <c r="G86" s="173" t="s">
        <v>141</v>
      </c>
      <c r="H86" s="174">
        <v>132.05500000000001</v>
      </c>
      <c r="I86" s="175"/>
      <c r="J86" s="176">
        <f t="shared" si="0"/>
        <v>0</v>
      </c>
      <c r="K86" s="172" t="s">
        <v>124</v>
      </c>
      <c r="L86" s="37"/>
      <c r="M86" s="177" t="s">
        <v>5</v>
      </c>
      <c r="N86" s="183" t="s">
        <v>43</v>
      </c>
      <c r="O86" s="38"/>
      <c r="P86" s="184">
        <f t="shared" si="1"/>
        <v>0</v>
      </c>
      <c r="Q86" s="184">
        <v>0</v>
      </c>
      <c r="R86" s="184">
        <f t="shared" si="2"/>
        <v>0</v>
      </c>
      <c r="S86" s="184">
        <v>0.37</v>
      </c>
      <c r="T86" s="185">
        <f t="shared" si="3"/>
        <v>48.860350000000004</v>
      </c>
      <c r="AR86" s="20" t="s">
        <v>137</v>
      </c>
      <c r="AT86" s="20" t="s">
        <v>121</v>
      </c>
      <c r="AU86" s="20" t="s">
        <v>82</v>
      </c>
      <c r="AY86" s="20" t="s">
        <v>118</v>
      </c>
      <c r="BE86" s="182">
        <f t="shared" si="4"/>
        <v>0</v>
      </c>
      <c r="BF86" s="182">
        <f t="shared" si="5"/>
        <v>0</v>
      </c>
      <c r="BG86" s="182">
        <f t="shared" si="6"/>
        <v>0</v>
      </c>
      <c r="BH86" s="182">
        <f t="shared" si="7"/>
        <v>0</v>
      </c>
      <c r="BI86" s="182">
        <f t="shared" si="8"/>
        <v>0</v>
      </c>
      <c r="BJ86" s="20" t="s">
        <v>80</v>
      </c>
      <c r="BK86" s="182">
        <f t="shared" si="9"/>
        <v>0</v>
      </c>
      <c r="BL86" s="20" t="s">
        <v>137</v>
      </c>
      <c r="BM86" s="20" t="s">
        <v>153</v>
      </c>
    </row>
    <row r="87" spans="2:65" s="1" customFormat="1" ht="26.25" customHeight="1">
      <c r="B87" s="169"/>
      <c r="C87" s="170" t="s">
        <v>154</v>
      </c>
      <c r="D87" s="170" t="s">
        <v>121</v>
      </c>
      <c r="E87" s="171" t="s">
        <v>155</v>
      </c>
      <c r="F87" s="172" t="s">
        <v>156</v>
      </c>
      <c r="G87" s="173" t="s">
        <v>141</v>
      </c>
      <c r="H87" s="174">
        <v>9.984</v>
      </c>
      <c r="I87" s="175"/>
      <c r="J87" s="176">
        <f t="shared" si="0"/>
        <v>0</v>
      </c>
      <c r="K87" s="172" t="s">
        <v>124</v>
      </c>
      <c r="L87" s="37"/>
      <c r="M87" s="177" t="s">
        <v>5</v>
      </c>
      <c r="N87" s="183" t="s">
        <v>43</v>
      </c>
      <c r="O87" s="38"/>
      <c r="P87" s="184">
        <f t="shared" si="1"/>
        <v>0</v>
      </c>
      <c r="Q87" s="184">
        <v>0</v>
      </c>
      <c r="R87" s="184">
        <f t="shared" si="2"/>
        <v>0</v>
      </c>
      <c r="S87" s="184">
        <v>2.2000000000000002</v>
      </c>
      <c r="T87" s="185">
        <f t="shared" si="3"/>
        <v>21.9648</v>
      </c>
      <c r="AR87" s="20" t="s">
        <v>137</v>
      </c>
      <c r="AT87" s="20" t="s">
        <v>121</v>
      </c>
      <c r="AU87" s="20" t="s">
        <v>82</v>
      </c>
      <c r="AY87" s="20" t="s">
        <v>118</v>
      </c>
      <c r="BE87" s="182">
        <f t="shared" si="4"/>
        <v>0</v>
      </c>
      <c r="BF87" s="182">
        <f t="shared" si="5"/>
        <v>0</v>
      </c>
      <c r="BG87" s="182">
        <f t="shared" si="6"/>
        <v>0</v>
      </c>
      <c r="BH87" s="182">
        <f t="shared" si="7"/>
        <v>0</v>
      </c>
      <c r="BI87" s="182">
        <f t="shared" si="8"/>
        <v>0</v>
      </c>
      <c r="BJ87" s="20" t="s">
        <v>80</v>
      </c>
      <c r="BK87" s="182">
        <f t="shared" si="9"/>
        <v>0</v>
      </c>
      <c r="BL87" s="20" t="s">
        <v>137</v>
      </c>
      <c r="BM87" s="20" t="s">
        <v>157</v>
      </c>
    </row>
    <row r="88" spans="2:65" s="10" customFormat="1" ht="29.85" customHeight="1">
      <c r="B88" s="156"/>
      <c r="D88" s="157" t="s">
        <v>71</v>
      </c>
      <c r="E88" s="167" t="s">
        <v>158</v>
      </c>
      <c r="F88" s="167" t="s">
        <v>159</v>
      </c>
      <c r="I88" s="159"/>
      <c r="J88" s="168">
        <f>BK88</f>
        <v>0</v>
      </c>
      <c r="L88" s="156"/>
      <c r="M88" s="161"/>
      <c r="N88" s="162"/>
      <c r="O88" s="162"/>
      <c r="P88" s="163">
        <f>SUM(P89:P97)</f>
        <v>0</v>
      </c>
      <c r="Q88" s="162"/>
      <c r="R88" s="163">
        <f>SUM(R89:R97)</f>
        <v>0</v>
      </c>
      <c r="S88" s="162"/>
      <c r="T88" s="164">
        <f>SUM(T89:T97)</f>
        <v>0</v>
      </c>
      <c r="AR88" s="157" t="s">
        <v>80</v>
      </c>
      <c r="AT88" s="165" t="s">
        <v>71</v>
      </c>
      <c r="AU88" s="165" t="s">
        <v>80</v>
      </c>
      <c r="AY88" s="157" t="s">
        <v>118</v>
      </c>
      <c r="BK88" s="166">
        <f>SUM(BK89:BK97)</f>
        <v>0</v>
      </c>
    </row>
    <row r="89" spans="2:65" s="1" customFormat="1" ht="26.25" customHeight="1">
      <c r="B89" s="169"/>
      <c r="C89" s="170" t="s">
        <v>160</v>
      </c>
      <c r="D89" s="170" t="s">
        <v>121</v>
      </c>
      <c r="E89" s="171" t="s">
        <v>161</v>
      </c>
      <c r="F89" s="172" t="s">
        <v>162</v>
      </c>
      <c r="G89" s="173" t="s">
        <v>163</v>
      </c>
      <c r="H89" s="174">
        <v>90.100999999999999</v>
      </c>
      <c r="I89" s="175"/>
      <c r="J89" s="176">
        <f>ROUND(I89*H89,2)</f>
        <v>0</v>
      </c>
      <c r="K89" s="172" t="s">
        <v>124</v>
      </c>
      <c r="L89" s="37"/>
      <c r="M89" s="177" t="s">
        <v>5</v>
      </c>
      <c r="N89" s="183" t="s">
        <v>43</v>
      </c>
      <c r="O89" s="38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AR89" s="20" t="s">
        <v>137</v>
      </c>
      <c r="AT89" s="20" t="s">
        <v>121</v>
      </c>
      <c r="AU89" s="20" t="s">
        <v>82</v>
      </c>
      <c r="AY89" s="20" t="s">
        <v>118</v>
      </c>
      <c r="BE89" s="182">
        <f>IF(N89="základní",J89,0)</f>
        <v>0</v>
      </c>
      <c r="BF89" s="182">
        <f>IF(N89="snížená",J89,0)</f>
        <v>0</v>
      </c>
      <c r="BG89" s="182">
        <f>IF(N89="zákl. přenesená",J89,0)</f>
        <v>0</v>
      </c>
      <c r="BH89" s="182">
        <f>IF(N89="sníž. přenesená",J89,0)</f>
        <v>0</v>
      </c>
      <c r="BI89" s="182">
        <f>IF(N89="nulová",J89,0)</f>
        <v>0</v>
      </c>
      <c r="BJ89" s="20" t="s">
        <v>80</v>
      </c>
      <c r="BK89" s="182">
        <f>ROUND(I89*H89,2)</f>
        <v>0</v>
      </c>
      <c r="BL89" s="20" t="s">
        <v>137</v>
      </c>
      <c r="BM89" s="20" t="s">
        <v>164</v>
      </c>
    </row>
    <row r="90" spans="2:65" s="1" customFormat="1" ht="26.25" customHeight="1">
      <c r="B90" s="169"/>
      <c r="C90" s="170" t="s">
        <v>165</v>
      </c>
      <c r="D90" s="170" t="s">
        <v>121</v>
      </c>
      <c r="E90" s="171" t="s">
        <v>166</v>
      </c>
      <c r="F90" s="172" t="s">
        <v>167</v>
      </c>
      <c r="G90" s="173" t="s">
        <v>163</v>
      </c>
      <c r="H90" s="174">
        <v>90.100999999999999</v>
      </c>
      <c r="I90" s="175"/>
      <c r="J90" s="176">
        <f>ROUND(I90*H90,2)</f>
        <v>0</v>
      </c>
      <c r="K90" s="172" t="s">
        <v>124</v>
      </c>
      <c r="L90" s="37"/>
      <c r="M90" s="177" t="s">
        <v>5</v>
      </c>
      <c r="N90" s="183" t="s">
        <v>43</v>
      </c>
      <c r="O90" s="38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AR90" s="20" t="s">
        <v>137</v>
      </c>
      <c r="AT90" s="20" t="s">
        <v>121</v>
      </c>
      <c r="AU90" s="20" t="s">
        <v>82</v>
      </c>
      <c r="AY90" s="20" t="s">
        <v>118</v>
      </c>
      <c r="BE90" s="182">
        <f>IF(N90="základní",J90,0)</f>
        <v>0</v>
      </c>
      <c r="BF90" s="182">
        <f>IF(N90="snížená",J90,0)</f>
        <v>0</v>
      </c>
      <c r="BG90" s="182">
        <f>IF(N90="zákl. přenesená",J90,0)</f>
        <v>0</v>
      </c>
      <c r="BH90" s="182">
        <f>IF(N90="sníž. přenesená",J90,0)</f>
        <v>0</v>
      </c>
      <c r="BI90" s="182">
        <f>IF(N90="nulová",J90,0)</f>
        <v>0</v>
      </c>
      <c r="BJ90" s="20" t="s">
        <v>80</v>
      </c>
      <c r="BK90" s="182">
        <f>ROUND(I90*H90,2)</f>
        <v>0</v>
      </c>
      <c r="BL90" s="20" t="s">
        <v>137</v>
      </c>
      <c r="BM90" s="20" t="s">
        <v>168</v>
      </c>
    </row>
    <row r="91" spans="2:65" s="1" customFormat="1" ht="26.25" customHeight="1">
      <c r="B91" s="37"/>
      <c r="D91" s="186" t="s">
        <v>169</v>
      </c>
      <c r="F91" s="187" t="s">
        <v>170</v>
      </c>
      <c r="I91" s="188"/>
      <c r="L91" s="37"/>
      <c r="M91" s="189"/>
      <c r="N91" s="38"/>
      <c r="O91" s="38"/>
      <c r="P91" s="38"/>
      <c r="Q91" s="38"/>
      <c r="R91" s="38"/>
      <c r="S91" s="38"/>
      <c r="T91" s="66"/>
      <c r="AT91" s="20" t="s">
        <v>169</v>
      </c>
      <c r="AU91" s="20" t="s">
        <v>82</v>
      </c>
    </row>
    <row r="92" spans="2:65" s="1" customFormat="1" ht="26.25" customHeight="1">
      <c r="B92" s="169"/>
      <c r="C92" s="170" t="s">
        <v>133</v>
      </c>
      <c r="D92" s="170" t="s">
        <v>121</v>
      </c>
      <c r="E92" s="171" t="s">
        <v>171</v>
      </c>
      <c r="F92" s="172" t="s">
        <v>172</v>
      </c>
      <c r="G92" s="173" t="s">
        <v>163</v>
      </c>
      <c r="H92" s="174">
        <v>38</v>
      </c>
      <c r="I92" s="175"/>
      <c r="J92" s="176">
        <f t="shared" ref="J92:J97" si="10">ROUND(I92*H92,2)</f>
        <v>0</v>
      </c>
      <c r="K92" s="172" t="s">
        <v>124</v>
      </c>
      <c r="L92" s="37"/>
      <c r="M92" s="177" t="s">
        <v>5</v>
      </c>
      <c r="N92" s="183" t="s">
        <v>43</v>
      </c>
      <c r="O92" s="38"/>
      <c r="P92" s="184">
        <f t="shared" ref="P92:P97" si="11">O92*H92</f>
        <v>0</v>
      </c>
      <c r="Q92" s="184">
        <v>0</v>
      </c>
      <c r="R92" s="184">
        <f t="shared" ref="R92:R97" si="12">Q92*H92</f>
        <v>0</v>
      </c>
      <c r="S92" s="184">
        <v>0</v>
      </c>
      <c r="T92" s="185">
        <f t="shared" ref="T92:T97" si="13">S92*H92</f>
        <v>0</v>
      </c>
      <c r="AR92" s="20" t="s">
        <v>137</v>
      </c>
      <c r="AT92" s="20" t="s">
        <v>121</v>
      </c>
      <c r="AU92" s="20" t="s">
        <v>82</v>
      </c>
      <c r="AY92" s="20" t="s">
        <v>118</v>
      </c>
      <c r="BE92" s="182">
        <f t="shared" ref="BE92:BE97" si="14">IF(N92="základní",J92,0)</f>
        <v>0</v>
      </c>
      <c r="BF92" s="182">
        <f t="shared" ref="BF92:BF97" si="15">IF(N92="snížená",J92,0)</f>
        <v>0</v>
      </c>
      <c r="BG92" s="182">
        <f t="shared" ref="BG92:BG97" si="16">IF(N92="zákl. přenesená",J92,0)</f>
        <v>0</v>
      </c>
      <c r="BH92" s="182">
        <f t="shared" ref="BH92:BH97" si="17">IF(N92="sníž. přenesená",J92,0)</f>
        <v>0</v>
      </c>
      <c r="BI92" s="182">
        <f t="shared" ref="BI92:BI97" si="18">IF(N92="nulová",J92,0)</f>
        <v>0</v>
      </c>
      <c r="BJ92" s="20" t="s">
        <v>80</v>
      </c>
      <c r="BK92" s="182">
        <f t="shared" ref="BK92:BK97" si="19">ROUND(I92*H92,2)</f>
        <v>0</v>
      </c>
      <c r="BL92" s="20" t="s">
        <v>137</v>
      </c>
      <c r="BM92" s="20" t="s">
        <v>173</v>
      </c>
    </row>
    <row r="93" spans="2:65" s="1" customFormat="1" ht="26.25" customHeight="1">
      <c r="B93" s="169"/>
      <c r="C93" s="170" t="s">
        <v>174</v>
      </c>
      <c r="D93" s="170" t="s">
        <v>121</v>
      </c>
      <c r="E93" s="171" t="s">
        <v>175</v>
      </c>
      <c r="F93" s="172" t="s">
        <v>176</v>
      </c>
      <c r="G93" s="173" t="s">
        <v>163</v>
      </c>
      <c r="H93" s="174">
        <v>21.5</v>
      </c>
      <c r="I93" s="175"/>
      <c r="J93" s="176">
        <f t="shared" si="10"/>
        <v>0</v>
      </c>
      <c r="K93" s="172" t="s">
        <v>124</v>
      </c>
      <c r="L93" s="37"/>
      <c r="M93" s="177" t="s">
        <v>5</v>
      </c>
      <c r="N93" s="183" t="s">
        <v>43</v>
      </c>
      <c r="O93" s="38"/>
      <c r="P93" s="184">
        <f t="shared" si="11"/>
        <v>0</v>
      </c>
      <c r="Q93" s="184">
        <v>0</v>
      </c>
      <c r="R93" s="184">
        <f t="shared" si="12"/>
        <v>0</v>
      </c>
      <c r="S93" s="184">
        <v>0</v>
      </c>
      <c r="T93" s="185">
        <f t="shared" si="13"/>
        <v>0</v>
      </c>
      <c r="AR93" s="20" t="s">
        <v>137</v>
      </c>
      <c r="AT93" s="20" t="s">
        <v>121</v>
      </c>
      <c r="AU93" s="20" t="s">
        <v>82</v>
      </c>
      <c r="AY93" s="20" t="s">
        <v>118</v>
      </c>
      <c r="BE93" s="182">
        <f t="shared" si="14"/>
        <v>0</v>
      </c>
      <c r="BF93" s="182">
        <f t="shared" si="15"/>
        <v>0</v>
      </c>
      <c r="BG93" s="182">
        <f t="shared" si="16"/>
        <v>0</v>
      </c>
      <c r="BH93" s="182">
        <f t="shared" si="17"/>
        <v>0</v>
      </c>
      <c r="BI93" s="182">
        <f t="shared" si="18"/>
        <v>0</v>
      </c>
      <c r="BJ93" s="20" t="s">
        <v>80</v>
      </c>
      <c r="BK93" s="182">
        <f t="shared" si="19"/>
        <v>0</v>
      </c>
      <c r="BL93" s="20" t="s">
        <v>137</v>
      </c>
      <c r="BM93" s="20" t="s">
        <v>177</v>
      </c>
    </row>
    <row r="94" spans="2:65" s="1" customFormat="1" ht="26.25" customHeight="1">
      <c r="B94" s="169"/>
      <c r="C94" s="170" t="s">
        <v>178</v>
      </c>
      <c r="D94" s="170" t="s">
        <v>121</v>
      </c>
      <c r="E94" s="171" t="s">
        <v>179</v>
      </c>
      <c r="F94" s="172" t="s">
        <v>180</v>
      </c>
      <c r="G94" s="173" t="s">
        <v>163</v>
      </c>
      <c r="H94" s="174">
        <v>1.9</v>
      </c>
      <c r="I94" s="175"/>
      <c r="J94" s="176">
        <f t="shared" si="10"/>
        <v>0</v>
      </c>
      <c r="K94" s="172" t="s">
        <v>124</v>
      </c>
      <c r="L94" s="37"/>
      <c r="M94" s="177" t="s">
        <v>5</v>
      </c>
      <c r="N94" s="183" t="s">
        <v>43</v>
      </c>
      <c r="O94" s="38"/>
      <c r="P94" s="184">
        <f t="shared" si="11"/>
        <v>0</v>
      </c>
      <c r="Q94" s="184">
        <v>0</v>
      </c>
      <c r="R94" s="184">
        <f t="shared" si="12"/>
        <v>0</v>
      </c>
      <c r="S94" s="184">
        <v>0</v>
      </c>
      <c r="T94" s="185">
        <f t="shared" si="13"/>
        <v>0</v>
      </c>
      <c r="AR94" s="20" t="s">
        <v>137</v>
      </c>
      <c r="AT94" s="20" t="s">
        <v>121</v>
      </c>
      <c r="AU94" s="20" t="s">
        <v>82</v>
      </c>
      <c r="AY94" s="20" t="s">
        <v>118</v>
      </c>
      <c r="BE94" s="182">
        <f t="shared" si="14"/>
        <v>0</v>
      </c>
      <c r="BF94" s="182">
        <f t="shared" si="15"/>
        <v>0</v>
      </c>
      <c r="BG94" s="182">
        <f t="shared" si="16"/>
        <v>0</v>
      </c>
      <c r="BH94" s="182">
        <f t="shared" si="17"/>
        <v>0</v>
      </c>
      <c r="BI94" s="182">
        <f t="shared" si="18"/>
        <v>0</v>
      </c>
      <c r="BJ94" s="20" t="s">
        <v>80</v>
      </c>
      <c r="BK94" s="182">
        <f t="shared" si="19"/>
        <v>0</v>
      </c>
      <c r="BL94" s="20" t="s">
        <v>137</v>
      </c>
      <c r="BM94" s="20" t="s">
        <v>181</v>
      </c>
    </row>
    <row r="95" spans="2:65" s="1" customFormat="1" ht="26.25" customHeight="1">
      <c r="B95" s="169"/>
      <c r="C95" s="170" t="s">
        <v>182</v>
      </c>
      <c r="D95" s="170" t="s">
        <v>121</v>
      </c>
      <c r="E95" s="171" t="s">
        <v>183</v>
      </c>
      <c r="F95" s="172" t="s">
        <v>184</v>
      </c>
      <c r="G95" s="173" t="s">
        <v>163</v>
      </c>
      <c r="H95" s="174">
        <v>3.5</v>
      </c>
      <c r="I95" s="175"/>
      <c r="J95" s="176">
        <f t="shared" si="10"/>
        <v>0</v>
      </c>
      <c r="K95" s="172" t="s">
        <v>124</v>
      </c>
      <c r="L95" s="37"/>
      <c r="M95" s="177" t="s">
        <v>5</v>
      </c>
      <c r="N95" s="183" t="s">
        <v>43</v>
      </c>
      <c r="O95" s="38"/>
      <c r="P95" s="184">
        <f t="shared" si="11"/>
        <v>0</v>
      </c>
      <c r="Q95" s="184">
        <v>0</v>
      </c>
      <c r="R95" s="184">
        <f t="shared" si="12"/>
        <v>0</v>
      </c>
      <c r="S95" s="184">
        <v>0</v>
      </c>
      <c r="T95" s="185">
        <f t="shared" si="13"/>
        <v>0</v>
      </c>
      <c r="AR95" s="20" t="s">
        <v>137</v>
      </c>
      <c r="AT95" s="20" t="s">
        <v>121</v>
      </c>
      <c r="AU95" s="20" t="s">
        <v>82</v>
      </c>
      <c r="AY95" s="20" t="s">
        <v>118</v>
      </c>
      <c r="BE95" s="182">
        <f t="shared" si="14"/>
        <v>0</v>
      </c>
      <c r="BF95" s="182">
        <f t="shared" si="15"/>
        <v>0</v>
      </c>
      <c r="BG95" s="182">
        <f t="shared" si="16"/>
        <v>0</v>
      </c>
      <c r="BH95" s="182">
        <f t="shared" si="17"/>
        <v>0</v>
      </c>
      <c r="BI95" s="182">
        <f t="shared" si="18"/>
        <v>0</v>
      </c>
      <c r="BJ95" s="20" t="s">
        <v>80</v>
      </c>
      <c r="BK95" s="182">
        <f t="shared" si="19"/>
        <v>0</v>
      </c>
      <c r="BL95" s="20" t="s">
        <v>137</v>
      </c>
      <c r="BM95" s="20" t="s">
        <v>185</v>
      </c>
    </row>
    <row r="96" spans="2:65" s="1" customFormat="1" ht="26.25" customHeight="1">
      <c r="B96" s="169"/>
      <c r="C96" s="170" t="s">
        <v>186</v>
      </c>
      <c r="D96" s="170" t="s">
        <v>121</v>
      </c>
      <c r="E96" s="171" t="s">
        <v>187</v>
      </c>
      <c r="F96" s="172" t="s">
        <v>188</v>
      </c>
      <c r="G96" s="173" t="s">
        <v>163</v>
      </c>
      <c r="H96" s="174">
        <v>24.201000000000001</v>
      </c>
      <c r="I96" s="175"/>
      <c r="J96" s="176">
        <f t="shared" si="10"/>
        <v>0</v>
      </c>
      <c r="K96" s="172" t="s">
        <v>124</v>
      </c>
      <c r="L96" s="37"/>
      <c r="M96" s="177" t="s">
        <v>5</v>
      </c>
      <c r="N96" s="183" t="s">
        <v>43</v>
      </c>
      <c r="O96" s="38"/>
      <c r="P96" s="184">
        <f t="shared" si="11"/>
        <v>0</v>
      </c>
      <c r="Q96" s="184">
        <v>0</v>
      </c>
      <c r="R96" s="184">
        <f t="shared" si="12"/>
        <v>0</v>
      </c>
      <c r="S96" s="184">
        <v>0</v>
      </c>
      <c r="T96" s="185">
        <f t="shared" si="13"/>
        <v>0</v>
      </c>
      <c r="AR96" s="20" t="s">
        <v>137</v>
      </c>
      <c r="AT96" s="20" t="s">
        <v>121</v>
      </c>
      <c r="AU96" s="20" t="s">
        <v>82</v>
      </c>
      <c r="AY96" s="20" t="s">
        <v>118</v>
      </c>
      <c r="BE96" s="182">
        <f t="shared" si="14"/>
        <v>0</v>
      </c>
      <c r="BF96" s="182">
        <f t="shared" si="15"/>
        <v>0</v>
      </c>
      <c r="BG96" s="182">
        <f t="shared" si="16"/>
        <v>0</v>
      </c>
      <c r="BH96" s="182">
        <f t="shared" si="17"/>
        <v>0</v>
      </c>
      <c r="BI96" s="182">
        <f t="shared" si="18"/>
        <v>0</v>
      </c>
      <c r="BJ96" s="20" t="s">
        <v>80</v>
      </c>
      <c r="BK96" s="182">
        <f t="shared" si="19"/>
        <v>0</v>
      </c>
      <c r="BL96" s="20" t="s">
        <v>137</v>
      </c>
      <c r="BM96" s="20" t="s">
        <v>189</v>
      </c>
    </row>
    <row r="97" spans="2:65" s="1" customFormat="1" ht="26.25" customHeight="1">
      <c r="B97" s="169"/>
      <c r="C97" s="170" t="s">
        <v>190</v>
      </c>
      <c r="D97" s="170" t="s">
        <v>121</v>
      </c>
      <c r="E97" s="171" t="s">
        <v>191</v>
      </c>
      <c r="F97" s="172" t="s">
        <v>192</v>
      </c>
      <c r="G97" s="173" t="s">
        <v>163</v>
      </c>
      <c r="H97" s="174">
        <v>1</v>
      </c>
      <c r="I97" s="175"/>
      <c r="J97" s="176">
        <f t="shared" si="10"/>
        <v>0</v>
      </c>
      <c r="K97" s="172" t="s">
        <v>5</v>
      </c>
      <c r="L97" s="37"/>
      <c r="M97" s="177" t="s">
        <v>5</v>
      </c>
      <c r="N97" s="178" t="s">
        <v>43</v>
      </c>
      <c r="O97" s="179"/>
      <c r="P97" s="180">
        <f t="shared" si="11"/>
        <v>0</v>
      </c>
      <c r="Q97" s="180">
        <v>0</v>
      </c>
      <c r="R97" s="180">
        <f t="shared" si="12"/>
        <v>0</v>
      </c>
      <c r="S97" s="180">
        <v>0</v>
      </c>
      <c r="T97" s="181">
        <f t="shared" si="13"/>
        <v>0</v>
      </c>
      <c r="AR97" s="20" t="s">
        <v>137</v>
      </c>
      <c r="AT97" s="20" t="s">
        <v>121</v>
      </c>
      <c r="AU97" s="20" t="s">
        <v>82</v>
      </c>
      <c r="AY97" s="20" t="s">
        <v>118</v>
      </c>
      <c r="BE97" s="182">
        <f t="shared" si="14"/>
        <v>0</v>
      </c>
      <c r="BF97" s="182">
        <f t="shared" si="15"/>
        <v>0</v>
      </c>
      <c r="BG97" s="182">
        <f t="shared" si="16"/>
        <v>0</v>
      </c>
      <c r="BH97" s="182">
        <f t="shared" si="17"/>
        <v>0</v>
      </c>
      <c r="BI97" s="182">
        <f t="shared" si="18"/>
        <v>0</v>
      </c>
      <c r="BJ97" s="20" t="s">
        <v>80</v>
      </c>
      <c r="BK97" s="182">
        <f t="shared" si="19"/>
        <v>0</v>
      </c>
      <c r="BL97" s="20" t="s">
        <v>137</v>
      </c>
      <c r="BM97" s="20" t="s">
        <v>193</v>
      </c>
    </row>
    <row r="98" spans="2:65" s="1" customFormat="1" ht="6.95" customHeight="1">
      <c r="B98" s="52"/>
      <c r="C98" s="53"/>
      <c r="D98" s="53"/>
      <c r="E98" s="53"/>
      <c r="F98" s="53"/>
      <c r="G98" s="53"/>
      <c r="H98" s="53"/>
      <c r="I98" s="123"/>
      <c r="J98" s="53"/>
      <c r="K98" s="53"/>
      <c r="L98" s="37"/>
    </row>
  </sheetData>
  <autoFilter ref="C78:K97"/>
  <mergeCells count="10">
    <mergeCell ref="J51:J52"/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rintOptions horizontalCentered="1"/>
  <pageMargins left="0.59055118110236227" right="0.59055118110236227" top="0.59055118110236227" bottom="0.59055118110236227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view="pageBreakPreview" topLeftCell="A14" zoomScaleNormal="100" zoomScaleSheetLayoutView="100" workbookViewId="0"/>
  </sheetViews>
  <sheetFormatPr defaultRowHeight="10.95"/>
  <cols>
    <col min="1" max="1" width="8.28515625" style="190" customWidth="1"/>
    <col min="2" max="2" width="1.7109375" style="190" customWidth="1"/>
    <col min="3" max="4" width="5" style="190" customWidth="1"/>
    <col min="5" max="5" width="11.7109375" style="190" customWidth="1"/>
    <col min="6" max="6" width="9.140625" style="190" customWidth="1"/>
    <col min="7" max="7" width="5" style="190" customWidth="1"/>
    <col min="8" max="8" width="77.85546875" style="190" customWidth="1"/>
    <col min="9" max="10" width="20" style="190" customWidth="1"/>
    <col min="11" max="11" width="1.7109375" style="190" customWidth="1"/>
  </cols>
  <sheetData>
    <row r="1" spans="2:11" ht="37.450000000000003" customHeight="1"/>
    <row r="2" spans="2:11" ht="7.5" customHeight="1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1" customFormat="1" ht="45.1" customHeight="1">
      <c r="B3" s="194"/>
      <c r="C3" s="316" t="s">
        <v>194</v>
      </c>
      <c r="D3" s="316"/>
      <c r="E3" s="316"/>
      <c r="F3" s="316"/>
      <c r="G3" s="316"/>
      <c r="H3" s="316"/>
      <c r="I3" s="316"/>
      <c r="J3" s="316"/>
      <c r="K3" s="195"/>
    </row>
    <row r="4" spans="2:11" ht="25.5" customHeight="1">
      <c r="B4" s="196"/>
      <c r="C4" s="323" t="s">
        <v>195</v>
      </c>
      <c r="D4" s="323"/>
      <c r="E4" s="323"/>
      <c r="F4" s="323"/>
      <c r="G4" s="323"/>
      <c r="H4" s="323"/>
      <c r="I4" s="323"/>
      <c r="J4" s="323"/>
      <c r="K4" s="197"/>
    </row>
    <row r="5" spans="2:11" ht="5.2" customHeight="1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ht="15" customHeight="1">
      <c r="B6" s="196"/>
      <c r="C6" s="319" t="s">
        <v>196</v>
      </c>
      <c r="D6" s="319"/>
      <c r="E6" s="319"/>
      <c r="F6" s="319"/>
      <c r="G6" s="319"/>
      <c r="H6" s="319"/>
      <c r="I6" s="319"/>
      <c r="J6" s="319"/>
      <c r="K6" s="197"/>
    </row>
    <row r="7" spans="2:11" ht="15" customHeight="1">
      <c r="B7" s="200"/>
      <c r="C7" s="319" t="s">
        <v>197</v>
      </c>
      <c r="D7" s="319"/>
      <c r="E7" s="319"/>
      <c r="F7" s="319"/>
      <c r="G7" s="319"/>
      <c r="H7" s="319"/>
      <c r="I7" s="319"/>
      <c r="J7" s="319"/>
      <c r="K7" s="197"/>
    </row>
    <row r="8" spans="2:11" ht="12.85" customHeight="1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ht="15" customHeight="1">
      <c r="B9" s="200"/>
      <c r="C9" s="319" t="s">
        <v>198</v>
      </c>
      <c r="D9" s="319"/>
      <c r="E9" s="319"/>
      <c r="F9" s="319"/>
      <c r="G9" s="319"/>
      <c r="H9" s="319"/>
      <c r="I9" s="319"/>
      <c r="J9" s="319"/>
      <c r="K9" s="197"/>
    </row>
    <row r="10" spans="2:11" ht="15" customHeight="1">
      <c r="B10" s="200"/>
      <c r="C10" s="199"/>
      <c r="D10" s="319" t="s">
        <v>199</v>
      </c>
      <c r="E10" s="319"/>
      <c r="F10" s="319"/>
      <c r="G10" s="319"/>
      <c r="H10" s="319"/>
      <c r="I10" s="319"/>
      <c r="J10" s="319"/>
      <c r="K10" s="197"/>
    </row>
    <row r="11" spans="2:11" ht="15" customHeight="1">
      <c r="B11" s="200"/>
      <c r="C11" s="201"/>
      <c r="D11" s="319" t="s">
        <v>200</v>
      </c>
      <c r="E11" s="319"/>
      <c r="F11" s="319"/>
      <c r="G11" s="319"/>
      <c r="H11" s="319"/>
      <c r="I11" s="319"/>
      <c r="J11" s="319"/>
      <c r="K11" s="197"/>
    </row>
    <row r="12" spans="2:11" ht="12.85" customHeight="1">
      <c r="B12" s="200"/>
      <c r="C12" s="201"/>
      <c r="D12" s="201"/>
      <c r="E12" s="201"/>
      <c r="F12" s="201"/>
      <c r="G12" s="201"/>
      <c r="H12" s="201"/>
      <c r="I12" s="201"/>
      <c r="J12" s="201"/>
      <c r="K12" s="197"/>
    </row>
    <row r="13" spans="2:11" ht="15" customHeight="1">
      <c r="B13" s="200"/>
      <c r="C13" s="201"/>
      <c r="D13" s="319" t="s">
        <v>201</v>
      </c>
      <c r="E13" s="319"/>
      <c r="F13" s="319"/>
      <c r="G13" s="319"/>
      <c r="H13" s="319"/>
      <c r="I13" s="319"/>
      <c r="J13" s="319"/>
      <c r="K13" s="197"/>
    </row>
    <row r="14" spans="2:11" ht="15" customHeight="1">
      <c r="B14" s="200"/>
      <c r="C14" s="201"/>
      <c r="D14" s="319" t="s">
        <v>202</v>
      </c>
      <c r="E14" s="319"/>
      <c r="F14" s="319"/>
      <c r="G14" s="319"/>
      <c r="H14" s="319"/>
      <c r="I14" s="319"/>
      <c r="J14" s="319"/>
      <c r="K14" s="197"/>
    </row>
    <row r="15" spans="2:11" ht="15" customHeight="1">
      <c r="B15" s="200"/>
      <c r="C15" s="201"/>
      <c r="D15" s="319" t="s">
        <v>203</v>
      </c>
      <c r="E15" s="319"/>
      <c r="F15" s="319"/>
      <c r="G15" s="319"/>
      <c r="H15" s="319"/>
      <c r="I15" s="319"/>
      <c r="J15" s="319"/>
      <c r="K15" s="197"/>
    </row>
    <row r="16" spans="2:11" ht="15" customHeight="1">
      <c r="B16" s="200"/>
      <c r="C16" s="201"/>
      <c r="D16" s="201"/>
      <c r="E16" s="202" t="s">
        <v>79</v>
      </c>
      <c r="F16" s="319" t="s">
        <v>204</v>
      </c>
      <c r="G16" s="319"/>
      <c r="H16" s="319"/>
      <c r="I16" s="319"/>
      <c r="J16" s="319"/>
      <c r="K16" s="197"/>
    </row>
    <row r="17" spans="2:11" ht="15" customHeight="1">
      <c r="B17" s="200"/>
      <c r="C17" s="201"/>
      <c r="D17" s="201"/>
      <c r="E17" s="202" t="s">
        <v>205</v>
      </c>
      <c r="F17" s="319" t="s">
        <v>206</v>
      </c>
      <c r="G17" s="319"/>
      <c r="H17" s="319"/>
      <c r="I17" s="319"/>
      <c r="J17" s="319"/>
      <c r="K17" s="197"/>
    </row>
    <row r="18" spans="2:11" ht="15" customHeight="1">
      <c r="B18" s="200"/>
      <c r="C18" s="201"/>
      <c r="D18" s="201"/>
      <c r="E18" s="202" t="s">
        <v>207</v>
      </c>
      <c r="F18" s="319" t="s">
        <v>208</v>
      </c>
      <c r="G18" s="319"/>
      <c r="H18" s="319"/>
      <c r="I18" s="319"/>
      <c r="J18" s="319"/>
      <c r="K18" s="197"/>
    </row>
    <row r="19" spans="2:11" ht="15" customHeight="1">
      <c r="B19" s="200"/>
      <c r="C19" s="201"/>
      <c r="D19" s="201"/>
      <c r="E19" s="202" t="s">
        <v>209</v>
      </c>
      <c r="F19" s="319" t="s">
        <v>210</v>
      </c>
      <c r="G19" s="319"/>
      <c r="H19" s="319"/>
      <c r="I19" s="319"/>
      <c r="J19" s="319"/>
      <c r="K19" s="197"/>
    </row>
    <row r="20" spans="2:11" ht="15" customHeight="1">
      <c r="B20" s="200"/>
      <c r="C20" s="201"/>
      <c r="D20" s="201"/>
      <c r="E20" s="202" t="s">
        <v>211</v>
      </c>
      <c r="F20" s="319" t="s">
        <v>212</v>
      </c>
      <c r="G20" s="319"/>
      <c r="H20" s="319"/>
      <c r="I20" s="319"/>
      <c r="J20" s="319"/>
      <c r="K20" s="197"/>
    </row>
    <row r="21" spans="2:11" ht="15" customHeight="1">
      <c r="B21" s="200"/>
      <c r="C21" s="201"/>
      <c r="D21" s="201"/>
      <c r="E21" s="202" t="s">
        <v>213</v>
      </c>
      <c r="F21" s="319" t="s">
        <v>214</v>
      </c>
      <c r="G21" s="319"/>
      <c r="H21" s="319"/>
      <c r="I21" s="319"/>
      <c r="J21" s="319"/>
      <c r="K21" s="197"/>
    </row>
    <row r="22" spans="2:11" ht="12.85" customHeight="1">
      <c r="B22" s="200"/>
      <c r="C22" s="201"/>
      <c r="D22" s="201"/>
      <c r="E22" s="201"/>
      <c r="F22" s="201"/>
      <c r="G22" s="201"/>
      <c r="H22" s="201"/>
      <c r="I22" s="201"/>
      <c r="J22" s="201"/>
      <c r="K22" s="197"/>
    </row>
    <row r="23" spans="2:11" ht="15" customHeight="1">
      <c r="B23" s="200"/>
      <c r="C23" s="319" t="s">
        <v>215</v>
      </c>
      <c r="D23" s="319"/>
      <c r="E23" s="319"/>
      <c r="F23" s="319"/>
      <c r="G23" s="319"/>
      <c r="H23" s="319"/>
      <c r="I23" s="319"/>
      <c r="J23" s="319"/>
      <c r="K23" s="197"/>
    </row>
    <row r="24" spans="2:11" ht="15" customHeight="1">
      <c r="B24" s="200"/>
      <c r="C24" s="319" t="s">
        <v>216</v>
      </c>
      <c r="D24" s="319"/>
      <c r="E24" s="319"/>
      <c r="F24" s="319"/>
      <c r="G24" s="319"/>
      <c r="H24" s="319"/>
      <c r="I24" s="319"/>
      <c r="J24" s="319"/>
      <c r="K24" s="197"/>
    </row>
    <row r="25" spans="2:11" ht="15" customHeight="1">
      <c r="B25" s="200"/>
      <c r="C25" s="199"/>
      <c r="D25" s="319" t="s">
        <v>217</v>
      </c>
      <c r="E25" s="319"/>
      <c r="F25" s="319"/>
      <c r="G25" s="319"/>
      <c r="H25" s="319"/>
      <c r="I25" s="319"/>
      <c r="J25" s="319"/>
      <c r="K25" s="197"/>
    </row>
    <row r="26" spans="2:11" ht="15" customHeight="1">
      <c r="B26" s="200"/>
      <c r="C26" s="201"/>
      <c r="D26" s="319" t="s">
        <v>218</v>
      </c>
      <c r="E26" s="319"/>
      <c r="F26" s="319"/>
      <c r="G26" s="319"/>
      <c r="H26" s="319"/>
      <c r="I26" s="319"/>
      <c r="J26" s="319"/>
      <c r="K26" s="197"/>
    </row>
    <row r="27" spans="2:11" ht="12.85" customHeight="1">
      <c r="B27" s="200"/>
      <c r="C27" s="201"/>
      <c r="D27" s="201"/>
      <c r="E27" s="201"/>
      <c r="F27" s="201"/>
      <c r="G27" s="201"/>
      <c r="H27" s="201"/>
      <c r="I27" s="201"/>
      <c r="J27" s="201"/>
      <c r="K27" s="197"/>
    </row>
    <row r="28" spans="2:11" ht="15" customHeight="1">
      <c r="B28" s="200"/>
      <c r="C28" s="201"/>
      <c r="D28" s="319" t="s">
        <v>219</v>
      </c>
      <c r="E28" s="319"/>
      <c r="F28" s="319"/>
      <c r="G28" s="319"/>
      <c r="H28" s="319"/>
      <c r="I28" s="319"/>
      <c r="J28" s="319"/>
      <c r="K28" s="197"/>
    </row>
    <row r="29" spans="2:11" ht="15" customHeight="1">
      <c r="B29" s="200"/>
      <c r="C29" s="201"/>
      <c r="D29" s="319" t="s">
        <v>220</v>
      </c>
      <c r="E29" s="319"/>
      <c r="F29" s="319"/>
      <c r="G29" s="319"/>
      <c r="H29" s="319"/>
      <c r="I29" s="319"/>
      <c r="J29" s="319"/>
      <c r="K29" s="197"/>
    </row>
    <row r="30" spans="2:11" ht="12.85" customHeight="1">
      <c r="B30" s="200"/>
      <c r="C30" s="201"/>
      <c r="D30" s="201"/>
      <c r="E30" s="201"/>
      <c r="F30" s="201"/>
      <c r="G30" s="201"/>
      <c r="H30" s="201"/>
      <c r="I30" s="201"/>
      <c r="J30" s="201"/>
      <c r="K30" s="197"/>
    </row>
    <row r="31" spans="2:11" ht="15" customHeight="1">
      <c r="B31" s="200"/>
      <c r="C31" s="201"/>
      <c r="D31" s="319" t="s">
        <v>221</v>
      </c>
      <c r="E31" s="319"/>
      <c r="F31" s="319"/>
      <c r="G31" s="319"/>
      <c r="H31" s="319"/>
      <c r="I31" s="319"/>
      <c r="J31" s="319"/>
      <c r="K31" s="197"/>
    </row>
    <row r="32" spans="2:11" ht="15" customHeight="1">
      <c r="B32" s="200"/>
      <c r="C32" s="201"/>
      <c r="D32" s="319" t="s">
        <v>222</v>
      </c>
      <c r="E32" s="319"/>
      <c r="F32" s="319"/>
      <c r="G32" s="319"/>
      <c r="H32" s="319"/>
      <c r="I32" s="319"/>
      <c r="J32" s="319"/>
      <c r="K32" s="197"/>
    </row>
    <row r="33" spans="2:11" ht="15" customHeight="1">
      <c r="B33" s="200"/>
      <c r="C33" s="201"/>
      <c r="D33" s="319" t="s">
        <v>223</v>
      </c>
      <c r="E33" s="319"/>
      <c r="F33" s="319"/>
      <c r="G33" s="319"/>
      <c r="H33" s="319"/>
      <c r="I33" s="319"/>
      <c r="J33" s="319"/>
      <c r="K33" s="197"/>
    </row>
    <row r="34" spans="2:11" ht="15" customHeight="1">
      <c r="B34" s="200"/>
      <c r="C34" s="201"/>
      <c r="D34" s="199"/>
      <c r="E34" s="203" t="s">
        <v>102</v>
      </c>
      <c r="F34" s="199"/>
      <c r="G34" s="319" t="s">
        <v>224</v>
      </c>
      <c r="H34" s="319"/>
      <c r="I34" s="319"/>
      <c r="J34" s="319"/>
      <c r="K34" s="197"/>
    </row>
    <row r="35" spans="2:11" ht="30.85" customHeight="1">
      <c r="B35" s="200"/>
      <c r="C35" s="201"/>
      <c r="D35" s="199"/>
      <c r="E35" s="203" t="s">
        <v>225</v>
      </c>
      <c r="F35" s="199"/>
      <c r="G35" s="319" t="s">
        <v>226</v>
      </c>
      <c r="H35" s="319"/>
      <c r="I35" s="319"/>
      <c r="J35" s="319"/>
      <c r="K35" s="197"/>
    </row>
    <row r="36" spans="2:11" ht="15" customHeight="1">
      <c r="B36" s="200"/>
      <c r="C36" s="201"/>
      <c r="D36" s="199"/>
      <c r="E36" s="203" t="s">
        <v>53</v>
      </c>
      <c r="F36" s="199"/>
      <c r="G36" s="319" t="s">
        <v>227</v>
      </c>
      <c r="H36" s="319"/>
      <c r="I36" s="319"/>
      <c r="J36" s="319"/>
      <c r="K36" s="197"/>
    </row>
    <row r="37" spans="2:11" ht="15" customHeight="1">
      <c r="B37" s="200"/>
      <c r="C37" s="201"/>
      <c r="D37" s="199"/>
      <c r="E37" s="203" t="s">
        <v>103</v>
      </c>
      <c r="F37" s="199"/>
      <c r="G37" s="319" t="s">
        <v>228</v>
      </c>
      <c r="H37" s="319"/>
      <c r="I37" s="319"/>
      <c r="J37" s="319"/>
      <c r="K37" s="197"/>
    </row>
    <row r="38" spans="2:11" ht="15" customHeight="1">
      <c r="B38" s="200"/>
      <c r="C38" s="201"/>
      <c r="D38" s="199"/>
      <c r="E38" s="203" t="s">
        <v>104</v>
      </c>
      <c r="F38" s="199"/>
      <c r="G38" s="319" t="s">
        <v>229</v>
      </c>
      <c r="H38" s="319"/>
      <c r="I38" s="319"/>
      <c r="J38" s="319"/>
      <c r="K38" s="197"/>
    </row>
    <row r="39" spans="2:11" ht="15" customHeight="1">
      <c r="B39" s="200"/>
      <c r="C39" s="201"/>
      <c r="D39" s="199"/>
      <c r="E39" s="203" t="s">
        <v>105</v>
      </c>
      <c r="F39" s="199"/>
      <c r="G39" s="319" t="s">
        <v>230</v>
      </c>
      <c r="H39" s="319"/>
      <c r="I39" s="319"/>
      <c r="J39" s="319"/>
      <c r="K39" s="197"/>
    </row>
    <row r="40" spans="2:11" ht="15" customHeight="1">
      <c r="B40" s="200"/>
      <c r="C40" s="201"/>
      <c r="D40" s="199"/>
      <c r="E40" s="203" t="s">
        <v>231</v>
      </c>
      <c r="F40" s="199"/>
      <c r="G40" s="319" t="s">
        <v>232</v>
      </c>
      <c r="H40" s="319"/>
      <c r="I40" s="319"/>
      <c r="J40" s="319"/>
      <c r="K40" s="197"/>
    </row>
    <row r="41" spans="2:11" ht="15" customHeight="1">
      <c r="B41" s="200"/>
      <c r="C41" s="201"/>
      <c r="D41" s="199"/>
      <c r="E41" s="203"/>
      <c r="F41" s="199"/>
      <c r="G41" s="319" t="s">
        <v>233</v>
      </c>
      <c r="H41" s="319"/>
      <c r="I41" s="319"/>
      <c r="J41" s="319"/>
      <c r="K41" s="197"/>
    </row>
    <row r="42" spans="2:11" ht="15" customHeight="1">
      <c r="B42" s="200"/>
      <c r="C42" s="201"/>
      <c r="D42" s="199"/>
      <c r="E42" s="203" t="s">
        <v>234</v>
      </c>
      <c r="F42" s="199"/>
      <c r="G42" s="319" t="s">
        <v>235</v>
      </c>
      <c r="H42" s="319"/>
      <c r="I42" s="319"/>
      <c r="J42" s="319"/>
      <c r="K42" s="197"/>
    </row>
    <row r="43" spans="2:11" ht="15" customHeight="1">
      <c r="B43" s="200"/>
      <c r="C43" s="201"/>
      <c r="D43" s="199"/>
      <c r="E43" s="203" t="s">
        <v>107</v>
      </c>
      <c r="F43" s="199"/>
      <c r="G43" s="319" t="s">
        <v>236</v>
      </c>
      <c r="H43" s="319"/>
      <c r="I43" s="319"/>
      <c r="J43" s="319"/>
      <c r="K43" s="197"/>
    </row>
    <row r="44" spans="2:11" ht="12.85" customHeight="1">
      <c r="B44" s="200"/>
      <c r="C44" s="201"/>
      <c r="D44" s="199"/>
      <c r="E44" s="199"/>
      <c r="F44" s="199"/>
      <c r="G44" s="199"/>
      <c r="H44" s="199"/>
      <c r="I44" s="199"/>
      <c r="J44" s="199"/>
      <c r="K44" s="197"/>
    </row>
    <row r="45" spans="2:11" ht="15" customHeight="1">
      <c r="B45" s="200"/>
      <c r="C45" s="201"/>
      <c r="D45" s="319" t="s">
        <v>237</v>
      </c>
      <c r="E45" s="319"/>
      <c r="F45" s="319"/>
      <c r="G45" s="319"/>
      <c r="H45" s="319"/>
      <c r="I45" s="319"/>
      <c r="J45" s="319"/>
      <c r="K45" s="197"/>
    </row>
    <row r="46" spans="2:11" ht="15" customHeight="1">
      <c r="B46" s="200"/>
      <c r="C46" s="201"/>
      <c r="D46" s="201"/>
      <c r="E46" s="319" t="s">
        <v>238</v>
      </c>
      <c r="F46" s="319"/>
      <c r="G46" s="319"/>
      <c r="H46" s="319"/>
      <c r="I46" s="319"/>
      <c r="J46" s="319"/>
      <c r="K46" s="197"/>
    </row>
    <row r="47" spans="2:11" ht="15" customHeight="1">
      <c r="B47" s="200"/>
      <c r="C47" s="201"/>
      <c r="D47" s="201"/>
      <c r="E47" s="319" t="s">
        <v>239</v>
      </c>
      <c r="F47" s="319"/>
      <c r="G47" s="319"/>
      <c r="H47" s="319"/>
      <c r="I47" s="319"/>
      <c r="J47" s="319"/>
      <c r="K47" s="197"/>
    </row>
    <row r="48" spans="2:11" ht="15" customHeight="1">
      <c r="B48" s="200"/>
      <c r="C48" s="201"/>
      <c r="D48" s="201"/>
      <c r="E48" s="319" t="s">
        <v>240</v>
      </c>
      <c r="F48" s="319"/>
      <c r="G48" s="319"/>
      <c r="H48" s="319"/>
      <c r="I48" s="319"/>
      <c r="J48" s="319"/>
      <c r="K48" s="197"/>
    </row>
    <row r="49" spans="2:11" ht="15" customHeight="1">
      <c r="B49" s="200"/>
      <c r="C49" s="201"/>
      <c r="D49" s="319" t="s">
        <v>241</v>
      </c>
      <c r="E49" s="319"/>
      <c r="F49" s="319"/>
      <c r="G49" s="319"/>
      <c r="H49" s="319"/>
      <c r="I49" s="319"/>
      <c r="J49" s="319"/>
      <c r="K49" s="197"/>
    </row>
    <row r="50" spans="2:11" ht="25.5" customHeight="1">
      <c r="B50" s="196"/>
      <c r="C50" s="323" t="s">
        <v>242</v>
      </c>
      <c r="D50" s="323"/>
      <c r="E50" s="323"/>
      <c r="F50" s="323"/>
      <c r="G50" s="323"/>
      <c r="H50" s="323"/>
      <c r="I50" s="323"/>
      <c r="J50" s="323"/>
      <c r="K50" s="197"/>
    </row>
    <row r="51" spans="2:11" ht="5.2" customHeight="1">
      <c r="B51" s="196"/>
      <c r="C51" s="198"/>
      <c r="D51" s="198"/>
      <c r="E51" s="198"/>
      <c r="F51" s="198"/>
      <c r="G51" s="198"/>
      <c r="H51" s="198"/>
      <c r="I51" s="198"/>
      <c r="J51" s="198"/>
      <c r="K51" s="197"/>
    </row>
    <row r="52" spans="2:11" ht="15" customHeight="1">
      <c r="B52" s="196"/>
      <c r="C52" s="319" t="s">
        <v>243</v>
      </c>
      <c r="D52" s="319"/>
      <c r="E52" s="319"/>
      <c r="F52" s="319"/>
      <c r="G52" s="319"/>
      <c r="H52" s="319"/>
      <c r="I52" s="319"/>
      <c r="J52" s="319"/>
      <c r="K52" s="197"/>
    </row>
    <row r="53" spans="2:11" ht="15" customHeight="1">
      <c r="B53" s="196"/>
      <c r="C53" s="319" t="s">
        <v>244</v>
      </c>
      <c r="D53" s="319"/>
      <c r="E53" s="319"/>
      <c r="F53" s="319"/>
      <c r="G53" s="319"/>
      <c r="H53" s="319"/>
      <c r="I53" s="319"/>
      <c r="J53" s="319"/>
      <c r="K53" s="197"/>
    </row>
    <row r="54" spans="2:11" ht="12.85" customHeight="1">
      <c r="B54" s="196"/>
      <c r="C54" s="199"/>
      <c r="D54" s="199"/>
      <c r="E54" s="199"/>
      <c r="F54" s="199"/>
      <c r="G54" s="199"/>
      <c r="H54" s="199"/>
      <c r="I54" s="199"/>
      <c r="J54" s="199"/>
      <c r="K54" s="197"/>
    </row>
    <row r="55" spans="2:11" ht="15" customHeight="1">
      <c r="B55" s="196"/>
      <c r="C55" s="319" t="s">
        <v>245</v>
      </c>
      <c r="D55" s="319"/>
      <c r="E55" s="319"/>
      <c r="F55" s="319"/>
      <c r="G55" s="319"/>
      <c r="H55" s="319"/>
      <c r="I55" s="319"/>
      <c r="J55" s="319"/>
      <c r="K55" s="197"/>
    </row>
    <row r="56" spans="2:11" ht="15" customHeight="1">
      <c r="B56" s="196"/>
      <c r="C56" s="201"/>
      <c r="D56" s="319" t="s">
        <v>246</v>
      </c>
      <c r="E56" s="319"/>
      <c r="F56" s="319"/>
      <c r="G56" s="319"/>
      <c r="H56" s="319"/>
      <c r="I56" s="319"/>
      <c r="J56" s="319"/>
      <c r="K56" s="197"/>
    </row>
    <row r="57" spans="2:11" ht="15" customHeight="1">
      <c r="B57" s="196"/>
      <c r="C57" s="201"/>
      <c r="D57" s="319" t="s">
        <v>247</v>
      </c>
      <c r="E57" s="319"/>
      <c r="F57" s="319"/>
      <c r="G57" s="319"/>
      <c r="H57" s="319"/>
      <c r="I57" s="319"/>
      <c r="J57" s="319"/>
      <c r="K57" s="197"/>
    </row>
    <row r="58" spans="2:11" ht="15" customHeight="1">
      <c r="B58" s="196"/>
      <c r="C58" s="201"/>
      <c r="D58" s="319" t="s">
        <v>248</v>
      </c>
      <c r="E58" s="319"/>
      <c r="F58" s="319"/>
      <c r="G58" s="319"/>
      <c r="H58" s="319"/>
      <c r="I58" s="319"/>
      <c r="J58" s="319"/>
      <c r="K58" s="197"/>
    </row>
    <row r="59" spans="2:11" ht="15" customHeight="1">
      <c r="B59" s="196"/>
      <c r="C59" s="201"/>
      <c r="D59" s="319" t="s">
        <v>249</v>
      </c>
      <c r="E59" s="319"/>
      <c r="F59" s="319"/>
      <c r="G59" s="319"/>
      <c r="H59" s="319"/>
      <c r="I59" s="319"/>
      <c r="J59" s="319"/>
      <c r="K59" s="197"/>
    </row>
    <row r="60" spans="2:11" ht="15" customHeight="1">
      <c r="B60" s="196"/>
      <c r="C60" s="201"/>
      <c r="D60" s="320" t="s">
        <v>250</v>
      </c>
      <c r="E60" s="320"/>
      <c r="F60" s="320"/>
      <c r="G60" s="320"/>
      <c r="H60" s="320"/>
      <c r="I60" s="320"/>
      <c r="J60" s="320"/>
      <c r="K60" s="197"/>
    </row>
    <row r="61" spans="2:11" ht="15" customHeight="1">
      <c r="B61" s="196"/>
      <c r="C61" s="201"/>
      <c r="D61" s="319" t="s">
        <v>251</v>
      </c>
      <c r="E61" s="319"/>
      <c r="F61" s="319"/>
      <c r="G61" s="319"/>
      <c r="H61" s="319"/>
      <c r="I61" s="319"/>
      <c r="J61" s="319"/>
      <c r="K61" s="197"/>
    </row>
    <row r="62" spans="2:11" ht="12.85" customHeight="1">
      <c r="B62" s="196"/>
      <c r="C62" s="201"/>
      <c r="D62" s="201"/>
      <c r="E62" s="204"/>
      <c r="F62" s="201"/>
      <c r="G62" s="201"/>
      <c r="H62" s="201"/>
      <c r="I62" s="201"/>
      <c r="J62" s="201"/>
      <c r="K62" s="197"/>
    </row>
    <row r="63" spans="2:11" ht="15" customHeight="1">
      <c r="B63" s="196"/>
      <c r="C63" s="201"/>
      <c r="D63" s="319" t="s">
        <v>252</v>
      </c>
      <c r="E63" s="319"/>
      <c r="F63" s="319"/>
      <c r="G63" s="319"/>
      <c r="H63" s="319"/>
      <c r="I63" s="319"/>
      <c r="J63" s="319"/>
      <c r="K63" s="197"/>
    </row>
    <row r="64" spans="2:11" ht="15" customHeight="1">
      <c r="B64" s="196"/>
      <c r="C64" s="201"/>
      <c r="D64" s="320" t="s">
        <v>253</v>
      </c>
      <c r="E64" s="320"/>
      <c r="F64" s="320"/>
      <c r="G64" s="320"/>
      <c r="H64" s="320"/>
      <c r="I64" s="320"/>
      <c r="J64" s="320"/>
      <c r="K64" s="197"/>
    </row>
    <row r="65" spans="2:11" ht="15" customHeight="1">
      <c r="B65" s="196"/>
      <c r="C65" s="201"/>
      <c r="D65" s="319" t="s">
        <v>254</v>
      </c>
      <c r="E65" s="319"/>
      <c r="F65" s="319"/>
      <c r="G65" s="319"/>
      <c r="H65" s="319"/>
      <c r="I65" s="319"/>
      <c r="J65" s="319"/>
      <c r="K65" s="197"/>
    </row>
    <row r="66" spans="2:11" ht="15" customHeight="1">
      <c r="B66" s="196"/>
      <c r="C66" s="201"/>
      <c r="D66" s="319" t="s">
        <v>255</v>
      </c>
      <c r="E66" s="319"/>
      <c r="F66" s="319"/>
      <c r="G66" s="319"/>
      <c r="H66" s="319"/>
      <c r="I66" s="319"/>
      <c r="J66" s="319"/>
      <c r="K66" s="197"/>
    </row>
    <row r="67" spans="2:11" ht="15" customHeight="1">
      <c r="B67" s="196"/>
      <c r="C67" s="201"/>
      <c r="D67" s="319" t="s">
        <v>256</v>
      </c>
      <c r="E67" s="319"/>
      <c r="F67" s="319"/>
      <c r="G67" s="319"/>
      <c r="H67" s="319"/>
      <c r="I67" s="319"/>
      <c r="J67" s="319"/>
      <c r="K67" s="197"/>
    </row>
    <row r="68" spans="2:11" ht="15" customHeight="1">
      <c r="B68" s="196"/>
      <c r="C68" s="201"/>
      <c r="D68" s="319" t="s">
        <v>257</v>
      </c>
      <c r="E68" s="319"/>
      <c r="F68" s="319"/>
      <c r="G68" s="319"/>
      <c r="H68" s="319"/>
      <c r="I68" s="319"/>
      <c r="J68" s="319"/>
      <c r="K68" s="197"/>
    </row>
    <row r="69" spans="2:11" ht="12.85" customHeight="1">
      <c r="B69" s="205"/>
      <c r="C69" s="206"/>
      <c r="D69" s="206"/>
      <c r="E69" s="206"/>
      <c r="F69" s="206"/>
      <c r="G69" s="206"/>
      <c r="H69" s="206"/>
      <c r="I69" s="206"/>
      <c r="J69" s="206"/>
      <c r="K69" s="207"/>
    </row>
    <row r="70" spans="2:11" ht="18.75" customHeight="1">
      <c r="B70" s="208"/>
      <c r="C70" s="208"/>
      <c r="D70" s="208"/>
      <c r="E70" s="208"/>
      <c r="F70" s="208"/>
      <c r="G70" s="208"/>
      <c r="H70" s="208"/>
      <c r="I70" s="208"/>
      <c r="J70" s="208"/>
      <c r="K70" s="209"/>
    </row>
    <row r="71" spans="2:11" ht="18.75" customHeight="1">
      <c r="B71" s="209"/>
      <c r="C71" s="209"/>
      <c r="D71" s="209"/>
      <c r="E71" s="209"/>
      <c r="F71" s="209"/>
      <c r="G71" s="209"/>
      <c r="H71" s="209"/>
      <c r="I71" s="209"/>
      <c r="J71" s="209"/>
      <c r="K71" s="209"/>
    </row>
    <row r="72" spans="2:11" ht="7.5" customHeight="1">
      <c r="B72" s="210"/>
      <c r="C72" s="211"/>
      <c r="D72" s="211"/>
      <c r="E72" s="211"/>
      <c r="F72" s="211"/>
      <c r="G72" s="211"/>
      <c r="H72" s="211"/>
      <c r="I72" s="211"/>
      <c r="J72" s="211"/>
      <c r="K72" s="212"/>
    </row>
    <row r="73" spans="2:11" ht="45.1" customHeight="1">
      <c r="B73" s="213"/>
      <c r="C73" s="321" t="s">
        <v>90</v>
      </c>
      <c r="D73" s="321"/>
      <c r="E73" s="321"/>
      <c r="F73" s="321"/>
      <c r="G73" s="321"/>
      <c r="H73" s="321"/>
      <c r="I73" s="321"/>
      <c r="J73" s="321"/>
      <c r="K73" s="214"/>
    </row>
    <row r="74" spans="2:11" ht="17.3" customHeight="1">
      <c r="B74" s="213"/>
      <c r="C74" s="215" t="s">
        <v>258</v>
      </c>
      <c r="D74" s="215"/>
      <c r="E74" s="215"/>
      <c r="F74" s="215" t="s">
        <v>259</v>
      </c>
      <c r="G74" s="216"/>
      <c r="H74" s="215" t="s">
        <v>103</v>
      </c>
      <c r="I74" s="215" t="s">
        <v>57</v>
      </c>
      <c r="J74" s="215" t="s">
        <v>260</v>
      </c>
      <c r="K74" s="214"/>
    </row>
    <row r="75" spans="2:11" ht="17.3" customHeight="1">
      <c r="B75" s="213"/>
      <c r="C75" s="217" t="s">
        <v>261</v>
      </c>
      <c r="D75" s="217"/>
      <c r="E75" s="217"/>
      <c r="F75" s="218" t="s">
        <v>262</v>
      </c>
      <c r="G75" s="219"/>
      <c r="H75" s="217"/>
      <c r="I75" s="217"/>
      <c r="J75" s="217" t="s">
        <v>263</v>
      </c>
      <c r="K75" s="214"/>
    </row>
    <row r="76" spans="2:11" ht="5.2" customHeight="1">
      <c r="B76" s="213"/>
      <c r="C76" s="220"/>
      <c r="D76" s="220"/>
      <c r="E76" s="220"/>
      <c r="F76" s="220"/>
      <c r="G76" s="221"/>
      <c r="H76" s="220"/>
      <c r="I76" s="220"/>
      <c r="J76" s="220"/>
      <c r="K76" s="214"/>
    </row>
    <row r="77" spans="2:11" ht="15" customHeight="1">
      <c r="B77" s="213"/>
      <c r="C77" s="203" t="s">
        <v>53</v>
      </c>
      <c r="D77" s="220"/>
      <c r="E77" s="220"/>
      <c r="F77" s="222" t="s">
        <v>264</v>
      </c>
      <c r="G77" s="221"/>
      <c r="H77" s="203" t="s">
        <v>265</v>
      </c>
      <c r="I77" s="203" t="s">
        <v>266</v>
      </c>
      <c r="J77" s="203">
        <v>20</v>
      </c>
      <c r="K77" s="214"/>
    </row>
    <row r="78" spans="2:11" ht="15" customHeight="1">
      <c r="B78" s="213"/>
      <c r="C78" s="203" t="s">
        <v>267</v>
      </c>
      <c r="D78" s="203"/>
      <c r="E78" s="203"/>
      <c r="F78" s="222" t="s">
        <v>264</v>
      </c>
      <c r="G78" s="221"/>
      <c r="H78" s="203" t="s">
        <v>268</v>
      </c>
      <c r="I78" s="203" t="s">
        <v>266</v>
      </c>
      <c r="J78" s="203">
        <v>120</v>
      </c>
      <c r="K78" s="214"/>
    </row>
    <row r="79" spans="2:11" ht="15" customHeight="1">
      <c r="B79" s="223"/>
      <c r="C79" s="203" t="s">
        <v>269</v>
      </c>
      <c r="D79" s="203"/>
      <c r="E79" s="203"/>
      <c r="F79" s="222" t="s">
        <v>270</v>
      </c>
      <c r="G79" s="221"/>
      <c r="H79" s="203" t="s">
        <v>271</v>
      </c>
      <c r="I79" s="203" t="s">
        <v>266</v>
      </c>
      <c r="J79" s="203">
        <v>50</v>
      </c>
      <c r="K79" s="214"/>
    </row>
    <row r="80" spans="2:11" ht="15" customHeight="1">
      <c r="B80" s="223"/>
      <c r="C80" s="203" t="s">
        <v>272</v>
      </c>
      <c r="D80" s="203"/>
      <c r="E80" s="203"/>
      <c r="F80" s="222" t="s">
        <v>264</v>
      </c>
      <c r="G80" s="221"/>
      <c r="H80" s="203" t="s">
        <v>273</v>
      </c>
      <c r="I80" s="203" t="s">
        <v>274</v>
      </c>
      <c r="J80" s="203"/>
      <c r="K80" s="214"/>
    </row>
    <row r="81" spans="2:11" ht="15" customHeight="1">
      <c r="B81" s="223"/>
      <c r="C81" s="224" t="s">
        <v>275</v>
      </c>
      <c r="D81" s="224"/>
      <c r="E81" s="224"/>
      <c r="F81" s="225" t="s">
        <v>270</v>
      </c>
      <c r="G81" s="224"/>
      <c r="H81" s="224" t="s">
        <v>276</v>
      </c>
      <c r="I81" s="224" t="s">
        <v>266</v>
      </c>
      <c r="J81" s="224">
        <v>15</v>
      </c>
      <c r="K81" s="214"/>
    </row>
    <row r="82" spans="2:11" ht="15" customHeight="1">
      <c r="B82" s="223"/>
      <c r="C82" s="224" t="s">
        <v>277</v>
      </c>
      <c r="D82" s="224"/>
      <c r="E82" s="224"/>
      <c r="F82" s="225" t="s">
        <v>270</v>
      </c>
      <c r="G82" s="224"/>
      <c r="H82" s="224" t="s">
        <v>278</v>
      </c>
      <c r="I82" s="224" t="s">
        <v>266</v>
      </c>
      <c r="J82" s="224">
        <v>15</v>
      </c>
      <c r="K82" s="214"/>
    </row>
    <row r="83" spans="2:11" ht="15" customHeight="1">
      <c r="B83" s="223"/>
      <c r="C83" s="224" t="s">
        <v>279</v>
      </c>
      <c r="D83" s="224"/>
      <c r="E83" s="224"/>
      <c r="F83" s="225" t="s">
        <v>270</v>
      </c>
      <c r="G83" s="224"/>
      <c r="H83" s="224" t="s">
        <v>280</v>
      </c>
      <c r="I83" s="224" t="s">
        <v>266</v>
      </c>
      <c r="J83" s="224">
        <v>20</v>
      </c>
      <c r="K83" s="214"/>
    </row>
    <row r="84" spans="2:11" ht="15" customHeight="1">
      <c r="B84" s="223"/>
      <c r="C84" s="224" t="s">
        <v>281</v>
      </c>
      <c r="D84" s="224"/>
      <c r="E84" s="224"/>
      <c r="F84" s="225" t="s">
        <v>270</v>
      </c>
      <c r="G84" s="224"/>
      <c r="H84" s="224" t="s">
        <v>282</v>
      </c>
      <c r="I84" s="224" t="s">
        <v>266</v>
      </c>
      <c r="J84" s="224">
        <v>20</v>
      </c>
      <c r="K84" s="214"/>
    </row>
    <row r="85" spans="2:11" ht="15" customHeight="1">
      <c r="B85" s="223"/>
      <c r="C85" s="203" t="s">
        <v>283</v>
      </c>
      <c r="D85" s="203"/>
      <c r="E85" s="203"/>
      <c r="F85" s="222" t="s">
        <v>270</v>
      </c>
      <c r="G85" s="221"/>
      <c r="H85" s="203" t="s">
        <v>284</v>
      </c>
      <c r="I85" s="203" t="s">
        <v>266</v>
      </c>
      <c r="J85" s="203">
        <v>50</v>
      </c>
      <c r="K85" s="214"/>
    </row>
    <row r="86" spans="2:11" ht="15" customHeight="1">
      <c r="B86" s="223"/>
      <c r="C86" s="203" t="s">
        <v>285</v>
      </c>
      <c r="D86" s="203"/>
      <c r="E86" s="203"/>
      <c r="F86" s="222" t="s">
        <v>270</v>
      </c>
      <c r="G86" s="221"/>
      <c r="H86" s="203" t="s">
        <v>286</v>
      </c>
      <c r="I86" s="203" t="s">
        <v>266</v>
      </c>
      <c r="J86" s="203">
        <v>20</v>
      </c>
      <c r="K86" s="214"/>
    </row>
    <row r="87" spans="2:11" ht="15" customHeight="1">
      <c r="B87" s="223"/>
      <c r="C87" s="203" t="s">
        <v>287</v>
      </c>
      <c r="D87" s="203"/>
      <c r="E87" s="203"/>
      <c r="F87" s="222" t="s">
        <v>270</v>
      </c>
      <c r="G87" s="221"/>
      <c r="H87" s="203" t="s">
        <v>288</v>
      </c>
      <c r="I87" s="203" t="s">
        <v>266</v>
      </c>
      <c r="J87" s="203">
        <v>20</v>
      </c>
      <c r="K87" s="214"/>
    </row>
    <row r="88" spans="2:11" ht="15" customHeight="1">
      <c r="B88" s="223"/>
      <c r="C88" s="203" t="s">
        <v>289</v>
      </c>
      <c r="D88" s="203"/>
      <c r="E88" s="203"/>
      <c r="F88" s="222" t="s">
        <v>270</v>
      </c>
      <c r="G88" s="221"/>
      <c r="H88" s="203" t="s">
        <v>290</v>
      </c>
      <c r="I88" s="203" t="s">
        <v>266</v>
      </c>
      <c r="J88" s="203">
        <v>50</v>
      </c>
      <c r="K88" s="214"/>
    </row>
    <row r="89" spans="2:11" ht="15" customHeight="1">
      <c r="B89" s="223"/>
      <c r="C89" s="203" t="s">
        <v>291</v>
      </c>
      <c r="D89" s="203"/>
      <c r="E89" s="203"/>
      <c r="F89" s="222" t="s">
        <v>270</v>
      </c>
      <c r="G89" s="221"/>
      <c r="H89" s="203" t="s">
        <v>291</v>
      </c>
      <c r="I89" s="203" t="s">
        <v>266</v>
      </c>
      <c r="J89" s="203">
        <v>50</v>
      </c>
      <c r="K89" s="214"/>
    </row>
    <row r="90" spans="2:11" ht="15" customHeight="1">
      <c r="B90" s="223"/>
      <c r="C90" s="203" t="s">
        <v>108</v>
      </c>
      <c r="D90" s="203"/>
      <c r="E90" s="203"/>
      <c r="F90" s="222" t="s">
        <v>270</v>
      </c>
      <c r="G90" s="221"/>
      <c r="H90" s="203" t="s">
        <v>292</v>
      </c>
      <c r="I90" s="203" t="s">
        <v>266</v>
      </c>
      <c r="J90" s="203">
        <v>255</v>
      </c>
      <c r="K90" s="214"/>
    </row>
    <row r="91" spans="2:11" ht="15" customHeight="1">
      <c r="B91" s="223"/>
      <c r="C91" s="203" t="s">
        <v>293</v>
      </c>
      <c r="D91" s="203"/>
      <c r="E91" s="203"/>
      <c r="F91" s="222" t="s">
        <v>264</v>
      </c>
      <c r="G91" s="221"/>
      <c r="H91" s="203" t="s">
        <v>294</v>
      </c>
      <c r="I91" s="203" t="s">
        <v>295</v>
      </c>
      <c r="J91" s="203"/>
      <c r="K91" s="214"/>
    </row>
    <row r="92" spans="2:11" ht="15" customHeight="1">
      <c r="B92" s="223"/>
      <c r="C92" s="203" t="s">
        <v>296</v>
      </c>
      <c r="D92" s="203"/>
      <c r="E92" s="203"/>
      <c r="F92" s="222" t="s">
        <v>264</v>
      </c>
      <c r="G92" s="221"/>
      <c r="H92" s="203" t="s">
        <v>297</v>
      </c>
      <c r="I92" s="203" t="s">
        <v>298</v>
      </c>
      <c r="J92" s="203"/>
      <c r="K92" s="214"/>
    </row>
    <row r="93" spans="2:11" ht="15" customHeight="1">
      <c r="B93" s="223"/>
      <c r="C93" s="203" t="s">
        <v>299</v>
      </c>
      <c r="D93" s="203"/>
      <c r="E93" s="203"/>
      <c r="F93" s="222" t="s">
        <v>264</v>
      </c>
      <c r="G93" s="221"/>
      <c r="H93" s="203" t="s">
        <v>299</v>
      </c>
      <c r="I93" s="203" t="s">
        <v>298</v>
      </c>
      <c r="J93" s="203"/>
      <c r="K93" s="214"/>
    </row>
    <row r="94" spans="2:11" ht="15" customHeight="1">
      <c r="B94" s="223"/>
      <c r="C94" s="203" t="s">
        <v>38</v>
      </c>
      <c r="D94" s="203"/>
      <c r="E94" s="203"/>
      <c r="F94" s="222" t="s">
        <v>264</v>
      </c>
      <c r="G94" s="221"/>
      <c r="H94" s="203" t="s">
        <v>300</v>
      </c>
      <c r="I94" s="203" t="s">
        <v>298</v>
      </c>
      <c r="J94" s="203"/>
      <c r="K94" s="214"/>
    </row>
    <row r="95" spans="2:11" ht="15" customHeight="1">
      <c r="B95" s="223"/>
      <c r="C95" s="203" t="s">
        <v>48</v>
      </c>
      <c r="D95" s="203"/>
      <c r="E95" s="203"/>
      <c r="F95" s="222" t="s">
        <v>264</v>
      </c>
      <c r="G95" s="221"/>
      <c r="H95" s="203" t="s">
        <v>301</v>
      </c>
      <c r="I95" s="203" t="s">
        <v>298</v>
      </c>
      <c r="J95" s="203"/>
      <c r="K95" s="214"/>
    </row>
    <row r="96" spans="2:11" ht="15" customHeight="1">
      <c r="B96" s="226"/>
      <c r="C96" s="227"/>
      <c r="D96" s="227"/>
      <c r="E96" s="227"/>
      <c r="F96" s="227"/>
      <c r="G96" s="227"/>
      <c r="H96" s="227"/>
      <c r="I96" s="227"/>
      <c r="J96" s="227"/>
      <c r="K96" s="228"/>
    </row>
    <row r="97" spans="2:11" ht="18.75" customHeight="1">
      <c r="B97" s="229"/>
      <c r="C97" s="230"/>
      <c r="D97" s="230"/>
      <c r="E97" s="230"/>
      <c r="F97" s="230"/>
      <c r="G97" s="230"/>
      <c r="H97" s="230"/>
      <c r="I97" s="230"/>
      <c r="J97" s="230"/>
      <c r="K97" s="229"/>
    </row>
    <row r="98" spans="2:11" ht="18.75" customHeight="1">
      <c r="B98" s="209"/>
      <c r="C98" s="209"/>
      <c r="D98" s="209"/>
      <c r="E98" s="209"/>
      <c r="F98" s="209"/>
      <c r="G98" s="209"/>
      <c r="H98" s="209"/>
      <c r="I98" s="209"/>
      <c r="J98" s="209"/>
      <c r="K98" s="209"/>
    </row>
    <row r="99" spans="2:11" ht="7.5" customHeight="1">
      <c r="B99" s="210"/>
      <c r="C99" s="211"/>
      <c r="D99" s="211"/>
      <c r="E99" s="211"/>
      <c r="F99" s="211"/>
      <c r="G99" s="211"/>
      <c r="H99" s="211"/>
      <c r="I99" s="211"/>
      <c r="J99" s="211"/>
      <c r="K99" s="212"/>
    </row>
    <row r="100" spans="2:11" ht="45.1" customHeight="1">
      <c r="B100" s="213"/>
      <c r="C100" s="321" t="s">
        <v>302</v>
      </c>
      <c r="D100" s="321"/>
      <c r="E100" s="321"/>
      <c r="F100" s="321"/>
      <c r="G100" s="321"/>
      <c r="H100" s="321"/>
      <c r="I100" s="321"/>
      <c r="J100" s="321"/>
      <c r="K100" s="214"/>
    </row>
    <row r="101" spans="2:11" ht="17.3" customHeight="1">
      <c r="B101" s="213"/>
      <c r="C101" s="215" t="s">
        <v>258</v>
      </c>
      <c r="D101" s="215"/>
      <c r="E101" s="215"/>
      <c r="F101" s="215" t="s">
        <v>259</v>
      </c>
      <c r="G101" s="216"/>
      <c r="H101" s="215" t="s">
        <v>103</v>
      </c>
      <c r="I101" s="215" t="s">
        <v>57</v>
      </c>
      <c r="J101" s="215" t="s">
        <v>260</v>
      </c>
      <c r="K101" s="214"/>
    </row>
    <row r="102" spans="2:11" ht="17.3" customHeight="1">
      <c r="B102" s="213"/>
      <c r="C102" s="217" t="s">
        <v>261</v>
      </c>
      <c r="D102" s="217"/>
      <c r="E102" s="217"/>
      <c r="F102" s="218" t="s">
        <v>262</v>
      </c>
      <c r="G102" s="219"/>
      <c r="H102" s="217"/>
      <c r="I102" s="217"/>
      <c r="J102" s="217" t="s">
        <v>263</v>
      </c>
      <c r="K102" s="214"/>
    </row>
    <row r="103" spans="2:11" ht="5.2" customHeight="1">
      <c r="B103" s="213"/>
      <c r="C103" s="215"/>
      <c r="D103" s="215"/>
      <c r="E103" s="215"/>
      <c r="F103" s="215"/>
      <c r="G103" s="231"/>
      <c r="H103" s="215"/>
      <c r="I103" s="215"/>
      <c r="J103" s="215"/>
      <c r="K103" s="214"/>
    </row>
    <row r="104" spans="2:11" ht="15" customHeight="1">
      <c r="B104" s="213"/>
      <c r="C104" s="203" t="s">
        <v>53</v>
      </c>
      <c r="D104" s="220"/>
      <c r="E104" s="220"/>
      <c r="F104" s="222" t="s">
        <v>264</v>
      </c>
      <c r="G104" s="231"/>
      <c r="H104" s="203" t="s">
        <v>303</v>
      </c>
      <c r="I104" s="203" t="s">
        <v>266</v>
      </c>
      <c r="J104" s="203">
        <v>20</v>
      </c>
      <c r="K104" s="214"/>
    </row>
    <row r="105" spans="2:11" ht="15" customHeight="1">
      <c r="B105" s="213"/>
      <c r="C105" s="203" t="s">
        <v>267</v>
      </c>
      <c r="D105" s="203"/>
      <c r="E105" s="203"/>
      <c r="F105" s="222" t="s">
        <v>264</v>
      </c>
      <c r="G105" s="203"/>
      <c r="H105" s="203" t="s">
        <v>303</v>
      </c>
      <c r="I105" s="203" t="s">
        <v>266</v>
      </c>
      <c r="J105" s="203">
        <v>120</v>
      </c>
      <c r="K105" s="214"/>
    </row>
    <row r="106" spans="2:11" ht="15" customHeight="1">
      <c r="B106" s="223"/>
      <c r="C106" s="203" t="s">
        <v>269</v>
      </c>
      <c r="D106" s="203"/>
      <c r="E106" s="203"/>
      <c r="F106" s="222" t="s">
        <v>270</v>
      </c>
      <c r="G106" s="203"/>
      <c r="H106" s="203" t="s">
        <v>303</v>
      </c>
      <c r="I106" s="203" t="s">
        <v>266</v>
      </c>
      <c r="J106" s="203">
        <v>50</v>
      </c>
      <c r="K106" s="214"/>
    </row>
    <row r="107" spans="2:11" ht="15" customHeight="1">
      <c r="B107" s="223"/>
      <c r="C107" s="203" t="s">
        <v>272</v>
      </c>
      <c r="D107" s="203"/>
      <c r="E107" s="203"/>
      <c r="F107" s="222" t="s">
        <v>264</v>
      </c>
      <c r="G107" s="203"/>
      <c r="H107" s="203" t="s">
        <v>303</v>
      </c>
      <c r="I107" s="203" t="s">
        <v>274</v>
      </c>
      <c r="J107" s="203"/>
      <c r="K107" s="214"/>
    </row>
    <row r="108" spans="2:11" ht="15" customHeight="1">
      <c r="B108" s="223"/>
      <c r="C108" s="203" t="s">
        <v>283</v>
      </c>
      <c r="D108" s="203"/>
      <c r="E108" s="203"/>
      <c r="F108" s="222" t="s">
        <v>270</v>
      </c>
      <c r="G108" s="203"/>
      <c r="H108" s="203" t="s">
        <v>303</v>
      </c>
      <c r="I108" s="203" t="s">
        <v>266</v>
      </c>
      <c r="J108" s="203">
        <v>50</v>
      </c>
      <c r="K108" s="214"/>
    </row>
    <row r="109" spans="2:11" ht="15" customHeight="1">
      <c r="B109" s="223"/>
      <c r="C109" s="203" t="s">
        <v>291</v>
      </c>
      <c r="D109" s="203"/>
      <c r="E109" s="203"/>
      <c r="F109" s="222" t="s">
        <v>270</v>
      </c>
      <c r="G109" s="203"/>
      <c r="H109" s="203" t="s">
        <v>303</v>
      </c>
      <c r="I109" s="203" t="s">
        <v>266</v>
      </c>
      <c r="J109" s="203">
        <v>50</v>
      </c>
      <c r="K109" s="214"/>
    </row>
    <row r="110" spans="2:11" ht="15" customHeight="1">
      <c r="B110" s="223"/>
      <c r="C110" s="203" t="s">
        <v>289</v>
      </c>
      <c r="D110" s="203"/>
      <c r="E110" s="203"/>
      <c r="F110" s="222" t="s">
        <v>270</v>
      </c>
      <c r="G110" s="203"/>
      <c r="H110" s="203" t="s">
        <v>303</v>
      </c>
      <c r="I110" s="203" t="s">
        <v>266</v>
      </c>
      <c r="J110" s="203">
        <v>50</v>
      </c>
      <c r="K110" s="214"/>
    </row>
    <row r="111" spans="2:11" ht="15" customHeight="1">
      <c r="B111" s="223"/>
      <c r="C111" s="203" t="s">
        <v>53</v>
      </c>
      <c r="D111" s="203"/>
      <c r="E111" s="203"/>
      <c r="F111" s="222" t="s">
        <v>264</v>
      </c>
      <c r="G111" s="203"/>
      <c r="H111" s="203" t="s">
        <v>304</v>
      </c>
      <c r="I111" s="203" t="s">
        <v>266</v>
      </c>
      <c r="J111" s="203">
        <v>20</v>
      </c>
      <c r="K111" s="214"/>
    </row>
    <row r="112" spans="2:11" ht="15" customHeight="1">
      <c r="B112" s="223"/>
      <c r="C112" s="203" t="s">
        <v>305</v>
      </c>
      <c r="D112" s="203"/>
      <c r="E112" s="203"/>
      <c r="F112" s="222" t="s">
        <v>264</v>
      </c>
      <c r="G112" s="203"/>
      <c r="H112" s="203" t="s">
        <v>306</v>
      </c>
      <c r="I112" s="203" t="s">
        <v>266</v>
      </c>
      <c r="J112" s="203">
        <v>120</v>
      </c>
      <c r="K112" s="214"/>
    </row>
    <row r="113" spans="2:11" ht="15" customHeight="1">
      <c r="B113" s="223"/>
      <c r="C113" s="203" t="s">
        <v>38</v>
      </c>
      <c r="D113" s="203"/>
      <c r="E113" s="203"/>
      <c r="F113" s="222" t="s">
        <v>264</v>
      </c>
      <c r="G113" s="203"/>
      <c r="H113" s="203" t="s">
        <v>307</v>
      </c>
      <c r="I113" s="203" t="s">
        <v>298</v>
      </c>
      <c r="J113" s="203"/>
      <c r="K113" s="214"/>
    </row>
    <row r="114" spans="2:11" ht="15" customHeight="1">
      <c r="B114" s="223"/>
      <c r="C114" s="203" t="s">
        <v>48</v>
      </c>
      <c r="D114" s="203"/>
      <c r="E114" s="203"/>
      <c r="F114" s="222" t="s">
        <v>264</v>
      </c>
      <c r="G114" s="203"/>
      <c r="H114" s="203" t="s">
        <v>308</v>
      </c>
      <c r="I114" s="203" t="s">
        <v>298</v>
      </c>
      <c r="J114" s="203"/>
      <c r="K114" s="214"/>
    </row>
    <row r="115" spans="2:11" ht="15" customHeight="1">
      <c r="B115" s="223"/>
      <c r="C115" s="203" t="s">
        <v>57</v>
      </c>
      <c r="D115" s="203"/>
      <c r="E115" s="203"/>
      <c r="F115" s="222" t="s">
        <v>264</v>
      </c>
      <c r="G115" s="203"/>
      <c r="H115" s="203" t="s">
        <v>309</v>
      </c>
      <c r="I115" s="203" t="s">
        <v>310</v>
      </c>
      <c r="J115" s="203"/>
      <c r="K115" s="214"/>
    </row>
    <row r="116" spans="2:11" ht="15" customHeight="1">
      <c r="B116" s="226"/>
      <c r="C116" s="232"/>
      <c r="D116" s="232"/>
      <c r="E116" s="232"/>
      <c r="F116" s="232"/>
      <c r="G116" s="232"/>
      <c r="H116" s="232"/>
      <c r="I116" s="232"/>
      <c r="J116" s="232"/>
      <c r="K116" s="228"/>
    </row>
    <row r="117" spans="2:11" ht="18.75" customHeight="1">
      <c r="B117" s="233"/>
      <c r="C117" s="199"/>
      <c r="D117" s="199"/>
      <c r="E117" s="199"/>
      <c r="F117" s="234"/>
      <c r="G117" s="199"/>
      <c r="H117" s="199"/>
      <c r="I117" s="199"/>
      <c r="J117" s="199"/>
      <c r="K117" s="233"/>
    </row>
    <row r="118" spans="2:11" ht="18.75" customHeight="1"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</row>
    <row r="119" spans="2:11" ht="7.5" customHeight="1">
      <c r="B119" s="235"/>
      <c r="C119" s="236"/>
      <c r="D119" s="236"/>
      <c r="E119" s="236"/>
      <c r="F119" s="236"/>
      <c r="G119" s="236"/>
      <c r="H119" s="236"/>
      <c r="I119" s="236"/>
      <c r="J119" s="236"/>
      <c r="K119" s="237"/>
    </row>
    <row r="120" spans="2:11" ht="45.1" customHeight="1">
      <c r="B120" s="238"/>
      <c r="C120" s="316" t="s">
        <v>311</v>
      </c>
      <c r="D120" s="316"/>
      <c r="E120" s="316"/>
      <c r="F120" s="316"/>
      <c r="G120" s="316"/>
      <c r="H120" s="316"/>
      <c r="I120" s="316"/>
      <c r="J120" s="316"/>
      <c r="K120" s="239"/>
    </row>
    <row r="121" spans="2:11" ht="17.3" customHeight="1">
      <c r="B121" s="240"/>
      <c r="C121" s="215" t="s">
        <v>258</v>
      </c>
      <c r="D121" s="215"/>
      <c r="E121" s="215"/>
      <c r="F121" s="215" t="s">
        <v>259</v>
      </c>
      <c r="G121" s="216"/>
      <c r="H121" s="215" t="s">
        <v>103</v>
      </c>
      <c r="I121" s="215" t="s">
        <v>57</v>
      </c>
      <c r="J121" s="215" t="s">
        <v>260</v>
      </c>
      <c r="K121" s="241"/>
    </row>
    <row r="122" spans="2:11" ht="17.3" customHeight="1">
      <c r="B122" s="240"/>
      <c r="C122" s="217" t="s">
        <v>261</v>
      </c>
      <c r="D122" s="217"/>
      <c r="E122" s="217"/>
      <c r="F122" s="218" t="s">
        <v>262</v>
      </c>
      <c r="G122" s="219"/>
      <c r="H122" s="217"/>
      <c r="I122" s="217"/>
      <c r="J122" s="217" t="s">
        <v>263</v>
      </c>
      <c r="K122" s="241"/>
    </row>
    <row r="123" spans="2:11" ht="5.2" customHeight="1">
      <c r="B123" s="242"/>
      <c r="C123" s="220"/>
      <c r="D123" s="220"/>
      <c r="E123" s="220"/>
      <c r="F123" s="220"/>
      <c r="G123" s="203"/>
      <c r="H123" s="220"/>
      <c r="I123" s="220"/>
      <c r="J123" s="220"/>
      <c r="K123" s="243"/>
    </row>
    <row r="124" spans="2:11" ht="15" customHeight="1">
      <c r="B124" s="242"/>
      <c r="C124" s="203" t="s">
        <v>267</v>
      </c>
      <c r="D124" s="220"/>
      <c r="E124" s="220"/>
      <c r="F124" s="222" t="s">
        <v>264</v>
      </c>
      <c r="G124" s="203"/>
      <c r="H124" s="203" t="s">
        <v>303</v>
      </c>
      <c r="I124" s="203" t="s">
        <v>266</v>
      </c>
      <c r="J124" s="203">
        <v>120</v>
      </c>
      <c r="K124" s="244"/>
    </row>
    <row r="125" spans="2:11" ht="15" customHeight="1">
      <c r="B125" s="242"/>
      <c r="C125" s="203" t="s">
        <v>312</v>
      </c>
      <c r="D125" s="203"/>
      <c r="E125" s="203"/>
      <c r="F125" s="222" t="s">
        <v>264</v>
      </c>
      <c r="G125" s="203"/>
      <c r="H125" s="203" t="s">
        <v>313</v>
      </c>
      <c r="I125" s="203" t="s">
        <v>266</v>
      </c>
      <c r="J125" s="203" t="s">
        <v>314</v>
      </c>
      <c r="K125" s="244"/>
    </row>
    <row r="126" spans="2:11" ht="15" customHeight="1">
      <c r="B126" s="242"/>
      <c r="C126" s="203" t="s">
        <v>213</v>
      </c>
      <c r="D126" s="203"/>
      <c r="E126" s="203"/>
      <c r="F126" s="222" t="s">
        <v>264</v>
      </c>
      <c r="G126" s="203"/>
      <c r="H126" s="203" t="s">
        <v>315</v>
      </c>
      <c r="I126" s="203" t="s">
        <v>266</v>
      </c>
      <c r="J126" s="203" t="s">
        <v>314</v>
      </c>
      <c r="K126" s="244"/>
    </row>
    <row r="127" spans="2:11" ht="15" customHeight="1">
      <c r="B127" s="242"/>
      <c r="C127" s="203" t="s">
        <v>275</v>
      </c>
      <c r="D127" s="203"/>
      <c r="E127" s="203"/>
      <c r="F127" s="222" t="s">
        <v>270</v>
      </c>
      <c r="G127" s="203"/>
      <c r="H127" s="203" t="s">
        <v>276</v>
      </c>
      <c r="I127" s="203" t="s">
        <v>266</v>
      </c>
      <c r="J127" s="203">
        <v>15</v>
      </c>
      <c r="K127" s="244"/>
    </row>
    <row r="128" spans="2:11" ht="15" customHeight="1">
      <c r="B128" s="242"/>
      <c r="C128" s="224" t="s">
        <v>277</v>
      </c>
      <c r="D128" s="224"/>
      <c r="E128" s="224"/>
      <c r="F128" s="225" t="s">
        <v>270</v>
      </c>
      <c r="G128" s="224"/>
      <c r="H128" s="224" t="s">
        <v>278</v>
      </c>
      <c r="I128" s="224" t="s">
        <v>266</v>
      </c>
      <c r="J128" s="224">
        <v>15</v>
      </c>
      <c r="K128" s="244"/>
    </row>
    <row r="129" spans="2:11" ht="15" customHeight="1">
      <c r="B129" s="242"/>
      <c r="C129" s="224" t="s">
        <v>279</v>
      </c>
      <c r="D129" s="224"/>
      <c r="E129" s="224"/>
      <c r="F129" s="225" t="s">
        <v>270</v>
      </c>
      <c r="G129" s="224"/>
      <c r="H129" s="224" t="s">
        <v>280</v>
      </c>
      <c r="I129" s="224" t="s">
        <v>266</v>
      </c>
      <c r="J129" s="224">
        <v>20</v>
      </c>
      <c r="K129" s="244"/>
    </row>
    <row r="130" spans="2:11" ht="15" customHeight="1">
      <c r="B130" s="242"/>
      <c r="C130" s="224" t="s">
        <v>281</v>
      </c>
      <c r="D130" s="224"/>
      <c r="E130" s="224"/>
      <c r="F130" s="225" t="s">
        <v>270</v>
      </c>
      <c r="G130" s="224"/>
      <c r="H130" s="224" t="s">
        <v>282</v>
      </c>
      <c r="I130" s="224" t="s">
        <v>266</v>
      </c>
      <c r="J130" s="224">
        <v>20</v>
      </c>
      <c r="K130" s="244"/>
    </row>
    <row r="131" spans="2:11" ht="15" customHeight="1">
      <c r="B131" s="242"/>
      <c r="C131" s="203" t="s">
        <v>269</v>
      </c>
      <c r="D131" s="203"/>
      <c r="E131" s="203"/>
      <c r="F131" s="222" t="s">
        <v>270</v>
      </c>
      <c r="G131" s="203"/>
      <c r="H131" s="203" t="s">
        <v>303</v>
      </c>
      <c r="I131" s="203" t="s">
        <v>266</v>
      </c>
      <c r="J131" s="203">
        <v>50</v>
      </c>
      <c r="K131" s="244"/>
    </row>
    <row r="132" spans="2:11" ht="15" customHeight="1">
      <c r="B132" s="242"/>
      <c r="C132" s="203" t="s">
        <v>283</v>
      </c>
      <c r="D132" s="203"/>
      <c r="E132" s="203"/>
      <c r="F132" s="222" t="s">
        <v>270</v>
      </c>
      <c r="G132" s="203"/>
      <c r="H132" s="203" t="s">
        <v>303</v>
      </c>
      <c r="I132" s="203" t="s">
        <v>266</v>
      </c>
      <c r="J132" s="203">
        <v>50</v>
      </c>
      <c r="K132" s="244"/>
    </row>
    <row r="133" spans="2:11" ht="15" customHeight="1">
      <c r="B133" s="242"/>
      <c r="C133" s="203" t="s">
        <v>289</v>
      </c>
      <c r="D133" s="203"/>
      <c r="E133" s="203"/>
      <c r="F133" s="222" t="s">
        <v>270</v>
      </c>
      <c r="G133" s="203"/>
      <c r="H133" s="203" t="s">
        <v>303</v>
      </c>
      <c r="I133" s="203" t="s">
        <v>266</v>
      </c>
      <c r="J133" s="203">
        <v>50</v>
      </c>
      <c r="K133" s="244"/>
    </row>
    <row r="134" spans="2:11" ht="15" customHeight="1">
      <c r="B134" s="242"/>
      <c r="C134" s="203" t="s">
        <v>291</v>
      </c>
      <c r="D134" s="203"/>
      <c r="E134" s="203"/>
      <c r="F134" s="222" t="s">
        <v>270</v>
      </c>
      <c r="G134" s="203"/>
      <c r="H134" s="203" t="s">
        <v>303</v>
      </c>
      <c r="I134" s="203" t="s">
        <v>266</v>
      </c>
      <c r="J134" s="203">
        <v>50</v>
      </c>
      <c r="K134" s="244"/>
    </row>
    <row r="135" spans="2:11" ht="15" customHeight="1">
      <c r="B135" s="242"/>
      <c r="C135" s="203" t="s">
        <v>108</v>
      </c>
      <c r="D135" s="203"/>
      <c r="E135" s="203"/>
      <c r="F135" s="222" t="s">
        <v>270</v>
      </c>
      <c r="G135" s="203"/>
      <c r="H135" s="203" t="s">
        <v>316</v>
      </c>
      <c r="I135" s="203" t="s">
        <v>266</v>
      </c>
      <c r="J135" s="203">
        <v>255</v>
      </c>
      <c r="K135" s="244"/>
    </row>
    <row r="136" spans="2:11" ht="15" customHeight="1">
      <c r="B136" s="242"/>
      <c r="C136" s="203" t="s">
        <v>293</v>
      </c>
      <c r="D136" s="203"/>
      <c r="E136" s="203"/>
      <c r="F136" s="222" t="s">
        <v>264</v>
      </c>
      <c r="G136" s="203"/>
      <c r="H136" s="203" t="s">
        <v>317</v>
      </c>
      <c r="I136" s="203" t="s">
        <v>295</v>
      </c>
      <c r="J136" s="203"/>
      <c r="K136" s="244"/>
    </row>
    <row r="137" spans="2:11" ht="15" customHeight="1">
      <c r="B137" s="242"/>
      <c r="C137" s="203" t="s">
        <v>296</v>
      </c>
      <c r="D137" s="203"/>
      <c r="E137" s="203"/>
      <c r="F137" s="222" t="s">
        <v>264</v>
      </c>
      <c r="G137" s="203"/>
      <c r="H137" s="203" t="s">
        <v>318</v>
      </c>
      <c r="I137" s="203" t="s">
        <v>298</v>
      </c>
      <c r="J137" s="203"/>
      <c r="K137" s="244"/>
    </row>
    <row r="138" spans="2:11" ht="15" customHeight="1">
      <c r="B138" s="242"/>
      <c r="C138" s="203" t="s">
        <v>299</v>
      </c>
      <c r="D138" s="203"/>
      <c r="E138" s="203"/>
      <c r="F138" s="222" t="s">
        <v>264</v>
      </c>
      <c r="G138" s="203"/>
      <c r="H138" s="203" t="s">
        <v>299</v>
      </c>
      <c r="I138" s="203" t="s">
        <v>298</v>
      </c>
      <c r="J138" s="203"/>
      <c r="K138" s="244"/>
    </row>
    <row r="139" spans="2:11" ht="15" customHeight="1">
      <c r="B139" s="242"/>
      <c r="C139" s="203" t="s">
        <v>38</v>
      </c>
      <c r="D139" s="203"/>
      <c r="E139" s="203"/>
      <c r="F139" s="222" t="s">
        <v>264</v>
      </c>
      <c r="G139" s="203"/>
      <c r="H139" s="203" t="s">
        <v>319</v>
      </c>
      <c r="I139" s="203" t="s">
        <v>298</v>
      </c>
      <c r="J139" s="203"/>
      <c r="K139" s="244"/>
    </row>
    <row r="140" spans="2:11" ht="15" customHeight="1">
      <c r="B140" s="242"/>
      <c r="C140" s="203" t="s">
        <v>320</v>
      </c>
      <c r="D140" s="203"/>
      <c r="E140" s="203"/>
      <c r="F140" s="222" t="s">
        <v>264</v>
      </c>
      <c r="G140" s="203"/>
      <c r="H140" s="203" t="s">
        <v>321</v>
      </c>
      <c r="I140" s="203" t="s">
        <v>298</v>
      </c>
      <c r="J140" s="203"/>
      <c r="K140" s="244"/>
    </row>
    <row r="141" spans="2:11" ht="15" customHeight="1">
      <c r="B141" s="245"/>
      <c r="C141" s="246"/>
      <c r="D141" s="246"/>
      <c r="E141" s="246"/>
      <c r="F141" s="246"/>
      <c r="G141" s="246"/>
      <c r="H141" s="246"/>
      <c r="I141" s="246"/>
      <c r="J141" s="246"/>
      <c r="K141" s="247"/>
    </row>
    <row r="142" spans="2:11" ht="18.75" customHeight="1">
      <c r="B142" s="199"/>
      <c r="C142" s="199"/>
      <c r="D142" s="199"/>
      <c r="E142" s="199"/>
      <c r="F142" s="234"/>
      <c r="G142" s="199"/>
      <c r="H142" s="199"/>
      <c r="I142" s="199"/>
      <c r="J142" s="199"/>
      <c r="K142" s="199"/>
    </row>
    <row r="143" spans="2:11" ht="18.75" customHeight="1">
      <c r="B143" s="209"/>
      <c r="C143" s="209"/>
      <c r="D143" s="209"/>
      <c r="E143" s="209"/>
      <c r="F143" s="209"/>
      <c r="G143" s="209"/>
      <c r="H143" s="209"/>
      <c r="I143" s="209"/>
      <c r="J143" s="209"/>
      <c r="K143" s="209"/>
    </row>
    <row r="144" spans="2:11" ht="7.5" customHeight="1">
      <c r="B144" s="210"/>
      <c r="C144" s="211"/>
      <c r="D144" s="211"/>
      <c r="E144" s="211"/>
      <c r="F144" s="211"/>
      <c r="G144" s="211"/>
      <c r="H144" s="211"/>
      <c r="I144" s="211"/>
      <c r="J144" s="211"/>
      <c r="K144" s="212"/>
    </row>
    <row r="145" spans="2:11" ht="45.1" customHeight="1">
      <c r="B145" s="213"/>
      <c r="C145" s="321" t="s">
        <v>322</v>
      </c>
      <c r="D145" s="321"/>
      <c r="E145" s="321"/>
      <c r="F145" s="321"/>
      <c r="G145" s="321"/>
      <c r="H145" s="321"/>
      <c r="I145" s="321"/>
      <c r="J145" s="321"/>
      <c r="K145" s="214"/>
    </row>
    <row r="146" spans="2:11" ht="17.3" customHeight="1">
      <c r="B146" s="213"/>
      <c r="C146" s="215" t="s">
        <v>258</v>
      </c>
      <c r="D146" s="215"/>
      <c r="E146" s="215"/>
      <c r="F146" s="215" t="s">
        <v>259</v>
      </c>
      <c r="G146" s="216"/>
      <c r="H146" s="215" t="s">
        <v>103</v>
      </c>
      <c r="I146" s="215" t="s">
        <v>57</v>
      </c>
      <c r="J146" s="215" t="s">
        <v>260</v>
      </c>
      <c r="K146" s="214"/>
    </row>
    <row r="147" spans="2:11" ht="17.3" customHeight="1">
      <c r="B147" s="213"/>
      <c r="C147" s="217" t="s">
        <v>261</v>
      </c>
      <c r="D147" s="217"/>
      <c r="E147" s="217"/>
      <c r="F147" s="218" t="s">
        <v>262</v>
      </c>
      <c r="G147" s="219"/>
      <c r="H147" s="217"/>
      <c r="I147" s="217"/>
      <c r="J147" s="217" t="s">
        <v>263</v>
      </c>
      <c r="K147" s="214"/>
    </row>
    <row r="148" spans="2:11" ht="5.2" customHeight="1">
      <c r="B148" s="223"/>
      <c r="C148" s="220"/>
      <c r="D148" s="220"/>
      <c r="E148" s="220"/>
      <c r="F148" s="220"/>
      <c r="G148" s="221"/>
      <c r="H148" s="220"/>
      <c r="I148" s="220"/>
      <c r="J148" s="220"/>
      <c r="K148" s="244"/>
    </row>
    <row r="149" spans="2:11" ht="15" customHeight="1">
      <c r="B149" s="223"/>
      <c r="C149" s="248" t="s">
        <v>267</v>
      </c>
      <c r="D149" s="203"/>
      <c r="E149" s="203"/>
      <c r="F149" s="249" t="s">
        <v>264</v>
      </c>
      <c r="G149" s="203"/>
      <c r="H149" s="248" t="s">
        <v>303</v>
      </c>
      <c r="I149" s="248" t="s">
        <v>266</v>
      </c>
      <c r="J149" s="248">
        <v>120</v>
      </c>
      <c r="K149" s="244"/>
    </row>
    <row r="150" spans="2:11" ht="15" customHeight="1">
      <c r="B150" s="223"/>
      <c r="C150" s="248" t="s">
        <v>312</v>
      </c>
      <c r="D150" s="203"/>
      <c r="E150" s="203"/>
      <c r="F150" s="249" t="s">
        <v>264</v>
      </c>
      <c r="G150" s="203"/>
      <c r="H150" s="248" t="s">
        <v>323</v>
      </c>
      <c r="I150" s="248" t="s">
        <v>266</v>
      </c>
      <c r="J150" s="248" t="s">
        <v>314</v>
      </c>
      <c r="K150" s="244"/>
    </row>
    <row r="151" spans="2:11" ht="15" customHeight="1">
      <c r="B151" s="223"/>
      <c r="C151" s="248" t="s">
        <v>213</v>
      </c>
      <c r="D151" s="203"/>
      <c r="E151" s="203"/>
      <c r="F151" s="249" t="s">
        <v>264</v>
      </c>
      <c r="G151" s="203"/>
      <c r="H151" s="248" t="s">
        <v>324</v>
      </c>
      <c r="I151" s="248" t="s">
        <v>266</v>
      </c>
      <c r="J151" s="248" t="s">
        <v>314</v>
      </c>
      <c r="K151" s="244"/>
    </row>
    <row r="152" spans="2:11" ht="15" customHeight="1">
      <c r="B152" s="223"/>
      <c r="C152" s="248" t="s">
        <v>269</v>
      </c>
      <c r="D152" s="203"/>
      <c r="E152" s="203"/>
      <c r="F152" s="249" t="s">
        <v>270</v>
      </c>
      <c r="G152" s="203"/>
      <c r="H152" s="248" t="s">
        <v>303</v>
      </c>
      <c r="I152" s="248" t="s">
        <v>266</v>
      </c>
      <c r="J152" s="248">
        <v>50</v>
      </c>
      <c r="K152" s="244"/>
    </row>
    <row r="153" spans="2:11" ht="15" customHeight="1">
      <c r="B153" s="223"/>
      <c r="C153" s="248" t="s">
        <v>272</v>
      </c>
      <c r="D153" s="203"/>
      <c r="E153" s="203"/>
      <c r="F153" s="249" t="s">
        <v>264</v>
      </c>
      <c r="G153" s="203"/>
      <c r="H153" s="248" t="s">
        <v>303</v>
      </c>
      <c r="I153" s="248" t="s">
        <v>274</v>
      </c>
      <c r="J153" s="248"/>
      <c r="K153" s="244"/>
    </row>
    <row r="154" spans="2:11" ht="15" customHeight="1">
      <c r="B154" s="223"/>
      <c r="C154" s="248" t="s">
        <v>283</v>
      </c>
      <c r="D154" s="203"/>
      <c r="E154" s="203"/>
      <c r="F154" s="249" t="s">
        <v>270</v>
      </c>
      <c r="G154" s="203"/>
      <c r="H154" s="248" t="s">
        <v>303</v>
      </c>
      <c r="I154" s="248" t="s">
        <v>266</v>
      </c>
      <c r="J154" s="248">
        <v>50</v>
      </c>
      <c r="K154" s="244"/>
    </row>
    <row r="155" spans="2:11" ht="15" customHeight="1">
      <c r="B155" s="223"/>
      <c r="C155" s="248" t="s">
        <v>291</v>
      </c>
      <c r="D155" s="203"/>
      <c r="E155" s="203"/>
      <c r="F155" s="249" t="s">
        <v>270</v>
      </c>
      <c r="G155" s="203"/>
      <c r="H155" s="248" t="s">
        <v>303</v>
      </c>
      <c r="I155" s="248" t="s">
        <v>266</v>
      </c>
      <c r="J155" s="248">
        <v>50</v>
      </c>
      <c r="K155" s="244"/>
    </row>
    <row r="156" spans="2:11" ht="15" customHeight="1">
      <c r="B156" s="223"/>
      <c r="C156" s="248" t="s">
        <v>289</v>
      </c>
      <c r="D156" s="203"/>
      <c r="E156" s="203"/>
      <c r="F156" s="249" t="s">
        <v>270</v>
      </c>
      <c r="G156" s="203"/>
      <c r="H156" s="248" t="s">
        <v>303</v>
      </c>
      <c r="I156" s="248" t="s">
        <v>266</v>
      </c>
      <c r="J156" s="248">
        <v>50</v>
      </c>
      <c r="K156" s="244"/>
    </row>
    <row r="157" spans="2:11" ht="15" customHeight="1">
      <c r="B157" s="223"/>
      <c r="C157" s="248" t="s">
        <v>95</v>
      </c>
      <c r="D157" s="203"/>
      <c r="E157" s="203"/>
      <c r="F157" s="249" t="s">
        <v>264</v>
      </c>
      <c r="G157" s="203"/>
      <c r="H157" s="248" t="s">
        <v>325</v>
      </c>
      <c r="I157" s="248" t="s">
        <v>266</v>
      </c>
      <c r="J157" s="248" t="s">
        <v>326</v>
      </c>
      <c r="K157" s="244"/>
    </row>
    <row r="158" spans="2:11" ht="15" customHeight="1">
      <c r="B158" s="223"/>
      <c r="C158" s="248" t="s">
        <v>327</v>
      </c>
      <c r="D158" s="203"/>
      <c r="E158" s="203"/>
      <c r="F158" s="249" t="s">
        <v>264</v>
      </c>
      <c r="G158" s="203"/>
      <c r="H158" s="248" t="s">
        <v>328</v>
      </c>
      <c r="I158" s="248" t="s">
        <v>298</v>
      </c>
      <c r="J158" s="248"/>
      <c r="K158" s="244"/>
    </row>
    <row r="159" spans="2:11" ht="15" customHeight="1">
      <c r="B159" s="250"/>
      <c r="C159" s="232"/>
      <c r="D159" s="232"/>
      <c r="E159" s="232"/>
      <c r="F159" s="232"/>
      <c r="G159" s="232"/>
      <c r="H159" s="232"/>
      <c r="I159" s="232"/>
      <c r="J159" s="232"/>
      <c r="K159" s="251"/>
    </row>
    <row r="160" spans="2:11" ht="18.75" customHeight="1">
      <c r="B160" s="199"/>
      <c r="C160" s="203"/>
      <c r="D160" s="203"/>
      <c r="E160" s="203"/>
      <c r="F160" s="222"/>
      <c r="G160" s="203"/>
      <c r="H160" s="203"/>
      <c r="I160" s="203"/>
      <c r="J160" s="203"/>
      <c r="K160" s="199"/>
    </row>
    <row r="161" spans="2:11" ht="18.75" customHeight="1">
      <c r="B161" s="209"/>
      <c r="C161" s="209"/>
      <c r="D161" s="209"/>
      <c r="E161" s="209"/>
      <c r="F161" s="209"/>
      <c r="G161" s="209"/>
      <c r="H161" s="209"/>
      <c r="I161" s="209"/>
      <c r="J161" s="209"/>
      <c r="K161" s="209"/>
    </row>
    <row r="162" spans="2:11" ht="7.5" customHeight="1">
      <c r="B162" s="191"/>
      <c r="C162" s="192"/>
      <c r="D162" s="192"/>
      <c r="E162" s="192"/>
      <c r="F162" s="192"/>
      <c r="G162" s="192"/>
      <c r="H162" s="192"/>
      <c r="I162" s="192"/>
      <c r="J162" s="192"/>
      <c r="K162" s="193"/>
    </row>
    <row r="163" spans="2:11" ht="45.1" customHeight="1">
      <c r="B163" s="194"/>
      <c r="C163" s="316" t="s">
        <v>329</v>
      </c>
      <c r="D163" s="316"/>
      <c r="E163" s="316"/>
      <c r="F163" s="316"/>
      <c r="G163" s="316"/>
      <c r="H163" s="316"/>
      <c r="I163" s="316"/>
      <c r="J163" s="316"/>
      <c r="K163" s="195"/>
    </row>
    <row r="164" spans="2:11" ht="17.3" customHeight="1">
      <c r="B164" s="194"/>
      <c r="C164" s="215" t="s">
        <v>258</v>
      </c>
      <c r="D164" s="215"/>
      <c r="E164" s="215"/>
      <c r="F164" s="215" t="s">
        <v>259</v>
      </c>
      <c r="G164" s="252"/>
      <c r="H164" s="253" t="s">
        <v>103</v>
      </c>
      <c r="I164" s="253" t="s">
        <v>57</v>
      </c>
      <c r="J164" s="215" t="s">
        <v>260</v>
      </c>
      <c r="K164" s="195"/>
    </row>
    <row r="165" spans="2:11" ht="17.3" customHeight="1">
      <c r="B165" s="196"/>
      <c r="C165" s="217" t="s">
        <v>261</v>
      </c>
      <c r="D165" s="217"/>
      <c r="E165" s="217"/>
      <c r="F165" s="218" t="s">
        <v>262</v>
      </c>
      <c r="G165" s="254"/>
      <c r="H165" s="255"/>
      <c r="I165" s="255"/>
      <c r="J165" s="217" t="s">
        <v>263</v>
      </c>
      <c r="K165" s="197"/>
    </row>
    <row r="166" spans="2:11" ht="5.2" customHeight="1">
      <c r="B166" s="223"/>
      <c r="C166" s="220"/>
      <c r="D166" s="220"/>
      <c r="E166" s="220"/>
      <c r="F166" s="220"/>
      <c r="G166" s="221"/>
      <c r="H166" s="220"/>
      <c r="I166" s="220"/>
      <c r="J166" s="220"/>
      <c r="K166" s="244"/>
    </row>
    <row r="167" spans="2:11" ht="15" customHeight="1">
      <c r="B167" s="223"/>
      <c r="C167" s="203" t="s">
        <v>267</v>
      </c>
      <c r="D167" s="203"/>
      <c r="E167" s="203"/>
      <c r="F167" s="222" t="s">
        <v>264</v>
      </c>
      <c r="G167" s="203"/>
      <c r="H167" s="203" t="s">
        <v>303</v>
      </c>
      <c r="I167" s="203" t="s">
        <v>266</v>
      </c>
      <c r="J167" s="203">
        <v>120</v>
      </c>
      <c r="K167" s="244"/>
    </row>
    <row r="168" spans="2:11" ht="15" customHeight="1">
      <c r="B168" s="223"/>
      <c r="C168" s="203" t="s">
        <v>312</v>
      </c>
      <c r="D168" s="203"/>
      <c r="E168" s="203"/>
      <c r="F168" s="222" t="s">
        <v>264</v>
      </c>
      <c r="G168" s="203"/>
      <c r="H168" s="203" t="s">
        <v>313</v>
      </c>
      <c r="I168" s="203" t="s">
        <v>266</v>
      </c>
      <c r="J168" s="203" t="s">
        <v>314</v>
      </c>
      <c r="K168" s="244"/>
    </row>
    <row r="169" spans="2:11" ht="15" customHeight="1">
      <c r="B169" s="223"/>
      <c r="C169" s="203" t="s">
        <v>213</v>
      </c>
      <c r="D169" s="203"/>
      <c r="E169" s="203"/>
      <c r="F169" s="222" t="s">
        <v>264</v>
      </c>
      <c r="G169" s="203"/>
      <c r="H169" s="203" t="s">
        <v>330</v>
      </c>
      <c r="I169" s="203" t="s">
        <v>266</v>
      </c>
      <c r="J169" s="203" t="s">
        <v>314</v>
      </c>
      <c r="K169" s="244"/>
    </row>
    <row r="170" spans="2:11" ht="15" customHeight="1">
      <c r="B170" s="223"/>
      <c r="C170" s="203" t="s">
        <v>269</v>
      </c>
      <c r="D170" s="203"/>
      <c r="E170" s="203"/>
      <c r="F170" s="222" t="s">
        <v>270</v>
      </c>
      <c r="G170" s="203"/>
      <c r="H170" s="203" t="s">
        <v>330</v>
      </c>
      <c r="I170" s="203" t="s">
        <v>266</v>
      </c>
      <c r="J170" s="203">
        <v>50</v>
      </c>
      <c r="K170" s="244"/>
    </row>
    <row r="171" spans="2:11" ht="15" customHeight="1">
      <c r="B171" s="223"/>
      <c r="C171" s="203" t="s">
        <v>272</v>
      </c>
      <c r="D171" s="203"/>
      <c r="E171" s="203"/>
      <c r="F171" s="222" t="s">
        <v>264</v>
      </c>
      <c r="G171" s="203"/>
      <c r="H171" s="203" t="s">
        <v>330</v>
      </c>
      <c r="I171" s="203" t="s">
        <v>274</v>
      </c>
      <c r="J171" s="203"/>
      <c r="K171" s="244"/>
    </row>
    <row r="172" spans="2:11" ht="15" customHeight="1">
      <c r="B172" s="223"/>
      <c r="C172" s="203" t="s">
        <v>283</v>
      </c>
      <c r="D172" s="203"/>
      <c r="E172" s="203"/>
      <c r="F172" s="222" t="s">
        <v>270</v>
      </c>
      <c r="G172" s="203"/>
      <c r="H172" s="203" t="s">
        <v>330</v>
      </c>
      <c r="I172" s="203" t="s">
        <v>266</v>
      </c>
      <c r="J172" s="203">
        <v>50</v>
      </c>
      <c r="K172" s="244"/>
    </row>
    <row r="173" spans="2:11" ht="15" customHeight="1">
      <c r="B173" s="223"/>
      <c r="C173" s="203" t="s">
        <v>291</v>
      </c>
      <c r="D173" s="203"/>
      <c r="E173" s="203"/>
      <c r="F173" s="222" t="s">
        <v>270</v>
      </c>
      <c r="G173" s="203"/>
      <c r="H173" s="203" t="s">
        <v>330</v>
      </c>
      <c r="I173" s="203" t="s">
        <v>266</v>
      </c>
      <c r="J173" s="203">
        <v>50</v>
      </c>
      <c r="K173" s="244"/>
    </row>
    <row r="174" spans="2:11" ht="15" customHeight="1">
      <c r="B174" s="223"/>
      <c r="C174" s="203" t="s">
        <v>289</v>
      </c>
      <c r="D174" s="203"/>
      <c r="E174" s="203"/>
      <c r="F174" s="222" t="s">
        <v>270</v>
      </c>
      <c r="G174" s="203"/>
      <c r="H174" s="203" t="s">
        <v>330</v>
      </c>
      <c r="I174" s="203" t="s">
        <v>266</v>
      </c>
      <c r="J174" s="203">
        <v>50</v>
      </c>
      <c r="K174" s="244"/>
    </row>
    <row r="175" spans="2:11" ht="15" customHeight="1">
      <c r="B175" s="223"/>
      <c r="C175" s="203" t="s">
        <v>102</v>
      </c>
      <c r="D175" s="203"/>
      <c r="E175" s="203"/>
      <c r="F175" s="222" t="s">
        <v>264</v>
      </c>
      <c r="G175" s="203"/>
      <c r="H175" s="203" t="s">
        <v>331</v>
      </c>
      <c r="I175" s="203" t="s">
        <v>332</v>
      </c>
      <c r="J175" s="203"/>
      <c r="K175" s="244"/>
    </row>
    <row r="176" spans="2:11" ht="15" customHeight="1">
      <c r="B176" s="223"/>
      <c r="C176" s="203" t="s">
        <v>57</v>
      </c>
      <c r="D176" s="203"/>
      <c r="E176" s="203"/>
      <c r="F176" s="222" t="s">
        <v>264</v>
      </c>
      <c r="G176" s="203"/>
      <c r="H176" s="203" t="s">
        <v>333</v>
      </c>
      <c r="I176" s="203" t="s">
        <v>334</v>
      </c>
      <c r="J176" s="203">
        <v>1</v>
      </c>
      <c r="K176" s="244"/>
    </row>
    <row r="177" spans="2:11" ht="15" customHeight="1">
      <c r="B177" s="223"/>
      <c r="C177" s="203" t="s">
        <v>53</v>
      </c>
      <c r="D177" s="203"/>
      <c r="E177" s="203"/>
      <c r="F177" s="222" t="s">
        <v>264</v>
      </c>
      <c r="G177" s="203"/>
      <c r="H177" s="203" t="s">
        <v>335</v>
      </c>
      <c r="I177" s="203" t="s">
        <v>266</v>
      </c>
      <c r="J177" s="203">
        <v>20</v>
      </c>
      <c r="K177" s="244"/>
    </row>
    <row r="178" spans="2:11" ht="15" customHeight="1">
      <c r="B178" s="223"/>
      <c r="C178" s="203" t="s">
        <v>103</v>
      </c>
      <c r="D178" s="203"/>
      <c r="E178" s="203"/>
      <c r="F178" s="222" t="s">
        <v>264</v>
      </c>
      <c r="G178" s="203"/>
      <c r="H178" s="203" t="s">
        <v>336</v>
      </c>
      <c r="I178" s="203" t="s">
        <v>266</v>
      </c>
      <c r="J178" s="203">
        <v>255</v>
      </c>
      <c r="K178" s="244"/>
    </row>
    <row r="179" spans="2:11" ht="15" customHeight="1">
      <c r="B179" s="223"/>
      <c r="C179" s="203" t="s">
        <v>104</v>
      </c>
      <c r="D179" s="203"/>
      <c r="E179" s="203"/>
      <c r="F179" s="222" t="s">
        <v>264</v>
      </c>
      <c r="G179" s="203"/>
      <c r="H179" s="203" t="s">
        <v>229</v>
      </c>
      <c r="I179" s="203" t="s">
        <v>266</v>
      </c>
      <c r="J179" s="203">
        <v>10</v>
      </c>
      <c r="K179" s="244"/>
    </row>
    <row r="180" spans="2:11" ht="15" customHeight="1">
      <c r="B180" s="223"/>
      <c r="C180" s="203" t="s">
        <v>105</v>
      </c>
      <c r="D180" s="203"/>
      <c r="E180" s="203"/>
      <c r="F180" s="222" t="s">
        <v>264</v>
      </c>
      <c r="G180" s="203"/>
      <c r="H180" s="203" t="s">
        <v>337</v>
      </c>
      <c r="I180" s="203" t="s">
        <v>298</v>
      </c>
      <c r="J180" s="203"/>
      <c r="K180" s="244"/>
    </row>
    <row r="181" spans="2:11" ht="15" customHeight="1">
      <c r="B181" s="223"/>
      <c r="C181" s="203" t="s">
        <v>338</v>
      </c>
      <c r="D181" s="203"/>
      <c r="E181" s="203"/>
      <c r="F181" s="222" t="s">
        <v>264</v>
      </c>
      <c r="G181" s="203"/>
      <c r="H181" s="203" t="s">
        <v>339</v>
      </c>
      <c r="I181" s="203" t="s">
        <v>298</v>
      </c>
      <c r="J181" s="203"/>
      <c r="K181" s="244"/>
    </row>
    <row r="182" spans="2:11" ht="15" customHeight="1">
      <c r="B182" s="223"/>
      <c r="C182" s="203" t="s">
        <v>327</v>
      </c>
      <c r="D182" s="203"/>
      <c r="E182" s="203"/>
      <c r="F182" s="222" t="s">
        <v>264</v>
      </c>
      <c r="G182" s="203"/>
      <c r="H182" s="203" t="s">
        <v>340</v>
      </c>
      <c r="I182" s="203" t="s">
        <v>298</v>
      </c>
      <c r="J182" s="203"/>
      <c r="K182" s="244"/>
    </row>
    <row r="183" spans="2:11" ht="15" customHeight="1">
      <c r="B183" s="223"/>
      <c r="C183" s="203" t="s">
        <v>107</v>
      </c>
      <c r="D183" s="203"/>
      <c r="E183" s="203"/>
      <c r="F183" s="222" t="s">
        <v>270</v>
      </c>
      <c r="G183" s="203"/>
      <c r="H183" s="203" t="s">
        <v>341</v>
      </c>
      <c r="I183" s="203" t="s">
        <v>266</v>
      </c>
      <c r="J183" s="203">
        <v>50</v>
      </c>
      <c r="K183" s="244"/>
    </row>
    <row r="184" spans="2:11" ht="15" customHeight="1">
      <c r="B184" s="223"/>
      <c r="C184" s="203" t="s">
        <v>342</v>
      </c>
      <c r="D184" s="203"/>
      <c r="E184" s="203"/>
      <c r="F184" s="222" t="s">
        <v>270</v>
      </c>
      <c r="G184" s="203"/>
      <c r="H184" s="203" t="s">
        <v>343</v>
      </c>
      <c r="I184" s="203" t="s">
        <v>344</v>
      </c>
      <c r="J184" s="203"/>
      <c r="K184" s="244"/>
    </row>
    <row r="185" spans="2:11" ht="15" customHeight="1">
      <c r="B185" s="223"/>
      <c r="C185" s="203" t="s">
        <v>345</v>
      </c>
      <c r="D185" s="203"/>
      <c r="E185" s="203"/>
      <c r="F185" s="222" t="s">
        <v>270</v>
      </c>
      <c r="G185" s="203"/>
      <c r="H185" s="203" t="s">
        <v>346</v>
      </c>
      <c r="I185" s="203" t="s">
        <v>344</v>
      </c>
      <c r="J185" s="203"/>
      <c r="K185" s="244"/>
    </row>
    <row r="186" spans="2:11" ht="15" customHeight="1">
      <c r="B186" s="223"/>
      <c r="C186" s="203" t="s">
        <v>347</v>
      </c>
      <c r="D186" s="203"/>
      <c r="E186" s="203"/>
      <c r="F186" s="222" t="s">
        <v>270</v>
      </c>
      <c r="G186" s="203"/>
      <c r="H186" s="203" t="s">
        <v>348</v>
      </c>
      <c r="I186" s="203" t="s">
        <v>344</v>
      </c>
      <c r="J186" s="203"/>
      <c r="K186" s="244"/>
    </row>
    <row r="187" spans="2:11" ht="15" customHeight="1">
      <c r="B187" s="223"/>
      <c r="C187" s="256" t="s">
        <v>349</v>
      </c>
      <c r="D187" s="203"/>
      <c r="E187" s="203"/>
      <c r="F187" s="222" t="s">
        <v>270</v>
      </c>
      <c r="G187" s="203"/>
      <c r="H187" s="203" t="s">
        <v>350</v>
      </c>
      <c r="I187" s="203" t="s">
        <v>351</v>
      </c>
      <c r="J187" s="257" t="s">
        <v>352</v>
      </c>
      <c r="K187" s="244"/>
    </row>
    <row r="188" spans="2:11" ht="15" customHeight="1">
      <c r="B188" s="223"/>
      <c r="C188" s="208" t="s">
        <v>42</v>
      </c>
      <c r="D188" s="203"/>
      <c r="E188" s="203"/>
      <c r="F188" s="222" t="s">
        <v>264</v>
      </c>
      <c r="G188" s="203"/>
      <c r="H188" s="199" t="s">
        <v>353</v>
      </c>
      <c r="I188" s="203" t="s">
        <v>354</v>
      </c>
      <c r="J188" s="203"/>
      <c r="K188" s="244"/>
    </row>
    <row r="189" spans="2:11" ht="15" customHeight="1">
      <c r="B189" s="223"/>
      <c r="C189" s="208" t="s">
        <v>355</v>
      </c>
      <c r="D189" s="203"/>
      <c r="E189" s="203"/>
      <c r="F189" s="222" t="s">
        <v>264</v>
      </c>
      <c r="G189" s="203"/>
      <c r="H189" s="203" t="s">
        <v>356</v>
      </c>
      <c r="I189" s="203" t="s">
        <v>298</v>
      </c>
      <c r="J189" s="203"/>
      <c r="K189" s="244"/>
    </row>
    <row r="190" spans="2:11" ht="15" customHeight="1">
      <c r="B190" s="223"/>
      <c r="C190" s="208" t="s">
        <v>357</v>
      </c>
      <c r="D190" s="203"/>
      <c r="E190" s="203"/>
      <c r="F190" s="222" t="s">
        <v>264</v>
      </c>
      <c r="G190" s="203"/>
      <c r="H190" s="203" t="s">
        <v>358</v>
      </c>
      <c r="I190" s="203" t="s">
        <v>298</v>
      </c>
      <c r="J190" s="203"/>
      <c r="K190" s="244"/>
    </row>
    <row r="191" spans="2:11" ht="15" customHeight="1">
      <c r="B191" s="223"/>
      <c r="C191" s="208" t="s">
        <v>359</v>
      </c>
      <c r="D191" s="203"/>
      <c r="E191" s="203"/>
      <c r="F191" s="222" t="s">
        <v>270</v>
      </c>
      <c r="G191" s="203"/>
      <c r="H191" s="203" t="s">
        <v>360</v>
      </c>
      <c r="I191" s="203" t="s">
        <v>298</v>
      </c>
      <c r="J191" s="203"/>
      <c r="K191" s="244"/>
    </row>
    <row r="192" spans="2:11" ht="15" customHeight="1">
      <c r="B192" s="250"/>
      <c r="C192" s="258"/>
      <c r="D192" s="232"/>
      <c r="E192" s="232"/>
      <c r="F192" s="232"/>
      <c r="G192" s="232"/>
      <c r="H192" s="232"/>
      <c r="I192" s="232"/>
      <c r="J192" s="232"/>
      <c r="K192" s="251"/>
    </row>
    <row r="193" spans="2:11" ht="18.75" customHeight="1">
      <c r="B193" s="199"/>
      <c r="C193" s="203"/>
      <c r="D193" s="203"/>
      <c r="E193" s="203"/>
      <c r="F193" s="222"/>
      <c r="G193" s="203"/>
      <c r="H193" s="203"/>
      <c r="I193" s="203"/>
      <c r="J193" s="203"/>
      <c r="K193" s="199"/>
    </row>
    <row r="194" spans="2:11" ht="18.75" customHeight="1">
      <c r="B194" s="199"/>
      <c r="C194" s="203"/>
      <c r="D194" s="203"/>
      <c r="E194" s="203"/>
      <c r="F194" s="222"/>
      <c r="G194" s="203"/>
      <c r="H194" s="203"/>
      <c r="I194" s="203"/>
      <c r="J194" s="203"/>
      <c r="K194" s="199"/>
    </row>
    <row r="195" spans="2:11" ht="18.75" customHeight="1">
      <c r="B195" s="209"/>
      <c r="C195" s="209"/>
      <c r="D195" s="209"/>
      <c r="E195" s="209"/>
      <c r="F195" s="209"/>
      <c r="G195" s="209"/>
      <c r="H195" s="209"/>
      <c r="I195" s="209"/>
      <c r="J195" s="209"/>
      <c r="K195" s="209"/>
    </row>
    <row r="196" spans="2:11">
      <c r="B196" s="191"/>
      <c r="C196" s="192"/>
      <c r="D196" s="192"/>
      <c r="E196" s="192"/>
      <c r="F196" s="192"/>
      <c r="G196" s="192"/>
      <c r="H196" s="192"/>
      <c r="I196" s="192"/>
      <c r="J196" s="192"/>
      <c r="K196" s="193"/>
    </row>
    <row r="197" spans="2:11" ht="21.9">
      <c r="B197" s="194"/>
      <c r="C197" s="316" t="s">
        <v>361</v>
      </c>
      <c r="D197" s="316"/>
      <c r="E197" s="316"/>
      <c r="F197" s="316"/>
      <c r="G197" s="316"/>
      <c r="H197" s="316"/>
      <c r="I197" s="316"/>
      <c r="J197" s="316"/>
      <c r="K197" s="195"/>
    </row>
    <row r="198" spans="2:11" ht="25.5" customHeight="1">
      <c r="B198" s="194"/>
      <c r="C198" s="259" t="s">
        <v>362</v>
      </c>
      <c r="D198" s="259"/>
      <c r="E198" s="259"/>
      <c r="F198" s="259" t="s">
        <v>363</v>
      </c>
      <c r="G198" s="260"/>
      <c r="H198" s="322" t="s">
        <v>364</v>
      </c>
      <c r="I198" s="322"/>
      <c r="J198" s="322"/>
      <c r="K198" s="195"/>
    </row>
    <row r="199" spans="2:11" ht="5.2" customHeight="1">
      <c r="B199" s="223"/>
      <c r="C199" s="220"/>
      <c r="D199" s="220"/>
      <c r="E199" s="220"/>
      <c r="F199" s="220"/>
      <c r="G199" s="203"/>
      <c r="H199" s="220"/>
      <c r="I199" s="220"/>
      <c r="J199" s="220"/>
      <c r="K199" s="244"/>
    </row>
    <row r="200" spans="2:11" ht="15" customHeight="1">
      <c r="B200" s="223"/>
      <c r="C200" s="203" t="s">
        <v>354</v>
      </c>
      <c r="D200" s="203"/>
      <c r="E200" s="203"/>
      <c r="F200" s="222" t="s">
        <v>43</v>
      </c>
      <c r="G200" s="203"/>
      <c r="H200" s="318" t="s">
        <v>365</v>
      </c>
      <c r="I200" s="318"/>
      <c r="J200" s="318"/>
      <c r="K200" s="244"/>
    </row>
    <row r="201" spans="2:11" ht="15" customHeight="1">
      <c r="B201" s="223"/>
      <c r="C201" s="229"/>
      <c r="D201" s="203"/>
      <c r="E201" s="203"/>
      <c r="F201" s="222" t="s">
        <v>44</v>
      </c>
      <c r="G201" s="203"/>
      <c r="H201" s="318" t="s">
        <v>366</v>
      </c>
      <c r="I201" s="318"/>
      <c r="J201" s="318"/>
      <c r="K201" s="244"/>
    </row>
    <row r="202" spans="2:11" ht="15" customHeight="1">
      <c r="B202" s="223"/>
      <c r="C202" s="229"/>
      <c r="D202" s="203"/>
      <c r="E202" s="203"/>
      <c r="F202" s="222" t="s">
        <v>47</v>
      </c>
      <c r="G202" s="203"/>
      <c r="H202" s="318" t="s">
        <v>367</v>
      </c>
      <c r="I202" s="318"/>
      <c r="J202" s="318"/>
      <c r="K202" s="244"/>
    </row>
    <row r="203" spans="2:11" ht="15" customHeight="1">
      <c r="B203" s="223"/>
      <c r="C203" s="203"/>
      <c r="D203" s="203"/>
      <c r="E203" s="203"/>
      <c r="F203" s="222" t="s">
        <v>45</v>
      </c>
      <c r="G203" s="203"/>
      <c r="H203" s="318" t="s">
        <v>368</v>
      </c>
      <c r="I203" s="318"/>
      <c r="J203" s="318"/>
      <c r="K203" s="244"/>
    </row>
    <row r="204" spans="2:11" ht="15" customHeight="1">
      <c r="B204" s="223"/>
      <c r="C204" s="203"/>
      <c r="D204" s="203"/>
      <c r="E204" s="203"/>
      <c r="F204" s="222" t="s">
        <v>46</v>
      </c>
      <c r="G204" s="203"/>
      <c r="H204" s="318" t="s">
        <v>369</v>
      </c>
      <c r="I204" s="318"/>
      <c r="J204" s="318"/>
      <c r="K204" s="244"/>
    </row>
    <row r="205" spans="2:11" ht="15" customHeight="1">
      <c r="B205" s="223"/>
      <c r="C205" s="203"/>
      <c r="D205" s="203"/>
      <c r="E205" s="203"/>
      <c r="F205" s="222"/>
      <c r="G205" s="203"/>
      <c r="H205" s="203"/>
      <c r="I205" s="203"/>
      <c r="J205" s="203"/>
      <c r="K205" s="244"/>
    </row>
    <row r="206" spans="2:11" ht="15" customHeight="1">
      <c r="B206" s="223"/>
      <c r="C206" s="203" t="s">
        <v>310</v>
      </c>
      <c r="D206" s="203"/>
      <c r="E206" s="203"/>
      <c r="F206" s="222" t="s">
        <v>79</v>
      </c>
      <c r="G206" s="203"/>
      <c r="H206" s="318" t="s">
        <v>370</v>
      </c>
      <c r="I206" s="318"/>
      <c r="J206" s="318"/>
      <c r="K206" s="244"/>
    </row>
    <row r="207" spans="2:11" ht="15" customHeight="1">
      <c r="B207" s="223"/>
      <c r="C207" s="229"/>
      <c r="D207" s="203"/>
      <c r="E207" s="203"/>
      <c r="F207" s="222" t="s">
        <v>207</v>
      </c>
      <c r="G207" s="203"/>
      <c r="H207" s="318" t="s">
        <v>208</v>
      </c>
      <c r="I207" s="318"/>
      <c r="J207" s="318"/>
      <c r="K207" s="244"/>
    </row>
    <row r="208" spans="2:11" ht="15" customHeight="1">
      <c r="B208" s="223"/>
      <c r="C208" s="203"/>
      <c r="D208" s="203"/>
      <c r="E208" s="203"/>
      <c r="F208" s="222" t="s">
        <v>205</v>
      </c>
      <c r="G208" s="203"/>
      <c r="H208" s="318" t="s">
        <v>371</v>
      </c>
      <c r="I208" s="318"/>
      <c r="J208" s="318"/>
      <c r="K208" s="244"/>
    </row>
    <row r="209" spans="2:11" ht="15" customHeight="1">
      <c r="B209" s="261"/>
      <c r="C209" s="229"/>
      <c r="D209" s="229"/>
      <c r="E209" s="229"/>
      <c r="F209" s="222" t="s">
        <v>209</v>
      </c>
      <c r="G209" s="208"/>
      <c r="H209" s="317" t="s">
        <v>210</v>
      </c>
      <c r="I209" s="317"/>
      <c r="J209" s="317"/>
      <c r="K209" s="262"/>
    </row>
    <row r="210" spans="2:11" ht="15" customHeight="1">
      <c r="B210" s="261"/>
      <c r="C210" s="229"/>
      <c r="D210" s="229"/>
      <c r="E210" s="229"/>
      <c r="F210" s="222" t="s">
        <v>211</v>
      </c>
      <c r="G210" s="208"/>
      <c r="H210" s="317" t="s">
        <v>372</v>
      </c>
      <c r="I210" s="317"/>
      <c r="J210" s="317"/>
      <c r="K210" s="262"/>
    </row>
    <row r="211" spans="2:11" ht="15" customHeight="1">
      <c r="B211" s="261"/>
      <c r="C211" s="229"/>
      <c r="D211" s="229"/>
      <c r="E211" s="229"/>
      <c r="F211" s="263"/>
      <c r="G211" s="208"/>
      <c r="H211" s="264"/>
      <c r="I211" s="264"/>
      <c r="J211" s="264"/>
      <c r="K211" s="262"/>
    </row>
    <row r="212" spans="2:11" ht="15" customHeight="1">
      <c r="B212" s="261"/>
      <c r="C212" s="203" t="s">
        <v>334</v>
      </c>
      <c r="D212" s="229"/>
      <c r="E212" s="229"/>
      <c r="F212" s="222">
        <v>1</v>
      </c>
      <c r="G212" s="208"/>
      <c r="H212" s="317" t="s">
        <v>373</v>
      </c>
      <c r="I212" s="317"/>
      <c r="J212" s="317"/>
      <c r="K212" s="262"/>
    </row>
    <row r="213" spans="2:11" ht="15" customHeight="1">
      <c r="B213" s="261"/>
      <c r="C213" s="229"/>
      <c r="D213" s="229"/>
      <c r="E213" s="229"/>
      <c r="F213" s="222">
        <v>2</v>
      </c>
      <c r="G213" s="208"/>
      <c r="H213" s="317" t="s">
        <v>374</v>
      </c>
      <c r="I213" s="317"/>
      <c r="J213" s="317"/>
      <c r="K213" s="262"/>
    </row>
    <row r="214" spans="2:11" ht="15" customHeight="1">
      <c r="B214" s="261"/>
      <c r="C214" s="229"/>
      <c r="D214" s="229"/>
      <c r="E214" s="229"/>
      <c r="F214" s="222">
        <v>3</v>
      </c>
      <c r="G214" s="208"/>
      <c r="H214" s="317" t="s">
        <v>375</v>
      </c>
      <c r="I214" s="317"/>
      <c r="J214" s="317"/>
      <c r="K214" s="262"/>
    </row>
    <row r="215" spans="2:11" ht="15" customHeight="1">
      <c r="B215" s="261"/>
      <c r="C215" s="229"/>
      <c r="D215" s="229"/>
      <c r="E215" s="229"/>
      <c r="F215" s="222">
        <v>4</v>
      </c>
      <c r="G215" s="208"/>
      <c r="H215" s="317" t="s">
        <v>376</v>
      </c>
      <c r="I215" s="317"/>
      <c r="J215" s="317"/>
      <c r="K215" s="262"/>
    </row>
    <row r="216" spans="2:11" ht="12.85" customHeight="1">
      <c r="B216" s="265"/>
      <c r="C216" s="266"/>
      <c r="D216" s="266"/>
      <c r="E216" s="266"/>
      <c r="F216" s="266"/>
      <c r="G216" s="266"/>
      <c r="H216" s="266"/>
      <c r="I216" s="266"/>
      <c r="J216" s="266"/>
      <c r="K216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rintOptions horizontalCentered="1"/>
  <pageMargins left="0.59055118110236227" right="0.59055118110236227" top="0.59055118110236227" bottom="0.59055118110236227" header="0" footer="0"/>
  <pageSetup paperSize="9" fitToHeight="100" orientation="landscape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VEDLEJŠÍ A OSTATNÍ N...</vt:lpstr>
      <vt:lpstr>02 - BOURACÍ PRÁCE</vt:lpstr>
      <vt:lpstr>Pokyny pro vyplnění</vt:lpstr>
      <vt:lpstr>'01 - VEDLEJŠÍ A OSTATNÍ N...'!Názvy_tisku</vt:lpstr>
      <vt:lpstr>'02 - BOURACÍ PRÁCE'!Názvy_tisku</vt:lpstr>
      <vt:lpstr>'Rekapitulace stavby'!Názvy_tisku</vt:lpstr>
      <vt:lpstr>'01 - VEDLEJŠÍ A OSTATNÍ N...'!Oblast_tisku</vt:lpstr>
      <vt:lpstr>'02 - BOURACÍ PRÁCE'!Oblast_tisku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VM\Vladimír</dc:creator>
  <cp:lastModifiedBy>Marina Landova</cp:lastModifiedBy>
  <dcterms:created xsi:type="dcterms:W3CDTF">2018-11-25T11:21:45Z</dcterms:created>
  <dcterms:modified xsi:type="dcterms:W3CDTF">2019-03-27T13:49:49Z</dcterms:modified>
</cp:coreProperties>
</file>