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iri.bilek\Documents\"/>
    </mc:Choice>
  </mc:AlternateContent>
  <bookViews>
    <workbookView xWindow="0" yWindow="0" windowWidth="0" windowHeight="0"/>
  </bookViews>
  <sheets>
    <sheet name="Rekapitulace stavby" sheetId="1" r:id="rId1"/>
    <sheet name="SO 00 - Ostatní a vedlejš..." sheetId="2" r:id="rId2"/>
    <sheet name="SO 01 - Bedřicha Smetany" sheetId="3" r:id="rId3"/>
    <sheet name="SO 02 - Bořanovická" sheetId="4" r:id="rId4"/>
    <sheet name="SO 03 - K.H.Borovského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'SO 00 - Ostatní a vedlejš...'!$C$83:$K$103</definedName>
    <definedName name="_xlnm.Print_Area" localSheetId="1">'SO 00 - Ostatní a vedlejš...'!$C$4:$J$39,'SO 00 - Ostatní a vedlejš...'!$C$45:$J$65,'SO 00 - Ostatní a vedlejš...'!$C$71:$K$103</definedName>
    <definedName name="_xlnm.Print_Titles" localSheetId="1">'SO 00 - Ostatní a vedlejš...'!$83:$83</definedName>
    <definedName name="_xlnm._FilterDatabase" localSheetId="2" hidden="1">'SO 01 - Bedřicha Smetany'!$C$89:$K$279</definedName>
    <definedName name="_xlnm.Print_Area" localSheetId="2">'SO 01 - Bedřicha Smetany'!$C$4:$J$39,'SO 01 - Bedřicha Smetany'!$C$45:$J$71,'SO 01 - Bedřicha Smetany'!$C$77:$K$279</definedName>
    <definedName name="_xlnm.Print_Titles" localSheetId="2">'SO 01 - Bedřicha Smetany'!$89:$89</definedName>
    <definedName name="_xlnm._FilterDatabase" localSheetId="3" hidden="1">'SO 02 - Bořanovická'!$C$88:$K$263</definedName>
    <definedName name="_xlnm.Print_Area" localSheetId="3">'SO 02 - Bořanovická'!$C$4:$J$39,'SO 02 - Bořanovická'!$C$45:$J$70,'SO 02 - Bořanovická'!$C$76:$K$263</definedName>
    <definedName name="_xlnm.Print_Titles" localSheetId="3">'SO 02 - Bořanovická'!$88:$88</definedName>
    <definedName name="_xlnm._FilterDatabase" localSheetId="4" hidden="1">'SO 03 - K.H.Borovského'!$C$85:$K$266</definedName>
    <definedName name="_xlnm.Print_Area" localSheetId="4">'SO 03 - K.H.Borovského'!$C$4:$J$39,'SO 03 - K.H.Borovského'!$C$45:$J$67,'SO 03 - K.H.Borovského'!$C$73:$K$266</definedName>
    <definedName name="_xlnm.Print_Titles" localSheetId="4">'SO 03 - K.H.Borovského'!$85:$85</definedName>
    <definedName name="_xlnm.Print_Area" localSheetId="5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265"/>
  <c r="BH265"/>
  <c r="BG265"/>
  <c r="BF265"/>
  <c r="T265"/>
  <c r="T264"/>
  <c r="R265"/>
  <c r="R264"/>
  <c r="P265"/>
  <c r="P264"/>
  <c r="BI262"/>
  <c r="BH262"/>
  <c r="BG262"/>
  <c r="BF262"/>
  <c r="T262"/>
  <c r="R262"/>
  <c r="P262"/>
  <c r="BI259"/>
  <c r="BH259"/>
  <c r="BG259"/>
  <c r="BF259"/>
  <c r="T259"/>
  <c r="R259"/>
  <c r="P259"/>
  <c r="BI254"/>
  <c r="BH254"/>
  <c r="BG254"/>
  <c r="BF254"/>
  <c r="T254"/>
  <c r="R254"/>
  <c r="P254"/>
  <c r="BI251"/>
  <c r="BH251"/>
  <c r="BG251"/>
  <c r="BF251"/>
  <c r="T251"/>
  <c r="R251"/>
  <c r="P251"/>
  <c r="BI249"/>
  <c r="BH249"/>
  <c r="BG249"/>
  <c r="BF249"/>
  <c r="T249"/>
  <c r="R249"/>
  <c r="P249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5"/>
  <c r="BH235"/>
  <c r="BG235"/>
  <c r="BF235"/>
  <c r="T235"/>
  <c r="R235"/>
  <c r="P235"/>
  <c r="BI234"/>
  <c r="BH234"/>
  <c r="BG234"/>
  <c r="BF234"/>
  <c r="T234"/>
  <c r="R234"/>
  <c r="P234"/>
  <c r="BI232"/>
  <c r="BH232"/>
  <c r="BG232"/>
  <c r="BF232"/>
  <c r="T232"/>
  <c r="R232"/>
  <c r="P232"/>
  <c r="BI231"/>
  <c r="BH231"/>
  <c r="BG231"/>
  <c r="BF231"/>
  <c r="T231"/>
  <c r="R231"/>
  <c r="P231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78"/>
  <c r="BH178"/>
  <c r="BG178"/>
  <c r="BF178"/>
  <c r="T178"/>
  <c r="R178"/>
  <c r="P178"/>
  <c r="BI175"/>
  <c r="BH175"/>
  <c r="BG175"/>
  <c r="BF175"/>
  <c r="T175"/>
  <c r="R175"/>
  <c r="P175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18"/>
  <c r="BH118"/>
  <c r="BG118"/>
  <c r="BF118"/>
  <c r="T118"/>
  <c r="R118"/>
  <c r="P118"/>
  <c r="BI113"/>
  <c r="BH113"/>
  <c r="BG113"/>
  <c r="BF113"/>
  <c r="T113"/>
  <c r="R113"/>
  <c r="P113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F80"/>
  <c r="E78"/>
  <c r="F52"/>
  <c r="E50"/>
  <c r="J24"/>
  <c r="E24"/>
  <c r="J55"/>
  <c r="J23"/>
  <c r="J21"/>
  <c r="E21"/>
  <c r="J54"/>
  <c r="J20"/>
  <c r="J18"/>
  <c r="E18"/>
  <c r="F55"/>
  <c r="J17"/>
  <c r="J15"/>
  <c r="E15"/>
  <c r="F82"/>
  <c r="J14"/>
  <c r="J12"/>
  <c r="J52"/>
  <c r="E7"/>
  <c r="E48"/>
  <c i="4" r="J37"/>
  <c r="J36"/>
  <c i="1" r="AY57"/>
  <c i="4" r="J35"/>
  <c i="1" r="AX57"/>
  <c i="4" r="BI261"/>
  <c r="BH261"/>
  <c r="BG261"/>
  <c r="BF261"/>
  <c r="T261"/>
  <c r="R261"/>
  <c r="P261"/>
  <c r="BI259"/>
  <c r="BH259"/>
  <c r="BG259"/>
  <c r="BF259"/>
  <c r="T259"/>
  <c r="R259"/>
  <c r="P259"/>
  <c r="BI255"/>
  <c r="BH255"/>
  <c r="BG255"/>
  <c r="BF255"/>
  <c r="T255"/>
  <c r="R255"/>
  <c r="P255"/>
  <c r="BI253"/>
  <c r="BH253"/>
  <c r="BG253"/>
  <c r="BF253"/>
  <c r="T253"/>
  <c r="R253"/>
  <c r="P253"/>
  <c r="BI248"/>
  <c r="BH248"/>
  <c r="BG248"/>
  <c r="BF248"/>
  <c r="T248"/>
  <c r="R248"/>
  <c r="P248"/>
  <c r="BI245"/>
  <c r="BH245"/>
  <c r="BG245"/>
  <c r="BF245"/>
  <c r="T245"/>
  <c r="R245"/>
  <c r="P245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3"/>
  <c r="BH223"/>
  <c r="BG223"/>
  <c r="BF223"/>
  <c r="T223"/>
  <c r="R223"/>
  <c r="P223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2"/>
  <c r="BH212"/>
  <c r="BG212"/>
  <c r="BF212"/>
  <c r="T212"/>
  <c r="R212"/>
  <c r="P212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R154"/>
  <c r="P154"/>
  <c r="BI152"/>
  <c r="BH152"/>
  <c r="BG152"/>
  <c r="BF152"/>
  <c r="T152"/>
  <c r="R152"/>
  <c r="P152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1"/>
  <c r="BH131"/>
  <c r="BG131"/>
  <c r="BF131"/>
  <c r="T131"/>
  <c r="R131"/>
  <c r="P131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0"/>
  <c r="BH120"/>
  <c r="BG120"/>
  <c r="BF120"/>
  <c r="T120"/>
  <c r="R120"/>
  <c r="P120"/>
  <c r="BI117"/>
  <c r="BH117"/>
  <c r="BG117"/>
  <c r="BF117"/>
  <c r="T117"/>
  <c r="R117"/>
  <c r="P117"/>
  <c r="BI113"/>
  <c r="BH113"/>
  <c r="BG113"/>
  <c r="BF113"/>
  <c r="T113"/>
  <c r="R113"/>
  <c r="P113"/>
  <c r="BI103"/>
  <c r="BH103"/>
  <c r="BG103"/>
  <c r="BF103"/>
  <c r="T103"/>
  <c r="R103"/>
  <c r="P103"/>
  <c r="BI100"/>
  <c r="BH100"/>
  <c r="BG100"/>
  <c r="BF100"/>
  <c r="T100"/>
  <c r="R100"/>
  <c r="P100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F83"/>
  <c r="E81"/>
  <c r="F52"/>
  <c r="E50"/>
  <c r="J24"/>
  <c r="E24"/>
  <c r="J86"/>
  <c r="J23"/>
  <c r="J21"/>
  <c r="E21"/>
  <c r="J85"/>
  <c r="J20"/>
  <c r="J18"/>
  <c r="E18"/>
  <c r="F86"/>
  <c r="J17"/>
  <c r="J15"/>
  <c r="E15"/>
  <c r="F54"/>
  <c r="J14"/>
  <c r="J12"/>
  <c r="J83"/>
  <c r="E7"/>
  <c r="E79"/>
  <c i="3" r="J37"/>
  <c r="J36"/>
  <c i="1" r="AY56"/>
  <c i="3" r="J35"/>
  <c i="1" r="AX56"/>
  <c i="3" r="BI277"/>
  <c r="BH277"/>
  <c r="BG277"/>
  <c r="BF277"/>
  <c r="T277"/>
  <c r="R277"/>
  <c r="P277"/>
  <c r="BI275"/>
  <c r="BH275"/>
  <c r="BG275"/>
  <c r="BF275"/>
  <c r="T275"/>
  <c r="R275"/>
  <c r="P275"/>
  <c r="BI271"/>
  <c r="BH271"/>
  <c r="BG271"/>
  <c r="BF271"/>
  <c r="T271"/>
  <c r="R271"/>
  <c r="P271"/>
  <c r="BI269"/>
  <c r="BH269"/>
  <c r="BG269"/>
  <c r="BF269"/>
  <c r="T269"/>
  <c r="R269"/>
  <c r="P269"/>
  <c r="BI265"/>
  <c r="BH265"/>
  <c r="BG265"/>
  <c r="BF265"/>
  <c r="T265"/>
  <c r="R265"/>
  <c r="P265"/>
  <c r="BI261"/>
  <c r="BH261"/>
  <c r="BG261"/>
  <c r="BF261"/>
  <c r="T261"/>
  <c r="R261"/>
  <c r="P261"/>
  <c r="BI257"/>
  <c r="BH257"/>
  <c r="BG257"/>
  <c r="BF257"/>
  <c r="T257"/>
  <c r="R257"/>
  <c r="P257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6"/>
  <c r="BH236"/>
  <c r="BG236"/>
  <c r="BF236"/>
  <c r="T236"/>
  <c r="R236"/>
  <c r="P236"/>
  <c r="BI235"/>
  <c r="BH235"/>
  <c r="BG235"/>
  <c r="BF235"/>
  <c r="T235"/>
  <c r="R235"/>
  <c r="P235"/>
  <c r="BI233"/>
  <c r="BH233"/>
  <c r="BG233"/>
  <c r="BF233"/>
  <c r="T233"/>
  <c r="R233"/>
  <c r="P233"/>
  <c r="BI230"/>
  <c r="BH230"/>
  <c r="BG230"/>
  <c r="BF230"/>
  <c r="T230"/>
  <c r="R230"/>
  <c r="P230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87"/>
  <c r="BH187"/>
  <c r="BG187"/>
  <c r="BF187"/>
  <c r="T187"/>
  <c r="R187"/>
  <c r="P187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7"/>
  <c r="BH167"/>
  <c r="BG167"/>
  <c r="BF167"/>
  <c r="T167"/>
  <c r="R167"/>
  <c r="P167"/>
  <c r="BI165"/>
  <c r="BH165"/>
  <c r="BG165"/>
  <c r="BF165"/>
  <c r="T165"/>
  <c r="R165"/>
  <c r="P165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R150"/>
  <c r="P150"/>
  <c r="BI146"/>
  <c r="BH146"/>
  <c r="BG146"/>
  <c r="BF146"/>
  <c r="T146"/>
  <c r="R146"/>
  <c r="P146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8"/>
  <c r="BH128"/>
  <c r="BG128"/>
  <c r="BF128"/>
  <c r="T128"/>
  <c r="R128"/>
  <c r="P128"/>
  <c r="BI122"/>
  <c r="BH122"/>
  <c r="BG122"/>
  <c r="BF122"/>
  <c r="T122"/>
  <c r="R122"/>
  <c r="P122"/>
  <c r="BI118"/>
  <c r="BH118"/>
  <c r="BG118"/>
  <c r="BF118"/>
  <c r="T118"/>
  <c r="R118"/>
  <c r="P118"/>
  <c r="BI108"/>
  <c r="BH108"/>
  <c r="BG108"/>
  <c r="BF108"/>
  <c r="T108"/>
  <c r="R108"/>
  <c r="P108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3"/>
  <c r="BH93"/>
  <c r="BG93"/>
  <c r="BF93"/>
  <c r="T93"/>
  <c r="R93"/>
  <c r="P93"/>
  <c r="F84"/>
  <c r="E82"/>
  <c r="F52"/>
  <c r="E50"/>
  <c r="J24"/>
  <c r="E24"/>
  <c r="J87"/>
  <c r="J23"/>
  <c r="J21"/>
  <c r="E21"/>
  <c r="J86"/>
  <c r="J20"/>
  <c r="J18"/>
  <c r="E18"/>
  <c r="F87"/>
  <c r="J17"/>
  <c r="J15"/>
  <c r="E15"/>
  <c r="F86"/>
  <c r="J14"/>
  <c r="J12"/>
  <c r="J84"/>
  <c r="E7"/>
  <c r="E80"/>
  <c i="2" r="R101"/>
  <c r="J37"/>
  <c r="J36"/>
  <c i="1" r="AY55"/>
  <c i="2" r="J35"/>
  <c i="1" r="AX55"/>
  <c i="2" r="BI102"/>
  <c r="BH102"/>
  <c r="BG102"/>
  <c r="BF102"/>
  <c r="T102"/>
  <c r="T101"/>
  <c r="R102"/>
  <c r="P102"/>
  <c r="P101"/>
  <c r="BI99"/>
  <c r="BH99"/>
  <c r="BG99"/>
  <c r="BF99"/>
  <c r="T99"/>
  <c r="R99"/>
  <c r="P99"/>
  <c r="BI97"/>
  <c r="BH97"/>
  <c r="BG97"/>
  <c r="BF97"/>
  <c r="T97"/>
  <c r="R97"/>
  <c r="P97"/>
  <c r="P96"/>
  <c r="BI94"/>
  <c r="BH94"/>
  <c r="BG94"/>
  <c r="BF94"/>
  <c r="T94"/>
  <c r="R94"/>
  <c r="P94"/>
  <c r="BI91"/>
  <c r="BH91"/>
  <c r="BG91"/>
  <c r="BF91"/>
  <c r="T91"/>
  <c r="R91"/>
  <c r="P91"/>
  <c r="BI89"/>
  <c r="BH89"/>
  <c r="BG89"/>
  <c r="BF89"/>
  <c r="T89"/>
  <c r="R89"/>
  <c r="P89"/>
  <c r="BI86"/>
  <c r="BH86"/>
  <c r="BG86"/>
  <c r="BF86"/>
  <c r="T86"/>
  <c r="T85"/>
  <c r="R86"/>
  <c r="R85"/>
  <c r="P86"/>
  <c r="P85"/>
  <c r="F78"/>
  <c r="E76"/>
  <c r="F52"/>
  <c r="E50"/>
  <c r="J24"/>
  <c r="E24"/>
  <c r="J81"/>
  <c r="J23"/>
  <c r="J21"/>
  <c r="E21"/>
  <c r="J80"/>
  <c r="J20"/>
  <c r="J18"/>
  <c r="E18"/>
  <c r="F81"/>
  <c r="J17"/>
  <c r="J15"/>
  <c r="E15"/>
  <c r="F80"/>
  <c r="J14"/>
  <c r="J12"/>
  <c r="J78"/>
  <c r="E7"/>
  <c r="E74"/>
  <c i="1" r="L50"/>
  <c r="AM50"/>
  <c r="AM49"/>
  <c r="L49"/>
  <c r="AM47"/>
  <c r="L47"/>
  <c r="L45"/>
  <c r="L44"/>
  <c i="3" r="J153"/>
  <c r="BK235"/>
  <c r="J98"/>
  <c i="4" r="BK248"/>
  <c r="J140"/>
  <c r="BK209"/>
  <c i="5" r="J111"/>
  <c r="J231"/>
  <c i="2" r="F35"/>
  <c i="4" r="J182"/>
  <c r="BK92"/>
  <c r="J98"/>
  <c i="5" r="BK144"/>
  <c r="BK138"/>
  <c i="2" r="BK94"/>
  <c i="3" r="J155"/>
  <c r="BK199"/>
  <c r="J275"/>
  <c i="4" r="J172"/>
  <c i="5" r="J251"/>
  <c r="J93"/>
  <c i="2" r="J34"/>
  <c i="4" r="BK261"/>
  <c r="BK100"/>
  <c i="5" r="J239"/>
  <c r="BK241"/>
  <c r="J234"/>
  <c r="J99"/>
  <c i="3" r="J199"/>
  <c r="BK155"/>
  <c r="J233"/>
  <c r="BK210"/>
  <c i="4" r="BK194"/>
  <c r="J92"/>
  <c r="BK234"/>
  <c r="BK182"/>
  <c i="5" r="BK209"/>
  <c r="BK189"/>
  <c r="BK161"/>
  <c r="J194"/>
  <c i="2" r="J94"/>
  <c i="3" r="BK236"/>
  <c r="BK128"/>
  <c r="J244"/>
  <c r="BK242"/>
  <c r="BK214"/>
  <c i="4" r="BK259"/>
  <c r="J131"/>
  <c r="J212"/>
  <c r="J113"/>
  <c i="5" r="BK262"/>
  <c r="BK218"/>
  <c r="BK149"/>
  <c r="J91"/>
  <c i="2" r="J89"/>
  <c i="3" r="J139"/>
  <c r="BK101"/>
  <c r="BK239"/>
  <c r="BK277"/>
  <c i="4" r="BK131"/>
  <c r="BK167"/>
  <c r="BK172"/>
  <c i="5" r="BK235"/>
  <c r="J136"/>
  <c r="J95"/>
  <c r="J232"/>
  <c i="2" r="F37"/>
  <c i="4" r="J259"/>
  <c r="J175"/>
  <c i="5" r="BK113"/>
  <c r="J169"/>
  <c r="J138"/>
  <c i="3" r="J254"/>
  <c r="J165"/>
  <c r="J235"/>
  <c r="BK269"/>
  <c i="4" r="J209"/>
  <c r="BK127"/>
  <c r="J196"/>
  <c i="5" r="J199"/>
  <c r="J158"/>
  <c r="J140"/>
  <c i="3" r="BK244"/>
  <c r="BK265"/>
  <c r="J221"/>
  <c i="4" r="J206"/>
  <c r="BK95"/>
  <c i="5" r="BK239"/>
  <c r="J244"/>
  <c r="BK142"/>
  <c r="BK105"/>
  <c i="3" r="J150"/>
  <c r="BK160"/>
  <c r="J101"/>
  <c i="5" r="J242"/>
  <c r="BK211"/>
  <c r="BK89"/>
  <c r="J108"/>
  <c i="2" r="BK89"/>
  <c i="3" r="BK184"/>
  <c r="BK261"/>
  <c r="BK177"/>
  <c i="4" r="J223"/>
  <c r="J220"/>
  <c r="BK175"/>
  <c r="J225"/>
  <c i="5" r="J214"/>
  <c r="J202"/>
  <c r="J142"/>
  <c r="BK111"/>
  <c i="3" r="BK192"/>
  <c r="J171"/>
  <c r="BK254"/>
  <c i="4" r="J198"/>
  <c r="BK98"/>
  <c r="J103"/>
  <c i="5" r="J189"/>
  <c r="BK175"/>
  <c i="3" r="J192"/>
  <c r="J174"/>
  <c r="J245"/>
  <c i="4" r="BK135"/>
  <c r="BK245"/>
  <c r="BK130"/>
  <c i="5" r="J197"/>
  <c r="J259"/>
  <c i="3" r="BK221"/>
  <c r="J205"/>
  <c r="J135"/>
  <c r="BK93"/>
  <c i="4" r="J245"/>
  <c r="J158"/>
  <c i="5" r="BK205"/>
  <c r="BK214"/>
  <c i="2" r="J97"/>
  <c i="3" r="BK208"/>
  <c r="BK146"/>
  <c i="4" r="J124"/>
  <c r="BK215"/>
  <c i="5" r="BK133"/>
  <c r="J178"/>
  <c r="J113"/>
  <c i="3" r="J261"/>
  <c r="BK251"/>
  <c r="J95"/>
  <c i="4" r="J214"/>
  <c r="J184"/>
  <c i="5" r="BK130"/>
  <c r="BK154"/>
  <c r="BK91"/>
  <c r="J218"/>
  <c i="3" r="BK203"/>
  <c r="BK98"/>
  <c r="J184"/>
  <c r="BK167"/>
  <c i="4" r="BK165"/>
  <c r="J255"/>
  <c r="J193"/>
  <c r="BK154"/>
  <c i="5" r="J144"/>
  <c r="BK249"/>
  <c r="J229"/>
  <c i="2" r="BK97"/>
  <c i="3" r="J93"/>
  <c i="4" r="BK200"/>
  <c r="J228"/>
  <c r="J130"/>
  <c i="5" r="J128"/>
  <c r="J105"/>
  <c r="J226"/>
  <c i="2" r="BK91"/>
  <c i="3" r="J182"/>
  <c r="BK142"/>
  <c i="4" r="J253"/>
  <c r="J187"/>
  <c r="BK206"/>
  <c i="5" r="BK140"/>
  <c r="BK251"/>
  <c r="BK95"/>
  <c i="3" r="J142"/>
  <c r="J265"/>
  <c r="J103"/>
  <c i="4" r="BK220"/>
  <c r="BK158"/>
  <c r="J100"/>
  <c i="5" r="BK232"/>
  <c r="J241"/>
  <c r="BK265"/>
  <c i="3" r="BK245"/>
  <c r="J146"/>
  <c r="J131"/>
  <c i="4" r="J231"/>
  <c r="J237"/>
  <c r="J180"/>
  <c i="5" r="J97"/>
  <c r="J101"/>
  <c r="BK99"/>
  <c i="3" r="J269"/>
  <c r="J203"/>
  <c i="4" r="J217"/>
  <c r="J161"/>
  <c i="5" r="BK194"/>
  <c r="BK126"/>
  <c i="3" r="J242"/>
  <c r="BK206"/>
  <c r="BK182"/>
  <c i="4" r="BK237"/>
  <c r="BK217"/>
  <c r="J261"/>
  <c i="5" r="BK226"/>
  <c r="BK183"/>
  <c r="J89"/>
  <c r="BK97"/>
  <c i="2" r="J86"/>
  <c i="3" r="BK196"/>
  <c r="J218"/>
  <c r="BK150"/>
  <c r="BK108"/>
  <c i="4" r="BK152"/>
  <c r="BK120"/>
  <c r="J142"/>
  <c i="5" r="J191"/>
  <c r="J126"/>
  <c r="BK118"/>
  <c i="2" r="J102"/>
  <c i="3" r="J145"/>
  <c r="J239"/>
  <c r="J122"/>
  <c r="BK118"/>
  <c i="4" r="BK170"/>
  <c r="BK225"/>
  <c i="5" r="J118"/>
  <c r="J249"/>
  <c r="BK128"/>
  <c i="3" r="J257"/>
  <c r="BK174"/>
  <c r="J128"/>
  <c i="4" r="J191"/>
  <c r="BK113"/>
  <c r="J95"/>
  <c i="5" r="J154"/>
  <c r="BK108"/>
  <c r="J146"/>
  <c i="3" r="BK205"/>
  <c r="BK105"/>
  <c r="BK131"/>
  <c r="J277"/>
  <c i="4" r="J147"/>
  <c r="BK144"/>
  <c r="J208"/>
  <c i="5" r="J133"/>
  <c r="BK234"/>
  <c r="BK185"/>
  <c i="3" r="BK230"/>
  <c r="BK145"/>
  <c r="BK122"/>
  <c i="4" r="J144"/>
  <c r="BK142"/>
  <c i="5" r="J216"/>
  <c r="BK163"/>
  <c r="J265"/>
  <c i="3" r="J177"/>
  <c r="BK187"/>
  <c r="BK103"/>
  <c i="4" r="BK138"/>
  <c r="BK218"/>
  <c i="5" r="J207"/>
  <c r="BK103"/>
  <c r="BK152"/>
  <c i="3" r="J212"/>
  <c r="J226"/>
  <c r="BK95"/>
  <c r="BK275"/>
  <c i="4" r="J120"/>
  <c r="J202"/>
  <c r="BK202"/>
  <c r="BK231"/>
  <c i="5" r="J155"/>
  <c r="J161"/>
  <c r="J124"/>
  <c i="2" r="BK102"/>
  <c i="3" r="BK218"/>
  <c r="J196"/>
  <c r="BK201"/>
  <c r="J105"/>
  <c i="4" r="BK196"/>
  <c r="BK184"/>
  <c r="J240"/>
  <c i="5" r="BK207"/>
  <c r="J166"/>
  <c r="J246"/>
  <c r="BK216"/>
  <c i="1" r="AS54"/>
  <c i="4" r="J189"/>
  <c r="BK228"/>
  <c r="J194"/>
  <c i="5" r="J183"/>
  <c r="BK221"/>
  <c r="J224"/>
  <c r="BK136"/>
  <c i="4" r="J200"/>
  <c r="BK117"/>
  <c i="5" r="BK169"/>
  <c r="J254"/>
  <c i="2" r="BK99"/>
  <c i="3" r="J206"/>
  <c r="BK153"/>
  <c r="J118"/>
  <c i="4" r="BK212"/>
  <c i="5" r="J152"/>
  <c r="BK242"/>
  <c i="3" r="BK226"/>
  <c r="BK135"/>
  <c r="J248"/>
  <c r="BK271"/>
  <c i="4" r="BK161"/>
  <c r="J127"/>
  <c i="5" r="J175"/>
  <c r="J163"/>
  <c i="3" r="BK241"/>
  <c r="J236"/>
  <c r="BK212"/>
  <c r="J167"/>
  <c i="4" r="BK214"/>
  <c r="J218"/>
  <c r="J152"/>
  <c r="BK147"/>
  <c r="BK140"/>
  <c i="5" r="BK259"/>
  <c r="BK124"/>
  <c r="BK178"/>
  <c r="BK187"/>
  <c r="BK197"/>
  <c i="3" r="J208"/>
  <c i="4" r="J138"/>
  <c i="5" r="J149"/>
  <c r="BK158"/>
  <c i="2" r="J99"/>
  <c i="3" r="J108"/>
  <c r="J194"/>
  <c r="BK233"/>
  <c i="4" r="J234"/>
  <c r="J117"/>
  <c r="BK255"/>
  <c i="5" r="J211"/>
  <c r="BK155"/>
  <c r="J209"/>
  <c i="2" r="F34"/>
  <c i="4" r="BK198"/>
  <c i="5" r="J185"/>
  <c r="J103"/>
  <c r="J130"/>
  <c i="3" r="J157"/>
  <c r="J251"/>
  <c r="BK179"/>
  <c r="BK171"/>
  <c i="4" r="BK193"/>
  <c r="BK240"/>
  <c i="5" r="J221"/>
  <c r="BK191"/>
  <c r="BK254"/>
  <c i="2" r="BK86"/>
  <c i="3" r="BK224"/>
  <c r="BK139"/>
  <c i="4" r="BK124"/>
  <c r="J248"/>
  <c i="5" r="BK229"/>
  <c r="J205"/>
  <c i="3" r="J210"/>
  <c r="J230"/>
  <c r="J179"/>
  <c i="4" r="J167"/>
  <c r="BK253"/>
  <c r="BK223"/>
  <c i="5" r="BK101"/>
  <c r="BK166"/>
  <c r="BK93"/>
  <c i="2" r="F36"/>
  <c i="3" r="BK248"/>
  <c r="J214"/>
  <c r="J201"/>
  <c i="4" r="BK191"/>
  <c r="BK208"/>
  <c r="J215"/>
  <c i="5" r="BK202"/>
  <c r="BK199"/>
  <c r="J262"/>
  <c i="3" r="BK257"/>
  <c r="BK194"/>
  <c r="J241"/>
  <c i="4" r="BK103"/>
  <c r="J170"/>
  <c i="5" r="J187"/>
  <c r="BK244"/>
  <c r="BK246"/>
  <c i="2" r="J91"/>
  <c i="3" r="J224"/>
  <c r="BK165"/>
  <c i="4" r="BK180"/>
  <c r="J165"/>
  <c r="J154"/>
  <c i="5" r="BK231"/>
  <c r="BK224"/>
  <c i="3" r="J271"/>
  <c r="BK157"/>
  <c r="J160"/>
  <c r="J187"/>
  <c i="4" r="BK187"/>
  <c r="BK189"/>
  <c r="J135"/>
  <c i="5" r="BK146"/>
  <c r="J235"/>
  <c l="1" r="T213"/>
  <c i="3" r="BK170"/>
  <c r="J170"/>
  <c r="J62"/>
  <c r="P229"/>
  <c r="P238"/>
  <c r="P268"/>
  <c i="4" r="BK164"/>
  <c r="J164"/>
  <c r="J63"/>
  <c r="P205"/>
  <c r="R211"/>
  <c r="P230"/>
  <c r="R230"/>
  <c r="BK252"/>
  <c r="J252"/>
  <c r="J67"/>
  <c r="R252"/>
  <c r="T252"/>
  <c r="P258"/>
  <c r="P257"/>
  <c r="T258"/>
  <c r="T257"/>
  <c i="5" r="P165"/>
  <c i="2" r="BK96"/>
  <c r="J96"/>
  <c r="J63"/>
  <c i="3" r="P170"/>
  <c r="T247"/>
  <c r="T274"/>
  <c r="T273"/>
  <c i="4" r="P164"/>
  <c r="T205"/>
  <c i="3" r="P92"/>
  <c r="R217"/>
  <c r="R176"/>
  <c r="BK247"/>
  <c r="J247"/>
  <c r="J67"/>
  <c r="P274"/>
  <c r="P273"/>
  <c i="4" r="T91"/>
  <c r="P157"/>
  <c r="P211"/>
  <c i="5" r="BK88"/>
  <c r="J88"/>
  <c r="J61"/>
  <c r="BK157"/>
  <c r="J157"/>
  <c r="J62"/>
  <c r="R157"/>
  <c r="BK213"/>
  <c r="J213"/>
  <c r="J64"/>
  <c r="R248"/>
  <c i="2" r="P88"/>
  <c r="P87"/>
  <c r="P84"/>
  <c i="1" r="AU55"/>
  <c i="2" r="R88"/>
  <c r="T88"/>
  <c i="3" r="T92"/>
  <c r="P217"/>
  <c r="P176"/>
  <c r="P247"/>
  <c r="BK274"/>
  <c r="BK273"/>
  <c r="J273"/>
  <c r="J69"/>
  <c i="4" r="P91"/>
  <c r="P90"/>
  <c r="P89"/>
  <c i="1" r="AU57"/>
  <c i="4" r="R157"/>
  <c r="BK211"/>
  <c r="J211"/>
  <c r="J65"/>
  <c r="BK230"/>
  <c r="J230"/>
  <c r="J66"/>
  <c r="T230"/>
  <c r="P252"/>
  <c r="BK258"/>
  <c r="J258"/>
  <c r="J69"/>
  <c r="R258"/>
  <c r="R257"/>
  <c i="2" r="T96"/>
  <c i="3" r="T170"/>
  <c r="R229"/>
  <c r="R238"/>
  <c r="T268"/>
  <c i="4" r="BK91"/>
  <c r="J91"/>
  <c r="J61"/>
  <c r="BK157"/>
  <c r="J157"/>
  <c r="J62"/>
  <c r="BK205"/>
  <c r="J205"/>
  <c r="J64"/>
  <c i="5" r="P88"/>
  <c r="P157"/>
  <c r="T157"/>
  <c r="P213"/>
  <c r="T248"/>
  <c i="3" r="R170"/>
  <c r="BK229"/>
  <c r="J229"/>
  <c r="J65"/>
  <c r="BK238"/>
  <c r="J238"/>
  <c r="J66"/>
  <c r="BK268"/>
  <c r="J268"/>
  <c r="J68"/>
  <c i="4" r="R164"/>
  <c i="5" r="T88"/>
  <c r="R165"/>
  <c r="BK248"/>
  <c r="J248"/>
  <c r="J65"/>
  <c i="3" r="R92"/>
  <c r="BK217"/>
  <c r="J217"/>
  <c r="J64"/>
  <c r="R247"/>
  <c r="R274"/>
  <c r="R273"/>
  <c i="4" r="T164"/>
  <c r="T211"/>
  <c i="5" r="BK165"/>
  <c r="J165"/>
  <c r="J63"/>
  <c r="R213"/>
  <c i="2" r="BK88"/>
  <c r="R96"/>
  <c i="3" r="BK92"/>
  <c r="J92"/>
  <c r="J61"/>
  <c r="T217"/>
  <c r="T176"/>
  <c r="T229"/>
  <c r="T238"/>
  <c r="R268"/>
  <c i="4" r="R91"/>
  <c r="R90"/>
  <c r="R89"/>
  <c r="T157"/>
  <c r="R205"/>
  <c i="5" r="R88"/>
  <c r="R87"/>
  <c r="R86"/>
  <c r="T165"/>
  <c r="P248"/>
  <c i="3" r="BK176"/>
  <c r="J176"/>
  <c r="J63"/>
  <c i="2" r="BK85"/>
  <c r="J85"/>
  <c r="J60"/>
  <c r="BK101"/>
  <c r="J101"/>
  <c r="J64"/>
  <c i="5" r="BK264"/>
  <c r="J264"/>
  <c r="J66"/>
  <c i="4" r="BK257"/>
  <c r="J257"/>
  <c r="J68"/>
  <c i="5" r="J80"/>
  <c r="BE89"/>
  <c r="BE101"/>
  <c r="BE124"/>
  <c r="BE126"/>
  <c r="BE146"/>
  <c r="BE155"/>
  <c r="BE163"/>
  <c r="BE169"/>
  <c r="BE231"/>
  <c r="BE259"/>
  <c r="BE265"/>
  <c r="F83"/>
  <c r="BE128"/>
  <c r="BE130"/>
  <c r="BE133"/>
  <c r="BE144"/>
  <c r="BE166"/>
  <c r="BE199"/>
  <c r="BE205"/>
  <c r="BE214"/>
  <c r="BE239"/>
  <c r="BE251"/>
  <c r="J83"/>
  <c r="BE113"/>
  <c r="BE154"/>
  <c r="BE178"/>
  <c r="BE189"/>
  <c r="BE197"/>
  <c r="BE209"/>
  <c r="BE211"/>
  <c i="4" r="BK90"/>
  <c r="BK89"/>
  <c r="J89"/>
  <c i="5" r="E76"/>
  <c r="BE108"/>
  <c r="BE152"/>
  <c r="BE207"/>
  <c r="BE218"/>
  <c r="BE221"/>
  <c r="BE224"/>
  <c r="BE246"/>
  <c r="F54"/>
  <c r="BE140"/>
  <c r="BE149"/>
  <c r="BE216"/>
  <c r="BE235"/>
  <c r="BE91"/>
  <c r="BE95"/>
  <c r="BE97"/>
  <c r="BE99"/>
  <c r="BE111"/>
  <c r="BE158"/>
  <c r="BE185"/>
  <c r="BE187"/>
  <c r="BE202"/>
  <c r="BE226"/>
  <c r="BE232"/>
  <c r="BE234"/>
  <c r="BE242"/>
  <c r="BE244"/>
  <c r="BE254"/>
  <c r="J82"/>
  <c r="BE118"/>
  <c r="BE138"/>
  <c r="BE142"/>
  <c r="BE183"/>
  <c r="BE93"/>
  <c r="BE103"/>
  <c r="BE105"/>
  <c r="BE136"/>
  <c r="BE161"/>
  <c r="BE175"/>
  <c r="BE191"/>
  <c r="BE194"/>
  <c r="BE229"/>
  <c r="BE241"/>
  <c r="BE249"/>
  <c r="BE262"/>
  <c i="3" r="R91"/>
  <c r="R90"/>
  <c i="4" r="F85"/>
  <c r="BE194"/>
  <c r="BE202"/>
  <c r="BE208"/>
  <c r="BE220"/>
  <c r="BE228"/>
  <c r="BE259"/>
  <c r="J52"/>
  <c r="J55"/>
  <c r="BE92"/>
  <c r="BE103"/>
  <c r="BE113"/>
  <c r="BE120"/>
  <c r="BE124"/>
  <c r="BE127"/>
  <c r="BE130"/>
  <c r="BE131"/>
  <c r="BE135"/>
  <c r="BE147"/>
  <c r="BE152"/>
  <c r="J54"/>
  <c r="BE100"/>
  <c r="BE117"/>
  <c r="BE138"/>
  <c r="BE193"/>
  <c r="BE200"/>
  <c r="BE214"/>
  <c r="BE217"/>
  <c r="BE223"/>
  <c i="3" r="J274"/>
  <c r="J70"/>
  <c i="4" r="BE142"/>
  <c r="BE144"/>
  <c r="BE154"/>
  <c r="BE184"/>
  <c r="BE187"/>
  <c r="BE191"/>
  <c r="BE231"/>
  <c r="BE237"/>
  <c r="BE240"/>
  <c r="BE98"/>
  <c r="BE140"/>
  <c r="BE167"/>
  <c r="BE180"/>
  <c r="BE182"/>
  <c r="BE189"/>
  <c r="BE198"/>
  <c r="BE206"/>
  <c r="BE209"/>
  <c r="BE215"/>
  <c r="BE225"/>
  <c r="BE234"/>
  <c r="BE255"/>
  <c r="F55"/>
  <c r="BE95"/>
  <c r="BE158"/>
  <c r="BE161"/>
  <c r="BE165"/>
  <c r="BE196"/>
  <c r="BE212"/>
  <c r="BE245"/>
  <c r="BE253"/>
  <c r="BE261"/>
  <c r="E48"/>
  <c r="BE170"/>
  <c r="BE172"/>
  <c r="BE175"/>
  <c r="BE218"/>
  <c r="BE248"/>
  <c i="3" r="E48"/>
  <c r="F54"/>
  <c r="BE131"/>
  <c r="BE157"/>
  <c r="BE160"/>
  <c r="BE194"/>
  <c r="BE205"/>
  <c r="BE206"/>
  <c r="BE221"/>
  <c r="BE239"/>
  <c r="BE251"/>
  <c r="BE265"/>
  <c r="BE275"/>
  <c r="BE277"/>
  <c r="BE142"/>
  <c r="BE145"/>
  <c r="BE155"/>
  <c r="BE171"/>
  <c r="BE174"/>
  <c r="BE177"/>
  <c r="BE184"/>
  <c r="BE192"/>
  <c r="BE201"/>
  <c r="BE203"/>
  <c r="BE212"/>
  <c r="BE214"/>
  <c r="BE224"/>
  <c r="BE242"/>
  <c r="BE261"/>
  <c r="J52"/>
  <c r="J54"/>
  <c r="BE139"/>
  <c r="BE146"/>
  <c r="BE196"/>
  <c r="BE254"/>
  <c r="BE257"/>
  <c r="BE271"/>
  <c r="F55"/>
  <c r="BE105"/>
  <c r="BE128"/>
  <c r="BE230"/>
  <c r="BE245"/>
  <c r="BE269"/>
  <c r="BE93"/>
  <c r="BE95"/>
  <c r="BE98"/>
  <c r="BE135"/>
  <c r="BE182"/>
  <c r="BE187"/>
  <c r="BE199"/>
  <c r="BE235"/>
  <c r="J55"/>
  <c r="BE101"/>
  <c r="BE103"/>
  <c r="BE210"/>
  <c r="BE226"/>
  <c r="BE241"/>
  <c r="BE244"/>
  <c r="BE165"/>
  <c r="BE167"/>
  <c r="BE208"/>
  <c r="BE218"/>
  <c r="BE233"/>
  <c r="BE236"/>
  <c r="BE108"/>
  <c r="BE118"/>
  <c r="BE122"/>
  <c r="BE150"/>
  <c r="BE153"/>
  <c r="BE179"/>
  <c r="BE248"/>
  <c i="1" r="BB55"/>
  <c i="2" r="E48"/>
  <c r="J52"/>
  <c r="F54"/>
  <c r="J54"/>
  <c r="F55"/>
  <c r="J55"/>
  <c r="BE86"/>
  <c r="BE89"/>
  <c r="BE91"/>
  <c r="BE94"/>
  <c r="BE97"/>
  <c r="BE99"/>
  <c r="BE102"/>
  <c i="1" r="BC55"/>
  <c r="AW55"/>
  <c r="BA55"/>
  <c r="BD55"/>
  <c i="4" r="J30"/>
  <c i="3" r="J34"/>
  <c i="1" r="AW56"/>
  <c i="5" r="F35"/>
  <c i="1" r="BB58"/>
  <c i="5" r="J34"/>
  <c i="1" r="AW58"/>
  <c i="3" r="F36"/>
  <c i="1" r="BC56"/>
  <c i="3" r="F37"/>
  <c i="1" r="BD56"/>
  <c i="5" r="F34"/>
  <c i="1" r="BA58"/>
  <c i="4" r="F37"/>
  <c i="1" r="BD57"/>
  <c i="3" r="F35"/>
  <c i="1" r="BB56"/>
  <c i="5" r="F36"/>
  <c i="1" r="BC58"/>
  <c i="4" r="F36"/>
  <c i="1" r="BC57"/>
  <c i="4" r="F34"/>
  <c i="1" r="BA57"/>
  <c i="3" r="F34"/>
  <c i="1" r="BA56"/>
  <c i="4" r="J34"/>
  <c i="1" r="AW57"/>
  <c i="4" r="F35"/>
  <c i="1" r="BB57"/>
  <c i="5" r="F37"/>
  <c i="1" r="BD58"/>
  <c i="5" l="1" r="T87"/>
  <c r="T86"/>
  <c i="3" r="T91"/>
  <c r="T90"/>
  <c i="2" r="R87"/>
  <c r="R84"/>
  <c r="BK87"/>
  <c r="BK84"/>
  <c r="J84"/>
  <c i="5" r="P87"/>
  <c r="P86"/>
  <c i="1" r="AU58"/>
  <c i="4" r="T90"/>
  <c r="T89"/>
  <c i="2" r="T87"/>
  <c r="T84"/>
  <c i="3" r="P91"/>
  <c r="P90"/>
  <c i="1" r="AU56"/>
  <c i="5" r="BK87"/>
  <c r="BK86"/>
  <c r="J86"/>
  <c i="3" r="BK91"/>
  <c r="J91"/>
  <c r="J60"/>
  <c i="2" r="J88"/>
  <c r="J62"/>
  <c i="1" r="AG57"/>
  <c i="4" r="J59"/>
  <c r="J90"/>
  <c r="J60"/>
  <c i="2" r="J30"/>
  <c i="1" r="AG55"/>
  <c i="2" r="F33"/>
  <c i="1" r="AZ55"/>
  <c i="3" r="J33"/>
  <c i="1" r="AV56"/>
  <c r="AT56"/>
  <c r="BB54"/>
  <c r="W31"/>
  <c i="2" r="J33"/>
  <c i="1" r="AV55"/>
  <c r="AT55"/>
  <c r="AN55"/>
  <c i="5" r="F33"/>
  <c i="1" r="AZ58"/>
  <c i="5" r="J30"/>
  <c i="1" r="AG58"/>
  <c i="3" r="F33"/>
  <c i="1" r="AZ56"/>
  <c i="4" r="J33"/>
  <c i="1" r="AV57"/>
  <c r="AT57"/>
  <c r="AN57"/>
  <c i="4" r="F33"/>
  <c i="1" r="AZ57"/>
  <c i="5" r="J33"/>
  <c i="1" r="AV58"/>
  <c r="AT58"/>
  <c r="AN58"/>
  <c r="BA54"/>
  <c r="W30"/>
  <c r="BD54"/>
  <c r="W33"/>
  <c r="BC54"/>
  <c r="W32"/>
  <c i="2" l="1" r="J59"/>
  <c i="5" r="J59"/>
  <c r="J87"/>
  <c r="J60"/>
  <c i="2" r="J87"/>
  <c r="J61"/>
  <c i="3" r="BK90"/>
  <c r="J90"/>
  <c i="5" r="J39"/>
  <c i="4" r="J39"/>
  <c i="2" r="J39"/>
  <c i="1" r="AU54"/>
  <c r="AX54"/>
  <c r="AW54"/>
  <c r="AK30"/>
  <c r="AY54"/>
  <c i="3" r="J30"/>
  <c i="1" r="AG56"/>
  <c r="AG54"/>
  <c r="AK26"/>
  <c r="AZ54"/>
  <c r="W29"/>
  <c i="3" l="1" r="J39"/>
  <c r="J59"/>
  <c i="1" r="AN56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<sst xmlns="http://schemas.openxmlformats.org/spreadsheetml/2006/main">
  <si>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</si>
  <si>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</si>
  <si>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</si>
  <si>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</si>
  <si>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</si>
  <si>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{353db76f-43c5-4bd5-8173-d532e81e9614}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</si>
  <si>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</si>
  <si>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</si>
  <si>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</si>
  <si>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</si>
  <si>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</si>
  <si>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</si>
  <si>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</si>
  <si>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</si>
  <si>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D22-086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</si>
  <si>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</si>
  <si>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</si>
  <si>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Líbeznice - Komunikace B. Smetany, Bořanovická a K. H. Borovského</t>
  </si>
  <si>
    <t>KSO:</t>
  </si>
  <si>
    <t/>
  </si>
  <si>
    <t>CC-CZ:</t>
  </si>
  <si>
    <t>Místo:</t>
  </si>
  <si>
    <t xml:space="preserve"> </t>
  </si>
  <si>
    <t>Datum:</t>
  </si>
  <si>
    <t>2. 11. 2022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</si>
  <si>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</si>
  <si>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</si>
  <si>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</si>
  <si>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</si>
  <si>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</si>
  <si>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</si>
  <si>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</si>
  <si>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</si>
  <si>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</si>
  <si>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</si>
  <si>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</si>
  <si>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</si>
  <si>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</si>
  <si>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</si>
  <si>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</si>
  <si>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</si>
  <si>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</si>
  <si>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</si>
  <si>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</si>
  <si>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</si>
  <si>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</si>
  <si>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</si>
  <si>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</si>
  <si>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</si>
  <si>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</si>
  <si>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</si>
  <si>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</si>
  <si>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</si>
  <si>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</si>
  <si>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</si>
  <si>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</si>
  <si>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</si>
  <si>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</si>
  <si>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</si>
  <si>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</si>
  <si>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</si>
  <si>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</si>
  <si>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</si>
  <si>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</si>
  <si>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</si>
  <si>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</si>
  <si>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</si>
  <si>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</si>
  <si>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</si>
  <si>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</si>
  <si>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</si>
  <si>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</si>
  <si>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</si>
  <si>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</si>
  <si>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00</t>
  </si>
  <si>
    <t>Ostatní a vedlejší náklady</t>
  </si>
  <si>
    <t>STA</t>
  </si>
  <si>
    <t>1</t>
  </si>
  <si>
    <t>{27b5ca73-3e04-4787-b365-12e52b3a077f}</t>
  </si>
  <si>
    <t>2</t>
  </si>
  <si>
    <t>SO 01</t>
  </si>
  <si>
    <t>Bedřicha Smetany</t>
  </si>
  <si>
    <t>{b5227c73-a9f2-4790-b83f-94c4840c2c7a}</t>
  </si>
  <si>
    <t>SO 02</t>
  </si>
  <si>
    <t>Bořanovická</t>
  </si>
  <si>
    <t>{d34809d0-45b9-4b95-8689-e8ebb683ea41}</t>
  </si>
  <si>
    <t>SO 03</t>
  </si>
  <si>
    <t>K.H.Borovského</t>
  </si>
  <si>
    <t>{34067ea9-9610-4f2b-92ee-100b1b07e2e5}</t>
  </si>
  <si>
    <t>KRYCÍ LIST SOUPISU PRACÍ</t>
  </si>
  <si>
    <t>Objekt:</t>
  </si>
  <si>
    <t>SO 00 - Ostatní a vedlejší náklady</t>
  </si>
  <si>
    <t>REKAPITULACE ČLENĚNÍ SOUPISU PRACÍ</t>
  </si>
  <si>
    <t>Kód dílu - Popis</t>
  </si>
  <si>
    <t>Cena celkem [CZK]</t>
  </si>
  <si>
    <t>-1</t>
  </si>
  <si>
    <t>0 - Všeobecné konstrukce a práce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</si>
  <si>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</si>
  <si>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</si>
  <si>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</si>
  <si>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</si>
  <si>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</si>
  <si>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</si>
  <si>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</si>
  <si>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</si>
  <si>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</si>
  <si>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</si>
  <si>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</si>
  <si>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</si>
  <si>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</si>
  <si>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</si>
  <si>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</si>
  <si>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</si>
  <si>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</si>
  <si>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Všeobecné konstrukce a práce</t>
  </si>
  <si>
    <t>ROZPOCET</t>
  </si>
  <si>
    <t>K</t>
  </si>
  <si>
    <t>03171</t>
  </si>
  <si>
    <t>Provozní náklady - zajištění vstupů do objektů</t>
  </si>
  <si>
    <t>kpl</t>
  </si>
  <si>
    <t>4</t>
  </si>
  <si>
    <t>-1095481022</t>
  </si>
  <si>
    <t>VRN</t>
  </si>
  <si>
    <t>Vedlejší rozpočtové náklady</t>
  </si>
  <si>
    <t>5</t>
  </si>
  <si>
    <t>VRN1</t>
  </si>
  <si>
    <t>Průzkumné, geodetické a projektové práce</t>
  </si>
  <si>
    <t>012303000</t>
  </si>
  <si>
    <t>Geodetické práce po výstavbě</t>
  </si>
  <si>
    <t>CS ÚRS 2022 02</t>
  </si>
  <si>
    <t>1024</t>
  </si>
  <si>
    <t>-1087757444</t>
  </si>
  <si>
    <t>Online PSC</t>
  </si>
  <si>
    <t>https://podminky.urs.cz/item/CS_URS_2022_02/012303000</t>
  </si>
  <si>
    <t>3</t>
  </si>
  <si>
    <t>013294000</t>
  </si>
  <si>
    <t>Ostatní dokumentace</t>
  </si>
  <si>
    <t>-1939124875</t>
  </si>
  <si>
    <t>https://podminky.urs.cz/item/CS_URS_2022_02/013294000</t>
  </si>
  <si>
    <t>VV</t>
  </si>
  <si>
    <t>1 " realizační dokumentace</t>
  </si>
  <si>
    <t>013254000</t>
  </si>
  <si>
    <t>Dokumentace skutečného provedení stavby</t>
  </si>
  <si>
    <t>kpl…</t>
  </si>
  <si>
    <t>413263024</t>
  </si>
  <si>
    <t>https://podminky.urs.cz/item/CS_URS_2022_02/013254000</t>
  </si>
  <si>
    <t>VRN3</t>
  </si>
  <si>
    <t>Zařízení staveniště</t>
  </si>
  <si>
    <t>030001000</t>
  </si>
  <si>
    <t>93454879</t>
  </si>
  <si>
    <t>https://podminky.urs.cz/item/CS_URS_2022_02/030001000</t>
  </si>
  <si>
    <t>6</t>
  </si>
  <si>
    <t>032903000</t>
  </si>
  <si>
    <t>Náklady na provoz a údržbu vybavení staveniště</t>
  </si>
  <si>
    <t>-1108814436</t>
  </si>
  <si>
    <t>https://podminky.urs.cz/item/CS_URS_2022_02/032903000</t>
  </si>
  <si>
    <t>VRN4</t>
  </si>
  <si>
    <t>Inženýrská činnost</t>
  </si>
  <si>
    <t>7</t>
  </si>
  <si>
    <t>041103000</t>
  </si>
  <si>
    <t>Autorský dozor projektanta</t>
  </si>
  <si>
    <t>1195677784</t>
  </si>
  <si>
    <t>https://podminky.urs.cz/item/CS_URS_2022_02/041103000</t>
  </si>
  <si>
    <t>SO 01 - Bedřicha Smetany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</si>
  <si>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</si>
  <si>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</si>
  <si>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</si>
  <si>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</si>
  <si>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  D6 - 009.: Ostatní konstrukce a práce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</si>
  <si>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</si>
  <si>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</si>
  <si>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</si>
  <si>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</si>
  <si>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M - Práce a dodávky M</t>
  </si>
  <si>
    <t xml:space="preserve">    46-M - Zemní práce při extr.mont.pracích</t>
  </si>
  <si>
    <t>HSV</t>
  </si>
  <si>
    <t>Práce a dodávky HSV</t>
  </si>
  <si>
    <t>Zemní práce</t>
  </si>
  <si>
    <t>113106121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</si>
  <si>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</si>
  <si>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m2</t>
  </si>
  <si>
    <t>407674432</t>
  </si>
  <si>
    <t>https://podminky.urs.cz/item/CS_URS_2022_02/113106121</t>
  </si>
  <si>
    <t>113106241</t>
  </si>
  <si>
    <t>Rozebrání dílců vozovek a ploch s přemístěním hmot na skládku na vzdálenost do 3 m nebo s naložením na dopravní prostředek, ze silničních dílců jakýchkoliv rozměrů, s ložem z kameniva nebo živice strojně plochy jednotlivě přes 200 m2 se spárami zalitými živicí</t>
  </si>
  <si>
    <t>-2590425</t>
  </si>
  <si>
    <t>https://podminky.urs.cz/item/CS_URS_2022_02/113106241</t>
  </si>
  <si>
    <t>863,7</t>
  </si>
  <si>
    <t>113107222</t>
  </si>
  <si>
    <t>Odstranění podkladů nebo krytů strojně plochy jednotlivě přes 200 m2 s přemístěním hmot na skládku na vzdálenost do 20 m nebo s naložením na dopravní prostředek z kameniva hrubého drceného, o tl. vrstvy přes 100 do 200 mm</t>
  </si>
  <si>
    <t>-759000975</t>
  </si>
  <si>
    <t>https://podminky.urs.cz/item/CS_URS_2022_02/113107222</t>
  </si>
  <si>
    <t>863.7+18.0+12.1</t>
  </si>
  <si>
    <t>113107131</t>
  </si>
  <si>
    <t>Odstranění podkladů nebo krytů ručně s přemístěním hmot na skládku na vzdálenost do 3 m nebo s naložením na dopravní prostředek z betonu prostého, o tl. vrstvy přes 100 do 150 mm</t>
  </si>
  <si>
    <t>941318409</t>
  </si>
  <si>
    <t>https://podminky.urs.cz/item/CS_URS_2022_02/113107131</t>
  </si>
  <si>
    <t>113107143</t>
  </si>
  <si>
    <t>Odstranění podkladů nebo krytů ručně s přemístěním hmot na skládku na vzdálenost do 3 m nebo s naložením na dopravní prostředek živičných, o tl. vrstvy přes 100 do 150 mm</t>
  </si>
  <si>
    <t>-1324382790</t>
  </si>
  <si>
    <t>https://podminky.urs.cz/item/CS_URS_2022_02/113107143</t>
  </si>
  <si>
    <t>121151103</t>
  </si>
  <si>
    <t>Sejmutí ornice strojně při souvislé ploše do 100 m2, tl. vrstvy do 200 mm</t>
  </si>
  <si>
    <t>-1639401573</t>
  </si>
  <si>
    <t>https://podminky.urs.cz/item/CS_URS_2022_02/121151103</t>
  </si>
  <si>
    <t>311.6*0.15</t>
  </si>
  <si>
    <t>122211101</t>
  </si>
  <si>
    <t>Odkopávky a prokopávky ručně zapažené i nezapažené v hornině třídy těžitelnosti I skupiny 3</t>
  </si>
  <si>
    <t>m3</t>
  </si>
  <si>
    <t>-965253075</t>
  </si>
  <si>
    <t>https://podminky.urs.cz/item/CS_URS_2022_02/122211101</t>
  </si>
  <si>
    <t xml:space="preserve">634.9*0.33 " Výkopy pod vozovkami </t>
  </si>
  <si>
    <t>276.3*0.3 " parkovacími místy</t>
  </si>
  <si>
    <t>126.0*0.22 " vjezdy</t>
  </si>
  <si>
    <t>107.7*0.38 " zvýšenými křižovatkami</t>
  </si>
  <si>
    <t>47.0*0.14 " chodníky</t>
  </si>
  <si>
    <t>-134,1 " odpočet objem vybouraných podkladních vrstev</t>
  </si>
  <si>
    <t>228,98 " pro aktivní zonu</t>
  </si>
  <si>
    <t>Součet</t>
  </si>
  <si>
    <t>8</t>
  </si>
  <si>
    <t>129001101</t>
  </si>
  <si>
    <t>Příplatek k cenám vykopávek za ztížení vykopávky v blízkosti podzemního vedení nebo výbušnin v horninách jakékoliv třídy</t>
  </si>
  <si>
    <t>-1508386497</t>
  </si>
  <si>
    <t>https://podminky.urs.cz/item/CS_URS_2022_02/129001101</t>
  </si>
  <si>
    <t>Předpoklad 80% z celkového objemu odkopávek, bude účtováno dle provedeného stavu</t>
  </si>
  <si>
    <t>228,98*0.8</t>
  </si>
  <si>
    <t>9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</si>
  <si>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</si>
  <si>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</si>
  <si>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387863100</t>
  </si>
  <si>
    <t>https://podminky.urs.cz/item/CS_URS_2022_02/162751117</t>
  </si>
  <si>
    <t>46,7" sejmutí</t>
  </si>
  <si>
    <t>-250*0,15 " použitá na stavbě</t>
  </si>
  <si>
    <t>" přebytek na deponii</t>
  </si>
  <si>
    <t>10</t>
  </si>
  <si>
    <t>-345796752</t>
  </si>
  <si>
    <t>233,533+228,98</t>
  </si>
  <si>
    <t>11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</si>
  <si>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</si>
  <si>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</si>
  <si>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1434997646</t>
  </si>
  <si>
    <t>https://podminky.urs.cz/item/CS_URS_2022_02/162751119</t>
  </si>
  <si>
    <t>9,2</t>
  </si>
  <si>
    <t>9,2*10 'Přepočtené koeficientem množství</t>
  </si>
  <si>
    <t>12</t>
  </si>
  <si>
    <t>1849769527</t>
  </si>
  <si>
    <t>462,51*10 'Přepočtené koeficientem množství</t>
  </si>
  <si>
    <t>13</t>
  </si>
  <si>
    <t>167151111</t>
  </si>
  <si>
    <t>Nakládání, skládání a překládání neulehlého výkopku nebo sypaniny strojně nakládání, množství přes 100 m3, z hornin třídy těžitelnosti I, skupiny 1 až 3</t>
  </si>
  <si>
    <t>-1447260442</t>
  </si>
  <si>
    <t>https://podminky.urs.cz/item/CS_URS_2022_02/167151111</t>
  </si>
  <si>
    <t>228,98</t>
  </si>
  <si>
    <t>14</t>
  </si>
  <si>
    <t>171152111</t>
  </si>
  <si>
    <t>Uložení sypaniny do zhutněných násypů pro silnice, dálnice a letiště s rozprostřením sypaniny ve vrstvách, s hrubým urovnáním a uzavřením povrchu násypu z hornin nesoudržných sypkých v aktivní zóně</t>
  </si>
  <si>
    <t>-1677715026</t>
  </si>
  <si>
    <t>https://podminky.urs.cz/item/CS_URS_2022_02/171152111</t>
  </si>
  <si>
    <t>1144,9*0,2</t>
  </si>
  <si>
    <t>M</t>
  </si>
  <si>
    <t>58343930</t>
  </si>
  <si>
    <t>kamenivo drcené hrubé frakce 16/32</t>
  </si>
  <si>
    <t>t</t>
  </si>
  <si>
    <t>-1164925420</t>
  </si>
  <si>
    <t>16</t>
  </si>
  <si>
    <t>171201221</t>
  </si>
  <si>
    <t>Poplatek za uložení stavebního odpadu na skládce (skládkovné) zeminy a kamení zatříděného do Katalogu odpadů pod kódem 17 05 04</t>
  </si>
  <si>
    <t>651101760</t>
  </si>
  <si>
    <t>https://podminky.urs.cz/item/CS_URS_2022_02/171201221</t>
  </si>
  <si>
    <t>462,51*1,8 'Přepočtené koeficientem množství</t>
  </si>
  <si>
    <t>17</t>
  </si>
  <si>
    <t>171251201</t>
  </si>
  <si>
    <t>Uložení sypaniny na skládky nebo meziskládky bez hutnění s upravením uložené sypaniny do předepsaného tvaru</t>
  </si>
  <si>
    <t>-1514285154</t>
  </si>
  <si>
    <t>https://podminky.urs.cz/item/CS_URS_2022_02/171251201</t>
  </si>
  <si>
    <t>18</t>
  </si>
  <si>
    <t>181411142</t>
  </si>
  <si>
    <t>Založení trávníku na půdě předem připravené plochy do 1000 m2 výsevem včetně utažení parterového na svahu přes 1:5 do 1:2</t>
  </si>
  <si>
    <t>-622489037</t>
  </si>
  <si>
    <t>https://podminky.urs.cz/item/CS_URS_2022_02/181411142</t>
  </si>
  <si>
    <t>19</t>
  </si>
  <si>
    <t>00572410</t>
  </si>
  <si>
    <t>osivo směs travní parková</t>
  </si>
  <si>
    <t>kg</t>
  </si>
  <si>
    <t>1458076335</t>
  </si>
  <si>
    <t>250*0,015 'Přepočtené koeficientem množství</t>
  </si>
  <si>
    <t>20</t>
  </si>
  <si>
    <t>181951111</t>
  </si>
  <si>
    <t>Úprava pláně vyrovnáním výškových rozdílů strojně v hornině třídy těžitelnosti I, skupiny 1 až 3 bez zhutnění</t>
  </si>
  <si>
    <t>-172510605</t>
  </si>
  <si>
    <t>https://podminky.urs.cz/item/CS_URS_2022_02/181951111</t>
  </si>
  <si>
    <t>250</t>
  </si>
  <si>
    <t>181951112</t>
  </si>
  <si>
    <t>Úprava pláně vyrovnáním výškových rozdílů strojně v hornině třídy těžitelnosti I, skupiny 1 až 3 se zhutněním</t>
  </si>
  <si>
    <t>796421218</t>
  </si>
  <si>
    <t>https://podminky.urs.cz/item/CS_URS_2022_02/181951112</t>
  </si>
  <si>
    <t>Úprava pláně pod pojížděnými plochami</t>
  </si>
  <si>
    <t>plocha AB+parking+vjezdy+křižovatky</t>
  </si>
  <si>
    <t>634.9+276.3+126.0+107,7</t>
  </si>
  <si>
    <t>22</t>
  </si>
  <si>
    <t>184813511</t>
  </si>
  <si>
    <t>Chemické odplevelení půdy před založením kultury, trávníku nebo zpevněných ploch ručně o jakékoli výměře postřikem na široko v rovině nebo na svahu do 1:5</t>
  </si>
  <si>
    <t>389833051</t>
  </si>
  <si>
    <t>https://podminky.urs.cz/item/CS_URS_2022_02/184813511</t>
  </si>
  <si>
    <t>23</t>
  </si>
  <si>
    <t>185851121</t>
  </si>
  <si>
    <t>Dovoz vody pro zálivku rostlin na vzdálenost do 1000 m</t>
  </si>
  <si>
    <t>176696181</t>
  </si>
  <si>
    <t>https://podminky.urs.cz/item/CS_URS_2022_02/185851121</t>
  </si>
  <si>
    <t>250*0,025</t>
  </si>
  <si>
    <t>Zakládání</t>
  </si>
  <si>
    <t>24</t>
  </si>
  <si>
    <t>213141111</t>
  </si>
  <si>
    <t>Zřízení vrstvy z geotextilie filtrační, separační, odvodňovací, ochranné, výztužné nebo protierozní v rovině nebo ve sklonu do 1:5, šířky do 3 m</t>
  </si>
  <si>
    <t>-1466652260</t>
  </si>
  <si>
    <t>https://podminky.urs.cz/item/CS_URS_2022_02/213141111</t>
  </si>
  <si>
    <t>276,3</t>
  </si>
  <si>
    <t>25</t>
  </si>
  <si>
    <t>69311199</t>
  </si>
  <si>
    <t>geotextilie netkaná separační, ochranná, filtrační, drenážní PES(70%)+PP(30%) 300g/m2</t>
  </si>
  <si>
    <t>-236434127</t>
  </si>
  <si>
    <t>276,3*1,15 'Přepočtené koeficientem množství</t>
  </si>
  <si>
    <t>Komunikace pozemní</t>
  </si>
  <si>
    <t>26</t>
  </si>
  <si>
    <t>564861111</t>
  </si>
  <si>
    <t>Podklad ze štěrkodrti ŠD s rozprostřením a zhutněním plochy přes 100 m2, po zhutnění tl. 200 mm</t>
  </si>
  <si>
    <t>1486197687</t>
  </si>
  <si>
    <t>https://podminky.urs.cz/item/CS_URS_2022_02/564861111</t>
  </si>
  <si>
    <t>27</t>
  </si>
  <si>
    <t>564952111</t>
  </si>
  <si>
    <t>Podklad z mechanicky zpevněného kameniva MZK (minerální beton) s rozprostřením a s hutněním, po zhutnění tl. 150 mm</t>
  </si>
  <si>
    <t>731375874</t>
  </si>
  <si>
    <t>https://podminky.urs.cz/item/CS_URS_2022_02/564952111</t>
  </si>
  <si>
    <t>634,9 " komunikace</t>
  </si>
  <si>
    <t>28</t>
  </si>
  <si>
    <t>564952114</t>
  </si>
  <si>
    <t>Podklad z mechanicky zpevněného kameniva MZK (minerální beton) s rozprostřením a s hutněním, po zhutnění tl. 180 mm</t>
  </si>
  <si>
    <t>-463935955</t>
  </si>
  <si>
    <t>https://podminky.urs.cz/item/CS_URS_2022_02/564952114</t>
  </si>
  <si>
    <t>29</t>
  </si>
  <si>
    <t>564951313</t>
  </si>
  <si>
    <t>Podklad nebo podsyp z betonového recyklátu s rozprostřením a zhutněním plochy přes 100 m2, po zhutnění tl. 150 mm</t>
  </si>
  <si>
    <t>891005204</t>
  </si>
  <si>
    <t>https://podminky.urs.cz/item/CS_URS_2022_02/564951313</t>
  </si>
  <si>
    <t xml:space="preserve">276,3*2" dvě vrstvy </t>
  </si>
  <si>
    <t>30</t>
  </si>
  <si>
    <t>564961315</t>
  </si>
  <si>
    <t>Podklad nebo podsyp z betonového recyklátu s rozprostřením a zhutněním plochy přes 100 m2, po zhutnění tl. 200 mm</t>
  </si>
  <si>
    <t>351474046</t>
  </si>
  <si>
    <t>https://podminky.urs.cz/item/CS_URS_2022_02/564961315</t>
  </si>
  <si>
    <t>107,7</t>
  </si>
  <si>
    <t>47</t>
  </si>
  <si>
    <t>31</t>
  </si>
  <si>
    <t>564971315</t>
  </si>
  <si>
    <t>Podklad nebo podsyp z betonového recyklátu s rozprostřením a zhutněním plochy přes 100 m2, po zhutnění tl. 250 mm</t>
  </si>
  <si>
    <t>694745327</t>
  </si>
  <si>
    <t>https://podminky.urs.cz/item/CS_URS_2022_02/564971315</t>
  </si>
  <si>
    <t>32</t>
  </si>
  <si>
    <t>565165121</t>
  </si>
  <si>
    <t>Asfaltový beton vrstva podkladní ACP 16 (obalované kamenivo střednězrnné - OKS) s rozprostřením a zhutněním v pruhu šířky přes 3 m, po zhutnění tl. 80 mm</t>
  </si>
  <si>
    <t>1125932911</t>
  </si>
  <si>
    <t>https://podminky.urs.cz/item/CS_URS_2022_02/565165121</t>
  </si>
  <si>
    <t>33</t>
  </si>
  <si>
    <t>573211112</t>
  </si>
  <si>
    <t>Postřik spojovací PS bez posypu kamenivem z asfaltu silničního, v množství 0,70 kg/m2</t>
  </si>
  <si>
    <t>1268256130</t>
  </si>
  <si>
    <t>https://podminky.urs.cz/item/CS_URS_2022_02/573211112</t>
  </si>
  <si>
    <t>2*634,9</t>
  </si>
  <si>
    <t>34</t>
  </si>
  <si>
    <t>577134111</t>
  </si>
  <si>
    <t>Asfaltový beton vrstva obrusná ACO 11 (ABS) s rozprostřením a se zhutněním z nemodifikovaného asfaltu v pruhu šířky do 3 m tř. I, po zhutnění tl. 40 mm</t>
  </si>
  <si>
    <t>718027948</t>
  </si>
  <si>
    <t>https://podminky.urs.cz/item/CS_URS_2022_02/577134111</t>
  </si>
  <si>
    <t>35</t>
  </si>
  <si>
    <t>596212312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</si>
  <si>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100 mm skupiny A, pro plochy do 300 m2</t>
  </si>
  <si>
    <t>21874253</t>
  </si>
  <si>
    <t>https://podminky.urs.cz/item/CS_URS_2022_02/596212312</t>
  </si>
  <si>
    <t>36</t>
  </si>
  <si>
    <t>59245220</t>
  </si>
  <si>
    <t>dlažba zámková tvaru I 196x161x100mm přírodní</t>
  </si>
  <si>
    <t>349213767</t>
  </si>
  <si>
    <t>107,7*1,02 'Přepočtené koeficientem množství</t>
  </si>
  <si>
    <t>37</t>
  </si>
  <si>
    <t>596212212 R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</si>
  <si>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přes 100 do 300 m2</t>
  </si>
  <si>
    <t>-1883750562</t>
  </si>
  <si>
    <t>38</t>
  </si>
  <si>
    <t>R 59221</t>
  </si>
  <si>
    <t xml:space="preserve">Vegetační a drenážní dlažba </t>
  </si>
  <si>
    <t>-191736161</t>
  </si>
  <si>
    <t>276,3*1,02 'Přepočtené koeficientem množství</t>
  </si>
  <si>
    <t>39</t>
  </si>
  <si>
    <t>596212212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</si>
  <si>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A, pro plochy přes 100 do 300 m2</t>
  </si>
  <si>
    <t>1258043219</t>
  </si>
  <si>
    <t>https://podminky.urs.cz/item/CS_URS_2022_02/596212212</t>
  </si>
  <si>
    <t>40</t>
  </si>
  <si>
    <t>59245020</t>
  </si>
  <si>
    <t>dlažba tvar obdélník betonová 200x100x80mm přírodní</t>
  </si>
  <si>
    <t>-752488007</t>
  </si>
  <si>
    <t>126*1,02 'Přepočtené koeficientem množství</t>
  </si>
  <si>
    <t>41</t>
  </si>
  <si>
    <t>596211110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</si>
  <si>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do 50 m2</t>
  </si>
  <si>
    <t>1616572999</t>
  </si>
  <si>
    <t>https://podminky.urs.cz/item/CS_URS_2022_02/596211110</t>
  </si>
  <si>
    <t>42</t>
  </si>
  <si>
    <t>59245018</t>
  </si>
  <si>
    <t>dlažba tvar obdélník betonová 200x100x60mm přírodní</t>
  </si>
  <si>
    <t>1654941673</t>
  </si>
  <si>
    <t>47*1,03 'Přepočtené koeficientem množství</t>
  </si>
  <si>
    <t>D6</t>
  </si>
  <si>
    <t>009.: Ostatní konstrukce a práce</t>
  </si>
  <si>
    <t>43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</si>
  <si>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</si>
  <si>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</si>
  <si>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m</t>
  </si>
  <si>
    <t>-877678996</t>
  </si>
  <si>
    <t>https://podminky.urs.cz/item/CS_URS_2022_02/916231213</t>
  </si>
  <si>
    <t>404</t>
  </si>
  <si>
    <t>44</t>
  </si>
  <si>
    <t>59217023</t>
  </si>
  <si>
    <t>obrubník betonový chodníkový 1000x150x250mm</t>
  </si>
  <si>
    <t>-1557203161</t>
  </si>
  <si>
    <t>404*1,01 'Přepočtené koeficientem množství</t>
  </si>
  <si>
    <t>45</t>
  </si>
  <si>
    <t>916331112</t>
  </si>
  <si>
    <t>Osazení zahradního obrubníku betonového s ložem tl. od 50 do 100 mm z betonu prostého tř. C 12/15 s boční opěrou z betonu prostého tř. C 12/15</t>
  </si>
  <si>
    <t>-401375815</t>
  </si>
  <si>
    <t>https://podminky.urs.cz/item/CS_URS_2022_02/916331112</t>
  </si>
  <si>
    <t>46</t>
  </si>
  <si>
    <t>59217008</t>
  </si>
  <si>
    <t>obrubník betonový parkový 1000x80x200mm</t>
  </si>
  <si>
    <t>127497323</t>
  </si>
  <si>
    <t>13*1,01 'Přepočtené koeficientem množství</t>
  </si>
  <si>
    <t>Trubní vedení</t>
  </si>
  <si>
    <t>890411851</t>
  </si>
  <si>
    <t>Bourání šachet a jímek strojně velikosti obestavěného prostoru do 1,5 m3 z prefabrikovaných skruží</t>
  </si>
  <si>
    <t>-653279591</t>
  </si>
  <si>
    <t>https://podminky.urs.cz/item/CS_URS_2022_02/890411851</t>
  </si>
  <si>
    <t>6 " Bourání uliční vpusti kompletní</t>
  </si>
  <si>
    <t>48</t>
  </si>
  <si>
    <t>899331111</t>
  </si>
  <si>
    <t>Výšková úprava uličního vstupu nebo vpusti do 200 mm zvýšením poklopu</t>
  </si>
  <si>
    <t>kus</t>
  </si>
  <si>
    <t>1239963866</t>
  </si>
  <si>
    <t>https://podminky.urs.cz/item/CS_URS_2022_02/899331111</t>
  </si>
  <si>
    <t>49</t>
  </si>
  <si>
    <t>59224135</t>
  </si>
  <si>
    <t>prstenec šachtový vyrovnávací betonový 625x90x60mm</t>
  </si>
  <si>
    <t>-689128666</t>
  </si>
  <si>
    <t>50</t>
  </si>
  <si>
    <t>899431111</t>
  </si>
  <si>
    <t>Výšková úprava uličního vstupu nebo vpusti do 200 mm zvýšením krycího hrnce, šoupěte nebo hydrantu bez úpravy armatur</t>
  </si>
  <si>
    <t>-1782762160</t>
  </si>
  <si>
    <t>https://podminky.urs.cz/item/CS_URS_2022_02/899431111</t>
  </si>
  <si>
    <t>Ostatní konstrukce a práce, bourání</t>
  </si>
  <si>
    <t>51</t>
  </si>
  <si>
    <t>914111111</t>
  </si>
  <si>
    <t>Montáž svislé dopravní značky základní velikosti do 1 m2 objímkami na sloupky nebo konzoly</t>
  </si>
  <si>
    <t>-2120635566</t>
  </si>
  <si>
    <t>https://podminky.urs.cz/item/CS_URS_2022_02/914111111</t>
  </si>
  <si>
    <t>52</t>
  </si>
  <si>
    <t>40445600</t>
  </si>
  <si>
    <t>výstražné dopravní značky A1-A30, A33 700mm</t>
  </si>
  <si>
    <t>-78710816</t>
  </si>
  <si>
    <t>53</t>
  </si>
  <si>
    <t>914511112</t>
  </si>
  <si>
    <t>Montáž sloupku dopravních značek délky do 3,5 m do hliníkové patky pro sloupek D 60 mm</t>
  </si>
  <si>
    <t>90799451</t>
  </si>
  <si>
    <t>https://podminky.urs.cz/item/CS_URS_2022_02/914511112</t>
  </si>
  <si>
    <t>54</t>
  </si>
  <si>
    <t>40445225</t>
  </si>
  <si>
    <t>sloupek pro dopravní značku Zn D 60mm v 3,5m</t>
  </si>
  <si>
    <t>-24082073</t>
  </si>
  <si>
    <t>55</t>
  </si>
  <si>
    <t>915131111</t>
  </si>
  <si>
    <t>Vodorovné dopravní značení stříkané barvou přechody pro chodce, šipky, symboly bílé základní</t>
  </si>
  <si>
    <t>-1321650289</t>
  </si>
  <si>
    <t>https://podminky.urs.cz/item/CS_URS_2022_02/915131111</t>
  </si>
  <si>
    <t>997</t>
  </si>
  <si>
    <t>Přesun sutě</t>
  </si>
  <si>
    <t>56</t>
  </si>
  <si>
    <t>997006006</t>
  </si>
  <si>
    <t>Úprava stavebního odpadu drcení s dopravou na vzdálenost do 100 m a naložením do drtícího zařízení ze zdiva betonového</t>
  </si>
  <si>
    <t>-1978586922</t>
  </si>
  <si>
    <t>https://podminky.urs.cz/item/CS_URS_2022_02/997006006</t>
  </si>
  <si>
    <t>5,85</t>
  </si>
  <si>
    <t>57</t>
  </si>
  <si>
    <t>997006007</t>
  </si>
  <si>
    <t>Úprava stavebního odpadu drcení s dopravou na vzdálenost do 100 m a naložením do drtícího zařízení ze zdiva železobetonového</t>
  </si>
  <si>
    <t>1167119084</t>
  </si>
  <si>
    <t>https://podminky.urs.cz/item/CS_URS_2022_02/997006007</t>
  </si>
  <si>
    <t>352,39</t>
  </si>
  <si>
    <t>58</t>
  </si>
  <si>
    <t>997221551</t>
  </si>
  <si>
    <t>Vodorovná doprava suti bez naložení, ale se složením a s hrubým urovnáním ze sypkých materiálů, na vzdálenost do 1 km</t>
  </si>
  <si>
    <t>297723243</t>
  </si>
  <si>
    <t>https://podminky.urs.cz/item/CS_URS_2022_02/997221551</t>
  </si>
  <si>
    <t>655,35-358,24</t>
  </si>
  <si>
    <t>59</t>
  </si>
  <si>
    <t>997221559</t>
  </si>
  <si>
    <t>Vodorovná doprava suti bez naložení, ale se složením a s hrubým urovnáním Příplatek k ceně za každý další i započatý 1 km přes 1 km</t>
  </si>
  <si>
    <t>-1475793221</t>
  </si>
  <si>
    <t>https://podminky.urs.cz/item/CS_URS_2022_02/997221559</t>
  </si>
  <si>
    <t>297,11</t>
  </si>
  <si>
    <t>297,11*19 'Přepočtené koeficientem množství</t>
  </si>
  <si>
    <t>60</t>
  </si>
  <si>
    <t>997221561</t>
  </si>
  <si>
    <t>Vodorovná doprava suti bez naložení, ale se složením a s hrubým urovnáním z kusových materiálů, na vzdálenost do 1 km</t>
  </si>
  <si>
    <t>182998550</t>
  </si>
  <si>
    <t>https://podminky.urs.cz/item/CS_URS_2022_02/997221561</t>
  </si>
  <si>
    <t>352,39+5,85" na deponii</t>
  </si>
  <si>
    <t>61</t>
  </si>
  <si>
    <t>997221873</t>
  </si>
  <si>
    <t>Poplatek za uložení stavebního odpadu na recyklační skládce (skládkovné) zeminy a kamení zatříděného do Katalogu odpadů pod kódem 17 05 04</t>
  </si>
  <si>
    <t>115584362</t>
  </si>
  <si>
    <t>https://podminky.urs.cz/item/CS_URS_2022_02/997221873</t>
  </si>
  <si>
    <t>998</t>
  </si>
  <si>
    <t>Přesun hmot</t>
  </si>
  <si>
    <t>62</t>
  </si>
  <si>
    <t>998225111</t>
  </si>
  <si>
    <t>Přesun hmot pro komunikace s krytem z kameniva, monolitickým betonovým nebo živičným dopravní vzdálenost do 200 m jakékoliv délky objektu</t>
  </si>
  <si>
    <t>686548839</t>
  </si>
  <si>
    <t>https://podminky.urs.cz/item/CS_URS_2022_02/998225111</t>
  </si>
  <si>
    <t>63</t>
  </si>
  <si>
    <t>998225191</t>
  </si>
  <si>
    <t>Přesun hmot pro komunikace s krytem z kameniva, monolitickým betonovým nebo živičným Příplatek k ceně za zvětšený přesun přes vymezenou největší dopravní vzdálenost do 1000 m</t>
  </si>
  <si>
    <t>458706200</t>
  </si>
  <si>
    <t>https://podminky.urs.cz/item/CS_URS_2022_02/998225191</t>
  </si>
  <si>
    <t>Práce a dodávky M</t>
  </si>
  <si>
    <t>46-M</t>
  </si>
  <si>
    <t>Zemní práce při extr.mont.pracích</t>
  </si>
  <si>
    <t>64</t>
  </si>
  <si>
    <t>460510074</t>
  </si>
  <si>
    <t>Osazení kabelových prostupů včetně utěsnění a spárování z trub plastových do rýhy, bez výkopových prací s obetonováním, vnitřního průměru do 10 cm</t>
  </si>
  <si>
    <t>-1219927396</t>
  </si>
  <si>
    <t>https://podminky.urs.cz/item/CS_URS_2022_02/460510074</t>
  </si>
  <si>
    <t>65</t>
  </si>
  <si>
    <t>34571357</t>
  </si>
  <si>
    <t>trubka elektroinstalační ohebná dvouplášťová korugovaná (chránička) D 108/125mm, HDPE+LDPE</t>
  </si>
  <si>
    <t>-1453811583</t>
  </si>
  <si>
    <t>18*1,05 'Přepočtené koeficientem množství</t>
  </si>
  <si>
    <t>SO 02 - Bořanovická</t>
  </si>
  <si>
    <t>-41261380</t>
  </si>
  <si>
    <t>875,7</t>
  </si>
  <si>
    <t>-1250092938</t>
  </si>
  <si>
    <t>875.7+2.7</t>
  </si>
  <si>
    <t>-924303029</t>
  </si>
  <si>
    <t>121151113</t>
  </si>
  <si>
    <t>Sejmutí ornice strojně při souvislé ploše přes 100 do 500 m2, tl. vrstvy do 200 mm</t>
  </si>
  <si>
    <t>905518391</t>
  </si>
  <si>
    <t>https://podminky.urs.cz/item/CS_URS_2022_02/121151113</t>
  </si>
  <si>
    <t>723.2*0.15</t>
  </si>
  <si>
    <t>1092092807</t>
  </si>
  <si>
    <t xml:space="preserve">773,7*0.33 " Výkopy pod vozovkami </t>
  </si>
  <si>
    <t>198*0.3 " parkovacími místy</t>
  </si>
  <si>
    <t>150*0.22 " vjezdy</t>
  </si>
  <si>
    <t>25*0.38 " zvýšenými křižovatkami</t>
  </si>
  <si>
    <t>19,5*0.14 " chodníky</t>
  </si>
  <si>
    <t>-131,8 " odpočet objem vybouraných podkladních vrstev</t>
  </si>
  <si>
    <t>229,26 " pro aktivní zonu</t>
  </si>
  <si>
    <t>-823224544</t>
  </si>
  <si>
    <t>229,26*0.8</t>
  </si>
  <si>
    <t>1766862024</t>
  </si>
  <si>
    <t>228,151+229,26</t>
  </si>
  <si>
    <t>-330626076</t>
  </si>
  <si>
    <t>457,41*10 'Přepočtené koeficientem množství</t>
  </si>
  <si>
    <t>1016910653</t>
  </si>
  <si>
    <t>229,26</t>
  </si>
  <si>
    <t>-508260170</t>
  </si>
  <si>
    <t>1146,3*0,2</t>
  </si>
  <si>
    <t>732797824</t>
  </si>
  <si>
    <t>1200164179</t>
  </si>
  <si>
    <t>457,41*1,8 'Přepočtené koeficientem množství</t>
  </si>
  <si>
    <t>-2037942936</t>
  </si>
  <si>
    <t>399340323</t>
  </si>
  <si>
    <t>181411141</t>
  </si>
  <si>
    <t>Založení trávníku na půdě předem připravené plochy do 1000 m2 výsevem včetně utažení parterového v rovině nebo na svahu do 1:5</t>
  </si>
  <si>
    <t>-717684745</t>
  </si>
  <si>
    <t>https://podminky.urs.cz/item/CS_URS_2022_02/181411141</t>
  </si>
  <si>
    <t>870838117</t>
  </si>
  <si>
    <t>400,3*0,015 'Přepočtené koeficientem množství</t>
  </si>
  <si>
    <t>-180946066</t>
  </si>
  <si>
    <t>400,3</t>
  </si>
  <si>
    <t>-1891536252</t>
  </si>
  <si>
    <t>773.3+198.0+150.0+25.0</t>
  </si>
  <si>
    <t>659461402</t>
  </si>
  <si>
    <t>-1073276568</t>
  </si>
  <si>
    <t>400,3*0,025</t>
  </si>
  <si>
    <t>-334697670</t>
  </si>
  <si>
    <t>198</t>
  </si>
  <si>
    <t>-1819570633</t>
  </si>
  <si>
    <t>198*1,15 'Přepočtené koeficientem množství</t>
  </si>
  <si>
    <t>-1117062146</t>
  </si>
  <si>
    <t>-1243579211</t>
  </si>
  <si>
    <t>773,3" komunikace</t>
  </si>
  <si>
    <t>-1667300690</t>
  </si>
  <si>
    <t>878654993</t>
  </si>
  <si>
    <t xml:space="preserve">198*2" dvě vrstvy </t>
  </si>
  <si>
    <t>-96160383</t>
  </si>
  <si>
    <t>19,5</t>
  </si>
  <si>
    <t>1042523097</t>
  </si>
  <si>
    <t>1774093970</t>
  </si>
  <si>
    <t>573231109</t>
  </si>
  <si>
    <t>Postřik spojovací PS bez posypu kamenivem ze silniční emulze, v množství 0,60 kg/m2</t>
  </si>
  <si>
    <t>1673518378</t>
  </si>
  <si>
    <t>https://podminky.urs.cz/item/CS_URS_2022_02/573231109</t>
  </si>
  <si>
    <t>2*773,3</t>
  </si>
  <si>
    <t>719018199</t>
  </si>
  <si>
    <t>1097943042</t>
  </si>
  <si>
    <t>-4273755</t>
  </si>
  <si>
    <t>25*1,02 'Přepočtené koeficientem množství</t>
  </si>
  <si>
    <t>2135525249</t>
  </si>
  <si>
    <t>-2043771245</t>
  </si>
  <si>
    <t>198*1,02 'Přepočtené koeficientem množství</t>
  </si>
  <si>
    <t>-1734648940</t>
  </si>
  <si>
    <t>-1082387960</t>
  </si>
  <si>
    <t>150*1,02 'Přepočtené koeficientem množství</t>
  </si>
  <si>
    <t>792433036</t>
  </si>
  <si>
    <t>-992917643</t>
  </si>
  <si>
    <t>19,5*1,03 'Přepočtené koeficientem množství</t>
  </si>
  <si>
    <t>693194129</t>
  </si>
  <si>
    <t>404209222</t>
  </si>
  <si>
    <t>-1600186179</t>
  </si>
  <si>
    <t>-1921349876</t>
  </si>
  <si>
    <t>-1674670976</t>
  </si>
  <si>
    <t>453075941</t>
  </si>
  <si>
    <t>1402206486</t>
  </si>
  <si>
    <t>-150094821</t>
  </si>
  <si>
    <t>2071779556</t>
  </si>
  <si>
    <t>480</t>
  </si>
  <si>
    <t>328722238</t>
  </si>
  <si>
    <t>480*1,02 'Přepočtené koeficientem množství</t>
  </si>
  <si>
    <t>1797323331</t>
  </si>
  <si>
    <t>2002710586</t>
  </si>
  <si>
    <t>22*1,01 'Přepočtené koeficientem množství</t>
  </si>
  <si>
    <t>1338246800</t>
  </si>
  <si>
    <t>0,87</t>
  </si>
  <si>
    <t>-1243719201</t>
  </si>
  <si>
    <t>358,28</t>
  </si>
  <si>
    <t>-2045798921</t>
  </si>
  <si>
    <t>612,9-358,28-0,87" podklady</t>
  </si>
  <si>
    <t>-1466953887</t>
  </si>
  <si>
    <t>253,75*19 'Přepočtené koeficientem množství</t>
  </si>
  <si>
    <t>106327011</t>
  </si>
  <si>
    <t>0,87+358,28</t>
  </si>
  <si>
    <t>1037702347</t>
  </si>
  <si>
    <t>253,75" podklady</t>
  </si>
  <si>
    <t>-2052265835</t>
  </si>
  <si>
    <t>998225192</t>
  </si>
  <si>
    <t>Přesun hmot pro komunikace s krytem z kameniva, monolitickým betonovým nebo živičným Příplatek k ceně za zvětšený přesun přes vymezenou největší dopravní vzdálenost do 2000 m</t>
  </si>
  <si>
    <t>-1710909422</t>
  </si>
  <si>
    <t>https://podminky.urs.cz/item/CS_URS_2022_02/998225192</t>
  </si>
  <si>
    <t>-1463730964</t>
  </si>
  <si>
    <t>2071337815</t>
  </si>
  <si>
    <t>34,4</t>
  </si>
  <si>
    <t>34,4*1,05 'Přepočtené koeficientem množství</t>
  </si>
  <si>
    <t>SO 03 - K.H.Borovského</t>
  </si>
  <si>
    <t xml:space="preserve">    5 - Komunikace</t>
  </si>
  <si>
    <t xml:space="preserve">    9 - Ostatní konstrukce a práce-bourání</t>
  </si>
  <si>
    <t>112101102</t>
  </si>
  <si>
    <t>Odstranění stromů s odřezáním kmene a s odvětvením listnatých, průměru kmene přes 300 do 500 mm</t>
  </si>
  <si>
    <t>-2067756377</t>
  </si>
  <si>
    <t>https://podminky.urs.cz/item/CS_URS_2022_02/112101102</t>
  </si>
  <si>
    <t>112201114</t>
  </si>
  <si>
    <t>Odstranění pařezu v rovině nebo na svahu do 1:5 o průměru pařezu na řezné ploše přes 400 do 500 mm</t>
  </si>
  <si>
    <t>1934520683</t>
  </si>
  <si>
    <t>https://podminky.urs.cz/item/CS_URS_2022_02/112201114</t>
  </si>
  <si>
    <t>-106369930</t>
  </si>
  <si>
    <t>113106123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</si>
  <si>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</si>
  <si>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1414335520</t>
  </si>
  <si>
    <t>https://podminky.urs.cz/item/CS_URS_2022_02/113106123</t>
  </si>
  <si>
    <t>113107172</t>
  </si>
  <si>
    <t>Odstranění podkladů nebo krytů strojně plochy jednotlivě přes 50 m2 do 200 m2 s přemístěním hmot na skládku na vzdálenost do 20 m nebo s naložením na dopravní prostředek z betonu prostého, o tl. vrstvy přes 150 do 300 mm</t>
  </si>
  <si>
    <t>-1719202923</t>
  </si>
  <si>
    <t>https://podminky.urs.cz/item/CS_URS_2022_02/113107172</t>
  </si>
  <si>
    <t>113107223</t>
  </si>
  <si>
    <t>Odstranění podkladů nebo krytů strojně plochy jednotlivě přes 200 m2 s přemístěním hmot na skládku na vzdálenost do 20 m nebo s naložením na dopravní prostředek z kameniva hrubého drceného, o tl. vrstvy přes 200 do 300 mm</t>
  </si>
  <si>
    <t>-1840587139</t>
  </si>
  <si>
    <t>https://podminky.urs.cz/item/CS_URS_2022_02/113107223</t>
  </si>
  <si>
    <t>113154324</t>
  </si>
  <si>
    <t>Frézování živičného podkladu nebo krytu s naložením na dopravní prostředek plochy přes 1 000 do 10 000 m2 bez překážek v trase pruhu šířky do 1 m, tloušťky vrstvy 100 mm</t>
  </si>
  <si>
    <t>-1860586504</t>
  </si>
  <si>
    <t>https://podminky.urs.cz/item/CS_URS_2022_02/113154324</t>
  </si>
  <si>
    <t>113202111</t>
  </si>
  <si>
    <t>Vytrhání obrub s vybouráním lože, s přemístěním hmot na skládku na vzdálenost do 3 m nebo s naložením na dopravní prostředek z krajníků nebo obrubníků stojatých</t>
  </si>
  <si>
    <t>-896424860</t>
  </si>
  <si>
    <t>https://podminky.urs.cz/item/CS_URS_2022_02/113202111</t>
  </si>
  <si>
    <t>121103111</t>
  </si>
  <si>
    <t>Skrývka zemin schopných zúrodnění v rovině a ve sklonu do 1:5</t>
  </si>
  <si>
    <t>1452336031</t>
  </si>
  <si>
    <t>https://podminky.urs.cz/item/CS_URS_2022_02/121103111</t>
  </si>
  <si>
    <t>1170*0,15</t>
  </si>
  <si>
    <t>122251404</t>
  </si>
  <si>
    <t>Vykopávky v zemnících na suchu strojně zapažených i nezapažených v hornině třídy těžitelnosti I skupiny 3 přes 100 do 500 m3</t>
  </si>
  <si>
    <t>882867340</t>
  </si>
  <si>
    <t>https://podminky.urs.cz/item/CS_URS_2022_02/122251404</t>
  </si>
  <si>
    <t>1170*0,3</t>
  </si>
  <si>
    <t>103641000</t>
  </si>
  <si>
    <t>zemina pro terénní úpravy - tříděná</t>
  </si>
  <si>
    <t>-1791090527</t>
  </si>
  <si>
    <t>351*1,8 'Přepočtené koeficientem množství</t>
  </si>
  <si>
    <t>122251105</t>
  </si>
  <si>
    <t>Odkopávky a prokopávky nezapažené strojně v hornině třídy těžitelnosti I skupiny 3 přes 500 do 1 000 m3</t>
  </si>
  <si>
    <t>757655556</t>
  </si>
  <si>
    <t>https://podminky.urs.cz/item/CS_URS_2022_02/122251105</t>
  </si>
  <si>
    <t>122151105</t>
  </si>
  <si>
    <t>Odkopávky a prokopávky nezapažené strojně v hornině třídy těžitelnosti I skupiny 1 a 2 přes 500 do 1 000 m3</t>
  </si>
  <si>
    <t>-1316040758</t>
  </si>
  <si>
    <t>https://podminky.urs.cz/item/CS_URS_2022_02/122151105</t>
  </si>
  <si>
    <t>526,5*0,5 'Přepočtené koeficientem množství</t>
  </si>
  <si>
    <t>162201402</t>
  </si>
  <si>
    <t>Vodorovné přemístění větví, kmenů nebo pařezů s naložením, složením a dopravou do 1000 m větví stromů listnatých, průměru kmene přes 300 do 500 mm</t>
  </si>
  <si>
    <t>1161360769</t>
  </si>
  <si>
    <t>https://podminky.urs.cz/item/CS_URS_2022_02/162201402</t>
  </si>
  <si>
    <t>162201412</t>
  </si>
  <si>
    <t>Vodorovné přemístění větví, kmenů nebo pařezů s naložením, složením a dopravou do 1000 m kmenů stromů listnatých, průměru přes 300 do 500 mm</t>
  </si>
  <si>
    <t>1987752709</t>
  </si>
  <si>
    <t>https://podminky.urs.cz/item/CS_URS_2022_02/162201412</t>
  </si>
  <si>
    <t>162451105</t>
  </si>
  <si>
    <t>Vodorovné přemístění výkopku nebo sypaniny po suchu na obvyklém dopravním prostředku, bez naložení výkopku, avšak se složením bez rozhrnutí z horniny třídy těžitelnosti I skupiny 1 až 3 na vzdálenost přes 1 000 do 1 500 m</t>
  </si>
  <si>
    <t>735686283</t>
  </si>
  <si>
    <t>https://podminky.urs.cz/item/CS_URS_2022_02/162451105</t>
  </si>
  <si>
    <t>171151111</t>
  </si>
  <si>
    <t>Uložení sypanin do násypů strojně s rozprostřením sypaniny ve vrstvách a s hrubým urovnáním zhutněných z hornin nesoudržných sypkých</t>
  </si>
  <si>
    <t>-309418228</t>
  </si>
  <si>
    <t>https://podminky.urs.cz/item/CS_URS_2022_02/171151111</t>
  </si>
  <si>
    <t>1170*0,30" výměna podloží</t>
  </si>
  <si>
    <t>1103353844</t>
  </si>
  <si>
    <t>526,5*1,8 'Přepočtené koeficientem množství</t>
  </si>
  <si>
    <t>181351113</t>
  </si>
  <si>
    <t>Rozprostření a urovnání ornice v rovině nebo ve svahu sklonu do 1:5 strojně při souvislé ploše přes 500 m2, tl. vrstvy do 200 mm</t>
  </si>
  <si>
    <t>641612223</t>
  </si>
  <si>
    <t>https://podminky.urs.cz/item/CS_URS_2022_02/181351113</t>
  </si>
  <si>
    <t>-462031175</t>
  </si>
  <si>
    <t>880989284</t>
  </si>
  <si>
    <t>680*0,0025 'Přepočtené koeficientem množství</t>
  </si>
  <si>
    <t>1236715918</t>
  </si>
  <si>
    <t>183101121</t>
  </si>
  <si>
    <t>Hloubení jamek pro vysazování rostlin v zemině tř.1 až 4 bez výměny půdy v rovině nebo na svahu do 1:5, objemu přes 0,40 do 1,00 m3</t>
  </si>
  <si>
    <t>1607512386</t>
  </si>
  <si>
    <t>https://podminky.urs.cz/item/CS_URS_2022_02/183101121</t>
  </si>
  <si>
    <t>184807911</t>
  </si>
  <si>
    <t>Dodání a osazení kůlu k sazenici délky 2 m, průměru od 40 do 60 mm, s upevněním sazenice ke kůlu motouzem, sazenice 1 až 3 leté</t>
  </si>
  <si>
    <t>1154558585</t>
  </si>
  <si>
    <t>https://podminky.urs.cz/item/CS_URS_2022_02/184807911</t>
  </si>
  <si>
    <t>5*3</t>
  </si>
  <si>
    <t>184911421</t>
  </si>
  <si>
    <t>Mulčování vysazených rostlin mulčovací kůrou, tl. do 100 mm v rovině nebo na svahu do 1:5</t>
  </si>
  <si>
    <t>-795980734</t>
  </si>
  <si>
    <t>https://podminky.urs.cz/item/CS_URS_2022_02/184911421</t>
  </si>
  <si>
    <t>103911000</t>
  </si>
  <si>
    <t>kůra mulčovací VL</t>
  </si>
  <si>
    <t>1737233411</t>
  </si>
  <si>
    <t>5*0,1</t>
  </si>
  <si>
    <t>186 001 R</t>
  </si>
  <si>
    <t xml:space="preserve">Výsadba dřeviny ( stromy ) s balem do předem vyhloubené jamky se zalitím v rovině nebo na svahu do 1:2, s doplněním substrátu, hnojením, mulčováním a zajištěním kůly </t>
  </si>
  <si>
    <t>ks</t>
  </si>
  <si>
    <t>153618951</t>
  </si>
  <si>
    <t>R 26.011</t>
  </si>
  <si>
    <t>Stromy domácí listnaté - dodávka v kontejnerech</t>
  </si>
  <si>
    <t>-1369875533</t>
  </si>
  <si>
    <t>5 " jasan meczek</t>
  </si>
  <si>
    <t>211531111</t>
  </si>
  <si>
    <t>Výplň kamenivem do rýh odvodňovacích žeber nebo trativodů bez zhutnění, s úpravou povrchu výplně kamenivem hrubým drceným frakce 16 až 63 mm</t>
  </si>
  <si>
    <t>-1588718647</t>
  </si>
  <si>
    <t>https://podminky.urs.cz/item/CS_URS_2022_02/211531111</t>
  </si>
  <si>
    <t>180*0,08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</si>
  <si>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</si>
  <si>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</si>
  <si>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734183766</t>
  </si>
  <si>
    <t>https://podminky.urs.cz/item/CS_URS_2022_02/211971121</t>
  </si>
  <si>
    <t>69311068</t>
  </si>
  <si>
    <t>geotextilie netkaná separační, ochranná, filtrační, drenážní PP 300g/m2</t>
  </si>
  <si>
    <t>301885807</t>
  </si>
  <si>
    <t>180*1,15 'Přepočtené koeficientem množství</t>
  </si>
  <si>
    <t>Komunikace</t>
  </si>
  <si>
    <t>564831111</t>
  </si>
  <si>
    <t>Podklad ze štěrkodrti ŠD s rozprostřením a zhutněním plochy přes 100 m2, po zhutnění tl. 100 mm</t>
  </si>
  <si>
    <t>-488095218</t>
  </si>
  <si>
    <t>https://podminky.urs.cz/item/CS_URS_2022_02/564831111</t>
  </si>
  <si>
    <t>91 " park. stání</t>
  </si>
  <si>
    <t>1704620125</t>
  </si>
  <si>
    <t>1008 " vozovka</t>
  </si>
  <si>
    <t>186 " park. stání</t>
  </si>
  <si>
    <t>264 " křižovatka</t>
  </si>
  <si>
    <t>564871111</t>
  </si>
  <si>
    <t>Podklad ze štěrkodrti ŠD s rozprostřením a zhutněním plochy přes 100 m2, po zhutnění tl. 250 mm</t>
  </si>
  <si>
    <t>2948952</t>
  </si>
  <si>
    <t>https://podminky.urs.cz/item/CS_URS_2022_02/564871111</t>
  </si>
  <si>
    <t>259 " vjezdy</t>
  </si>
  <si>
    <t>773292818</t>
  </si>
  <si>
    <t>1008" komunikace</t>
  </si>
  <si>
    <t>-1559802140</t>
  </si>
  <si>
    <t>573111112</t>
  </si>
  <si>
    <t>Postřik infiltrační PI z asfaltu silničního s posypem kamenivem, v množství 1,00 kg/m2</t>
  </si>
  <si>
    <t>472701272</t>
  </si>
  <si>
    <t>https://podminky.urs.cz/item/CS_URS_2022_02/573111112</t>
  </si>
  <si>
    <t>573211108</t>
  </si>
  <si>
    <t>Postřik spojovací PS bez posypu kamenivem z asfaltu silničního, v množství 0,40 kg/m2</t>
  </si>
  <si>
    <t>-1876655407</t>
  </si>
  <si>
    <t>https://podminky.urs.cz/item/CS_URS_2022_02/573211108</t>
  </si>
  <si>
    <t>577134121</t>
  </si>
  <si>
    <t>Asfaltový beton vrstva obrusná ACO 11 (ABS) s rozprostřením a se zhutněním z nemodifikovaného asfaltu v pruhu šířky přes 3 m tř. I, po zhutnění tl. 40 mm</t>
  </si>
  <si>
    <t>1178810885</t>
  </si>
  <si>
    <t>https://podminky.urs.cz/item/CS_URS_2022_02/577134121</t>
  </si>
  <si>
    <t>596211112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</si>
  <si>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přes 100 do 300 m2</t>
  </si>
  <si>
    <t>-603518919</t>
  </si>
  <si>
    <t>https://podminky.urs.cz/item/CS_URS_2022_02/596211112</t>
  </si>
  <si>
    <t>229+58</t>
  </si>
  <si>
    <t>-186058719</t>
  </si>
  <si>
    <t>287-19</t>
  </si>
  <si>
    <t>268*1,02 'Přepočtené koeficientem množství</t>
  </si>
  <si>
    <t>592R453090</t>
  </si>
  <si>
    <t>dlažba skladebná betonová základní pro nevidomé 20 x 10 x 6 cm přírodní</t>
  </si>
  <si>
    <t>1672896750</t>
  </si>
  <si>
    <t>19*1,01 'Přepočtené koeficientem množství</t>
  </si>
  <si>
    <t>1065096243</t>
  </si>
  <si>
    <t>465146473</t>
  </si>
  <si>
    <t>259-38</t>
  </si>
  <si>
    <t>221*1,02 'Přepočtené koeficientem množství</t>
  </si>
  <si>
    <t>1791288049</t>
  </si>
  <si>
    <t>R 592.1</t>
  </si>
  <si>
    <t>-1499959205</t>
  </si>
  <si>
    <t>186*1,01 'Přepočtené koeficientem množství</t>
  </si>
  <si>
    <t>-81384766</t>
  </si>
  <si>
    <t>59245296</t>
  </si>
  <si>
    <t>dlažba zámková tvaru I 200x165x100mm přírodní</t>
  </si>
  <si>
    <t>1960219393</t>
  </si>
  <si>
    <t>264*1,01 'Přepočtené koeficientem množství</t>
  </si>
  <si>
    <t>Ostatní konstrukce a práce-bourání</t>
  </si>
  <si>
    <t>913121111</t>
  </si>
  <si>
    <t>Montáž a demontáž dočasných dopravních značek kompletních značek vč. podstavce a sloupku základních</t>
  </si>
  <si>
    <t>1867484304</t>
  </si>
  <si>
    <t>https://podminky.urs.cz/item/CS_URS_2022_02/913121111</t>
  </si>
  <si>
    <t>913121112</t>
  </si>
  <si>
    <t>Montáž a demontáž dočasných dopravních značek kompletních značek vč. podstavce a sloupku zvětšených</t>
  </si>
  <si>
    <t>1552084493</t>
  </si>
  <si>
    <t>https://podminky.urs.cz/item/CS_URS_2022_02/913121112</t>
  </si>
  <si>
    <t>913121211</t>
  </si>
  <si>
    <t>Montáž a demontáž dočasných dopravních značek Příplatek za první a každý další den použití dočasných dopravních značek k ceně 12-1111</t>
  </si>
  <si>
    <t>1528783400</t>
  </si>
  <si>
    <t>https://podminky.urs.cz/item/CS_URS_2022_02/913121211</t>
  </si>
  <si>
    <t>3*120</t>
  </si>
  <si>
    <t>913121212</t>
  </si>
  <si>
    <t>Montáž a demontáž dočasných dopravních značek Příplatek za první a každý další den použití dočasných dopravních značek k ceně 12-1112</t>
  </si>
  <si>
    <t>1289421938</t>
  </si>
  <si>
    <t>https://podminky.urs.cz/item/CS_URS_2022_02/913121212</t>
  </si>
  <si>
    <t>4*120</t>
  </si>
  <si>
    <t>913211113</t>
  </si>
  <si>
    <t>Montáž a demontáž dočasných dopravních zábran reflexních, šířky 3 m</t>
  </si>
  <si>
    <t>1730253949</t>
  </si>
  <si>
    <t>https://podminky.urs.cz/item/CS_URS_2022_02/913211113</t>
  </si>
  <si>
    <t>913211213</t>
  </si>
  <si>
    <t>Montáž a demontáž dočasných dopravních zábran Příplatek za první a každý další den použití dočasných dopravních zábran k ceně 21-1113</t>
  </si>
  <si>
    <t>-738818463</t>
  </si>
  <si>
    <t>https://podminky.urs.cz/item/CS_URS_2022_02/913211213</t>
  </si>
  <si>
    <t>914111121</t>
  </si>
  <si>
    <t>Montáž svislé dopravní značky základní velikosti do 2 m2 objímkami na sloupky nebo konzoly</t>
  </si>
  <si>
    <t>-1640440327</t>
  </si>
  <si>
    <t>https://podminky.urs.cz/item/CS_URS_2022_02/914111121</t>
  </si>
  <si>
    <t>40445636</t>
  </si>
  <si>
    <t>informativní značky směrové IS12-IS14, IS15b 1000x500mm</t>
  </si>
  <si>
    <t>-843805992</t>
  </si>
  <si>
    <t>914511111</t>
  </si>
  <si>
    <t>Montáž sloupku dopravních značek délky do 3,5 m do betonového základu</t>
  </si>
  <si>
    <t>636910168</t>
  </si>
  <si>
    <t>https://podminky.urs.cz/item/CS_URS_2022_02/914511111</t>
  </si>
  <si>
    <t>404452300</t>
  </si>
  <si>
    <t>sloupek pro dopravní značku Zn D 70mm v 3,5m</t>
  </si>
  <si>
    <t>-139775972</t>
  </si>
  <si>
    <t>916231213 R</t>
  </si>
  <si>
    <t>Osazení chodníkového obrubníku betonového se zřízením lože, s vyplněním a zatřením spár cementovou maltou stojatého s boční opěrou z betonu prostého, do lože z betonu prostého téže značky</t>
  </si>
  <si>
    <t>454717203</t>
  </si>
  <si>
    <t>525 " chodník</t>
  </si>
  <si>
    <t>54 " zvýšená plocha křižovatky</t>
  </si>
  <si>
    <t>1507476907</t>
  </si>
  <si>
    <t>579*1,01 'Přepočtené koeficientem množství</t>
  </si>
  <si>
    <t>916331112 R</t>
  </si>
  <si>
    <t>Osazení zahradního obrubníku betonového s ložem tl. od 50 do 100 mm z betonu prostého s boční opěrou z betonu prostého</t>
  </si>
  <si>
    <t>-1438464925</t>
  </si>
  <si>
    <t>59217003</t>
  </si>
  <si>
    <t>obrubník betonový zahradní 500x50x250mm</t>
  </si>
  <si>
    <t>30820768</t>
  </si>
  <si>
    <t>169*2,01 'Přepočtené koeficientem množství</t>
  </si>
  <si>
    <t>919112212</t>
  </si>
  <si>
    <t>Řezání dilatačních spár v živičném krytu vytvoření komůrky pro těsnící zálivku šířky 10 mm, hloubky 20 mm</t>
  </si>
  <si>
    <t>-42514894</t>
  </si>
  <si>
    <t>https://podminky.urs.cz/item/CS_URS_2022_02/919112212</t>
  </si>
  <si>
    <t>919121212</t>
  </si>
  <si>
    <t>Utěsnění dilatačních spár zálivkou za studena v cementobetonovém nebo živičném krytu včetně adhezního nátěru bez těsnicího profilu pod zálivkou, pro komůrky šířky 10 mm, hloubky 20 mm</t>
  </si>
  <si>
    <t>85953680</t>
  </si>
  <si>
    <t>https://podminky.urs.cz/item/CS_URS_2022_02/919121212</t>
  </si>
  <si>
    <t>-1734976142</t>
  </si>
  <si>
    <t>66</t>
  </si>
  <si>
    <t>968028798</t>
  </si>
  <si>
    <t>995,29*19 'Přepočtené koeficientem množství</t>
  </si>
  <si>
    <t>67</t>
  </si>
  <si>
    <t>997221861</t>
  </si>
  <si>
    <t>Poplatek za uložení stavebního odpadu na recyklační skládce (skládkovné) z prostého betonu zatříděného do Katalogu odpadů pod kódem 17 01 01</t>
  </si>
  <si>
    <t>-1392292123</t>
  </si>
  <si>
    <t>https://podminky.urs.cz/item/CS_URS_2022_02/997221861</t>
  </si>
  <si>
    <t>62,5 " beton</t>
  </si>
  <si>
    <t>3,57+9,62 " dlažby</t>
  </si>
  <si>
    <t>68</t>
  </si>
  <si>
    <t>1866772638</t>
  </si>
  <si>
    <t>591,8</t>
  </si>
  <si>
    <t>69</t>
  </si>
  <si>
    <t>R 997 22</t>
  </si>
  <si>
    <t xml:space="preserve">Poplatek za recyklaci </t>
  </si>
  <si>
    <t>1275196748</t>
  </si>
  <si>
    <t>344,32</t>
  </si>
  <si>
    <t>70</t>
  </si>
  <si>
    <t>230359158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</si>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</sst>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5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012303000" TargetMode="External" /><Relationship Id="rId2" Type="http://schemas.openxmlformats.org/officeDocument/2006/relationships/hyperlink" Target="https://podminky.urs.cz/item/CS_URS_2022_02/013294000" TargetMode="External" /><Relationship Id="rId3" Type="http://schemas.openxmlformats.org/officeDocument/2006/relationships/hyperlink" Target="https://podminky.urs.cz/item/CS_URS_2022_02/013254000" TargetMode="External" /><Relationship Id="rId4" Type="http://schemas.openxmlformats.org/officeDocument/2006/relationships/hyperlink" Target="https://podminky.urs.cz/item/CS_URS_2022_02/030001000" TargetMode="External" /><Relationship Id="rId5" Type="http://schemas.openxmlformats.org/officeDocument/2006/relationships/hyperlink" Target="https://podminky.urs.cz/item/CS_URS_2022_02/032903000" TargetMode="External" /><Relationship Id="rId6" Type="http://schemas.openxmlformats.org/officeDocument/2006/relationships/hyperlink" Target="https://podminky.urs.cz/item/CS_URS_2022_02/041103000" TargetMode="External" /><Relationship Id="rId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13106121" TargetMode="External" /><Relationship Id="rId2" Type="http://schemas.openxmlformats.org/officeDocument/2006/relationships/hyperlink" Target="https://podminky.urs.cz/item/CS_URS_2022_02/113106241" TargetMode="External" /><Relationship Id="rId3" Type="http://schemas.openxmlformats.org/officeDocument/2006/relationships/hyperlink" Target="https://podminky.urs.cz/item/CS_URS_2022_02/113107222" TargetMode="External" /><Relationship Id="rId4" Type="http://schemas.openxmlformats.org/officeDocument/2006/relationships/hyperlink" Target="https://podminky.urs.cz/item/CS_URS_2022_02/113107131" TargetMode="External" /><Relationship Id="rId5" Type="http://schemas.openxmlformats.org/officeDocument/2006/relationships/hyperlink" Target="https://podminky.urs.cz/item/CS_URS_2022_02/113107143" TargetMode="External" /><Relationship Id="rId6" Type="http://schemas.openxmlformats.org/officeDocument/2006/relationships/hyperlink" Target="https://podminky.urs.cz/item/CS_URS_2022_02/121151103" TargetMode="External" /><Relationship Id="rId7" Type="http://schemas.openxmlformats.org/officeDocument/2006/relationships/hyperlink" Target="https://podminky.urs.cz/item/CS_URS_2022_02/122211101" TargetMode="External" /><Relationship Id="rId8" Type="http://schemas.openxmlformats.org/officeDocument/2006/relationships/hyperlink" Target="https://podminky.urs.cz/item/CS_URS_2022_02/129001101" TargetMode="External" /><Relationship Id="rId9" Type="http://schemas.openxmlformats.org/officeDocument/2006/relationships/hyperlink" Target="https://podminky.urs.cz/item/CS_URS_2022_02/162751117" TargetMode="External" /><Relationship Id="rId10" Type="http://schemas.openxmlformats.org/officeDocument/2006/relationships/hyperlink" Target="https://podminky.urs.cz/item/CS_URS_2022_02/162751117" TargetMode="External" /><Relationship Id="rId11" Type="http://schemas.openxmlformats.org/officeDocument/2006/relationships/hyperlink" Target="https://podminky.urs.cz/item/CS_URS_2022_02/162751119" TargetMode="External" /><Relationship Id="rId12" Type="http://schemas.openxmlformats.org/officeDocument/2006/relationships/hyperlink" Target="https://podminky.urs.cz/item/CS_URS_2022_02/162751119" TargetMode="External" /><Relationship Id="rId13" Type="http://schemas.openxmlformats.org/officeDocument/2006/relationships/hyperlink" Target="https://podminky.urs.cz/item/CS_URS_2022_02/167151111" TargetMode="External" /><Relationship Id="rId14" Type="http://schemas.openxmlformats.org/officeDocument/2006/relationships/hyperlink" Target="https://podminky.urs.cz/item/CS_URS_2022_02/171152111" TargetMode="External" /><Relationship Id="rId15" Type="http://schemas.openxmlformats.org/officeDocument/2006/relationships/hyperlink" Target="https://podminky.urs.cz/item/CS_URS_2022_02/171201221" TargetMode="External" /><Relationship Id="rId16" Type="http://schemas.openxmlformats.org/officeDocument/2006/relationships/hyperlink" Target="https://podminky.urs.cz/item/CS_URS_2022_02/171251201" TargetMode="External" /><Relationship Id="rId17" Type="http://schemas.openxmlformats.org/officeDocument/2006/relationships/hyperlink" Target="https://podminky.urs.cz/item/CS_URS_2022_02/181411142" TargetMode="External" /><Relationship Id="rId18" Type="http://schemas.openxmlformats.org/officeDocument/2006/relationships/hyperlink" Target="https://podminky.urs.cz/item/CS_URS_2022_02/181951111" TargetMode="External" /><Relationship Id="rId19" Type="http://schemas.openxmlformats.org/officeDocument/2006/relationships/hyperlink" Target="https://podminky.urs.cz/item/CS_URS_2022_02/181951112" TargetMode="External" /><Relationship Id="rId20" Type="http://schemas.openxmlformats.org/officeDocument/2006/relationships/hyperlink" Target="https://podminky.urs.cz/item/CS_URS_2022_02/184813511" TargetMode="External" /><Relationship Id="rId21" Type="http://schemas.openxmlformats.org/officeDocument/2006/relationships/hyperlink" Target="https://podminky.urs.cz/item/CS_URS_2022_02/185851121" TargetMode="External" /><Relationship Id="rId22" Type="http://schemas.openxmlformats.org/officeDocument/2006/relationships/hyperlink" Target="https://podminky.urs.cz/item/CS_URS_2022_02/213141111" TargetMode="External" /><Relationship Id="rId23" Type="http://schemas.openxmlformats.org/officeDocument/2006/relationships/hyperlink" Target="https://podminky.urs.cz/item/CS_URS_2022_02/564861111" TargetMode="External" /><Relationship Id="rId24" Type="http://schemas.openxmlformats.org/officeDocument/2006/relationships/hyperlink" Target="https://podminky.urs.cz/item/CS_URS_2022_02/564952111" TargetMode="External" /><Relationship Id="rId25" Type="http://schemas.openxmlformats.org/officeDocument/2006/relationships/hyperlink" Target="https://podminky.urs.cz/item/CS_URS_2022_02/564952114" TargetMode="External" /><Relationship Id="rId26" Type="http://schemas.openxmlformats.org/officeDocument/2006/relationships/hyperlink" Target="https://podminky.urs.cz/item/CS_URS_2022_02/564951313" TargetMode="External" /><Relationship Id="rId27" Type="http://schemas.openxmlformats.org/officeDocument/2006/relationships/hyperlink" Target="https://podminky.urs.cz/item/CS_URS_2022_02/564961315" TargetMode="External" /><Relationship Id="rId28" Type="http://schemas.openxmlformats.org/officeDocument/2006/relationships/hyperlink" Target="https://podminky.urs.cz/item/CS_URS_2022_02/564971315" TargetMode="External" /><Relationship Id="rId29" Type="http://schemas.openxmlformats.org/officeDocument/2006/relationships/hyperlink" Target="https://podminky.urs.cz/item/CS_URS_2022_02/565165121" TargetMode="External" /><Relationship Id="rId30" Type="http://schemas.openxmlformats.org/officeDocument/2006/relationships/hyperlink" Target="https://podminky.urs.cz/item/CS_URS_2022_02/573211112" TargetMode="External" /><Relationship Id="rId31" Type="http://schemas.openxmlformats.org/officeDocument/2006/relationships/hyperlink" Target="https://podminky.urs.cz/item/CS_URS_2022_02/577134111" TargetMode="External" /><Relationship Id="rId32" Type="http://schemas.openxmlformats.org/officeDocument/2006/relationships/hyperlink" Target="https://podminky.urs.cz/item/CS_URS_2022_02/596212312" TargetMode="External" /><Relationship Id="rId33" Type="http://schemas.openxmlformats.org/officeDocument/2006/relationships/hyperlink" Target="https://podminky.urs.cz/item/CS_URS_2022_02/596212212" TargetMode="External" /><Relationship Id="rId34" Type="http://schemas.openxmlformats.org/officeDocument/2006/relationships/hyperlink" Target="https://podminky.urs.cz/item/CS_URS_2022_02/596211110" TargetMode="External" /><Relationship Id="rId35" Type="http://schemas.openxmlformats.org/officeDocument/2006/relationships/hyperlink" Target="https://podminky.urs.cz/item/CS_URS_2022_02/916231213" TargetMode="External" /><Relationship Id="rId36" Type="http://schemas.openxmlformats.org/officeDocument/2006/relationships/hyperlink" Target="https://podminky.urs.cz/item/CS_URS_2022_02/916331112" TargetMode="External" /><Relationship Id="rId37" Type="http://schemas.openxmlformats.org/officeDocument/2006/relationships/hyperlink" Target="https://podminky.urs.cz/item/CS_URS_2022_02/890411851" TargetMode="External" /><Relationship Id="rId38" Type="http://schemas.openxmlformats.org/officeDocument/2006/relationships/hyperlink" Target="https://podminky.urs.cz/item/CS_URS_2022_02/899331111" TargetMode="External" /><Relationship Id="rId39" Type="http://schemas.openxmlformats.org/officeDocument/2006/relationships/hyperlink" Target="https://podminky.urs.cz/item/CS_URS_2022_02/899431111" TargetMode="External" /><Relationship Id="rId40" Type="http://schemas.openxmlformats.org/officeDocument/2006/relationships/hyperlink" Target="https://podminky.urs.cz/item/CS_URS_2022_02/914111111" TargetMode="External" /><Relationship Id="rId41" Type="http://schemas.openxmlformats.org/officeDocument/2006/relationships/hyperlink" Target="https://podminky.urs.cz/item/CS_URS_2022_02/914511112" TargetMode="External" /><Relationship Id="rId42" Type="http://schemas.openxmlformats.org/officeDocument/2006/relationships/hyperlink" Target="https://podminky.urs.cz/item/CS_URS_2022_02/915131111" TargetMode="External" /><Relationship Id="rId43" Type="http://schemas.openxmlformats.org/officeDocument/2006/relationships/hyperlink" Target="https://podminky.urs.cz/item/CS_URS_2022_02/997006006" TargetMode="External" /><Relationship Id="rId44" Type="http://schemas.openxmlformats.org/officeDocument/2006/relationships/hyperlink" Target="https://podminky.urs.cz/item/CS_URS_2022_02/997006007" TargetMode="External" /><Relationship Id="rId45" Type="http://schemas.openxmlformats.org/officeDocument/2006/relationships/hyperlink" Target="https://podminky.urs.cz/item/CS_URS_2022_02/997221551" TargetMode="External" /><Relationship Id="rId46" Type="http://schemas.openxmlformats.org/officeDocument/2006/relationships/hyperlink" Target="https://podminky.urs.cz/item/CS_URS_2022_02/997221559" TargetMode="External" /><Relationship Id="rId47" Type="http://schemas.openxmlformats.org/officeDocument/2006/relationships/hyperlink" Target="https://podminky.urs.cz/item/CS_URS_2022_02/997221561" TargetMode="External" /><Relationship Id="rId48" Type="http://schemas.openxmlformats.org/officeDocument/2006/relationships/hyperlink" Target="https://podminky.urs.cz/item/CS_URS_2022_02/997221873" TargetMode="External" /><Relationship Id="rId49" Type="http://schemas.openxmlformats.org/officeDocument/2006/relationships/hyperlink" Target="https://podminky.urs.cz/item/CS_URS_2022_02/998225111" TargetMode="External" /><Relationship Id="rId50" Type="http://schemas.openxmlformats.org/officeDocument/2006/relationships/hyperlink" Target="https://podminky.urs.cz/item/CS_URS_2022_02/998225191" TargetMode="External" /><Relationship Id="rId51" Type="http://schemas.openxmlformats.org/officeDocument/2006/relationships/hyperlink" Target="https://podminky.urs.cz/item/CS_URS_2022_02/460510074" TargetMode="External" /><Relationship Id="rId5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13106241" TargetMode="External" /><Relationship Id="rId2" Type="http://schemas.openxmlformats.org/officeDocument/2006/relationships/hyperlink" Target="https://podminky.urs.cz/item/CS_URS_2022_02/113107222" TargetMode="External" /><Relationship Id="rId3" Type="http://schemas.openxmlformats.org/officeDocument/2006/relationships/hyperlink" Target="https://podminky.urs.cz/item/CS_URS_2022_02/113107131" TargetMode="External" /><Relationship Id="rId4" Type="http://schemas.openxmlformats.org/officeDocument/2006/relationships/hyperlink" Target="https://podminky.urs.cz/item/CS_URS_2022_02/121151113" TargetMode="External" /><Relationship Id="rId5" Type="http://schemas.openxmlformats.org/officeDocument/2006/relationships/hyperlink" Target="https://podminky.urs.cz/item/CS_URS_2022_02/122211101" TargetMode="External" /><Relationship Id="rId6" Type="http://schemas.openxmlformats.org/officeDocument/2006/relationships/hyperlink" Target="https://podminky.urs.cz/item/CS_URS_2022_02/129001101" TargetMode="External" /><Relationship Id="rId7" Type="http://schemas.openxmlformats.org/officeDocument/2006/relationships/hyperlink" Target="https://podminky.urs.cz/item/CS_URS_2022_02/162751117" TargetMode="External" /><Relationship Id="rId8" Type="http://schemas.openxmlformats.org/officeDocument/2006/relationships/hyperlink" Target="https://podminky.urs.cz/item/CS_URS_2022_02/162751119" TargetMode="External" /><Relationship Id="rId9" Type="http://schemas.openxmlformats.org/officeDocument/2006/relationships/hyperlink" Target="https://podminky.urs.cz/item/CS_URS_2022_02/167151111" TargetMode="External" /><Relationship Id="rId10" Type="http://schemas.openxmlformats.org/officeDocument/2006/relationships/hyperlink" Target="https://podminky.urs.cz/item/CS_URS_2022_02/171152111" TargetMode="External" /><Relationship Id="rId11" Type="http://schemas.openxmlformats.org/officeDocument/2006/relationships/hyperlink" Target="https://podminky.urs.cz/item/CS_URS_2022_02/171201221" TargetMode="External" /><Relationship Id="rId12" Type="http://schemas.openxmlformats.org/officeDocument/2006/relationships/hyperlink" Target="https://podminky.urs.cz/item/CS_URS_2022_02/171251201" TargetMode="External" /><Relationship Id="rId13" Type="http://schemas.openxmlformats.org/officeDocument/2006/relationships/hyperlink" Target="https://podminky.urs.cz/item/CS_URS_2022_02/181951111" TargetMode="External" /><Relationship Id="rId14" Type="http://schemas.openxmlformats.org/officeDocument/2006/relationships/hyperlink" Target="https://podminky.urs.cz/item/CS_URS_2022_02/181411141" TargetMode="External" /><Relationship Id="rId15" Type="http://schemas.openxmlformats.org/officeDocument/2006/relationships/hyperlink" Target="https://podminky.urs.cz/item/CS_URS_2022_02/181951111" TargetMode="External" /><Relationship Id="rId16" Type="http://schemas.openxmlformats.org/officeDocument/2006/relationships/hyperlink" Target="https://podminky.urs.cz/item/CS_URS_2022_02/181951112" TargetMode="External" /><Relationship Id="rId17" Type="http://schemas.openxmlformats.org/officeDocument/2006/relationships/hyperlink" Target="https://podminky.urs.cz/item/CS_URS_2022_02/184813511" TargetMode="External" /><Relationship Id="rId18" Type="http://schemas.openxmlformats.org/officeDocument/2006/relationships/hyperlink" Target="https://podminky.urs.cz/item/CS_URS_2022_02/185851121" TargetMode="External" /><Relationship Id="rId19" Type="http://schemas.openxmlformats.org/officeDocument/2006/relationships/hyperlink" Target="https://podminky.urs.cz/item/CS_URS_2022_02/213141111" TargetMode="External" /><Relationship Id="rId20" Type="http://schemas.openxmlformats.org/officeDocument/2006/relationships/hyperlink" Target="https://podminky.urs.cz/item/CS_URS_2022_02/564861111" TargetMode="External" /><Relationship Id="rId21" Type="http://schemas.openxmlformats.org/officeDocument/2006/relationships/hyperlink" Target="https://podminky.urs.cz/item/CS_URS_2022_02/564952111" TargetMode="External" /><Relationship Id="rId22" Type="http://schemas.openxmlformats.org/officeDocument/2006/relationships/hyperlink" Target="https://podminky.urs.cz/item/CS_URS_2022_02/564952114" TargetMode="External" /><Relationship Id="rId23" Type="http://schemas.openxmlformats.org/officeDocument/2006/relationships/hyperlink" Target="https://podminky.urs.cz/item/CS_URS_2022_02/564951313" TargetMode="External" /><Relationship Id="rId24" Type="http://schemas.openxmlformats.org/officeDocument/2006/relationships/hyperlink" Target="https://podminky.urs.cz/item/CS_URS_2022_02/564961315" TargetMode="External" /><Relationship Id="rId25" Type="http://schemas.openxmlformats.org/officeDocument/2006/relationships/hyperlink" Target="https://podminky.urs.cz/item/CS_URS_2022_02/564971315" TargetMode="External" /><Relationship Id="rId26" Type="http://schemas.openxmlformats.org/officeDocument/2006/relationships/hyperlink" Target="https://podminky.urs.cz/item/CS_URS_2022_02/565165121" TargetMode="External" /><Relationship Id="rId27" Type="http://schemas.openxmlformats.org/officeDocument/2006/relationships/hyperlink" Target="https://podminky.urs.cz/item/CS_URS_2022_02/573231109" TargetMode="External" /><Relationship Id="rId28" Type="http://schemas.openxmlformats.org/officeDocument/2006/relationships/hyperlink" Target="https://podminky.urs.cz/item/CS_URS_2022_02/577134111" TargetMode="External" /><Relationship Id="rId29" Type="http://schemas.openxmlformats.org/officeDocument/2006/relationships/hyperlink" Target="https://podminky.urs.cz/item/CS_URS_2022_02/596212312" TargetMode="External" /><Relationship Id="rId30" Type="http://schemas.openxmlformats.org/officeDocument/2006/relationships/hyperlink" Target="https://podminky.urs.cz/item/CS_URS_2022_02/596212212" TargetMode="External" /><Relationship Id="rId31" Type="http://schemas.openxmlformats.org/officeDocument/2006/relationships/hyperlink" Target="https://podminky.urs.cz/item/CS_URS_2022_02/596211110" TargetMode="External" /><Relationship Id="rId32" Type="http://schemas.openxmlformats.org/officeDocument/2006/relationships/hyperlink" Target="https://podminky.urs.cz/item/CS_URS_2022_02/899331111" TargetMode="External" /><Relationship Id="rId33" Type="http://schemas.openxmlformats.org/officeDocument/2006/relationships/hyperlink" Target="https://podminky.urs.cz/item/CS_URS_2022_02/899431111" TargetMode="External" /><Relationship Id="rId34" Type="http://schemas.openxmlformats.org/officeDocument/2006/relationships/hyperlink" Target="https://podminky.urs.cz/item/CS_URS_2022_02/914111111" TargetMode="External" /><Relationship Id="rId35" Type="http://schemas.openxmlformats.org/officeDocument/2006/relationships/hyperlink" Target="https://podminky.urs.cz/item/CS_URS_2022_02/914511112" TargetMode="External" /><Relationship Id="rId36" Type="http://schemas.openxmlformats.org/officeDocument/2006/relationships/hyperlink" Target="https://podminky.urs.cz/item/CS_URS_2022_02/915131111" TargetMode="External" /><Relationship Id="rId37" Type="http://schemas.openxmlformats.org/officeDocument/2006/relationships/hyperlink" Target="https://podminky.urs.cz/item/CS_URS_2022_02/916231213" TargetMode="External" /><Relationship Id="rId38" Type="http://schemas.openxmlformats.org/officeDocument/2006/relationships/hyperlink" Target="https://podminky.urs.cz/item/CS_URS_2022_02/916331112" TargetMode="External" /><Relationship Id="rId39" Type="http://schemas.openxmlformats.org/officeDocument/2006/relationships/hyperlink" Target="https://podminky.urs.cz/item/CS_URS_2022_02/997006006" TargetMode="External" /><Relationship Id="rId40" Type="http://schemas.openxmlformats.org/officeDocument/2006/relationships/hyperlink" Target="https://podminky.urs.cz/item/CS_URS_2022_02/997006007" TargetMode="External" /><Relationship Id="rId41" Type="http://schemas.openxmlformats.org/officeDocument/2006/relationships/hyperlink" Target="https://podminky.urs.cz/item/CS_URS_2022_02/997221551" TargetMode="External" /><Relationship Id="rId42" Type="http://schemas.openxmlformats.org/officeDocument/2006/relationships/hyperlink" Target="https://podminky.urs.cz/item/CS_URS_2022_02/997221559" TargetMode="External" /><Relationship Id="rId43" Type="http://schemas.openxmlformats.org/officeDocument/2006/relationships/hyperlink" Target="https://podminky.urs.cz/item/CS_URS_2022_02/997221561" TargetMode="External" /><Relationship Id="rId44" Type="http://schemas.openxmlformats.org/officeDocument/2006/relationships/hyperlink" Target="https://podminky.urs.cz/item/CS_URS_2022_02/997221873" TargetMode="External" /><Relationship Id="rId45" Type="http://schemas.openxmlformats.org/officeDocument/2006/relationships/hyperlink" Target="https://podminky.urs.cz/item/CS_URS_2022_02/998225111" TargetMode="External" /><Relationship Id="rId46" Type="http://schemas.openxmlformats.org/officeDocument/2006/relationships/hyperlink" Target="https://podminky.urs.cz/item/CS_URS_2022_02/998225192" TargetMode="External" /><Relationship Id="rId47" Type="http://schemas.openxmlformats.org/officeDocument/2006/relationships/hyperlink" Target="https://podminky.urs.cz/item/CS_URS_2022_02/460510074" TargetMode="External" /><Relationship Id="rId48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12101102" TargetMode="External" /><Relationship Id="rId2" Type="http://schemas.openxmlformats.org/officeDocument/2006/relationships/hyperlink" Target="https://podminky.urs.cz/item/CS_URS_2022_02/112201114" TargetMode="External" /><Relationship Id="rId3" Type="http://schemas.openxmlformats.org/officeDocument/2006/relationships/hyperlink" Target="https://podminky.urs.cz/item/CS_URS_2022_02/113106121" TargetMode="External" /><Relationship Id="rId4" Type="http://schemas.openxmlformats.org/officeDocument/2006/relationships/hyperlink" Target="https://podminky.urs.cz/item/CS_URS_2022_02/113106123" TargetMode="External" /><Relationship Id="rId5" Type="http://schemas.openxmlformats.org/officeDocument/2006/relationships/hyperlink" Target="https://podminky.urs.cz/item/CS_URS_2022_02/113107172" TargetMode="External" /><Relationship Id="rId6" Type="http://schemas.openxmlformats.org/officeDocument/2006/relationships/hyperlink" Target="https://podminky.urs.cz/item/CS_URS_2022_02/113107223" TargetMode="External" /><Relationship Id="rId7" Type="http://schemas.openxmlformats.org/officeDocument/2006/relationships/hyperlink" Target="https://podminky.urs.cz/item/CS_URS_2022_02/113154324" TargetMode="External" /><Relationship Id="rId8" Type="http://schemas.openxmlformats.org/officeDocument/2006/relationships/hyperlink" Target="https://podminky.urs.cz/item/CS_URS_2022_02/113202111" TargetMode="External" /><Relationship Id="rId9" Type="http://schemas.openxmlformats.org/officeDocument/2006/relationships/hyperlink" Target="https://podminky.urs.cz/item/CS_URS_2022_02/121103111" TargetMode="External" /><Relationship Id="rId10" Type="http://schemas.openxmlformats.org/officeDocument/2006/relationships/hyperlink" Target="https://podminky.urs.cz/item/CS_URS_2022_02/122251404" TargetMode="External" /><Relationship Id="rId11" Type="http://schemas.openxmlformats.org/officeDocument/2006/relationships/hyperlink" Target="https://podminky.urs.cz/item/CS_URS_2022_02/122251105" TargetMode="External" /><Relationship Id="rId12" Type="http://schemas.openxmlformats.org/officeDocument/2006/relationships/hyperlink" Target="https://podminky.urs.cz/item/CS_URS_2022_02/122151105" TargetMode="External" /><Relationship Id="rId13" Type="http://schemas.openxmlformats.org/officeDocument/2006/relationships/hyperlink" Target="https://podminky.urs.cz/item/CS_URS_2022_02/162201402" TargetMode="External" /><Relationship Id="rId14" Type="http://schemas.openxmlformats.org/officeDocument/2006/relationships/hyperlink" Target="https://podminky.urs.cz/item/CS_URS_2022_02/162201412" TargetMode="External" /><Relationship Id="rId15" Type="http://schemas.openxmlformats.org/officeDocument/2006/relationships/hyperlink" Target="https://podminky.urs.cz/item/CS_URS_2022_02/162451105" TargetMode="External" /><Relationship Id="rId16" Type="http://schemas.openxmlformats.org/officeDocument/2006/relationships/hyperlink" Target="https://podminky.urs.cz/item/CS_URS_2022_02/171151111" TargetMode="External" /><Relationship Id="rId17" Type="http://schemas.openxmlformats.org/officeDocument/2006/relationships/hyperlink" Target="https://podminky.urs.cz/item/CS_URS_2022_02/171201221" TargetMode="External" /><Relationship Id="rId18" Type="http://schemas.openxmlformats.org/officeDocument/2006/relationships/hyperlink" Target="https://podminky.urs.cz/item/CS_URS_2022_02/181351113" TargetMode="External" /><Relationship Id="rId19" Type="http://schemas.openxmlformats.org/officeDocument/2006/relationships/hyperlink" Target="https://podminky.urs.cz/item/CS_URS_2022_02/181411141" TargetMode="External" /><Relationship Id="rId20" Type="http://schemas.openxmlformats.org/officeDocument/2006/relationships/hyperlink" Target="https://podminky.urs.cz/item/CS_URS_2022_02/181951112" TargetMode="External" /><Relationship Id="rId21" Type="http://schemas.openxmlformats.org/officeDocument/2006/relationships/hyperlink" Target="https://podminky.urs.cz/item/CS_URS_2022_02/183101121" TargetMode="External" /><Relationship Id="rId22" Type="http://schemas.openxmlformats.org/officeDocument/2006/relationships/hyperlink" Target="https://podminky.urs.cz/item/CS_URS_2022_02/184807911" TargetMode="External" /><Relationship Id="rId23" Type="http://schemas.openxmlformats.org/officeDocument/2006/relationships/hyperlink" Target="https://podminky.urs.cz/item/CS_URS_2022_02/184911421" TargetMode="External" /><Relationship Id="rId24" Type="http://schemas.openxmlformats.org/officeDocument/2006/relationships/hyperlink" Target="https://podminky.urs.cz/item/CS_URS_2022_02/211531111" TargetMode="External" /><Relationship Id="rId25" Type="http://schemas.openxmlformats.org/officeDocument/2006/relationships/hyperlink" Target="https://podminky.urs.cz/item/CS_URS_2022_02/211971121" TargetMode="External" /><Relationship Id="rId26" Type="http://schemas.openxmlformats.org/officeDocument/2006/relationships/hyperlink" Target="https://podminky.urs.cz/item/CS_URS_2022_02/564831111" TargetMode="External" /><Relationship Id="rId27" Type="http://schemas.openxmlformats.org/officeDocument/2006/relationships/hyperlink" Target="https://podminky.urs.cz/item/CS_URS_2022_02/564861111" TargetMode="External" /><Relationship Id="rId28" Type="http://schemas.openxmlformats.org/officeDocument/2006/relationships/hyperlink" Target="https://podminky.urs.cz/item/CS_URS_2022_02/564871111" TargetMode="External" /><Relationship Id="rId29" Type="http://schemas.openxmlformats.org/officeDocument/2006/relationships/hyperlink" Target="https://podminky.urs.cz/item/CS_URS_2022_02/564952111" TargetMode="External" /><Relationship Id="rId30" Type="http://schemas.openxmlformats.org/officeDocument/2006/relationships/hyperlink" Target="https://podminky.urs.cz/item/CS_URS_2022_02/565165121" TargetMode="External" /><Relationship Id="rId31" Type="http://schemas.openxmlformats.org/officeDocument/2006/relationships/hyperlink" Target="https://podminky.urs.cz/item/CS_URS_2022_02/573111112" TargetMode="External" /><Relationship Id="rId32" Type="http://schemas.openxmlformats.org/officeDocument/2006/relationships/hyperlink" Target="https://podminky.urs.cz/item/CS_URS_2022_02/573211108" TargetMode="External" /><Relationship Id="rId33" Type="http://schemas.openxmlformats.org/officeDocument/2006/relationships/hyperlink" Target="https://podminky.urs.cz/item/CS_URS_2022_02/577134121" TargetMode="External" /><Relationship Id="rId34" Type="http://schemas.openxmlformats.org/officeDocument/2006/relationships/hyperlink" Target="https://podminky.urs.cz/item/CS_URS_2022_02/596211112" TargetMode="External" /><Relationship Id="rId35" Type="http://schemas.openxmlformats.org/officeDocument/2006/relationships/hyperlink" Target="https://podminky.urs.cz/item/CS_URS_2022_02/596212212" TargetMode="External" /><Relationship Id="rId36" Type="http://schemas.openxmlformats.org/officeDocument/2006/relationships/hyperlink" Target="https://podminky.urs.cz/item/CS_URS_2022_02/596212212" TargetMode="External" /><Relationship Id="rId37" Type="http://schemas.openxmlformats.org/officeDocument/2006/relationships/hyperlink" Target="https://podminky.urs.cz/item/CS_URS_2022_02/596212312" TargetMode="External" /><Relationship Id="rId38" Type="http://schemas.openxmlformats.org/officeDocument/2006/relationships/hyperlink" Target="https://podminky.urs.cz/item/CS_URS_2022_02/913121111" TargetMode="External" /><Relationship Id="rId39" Type="http://schemas.openxmlformats.org/officeDocument/2006/relationships/hyperlink" Target="https://podminky.urs.cz/item/CS_URS_2022_02/913121112" TargetMode="External" /><Relationship Id="rId40" Type="http://schemas.openxmlformats.org/officeDocument/2006/relationships/hyperlink" Target="https://podminky.urs.cz/item/CS_URS_2022_02/913121211" TargetMode="External" /><Relationship Id="rId41" Type="http://schemas.openxmlformats.org/officeDocument/2006/relationships/hyperlink" Target="https://podminky.urs.cz/item/CS_URS_2022_02/913121212" TargetMode="External" /><Relationship Id="rId42" Type="http://schemas.openxmlformats.org/officeDocument/2006/relationships/hyperlink" Target="https://podminky.urs.cz/item/CS_URS_2022_02/913211113" TargetMode="External" /><Relationship Id="rId43" Type="http://schemas.openxmlformats.org/officeDocument/2006/relationships/hyperlink" Target="https://podminky.urs.cz/item/CS_URS_2022_02/913211213" TargetMode="External" /><Relationship Id="rId44" Type="http://schemas.openxmlformats.org/officeDocument/2006/relationships/hyperlink" Target="https://podminky.urs.cz/item/CS_URS_2022_02/914111121" TargetMode="External" /><Relationship Id="rId45" Type="http://schemas.openxmlformats.org/officeDocument/2006/relationships/hyperlink" Target="https://podminky.urs.cz/item/CS_URS_2022_02/914511111" TargetMode="External" /><Relationship Id="rId46" Type="http://schemas.openxmlformats.org/officeDocument/2006/relationships/hyperlink" Target="https://podminky.urs.cz/item/CS_URS_2022_02/919112212" TargetMode="External" /><Relationship Id="rId47" Type="http://schemas.openxmlformats.org/officeDocument/2006/relationships/hyperlink" Target="https://podminky.urs.cz/item/CS_URS_2022_02/919121212" TargetMode="External" /><Relationship Id="rId48" Type="http://schemas.openxmlformats.org/officeDocument/2006/relationships/hyperlink" Target="https://podminky.urs.cz/item/CS_URS_2022_02/997221551" TargetMode="External" /><Relationship Id="rId49" Type="http://schemas.openxmlformats.org/officeDocument/2006/relationships/hyperlink" Target="https://podminky.urs.cz/item/CS_URS_2022_02/997221559" TargetMode="External" /><Relationship Id="rId50" Type="http://schemas.openxmlformats.org/officeDocument/2006/relationships/hyperlink" Target="https://podminky.urs.cz/item/CS_URS_2022_02/997221861" TargetMode="External" /><Relationship Id="rId51" Type="http://schemas.openxmlformats.org/officeDocument/2006/relationships/hyperlink" Target="https://podminky.urs.cz/item/CS_URS_2022_02/997221873" TargetMode="External" /><Relationship Id="rId52" Type="http://schemas.openxmlformats.org/officeDocument/2006/relationships/hyperlink" Target="https://podminky.urs.cz/item/CS_URS_2022_02/998225111" TargetMode="External" /><Relationship Id="rId53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22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31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34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35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36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37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38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39</v>
      </c>
      <c r="E29" s="48"/>
      <c r="F29" s="33" t="s">
        <v>40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41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42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43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44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45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46</v>
      </c>
      <c r="U35" s="55"/>
      <c r="V35" s="55"/>
      <c r="W35" s="55"/>
      <c r="X35" s="57" t="s">
        <v>47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48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D22-086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Líbeznice - Komunikace B. Smetany, Bořanovická a K. H. Borovského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2. 11. 2022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 xml:space="preserve"> 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30</v>
      </c>
      <c r="AJ49" s="41"/>
      <c r="AK49" s="41"/>
      <c r="AL49" s="41"/>
      <c r="AM49" s="74" t="str">
        <f>IF(E17="","",E17)</f>
        <v xml:space="preserve"> </v>
      </c>
      <c r="AN49" s="65"/>
      <c r="AO49" s="65"/>
      <c r="AP49" s="65"/>
      <c r="AQ49" s="41"/>
      <c r="AR49" s="45"/>
      <c r="AS49" s="75" t="s">
        <v>49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28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32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50</v>
      </c>
      <c r="D52" s="88"/>
      <c r="E52" s="88"/>
      <c r="F52" s="88"/>
      <c r="G52" s="88"/>
      <c r="H52" s="89"/>
      <c r="I52" s="90" t="s">
        <v>51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52</v>
      </c>
      <c r="AH52" s="88"/>
      <c r="AI52" s="88"/>
      <c r="AJ52" s="88"/>
      <c r="AK52" s="88"/>
      <c r="AL52" s="88"/>
      <c r="AM52" s="88"/>
      <c r="AN52" s="90" t="s">
        <v>53</v>
      </c>
      <c r="AO52" s="88"/>
      <c r="AP52" s="88"/>
      <c r="AQ52" s="92" t="s">
        <v>54</v>
      </c>
      <c r="AR52" s="45"/>
      <c r="AS52" s="93" t="s">
        <v>55</v>
      </c>
      <c r="AT52" s="94" t="s">
        <v>56</v>
      </c>
      <c r="AU52" s="94" t="s">
        <v>57</v>
      </c>
      <c r="AV52" s="94" t="s">
        <v>58</v>
      </c>
      <c r="AW52" s="94" t="s">
        <v>59</v>
      </c>
      <c r="AX52" s="94" t="s">
        <v>60</v>
      </c>
      <c r="AY52" s="94" t="s">
        <v>61</v>
      </c>
      <c r="AZ52" s="94" t="s">
        <v>62</v>
      </c>
      <c r="BA52" s="94" t="s">
        <v>63</v>
      </c>
      <c r="BB52" s="94" t="s">
        <v>64</v>
      </c>
      <c r="BC52" s="94" t="s">
        <v>65</v>
      </c>
      <c r="BD52" s="95" t="s">
        <v>66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67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ROUND(SUM(AG55:AG58),2)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ROUND(SUM(AS55:AS58),2)</f>
        <v>0</v>
      </c>
      <c r="AT54" s="107">
        <f>ROUND(SUM(AV54:AW54),2)</f>
        <v>0</v>
      </c>
      <c r="AU54" s="108">
        <f>ROUND(SUM(AU55:AU58),5)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ROUND(SUM(AZ55:AZ58),2)</f>
        <v>0</v>
      </c>
      <c r="BA54" s="107">
        <f>ROUND(SUM(BA55:BA58),2)</f>
        <v>0</v>
      </c>
      <c r="BB54" s="107">
        <f>ROUND(SUM(BB55:BB58),2)</f>
        <v>0</v>
      </c>
      <c r="BC54" s="107">
        <f>ROUND(SUM(BC55:BC58),2)</f>
        <v>0</v>
      </c>
      <c r="BD54" s="109">
        <f>ROUND(SUM(BD55:BD58),2)</f>
        <v>0</v>
      </c>
      <c r="BE54" s="6"/>
      <c r="BS54" s="110" t="s">
        <v>68</v>
      </c>
      <c r="BT54" s="110" t="s">
        <v>69</v>
      </c>
      <c r="BU54" s="111" t="s">
        <v>70</v>
      </c>
      <c r="BV54" s="110" t="s">
        <v>71</v>
      </c>
      <c r="BW54" s="110" t="s">
        <v>5</v>
      </c>
      <c r="BX54" s="110" t="s">
        <v>72</v>
      </c>
      <c r="CL54" s="110" t="s">
        <v>19</v>
      </c>
    </row>
    <row r="55" s="7" customFormat="1" ht="16.5" customHeight="1">
      <c r="A55" s="112" t="s">
        <v>73</v>
      </c>
      <c r="B55" s="113"/>
      <c r="C55" s="114"/>
      <c r="D55" s="115" t="s">
        <v>74</v>
      </c>
      <c r="E55" s="115"/>
      <c r="F55" s="115"/>
      <c r="G55" s="115"/>
      <c r="H55" s="115"/>
      <c r="I55" s="116"/>
      <c r="J55" s="115" t="s">
        <v>75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 00 - Ostatní a vedlejš...'!J30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76</v>
      </c>
      <c r="AR55" s="119"/>
      <c r="AS55" s="120">
        <v>0</v>
      </c>
      <c r="AT55" s="121">
        <f>ROUND(SUM(AV55:AW55),2)</f>
        <v>0</v>
      </c>
      <c r="AU55" s="122">
        <f>'SO 00 - Ostatní a vedlejš...'!P84</f>
        <v>0</v>
      </c>
      <c r="AV55" s="121">
        <f>'SO 00 - Ostatní a vedlejš...'!J33</f>
        <v>0</v>
      </c>
      <c r="AW55" s="121">
        <f>'SO 00 - Ostatní a vedlejš...'!J34</f>
        <v>0</v>
      </c>
      <c r="AX55" s="121">
        <f>'SO 00 - Ostatní a vedlejš...'!J35</f>
        <v>0</v>
      </c>
      <c r="AY55" s="121">
        <f>'SO 00 - Ostatní a vedlejš...'!J36</f>
        <v>0</v>
      </c>
      <c r="AZ55" s="121">
        <f>'SO 00 - Ostatní a vedlejš...'!F33</f>
        <v>0</v>
      </c>
      <c r="BA55" s="121">
        <f>'SO 00 - Ostatní a vedlejš...'!F34</f>
        <v>0</v>
      </c>
      <c r="BB55" s="121">
        <f>'SO 00 - Ostatní a vedlejš...'!F35</f>
        <v>0</v>
      </c>
      <c r="BC55" s="121">
        <f>'SO 00 - Ostatní a vedlejš...'!F36</f>
        <v>0</v>
      </c>
      <c r="BD55" s="123">
        <f>'SO 00 - Ostatní a vedlejš...'!F37</f>
        <v>0</v>
      </c>
      <c r="BE55" s="7"/>
      <c r="BT55" s="124" t="s">
        <v>77</v>
      </c>
      <c r="BV55" s="124" t="s">
        <v>71</v>
      </c>
      <c r="BW55" s="124" t="s">
        <v>78</v>
      </c>
      <c r="BX55" s="124" t="s">
        <v>5</v>
      </c>
      <c r="CL55" s="124" t="s">
        <v>19</v>
      </c>
      <c r="CM55" s="124" t="s">
        <v>79</v>
      </c>
    </row>
    <row r="56" s="7" customFormat="1" ht="16.5" customHeight="1">
      <c r="A56" s="112" t="s">
        <v>73</v>
      </c>
      <c r="B56" s="113"/>
      <c r="C56" s="114"/>
      <c r="D56" s="115" t="s">
        <v>80</v>
      </c>
      <c r="E56" s="115"/>
      <c r="F56" s="115"/>
      <c r="G56" s="115"/>
      <c r="H56" s="115"/>
      <c r="I56" s="116"/>
      <c r="J56" s="115" t="s">
        <v>81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'SO 01 - Bedřicha Smetany'!J30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76</v>
      </c>
      <c r="AR56" s="119"/>
      <c r="AS56" s="120">
        <v>0</v>
      </c>
      <c r="AT56" s="121">
        <f>ROUND(SUM(AV56:AW56),2)</f>
        <v>0</v>
      </c>
      <c r="AU56" s="122">
        <f>'SO 01 - Bedřicha Smetany'!P90</f>
        <v>0</v>
      </c>
      <c r="AV56" s="121">
        <f>'SO 01 - Bedřicha Smetany'!J33</f>
        <v>0</v>
      </c>
      <c r="AW56" s="121">
        <f>'SO 01 - Bedřicha Smetany'!J34</f>
        <v>0</v>
      </c>
      <c r="AX56" s="121">
        <f>'SO 01 - Bedřicha Smetany'!J35</f>
        <v>0</v>
      </c>
      <c r="AY56" s="121">
        <f>'SO 01 - Bedřicha Smetany'!J36</f>
        <v>0</v>
      </c>
      <c r="AZ56" s="121">
        <f>'SO 01 - Bedřicha Smetany'!F33</f>
        <v>0</v>
      </c>
      <c r="BA56" s="121">
        <f>'SO 01 - Bedřicha Smetany'!F34</f>
        <v>0</v>
      </c>
      <c r="BB56" s="121">
        <f>'SO 01 - Bedřicha Smetany'!F35</f>
        <v>0</v>
      </c>
      <c r="BC56" s="121">
        <f>'SO 01 - Bedřicha Smetany'!F36</f>
        <v>0</v>
      </c>
      <c r="BD56" s="123">
        <f>'SO 01 - Bedřicha Smetany'!F37</f>
        <v>0</v>
      </c>
      <c r="BE56" s="7"/>
      <c r="BT56" s="124" t="s">
        <v>77</v>
      </c>
      <c r="BV56" s="124" t="s">
        <v>71</v>
      </c>
      <c r="BW56" s="124" t="s">
        <v>82</v>
      </c>
      <c r="BX56" s="124" t="s">
        <v>5</v>
      </c>
      <c r="CL56" s="124" t="s">
        <v>19</v>
      </c>
      <c r="CM56" s="124" t="s">
        <v>79</v>
      </c>
    </row>
    <row r="57" s="7" customFormat="1" ht="16.5" customHeight="1">
      <c r="A57" s="112" t="s">
        <v>73</v>
      </c>
      <c r="B57" s="113"/>
      <c r="C57" s="114"/>
      <c r="D57" s="115" t="s">
        <v>83</v>
      </c>
      <c r="E57" s="115"/>
      <c r="F57" s="115"/>
      <c r="G57" s="115"/>
      <c r="H57" s="115"/>
      <c r="I57" s="116"/>
      <c r="J57" s="115" t="s">
        <v>84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'SO 02 - Bořanovická'!J30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76</v>
      </c>
      <c r="AR57" s="119"/>
      <c r="AS57" s="120">
        <v>0</v>
      </c>
      <c r="AT57" s="121">
        <f>ROUND(SUM(AV57:AW57),2)</f>
        <v>0</v>
      </c>
      <c r="AU57" s="122">
        <f>'SO 02 - Bořanovická'!P89</f>
        <v>0</v>
      </c>
      <c r="AV57" s="121">
        <f>'SO 02 - Bořanovická'!J33</f>
        <v>0</v>
      </c>
      <c r="AW57" s="121">
        <f>'SO 02 - Bořanovická'!J34</f>
        <v>0</v>
      </c>
      <c r="AX57" s="121">
        <f>'SO 02 - Bořanovická'!J35</f>
        <v>0</v>
      </c>
      <c r="AY57" s="121">
        <f>'SO 02 - Bořanovická'!J36</f>
        <v>0</v>
      </c>
      <c r="AZ57" s="121">
        <f>'SO 02 - Bořanovická'!F33</f>
        <v>0</v>
      </c>
      <c r="BA57" s="121">
        <f>'SO 02 - Bořanovická'!F34</f>
        <v>0</v>
      </c>
      <c r="BB57" s="121">
        <f>'SO 02 - Bořanovická'!F35</f>
        <v>0</v>
      </c>
      <c r="BC57" s="121">
        <f>'SO 02 - Bořanovická'!F36</f>
        <v>0</v>
      </c>
      <c r="BD57" s="123">
        <f>'SO 02 - Bořanovická'!F37</f>
        <v>0</v>
      </c>
      <c r="BE57" s="7"/>
      <c r="BT57" s="124" t="s">
        <v>77</v>
      </c>
      <c r="BV57" s="124" t="s">
        <v>71</v>
      </c>
      <c r="BW57" s="124" t="s">
        <v>85</v>
      </c>
      <c r="BX57" s="124" t="s">
        <v>5</v>
      </c>
      <c r="CL57" s="124" t="s">
        <v>19</v>
      </c>
      <c r="CM57" s="124" t="s">
        <v>79</v>
      </c>
    </row>
    <row r="58" s="7" customFormat="1" ht="16.5" customHeight="1">
      <c r="A58" s="112" t="s">
        <v>73</v>
      </c>
      <c r="B58" s="113"/>
      <c r="C58" s="114"/>
      <c r="D58" s="115" t="s">
        <v>86</v>
      </c>
      <c r="E58" s="115"/>
      <c r="F58" s="115"/>
      <c r="G58" s="115"/>
      <c r="H58" s="115"/>
      <c r="I58" s="116"/>
      <c r="J58" s="115" t="s">
        <v>87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'SO 03 - K.H.Borovského'!J30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76</v>
      </c>
      <c r="AR58" s="119"/>
      <c r="AS58" s="125">
        <v>0</v>
      </c>
      <c r="AT58" s="126">
        <f>ROUND(SUM(AV58:AW58),2)</f>
        <v>0</v>
      </c>
      <c r="AU58" s="127">
        <f>'SO 03 - K.H.Borovského'!P86</f>
        <v>0</v>
      </c>
      <c r="AV58" s="126">
        <f>'SO 03 - K.H.Borovského'!J33</f>
        <v>0</v>
      </c>
      <c r="AW58" s="126">
        <f>'SO 03 - K.H.Borovského'!J34</f>
        <v>0</v>
      </c>
      <c r="AX58" s="126">
        <f>'SO 03 - K.H.Borovského'!J35</f>
        <v>0</v>
      </c>
      <c r="AY58" s="126">
        <f>'SO 03 - K.H.Borovského'!J36</f>
        <v>0</v>
      </c>
      <c r="AZ58" s="126">
        <f>'SO 03 - K.H.Borovského'!F33</f>
        <v>0</v>
      </c>
      <c r="BA58" s="126">
        <f>'SO 03 - K.H.Borovského'!F34</f>
        <v>0</v>
      </c>
      <c r="BB58" s="126">
        <f>'SO 03 - K.H.Borovského'!F35</f>
        <v>0</v>
      </c>
      <c r="BC58" s="126">
        <f>'SO 03 - K.H.Borovského'!F36</f>
        <v>0</v>
      </c>
      <c r="BD58" s="128">
        <f>'SO 03 - K.H.Borovského'!F37</f>
        <v>0</v>
      </c>
      <c r="BE58" s="7"/>
      <c r="BT58" s="124" t="s">
        <v>77</v>
      </c>
      <c r="BV58" s="124" t="s">
        <v>71</v>
      </c>
      <c r="BW58" s="124" t="s">
        <v>88</v>
      </c>
      <c r="BX58" s="124" t="s">
        <v>5</v>
      </c>
      <c r="CL58" s="124" t="s">
        <v>19</v>
      </c>
      <c r="CM58" s="124" t="s">
        <v>79</v>
      </c>
    </row>
    <row r="59" s="2" customFormat="1" ht="30" customHeight="1">
      <c r="A59" s="39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5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="2" customFormat="1" ht="6.96" customHeight="1">
      <c r="A60" s="39"/>
      <c r="B60" s="60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45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</sheetData>
  <sheetProtection sheet="1" formatColumns="0" formatRows="0" objects="1" scenarios="1" spinCount="100000" saltValue="ccZ4xd6gBEJBDFumYon7FBbUQaJs5EA+2MOhODFoODPTOSXaME/n0YLINI1PupcWdjbw83Ho13tJd+E3e3hBig==" hashValue="9xFv+nhfBduhg6/UUCsOEaVHOYShX09XWeRrQHhVAQ25CTcoYXRB8kQrTLwvKLVCjPUY2iSgZSy6+hROaGanOg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00 - Ostatní a vedlejš...'!C2" display="/"/>
    <hyperlink ref="A56" location="'SO 01 - Bedřicha Smetany'!C2" display="/"/>
    <hyperlink ref="A57" location="'SO 02 - Bořanovická'!C2" display="/"/>
    <hyperlink ref="A58" location="'SO 03 - K.H.Borovského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78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79</v>
      </c>
    </row>
    <row r="4" s="1" customFormat="1" ht="24.96" customHeight="1">
      <c r="B4" s="21"/>
      <c r="D4" s="131" t="s">
        <v>89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Líbeznice - Komunikace B. Smetany, Bořanovická a K. H. Borovského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90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91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2. 11. 2022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27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28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27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30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27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32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27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33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35</v>
      </c>
      <c r="E30" s="39"/>
      <c r="F30" s="39"/>
      <c r="G30" s="39"/>
      <c r="H30" s="39"/>
      <c r="I30" s="39"/>
      <c r="J30" s="145">
        <f>ROUND(J84,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37</v>
      </c>
      <c r="G32" s="39"/>
      <c r="H32" s="39"/>
      <c r="I32" s="146" t="s">
        <v>36</v>
      </c>
      <c r="J32" s="146" t="s">
        <v>38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39</v>
      </c>
      <c r="E33" s="133" t="s">
        <v>40</v>
      </c>
      <c r="F33" s="148">
        <f>ROUND((SUM(BE84:BE103)),  2)</f>
        <v>0</v>
      </c>
      <c r="G33" s="39"/>
      <c r="H33" s="39"/>
      <c r="I33" s="149">
        <v>0.20999999999999999</v>
      </c>
      <c r="J33" s="148">
        <f>ROUND(((SUM(BE84:BE103))*I33),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41</v>
      </c>
      <c r="F34" s="148">
        <f>ROUND((SUM(BF84:BF103)),  2)</f>
        <v>0</v>
      </c>
      <c r="G34" s="39"/>
      <c r="H34" s="39"/>
      <c r="I34" s="149">
        <v>0.14999999999999999</v>
      </c>
      <c r="J34" s="148">
        <f>ROUND(((SUM(BF84:BF103))*I34),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42</v>
      </c>
      <c r="F35" s="148">
        <f>ROUND((SUM(BG84:BG103)),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43</v>
      </c>
      <c r="F36" s="148">
        <f>ROUND((SUM(BH84:BH103)),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44</v>
      </c>
      <c r="F37" s="148">
        <f>ROUND((SUM(BI84:BI103)),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45</v>
      </c>
      <c r="E39" s="152"/>
      <c r="F39" s="152"/>
      <c r="G39" s="153" t="s">
        <v>46</v>
      </c>
      <c r="H39" s="154" t="s">
        <v>47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92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Líbeznice - Komunikace B. Smetany, Bořanovická a K. H. Borovského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90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00 - Ostatní a vedlejší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2. 11. 2022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 </v>
      </c>
      <c r="G54" s="41"/>
      <c r="H54" s="41"/>
      <c r="I54" s="33" t="s">
        <v>30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28</v>
      </c>
      <c r="D55" s="41"/>
      <c r="E55" s="41"/>
      <c r="F55" s="28" t="str">
        <f>IF(E18="","",E18)</f>
        <v>Vyplň údaj</v>
      </c>
      <c r="G55" s="41"/>
      <c r="H55" s="41"/>
      <c r="I55" s="33" t="s">
        <v>32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93</v>
      </c>
      <c r="D57" s="163"/>
      <c r="E57" s="163"/>
      <c r="F57" s="163"/>
      <c r="G57" s="163"/>
      <c r="H57" s="163"/>
      <c r="I57" s="163"/>
      <c r="J57" s="164" t="s">
        <v>94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67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95</v>
      </c>
    </row>
    <row r="60" s="9" customFormat="1" ht="24.96" customHeight="1">
      <c r="A60" s="9"/>
      <c r="B60" s="166"/>
      <c r="C60" s="167"/>
      <c r="D60" s="168" t="s">
        <v>96</v>
      </c>
      <c r="E60" s="169"/>
      <c r="F60" s="169"/>
      <c r="G60" s="169"/>
      <c r="H60" s="169"/>
      <c r="I60" s="169"/>
      <c r="J60" s="170">
        <f>J85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6"/>
      <c r="C61" s="167"/>
      <c r="D61" s="168" t="s">
        <v>97</v>
      </c>
      <c r="E61" s="169"/>
      <c r="F61" s="169"/>
      <c r="G61" s="169"/>
      <c r="H61" s="169"/>
      <c r="I61" s="169"/>
      <c r="J61" s="170">
        <f>J87</f>
        <v>0</v>
      </c>
      <c r="K61" s="167"/>
      <c r="L61" s="17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10" customFormat="1" ht="19.92" customHeight="1">
      <c r="A62" s="10"/>
      <c r="B62" s="172"/>
      <c r="C62" s="173"/>
      <c r="D62" s="174" t="s">
        <v>98</v>
      </c>
      <c r="E62" s="175"/>
      <c r="F62" s="175"/>
      <c r="G62" s="175"/>
      <c r="H62" s="175"/>
      <c r="I62" s="175"/>
      <c r="J62" s="176">
        <f>J88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99</v>
      </c>
      <c r="E63" s="175"/>
      <c r="F63" s="175"/>
      <c r="G63" s="175"/>
      <c r="H63" s="175"/>
      <c r="I63" s="175"/>
      <c r="J63" s="176">
        <f>J96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100</v>
      </c>
      <c r="E64" s="175"/>
      <c r="F64" s="175"/>
      <c r="G64" s="175"/>
      <c r="H64" s="175"/>
      <c r="I64" s="175"/>
      <c r="J64" s="176">
        <f>J101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101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61" t="str">
        <f>E7</f>
        <v>Líbeznice - Komunikace B. Smetany, Bořanovická a K. H. Borovského</v>
      </c>
      <c r="F74" s="33"/>
      <c r="G74" s="33"/>
      <c r="H74" s="33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90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SO 00 - Ostatní a vedlejší náklady</v>
      </c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41"/>
      <c r="E78" s="41"/>
      <c r="F78" s="28" t="str">
        <f>F12</f>
        <v xml:space="preserve"> </v>
      </c>
      <c r="G78" s="41"/>
      <c r="H78" s="41"/>
      <c r="I78" s="33" t="s">
        <v>23</v>
      </c>
      <c r="J78" s="73" t="str">
        <f>IF(J12="","",J12)</f>
        <v>2. 11. 2022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25</v>
      </c>
      <c r="D80" s="41"/>
      <c r="E80" s="41"/>
      <c r="F80" s="28" t="str">
        <f>E15</f>
        <v xml:space="preserve"> </v>
      </c>
      <c r="G80" s="41"/>
      <c r="H80" s="41"/>
      <c r="I80" s="33" t="s">
        <v>30</v>
      </c>
      <c r="J80" s="37" t="str">
        <f>E21</f>
        <v xml:space="preserve"> 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28</v>
      </c>
      <c r="D81" s="41"/>
      <c r="E81" s="41"/>
      <c r="F81" s="28" t="str">
        <f>IF(E18="","",E18)</f>
        <v>Vyplň údaj</v>
      </c>
      <c r="G81" s="41"/>
      <c r="H81" s="41"/>
      <c r="I81" s="33" t="s">
        <v>32</v>
      </c>
      <c r="J81" s="37" t="str">
        <f>E24</f>
        <v xml:space="preserve"> 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78"/>
      <c r="B83" s="179"/>
      <c r="C83" s="180" t="s">
        <v>102</v>
      </c>
      <c r="D83" s="181" t="s">
        <v>54</v>
      </c>
      <c r="E83" s="181" t="s">
        <v>50</v>
      </c>
      <c r="F83" s="181" t="s">
        <v>51</v>
      </c>
      <c r="G83" s="181" t="s">
        <v>103</v>
      </c>
      <c r="H83" s="181" t="s">
        <v>104</v>
      </c>
      <c r="I83" s="181" t="s">
        <v>105</v>
      </c>
      <c r="J83" s="181" t="s">
        <v>94</v>
      </c>
      <c r="K83" s="182" t="s">
        <v>106</v>
      </c>
      <c r="L83" s="183"/>
      <c r="M83" s="93" t="s">
        <v>19</v>
      </c>
      <c r="N83" s="94" t="s">
        <v>39</v>
      </c>
      <c r="O83" s="94" t="s">
        <v>107</v>
      </c>
      <c r="P83" s="94" t="s">
        <v>108</v>
      </c>
      <c r="Q83" s="94" t="s">
        <v>109</v>
      </c>
      <c r="R83" s="94" t="s">
        <v>110</v>
      </c>
      <c r="S83" s="94" t="s">
        <v>111</v>
      </c>
      <c r="T83" s="95" t="s">
        <v>112</v>
      </c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</row>
    <row r="84" s="2" customFormat="1" ht="22.8" customHeight="1">
      <c r="A84" s="39"/>
      <c r="B84" s="40"/>
      <c r="C84" s="100" t="s">
        <v>113</v>
      </c>
      <c r="D84" s="41"/>
      <c r="E84" s="41"/>
      <c r="F84" s="41"/>
      <c r="G84" s="41"/>
      <c r="H84" s="41"/>
      <c r="I84" s="41"/>
      <c r="J84" s="184">
        <f>BK84</f>
        <v>0</v>
      </c>
      <c r="K84" s="41"/>
      <c r="L84" s="45"/>
      <c r="M84" s="96"/>
      <c r="N84" s="185"/>
      <c r="O84" s="97"/>
      <c r="P84" s="186">
        <f>P85+P87</f>
        <v>0</v>
      </c>
      <c r="Q84" s="97"/>
      <c r="R84" s="186">
        <f>R85+R87</f>
        <v>0</v>
      </c>
      <c r="S84" s="97"/>
      <c r="T84" s="187">
        <f>T85+T87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68</v>
      </c>
      <c r="AU84" s="18" t="s">
        <v>95</v>
      </c>
      <c r="BK84" s="188">
        <f>BK85+BK87</f>
        <v>0</v>
      </c>
    </row>
    <row r="85" s="12" customFormat="1" ht="25.92" customHeight="1">
      <c r="A85" s="12"/>
      <c r="B85" s="189"/>
      <c r="C85" s="190"/>
      <c r="D85" s="191" t="s">
        <v>68</v>
      </c>
      <c r="E85" s="192" t="s">
        <v>69</v>
      </c>
      <c r="F85" s="192" t="s">
        <v>114</v>
      </c>
      <c r="G85" s="190"/>
      <c r="H85" s="190"/>
      <c r="I85" s="193"/>
      <c r="J85" s="194">
        <f>BK85</f>
        <v>0</v>
      </c>
      <c r="K85" s="190"/>
      <c r="L85" s="195"/>
      <c r="M85" s="196"/>
      <c r="N85" s="197"/>
      <c r="O85" s="197"/>
      <c r="P85" s="198">
        <f>P86</f>
        <v>0</v>
      </c>
      <c r="Q85" s="197"/>
      <c r="R85" s="198">
        <f>R86</f>
        <v>0</v>
      </c>
      <c r="S85" s="197"/>
      <c r="T85" s="199">
        <f>T86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77</v>
      </c>
      <c r="AT85" s="201" t="s">
        <v>68</v>
      </c>
      <c r="AU85" s="201" t="s">
        <v>69</v>
      </c>
      <c r="AY85" s="200" t="s">
        <v>115</v>
      </c>
      <c r="BK85" s="202">
        <f>BK86</f>
        <v>0</v>
      </c>
    </row>
    <row r="86" s="2" customFormat="1" ht="16.5" customHeight="1">
      <c r="A86" s="39"/>
      <c r="B86" s="40"/>
      <c r="C86" s="203" t="s">
        <v>77</v>
      </c>
      <c r="D86" s="203" t="s">
        <v>116</v>
      </c>
      <c r="E86" s="204" t="s">
        <v>117</v>
      </c>
      <c r="F86" s="205" t="s">
        <v>118</v>
      </c>
      <c r="G86" s="206" t="s">
        <v>119</v>
      </c>
      <c r="H86" s="207">
        <v>1</v>
      </c>
      <c r="I86" s="208"/>
      <c r="J86" s="209">
        <f>ROUND(I86*H86,2)</f>
        <v>0</v>
      </c>
      <c r="K86" s="205" t="s">
        <v>19</v>
      </c>
      <c r="L86" s="45"/>
      <c r="M86" s="210" t="s">
        <v>19</v>
      </c>
      <c r="N86" s="211" t="s">
        <v>40</v>
      </c>
      <c r="O86" s="85"/>
      <c r="P86" s="212">
        <f>O86*H86</f>
        <v>0</v>
      </c>
      <c r="Q86" s="212">
        <v>0</v>
      </c>
      <c r="R86" s="212">
        <f>Q86*H86</f>
        <v>0</v>
      </c>
      <c r="S86" s="212">
        <v>0</v>
      </c>
      <c r="T86" s="213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4" t="s">
        <v>120</v>
      </c>
      <c r="AT86" s="214" t="s">
        <v>116</v>
      </c>
      <c r="AU86" s="214" t="s">
        <v>77</v>
      </c>
      <c r="AY86" s="18" t="s">
        <v>115</v>
      </c>
      <c r="BE86" s="215">
        <f>IF(N86="základní",J86,0)</f>
        <v>0</v>
      </c>
      <c r="BF86" s="215">
        <f>IF(N86="snížená",J86,0)</f>
        <v>0</v>
      </c>
      <c r="BG86" s="215">
        <f>IF(N86="zákl. přenesená",J86,0)</f>
        <v>0</v>
      </c>
      <c r="BH86" s="215">
        <f>IF(N86="sníž. přenesená",J86,0)</f>
        <v>0</v>
      </c>
      <c r="BI86" s="215">
        <f>IF(N86="nulová",J86,0)</f>
        <v>0</v>
      </c>
      <c r="BJ86" s="18" t="s">
        <v>77</v>
      </c>
      <c r="BK86" s="215">
        <f>ROUND(I86*H86,2)</f>
        <v>0</v>
      </c>
      <c r="BL86" s="18" t="s">
        <v>120</v>
      </c>
      <c r="BM86" s="214" t="s">
        <v>121</v>
      </c>
    </row>
    <row r="87" s="12" customFormat="1" ht="25.92" customHeight="1">
      <c r="A87" s="12"/>
      <c r="B87" s="189"/>
      <c r="C87" s="190"/>
      <c r="D87" s="191" t="s">
        <v>68</v>
      </c>
      <c r="E87" s="192" t="s">
        <v>122</v>
      </c>
      <c r="F87" s="192" t="s">
        <v>123</v>
      </c>
      <c r="G87" s="190"/>
      <c r="H87" s="190"/>
      <c r="I87" s="193"/>
      <c r="J87" s="194">
        <f>BK87</f>
        <v>0</v>
      </c>
      <c r="K87" s="190"/>
      <c r="L87" s="195"/>
      <c r="M87" s="196"/>
      <c r="N87" s="197"/>
      <c r="O87" s="197"/>
      <c r="P87" s="198">
        <f>P88+P96+P101</f>
        <v>0</v>
      </c>
      <c r="Q87" s="197"/>
      <c r="R87" s="198">
        <f>R88+R96+R101</f>
        <v>0</v>
      </c>
      <c r="S87" s="197"/>
      <c r="T87" s="199">
        <f>T88+T96+T101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0" t="s">
        <v>124</v>
      </c>
      <c r="AT87" s="201" t="s">
        <v>68</v>
      </c>
      <c r="AU87" s="201" t="s">
        <v>69</v>
      </c>
      <c r="AY87" s="200" t="s">
        <v>115</v>
      </c>
      <c r="BK87" s="202">
        <f>BK88+BK96+BK101</f>
        <v>0</v>
      </c>
    </row>
    <row r="88" s="12" customFormat="1" ht="22.8" customHeight="1">
      <c r="A88" s="12"/>
      <c r="B88" s="189"/>
      <c r="C88" s="190"/>
      <c r="D88" s="191" t="s">
        <v>68</v>
      </c>
      <c r="E88" s="216" t="s">
        <v>125</v>
      </c>
      <c r="F88" s="216" t="s">
        <v>126</v>
      </c>
      <c r="G88" s="190"/>
      <c r="H88" s="190"/>
      <c r="I88" s="193"/>
      <c r="J88" s="217">
        <f>BK88</f>
        <v>0</v>
      </c>
      <c r="K88" s="190"/>
      <c r="L88" s="195"/>
      <c r="M88" s="196"/>
      <c r="N88" s="197"/>
      <c r="O88" s="197"/>
      <c r="P88" s="198">
        <f>SUM(P89:P95)</f>
        <v>0</v>
      </c>
      <c r="Q88" s="197"/>
      <c r="R88" s="198">
        <f>SUM(R89:R95)</f>
        <v>0</v>
      </c>
      <c r="S88" s="197"/>
      <c r="T88" s="199">
        <f>SUM(T89:T95)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0" t="s">
        <v>124</v>
      </c>
      <c r="AT88" s="201" t="s">
        <v>68</v>
      </c>
      <c r="AU88" s="201" t="s">
        <v>77</v>
      </c>
      <c r="AY88" s="200" t="s">
        <v>115</v>
      </c>
      <c r="BK88" s="202">
        <f>SUM(BK89:BK95)</f>
        <v>0</v>
      </c>
    </row>
    <row r="89" s="2" customFormat="1" ht="16.5" customHeight="1">
      <c r="A89" s="39"/>
      <c r="B89" s="40"/>
      <c r="C89" s="203" t="s">
        <v>79</v>
      </c>
      <c r="D89" s="203" t="s">
        <v>116</v>
      </c>
      <c r="E89" s="204" t="s">
        <v>127</v>
      </c>
      <c r="F89" s="205" t="s">
        <v>128</v>
      </c>
      <c r="G89" s="206" t="s">
        <v>119</v>
      </c>
      <c r="H89" s="207">
        <v>1</v>
      </c>
      <c r="I89" s="208"/>
      <c r="J89" s="209">
        <f>ROUND(I89*H89,2)</f>
        <v>0</v>
      </c>
      <c r="K89" s="205" t="s">
        <v>129</v>
      </c>
      <c r="L89" s="45"/>
      <c r="M89" s="210" t="s">
        <v>19</v>
      </c>
      <c r="N89" s="211" t="s">
        <v>40</v>
      </c>
      <c r="O89" s="85"/>
      <c r="P89" s="212">
        <f>O89*H89</f>
        <v>0</v>
      </c>
      <c r="Q89" s="212">
        <v>0</v>
      </c>
      <c r="R89" s="212">
        <f>Q89*H89</f>
        <v>0</v>
      </c>
      <c r="S89" s="212">
        <v>0</v>
      </c>
      <c r="T89" s="213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4" t="s">
        <v>130</v>
      </c>
      <c r="AT89" s="214" t="s">
        <v>116</v>
      </c>
      <c r="AU89" s="214" t="s">
        <v>79</v>
      </c>
      <c r="AY89" s="18" t="s">
        <v>115</v>
      </c>
      <c r="BE89" s="215">
        <f>IF(N89="základní",J89,0)</f>
        <v>0</v>
      </c>
      <c r="BF89" s="215">
        <f>IF(N89="snížená",J89,0)</f>
        <v>0</v>
      </c>
      <c r="BG89" s="215">
        <f>IF(N89="zákl. přenesená",J89,0)</f>
        <v>0</v>
      </c>
      <c r="BH89" s="215">
        <f>IF(N89="sníž. přenesená",J89,0)</f>
        <v>0</v>
      </c>
      <c r="BI89" s="215">
        <f>IF(N89="nulová",J89,0)</f>
        <v>0</v>
      </c>
      <c r="BJ89" s="18" t="s">
        <v>77</v>
      </c>
      <c r="BK89" s="215">
        <f>ROUND(I89*H89,2)</f>
        <v>0</v>
      </c>
      <c r="BL89" s="18" t="s">
        <v>130</v>
      </c>
      <c r="BM89" s="214" t="s">
        <v>131</v>
      </c>
    </row>
    <row r="90" s="2" customFormat="1">
      <c r="A90" s="39"/>
      <c r="B90" s="40"/>
      <c r="C90" s="41"/>
      <c r="D90" s="218" t="s">
        <v>132</v>
      </c>
      <c r="E90" s="41"/>
      <c r="F90" s="219" t="s">
        <v>133</v>
      </c>
      <c r="G90" s="41"/>
      <c r="H90" s="41"/>
      <c r="I90" s="220"/>
      <c r="J90" s="41"/>
      <c r="K90" s="41"/>
      <c r="L90" s="45"/>
      <c r="M90" s="221"/>
      <c r="N90" s="222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132</v>
      </c>
      <c r="AU90" s="18" t="s">
        <v>79</v>
      </c>
    </row>
    <row r="91" s="2" customFormat="1" ht="16.5" customHeight="1">
      <c r="A91" s="39"/>
      <c r="B91" s="40"/>
      <c r="C91" s="203" t="s">
        <v>134</v>
      </c>
      <c r="D91" s="203" t="s">
        <v>116</v>
      </c>
      <c r="E91" s="204" t="s">
        <v>135</v>
      </c>
      <c r="F91" s="205" t="s">
        <v>136</v>
      </c>
      <c r="G91" s="206" t="s">
        <v>119</v>
      </c>
      <c r="H91" s="207">
        <v>1</v>
      </c>
      <c r="I91" s="208"/>
      <c r="J91" s="209">
        <f>ROUND(I91*H91,2)</f>
        <v>0</v>
      </c>
      <c r="K91" s="205" t="s">
        <v>129</v>
      </c>
      <c r="L91" s="45"/>
      <c r="M91" s="210" t="s">
        <v>19</v>
      </c>
      <c r="N91" s="211" t="s">
        <v>40</v>
      </c>
      <c r="O91" s="85"/>
      <c r="P91" s="212">
        <f>O91*H91</f>
        <v>0</v>
      </c>
      <c r="Q91" s="212">
        <v>0</v>
      </c>
      <c r="R91" s="212">
        <f>Q91*H91</f>
        <v>0</v>
      </c>
      <c r="S91" s="212">
        <v>0</v>
      </c>
      <c r="T91" s="213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4" t="s">
        <v>130</v>
      </c>
      <c r="AT91" s="214" t="s">
        <v>116</v>
      </c>
      <c r="AU91" s="214" t="s">
        <v>79</v>
      </c>
      <c r="AY91" s="18" t="s">
        <v>115</v>
      </c>
      <c r="BE91" s="215">
        <f>IF(N91="základní",J91,0)</f>
        <v>0</v>
      </c>
      <c r="BF91" s="215">
        <f>IF(N91="snížená",J91,0)</f>
        <v>0</v>
      </c>
      <c r="BG91" s="215">
        <f>IF(N91="zákl. přenesená",J91,0)</f>
        <v>0</v>
      </c>
      <c r="BH91" s="215">
        <f>IF(N91="sníž. přenesená",J91,0)</f>
        <v>0</v>
      </c>
      <c r="BI91" s="215">
        <f>IF(N91="nulová",J91,0)</f>
        <v>0</v>
      </c>
      <c r="BJ91" s="18" t="s">
        <v>77</v>
      </c>
      <c r="BK91" s="215">
        <f>ROUND(I91*H91,2)</f>
        <v>0</v>
      </c>
      <c r="BL91" s="18" t="s">
        <v>130</v>
      </c>
      <c r="BM91" s="214" t="s">
        <v>137</v>
      </c>
    </row>
    <row r="92" s="2" customFormat="1">
      <c r="A92" s="39"/>
      <c r="B92" s="40"/>
      <c r="C92" s="41"/>
      <c r="D92" s="218" t="s">
        <v>132</v>
      </c>
      <c r="E92" s="41"/>
      <c r="F92" s="219" t="s">
        <v>138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132</v>
      </c>
      <c r="AU92" s="18" t="s">
        <v>79</v>
      </c>
    </row>
    <row r="93" s="13" customFormat="1">
      <c r="A93" s="13"/>
      <c r="B93" s="223"/>
      <c r="C93" s="224"/>
      <c r="D93" s="225" t="s">
        <v>139</v>
      </c>
      <c r="E93" s="226" t="s">
        <v>19</v>
      </c>
      <c r="F93" s="227" t="s">
        <v>140</v>
      </c>
      <c r="G93" s="224"/>
      <c r="H93" s="228">
        <v>1</v>
      </c>
      <c r="I93" s="229"/>
      <c r="J93" s="224"/>
      <c r="K93" s="224"/>
      <c r="L93" s="230"/>
      <c r="M93" s="231"/>
      <c r="N93" s="232"/>
      <c r="O93" s="232"/>
      <c r="P93" s="232"/>
      <c r="Q93" s="232"/>
      <c r="R93" s="232"/>
      <c r="S93" s="232"/>
      <c r="T93" s="23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4" t="s">
        <v>139</v>
      </c>
      <c r="AU93" s="234" t="s">
        <v>79</v>
      </c>
      <c r="AV93" s="13" t="s">
        <v>79</v>
      </c>
      <c r="AW93" s="13" t="s">
        <v>31</v>
      </c>
      <c r="AX93" s="13" t="s">
        <v>77</v>
      </c>
      <c r="AY93" s="234" t="s">
        <v>115</v>
      </c>
    </row>
    <row r="94" s="2" customFormat="1" ht="16.5" customHeight="1">
      <c r="A94" s="39"/>
      <c r="B94" s="40"/>
      <c r="C94" s="203" t="s">
        <v>120</v>
      </c>
      <c r="D94" s="203" t="s">
        <v>116</v>
      </c>
      <c r="E94" s="204" t="s">
        <v>141</v>
      </c>
      <c r="F94" s="205" t="s">
        <v>142</v>
      </c>
      <c r="G94" s="206" t="s">
        <v>143</v>
      </c>
      <c r="H94" s="207">
        <v>1</v>
      </c>
      <c r="I94" s="208"/>
      <c r="J94" s="209">
        <f>ROUND(I94*H94,2)</f>
        <v>0</v>
      </c>
      <c r="K94" s="205" t="s">
        <v>129</v>
      </c>
      <c r="L94" s="45"/>
      <c r="M94" s="210" t="s">
        <v>19</v>
      </c>
      <c r="N94" s="211" t="s">
        <v>40</v>
      </c>
      <c r="O94" s="85"/>
      <c r="P94" s="212">
        <f>O94*H94</f>
        <v>0</v>
      </c>
      <c r="Q94" s="212">
        <v>0</v>
      </c>
      <c r="R94" s="212">
        <f>Q94*H94</f>
        <v>0</v>
      </c>
      <c r="S94" s="212">
        <v>0</v>
      </c>
      <c r="T94" s="21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4" t="s">
        <v>130</v>
      </c>
      <c r="AT94" s="214" t="s">
        <v>116</v>
      </c>
      <c r="AU94" s="214" t="s">
        <v>79</v>
      </c>
      <c r="AY94" s="18" t="s">
        <v>115</v>
      </c>
      <c r="BE94" s="215">
        <f>IF(N94="základní",J94,0)</f>
        <v>0</v>
      </c>
      <c r="BF94" s="215">
        <f>IF(N94="snížená",J94,0)</f>
        <v>0</v>
      </c>
      <c r="BG94" s="215">
        <f>IF(N94="zákl. přenesená",J94,0)</f>
        <v>0</v>
      </c>
      <c r="BH94" s="215">
        <f>IF(N94="sníž. přenesená",J94,0)</f>
        <v>0</v>
      </c>
      <c r="BI94" s="215">
        <f>IF(N94="nulová",J94,0)</f>
        <v>0</v>
      </c>
      <c r="BJ94" s="18" t="s">
        <v>77</v>
      </c>
      <c r="BK94" s="215">
        <f>ROUND(I94*H94,2)</f>
        <v>0</v>
      </c>
      <c r="BL94" s="18" t="s">
        <v>130</v>
      </c>
      <c r="BM94" s="214" t="s">
        <v>144</v>
      </c>
    </row>
    <row r="95" s="2" customFormat="1">
      <c r="A95" s="39"/>
      <c r="B95" s="40"/>
      <c r="C95" s="41"/>
      <c r="D95" s="218" t="s">
        <v>132</v>
      </c>
      <c r="E95" s="41"/>
      <c r="F95" s="219" t="s">
        <v>145</v>
      </c>
      <c r="G95" s="41"/>
      <c r="H95" s="41"/>
      <c r="I95" s="220"/>
      <c r="J95" s="41"/>
      <c r="K95" s="41"/>
      <c r="L95" s="45"/>
      <c r="M95" s="221"/>
      <c r="N95" s="222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132</v>
      </c>
      <c r="AU95" s="18" t="s">
        <v>79</v>
      </c>
    </row>
    <row r="96" s="12" customFormat="1" ht="22.8" customHeight="1">
      <c r="A96" s="12"/>
      <c r="B96" s="189"/>
      <c r="C96" s="190"/>
      <c r="D96" s="191" t="s">
        <v>68</v>
      </c>
      <c r="E96" s="216" t="s">
        <v>146</v>
      </c>
      <c r="F96" s="216" t="s">
        <v>147</v>
      </c>
      <c r="G96" s="190"/>
      <c r="H96" s="190"/>
      <c r="I96" s="193"/>
      <c r="J96" s="217">
        <f>BK96</f>
        <v>0</v>
      </c>
      <c r="K96" s="190"/>
      <c r="L96" s="195"/>
      <c r="M96" s="196"/>
      <c r="N96" s="197"/>
      <c r="O96" s="197"/>
      <c r="P96" s="198">
        <f>SUM(P97:P100)</f>
        <v>0</v>
      </c>
      <c r="Q96" s="197"/>
      <c r="R96" s="198">
        <f>SUM(R97:R100)</f>
        <v>0</v>
      </c>
      <c r="S96" s="197"/>
      <c r="T96" s="199">
        <f>SUM(T97:T100)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0" t="s">
        <v>124</v>
      </c>
      <c r="AT96" s="201" t="s">
        <v>68</v>
      </c>
      <c r="AU96" s="201" t="s">
        <v>77</v>
      </c>
      <c r="AY96" s="200" t="s">
        <v>115</v>
      </c>
      <c r="BK96" s="202">
        <f>SUM(BK97:BK100)</f>
        <v>0</v>
      </c>
    </row>
    <row r="97" s="2" customFormat="1" ht="16.5" customHeight="1">
      <c r="A97" s="39"/>
      <c r="B97" s="40"/>
      <c r="C97" s="203" t="s">
        <v>124</v>
      </c>
      <c r="D97" s="203" t="s">
        <v>116</v>
      </c>
      <c r="E97" s="204" t="s">
        <v>148</v>
      </c>
      <c r="F97" s="205" t="s">
        <v>147</v>
      </c>
      <c r="G97" s="206" t="s">
        <v>119</v>
      </c>
      <c r="H97" s="207">
        <v>1</v>
      </c>
      <c r="I97" s="208"/>
      <c r="J97" s="209">
        <f>ROUND(I97*H97,2)</f>
        <v>0</v>
      </c>
      <c r="K97" s="205" t="s">
        <v>129</v>
      </c>
      <c r="L97" s="45"/>
      <c r="M97" s="210" t="s">
        <v>19</v>
      </c>
      <c r="N97" s="211" t="s">
        <v>40</v>
      </c>
      <c r="O97" s="85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4" t="s">
        <v>130</v>
      </c>
      <c r="AT97" s="214" t="s">
        <v>116</v>
      </c>
      <c r="AU97" s="214" t="s">
        <v>79</v>
      </c>
      <c r="AY97" s="18" t="s">
        <v>115</v>
      </c>
      <c r="BE97" s="215">
        <f>IF(N97="základní",J97,0)</f>
        <v>0</v>
      </c>
      <c r="BF97" s="215">
        <f>IF(N97="snížená",J97,0)</f>
        <v>0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8" t="s">
        <v>77</v>
      </c>
      <c r="BK97" s="215">
        <f>ROUND(I97*H97,2)</f>
        <v>0</v>
      </c>
      <c r="BL97" s="18" t="s">
        <v>130</v>
      </c>
      <c r="BM97" s="214" t="s">
        <v>149</v>
      </c>
    </row>
    <row r="98" s="2" customFormat="1">
      <c r="A98" s="39"/>
      <c r="B98" s="40"/>
      <c r="C98" s="41"/>
      <c r="D98" s="218" t="s">
        <v>132</v>
      </c>
      <c r="E98" s="41"/>
      <c r="F98" s="219" t="s">
        <v>150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132</v>
      </c>
      <c r="AU98" s="18" t="s">
        <v>79</v>
      </c>
    </row>
    <row r="99" s="2" customFormat="1" ht="16.5" customHeight="1">
      <c r="A99" s="39"/>
      <c r="B99" s="40"/>
      <c r="C99" s="203" t="s">
        <v>151</v>
      </c>
      <c r="D99" s="203" t="s">
        <v>116</v>
      </c>
      <c r="E99" s="204" t="s">
        <v>152</v>
      </c>
      <c r="F99" s="205" t="s">
        <v>153</v>
      </c>
      <c r="G99" s="206" t="s">
        <v>119</v>
      </c>
      <c r="H99" s="207">
        <v>1</v>
      </c>
      <c r="I99" s="208"/>
      <c r="J99" s="209">
        <f>ROUND(I99*H99,2)</f>
        <v>0</v>
      </c>
      <c r="K99" s="205" t="s">
        <v>129</v>
      </c>
      <c r="L99" s="45"/>
      <c r="M99" s="210" t="s">
        <v>19</v>
      </c>
      <c r="N99" s="211" t="s">
        <v>40</v>
      </c>
      <c r="O99" s="85"/>
      <c r="P99" s="212">
        <f>O99*H99</f>
        <v>0</v>
      </c>
      <c r="Q99" s="212">
        <v>0</v>
      </c>
      <c r="R99" s="212">
        <f>Q99*H99</f>
        <v>0</v>
      </c>
      <c r="S99" s="212">
        <v>0</v>
      </c>
      <c r="T99" s="21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4" t="s">
        <v>130</v>
      </c>
      <c r="AT99" s="214" t="s">
        <v>116</v>
      </c>
      <c r="AU99" s="214" t="s">
        <v>79</v>
      </c>
      <c r="AY99" s="18" t="s">
        <v>115</v>
      </c>
      <c r="BE99" s="215">
        <f>IF(N99="základní",J99,0)</f>
        <v>0</v>
      </c>
      <c r="BF99" s="215">
        <f>IF(N99="snížená",J99,0)</f>
        <v>0</v>
      </c>
      <c r="BG99" s="215">
        <f>IF(N99="zákl. přenesená",J99,0)</f>
        <v>0</v>
      </c>
      <c r="BH99" s="215">
        <f>IF(N99="sníž. přenesená",J99,0)</f>
        <v>0</v>
      </c>
      <c r="BI99" s="215">
        <f>IF(N99="nulová",J99,0)</f>
        <v>0</v>
      </c>
      <c r="BJ99" s="18" t="s">
        <v>77</v>
      </c>
      <c r="BK99" s="215">
        <f>ROUND(I99*H99,2)</f>
        <v>0</v>
      </c>
      <c r="BL99" s="18" t="s">
        <v>130</v>
      </c>
      <c r="BM99" s="214" t="s">
        <v>154</v>
      </c>
    </row>
    <row r="100" s="2" customFormat="1">
      <c r="A100" s="39"/>
      <c r="B100" s="40"/>
      <c r="C100" s="41"/>
      <c r="D100" s="218" t="s">
        <v>132</v>
      </c>
      <c r="E100" s="41"/>
      <c r="F100" s="219" t="s">
        <v>155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132</v>
      </c>
      <c r="AU100" s="18" t="s">
        <v>79</v>
      </c>
    </row>
    <row r="101" s="12" customFormat="1" ht="22.8" customHeight="1">
      <c r="A101" s="12"/>
      <c r="B101" s="189"/>
      <c r="C101" s="190"/>
      <c r="D101" s="191" t="s">
        <v>68</v>
      </c>
      <c r="E101" s="216" t="s">
        <v>156</v>
      </c>
      <c r="F101" s="216" t="s">
        <v>157</v>
      </c>
      <c r="G101" s="190"/>
      <c r="H101" s="190"/>
      <c r="I101" s="193"/>
      <c r="J101" s="217">
        <f>BK101</f>
        <v>0</v>
      </c>
      <c r="K101" s="190"/>
      <c r="L101" s="195"/>
      <c r="M101" s="196"/>
      <c r="N101" s="197"/>
      <c r="O101" s="197"/>
      <c r="P101" s="198">
        <f>SUM(P102:P103)</f>
        <v>0</v>
      </c>
      <c r="Q101" s="197"/>
      <c r="R101" s="198">
        <f>SUM(R102:R103)</f>
        <v>0</v>
      </c>
      <c r="S101" s="197"/>
      <c r="T101" s="199">
        <f>SUM(T102:T103)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0" t="s">
        <v>124</v>
      </c>
      <c r="AT101" s="201" t="s">
        <v>68</v>
      </c>
      <c r="AU101" s="201" t="s">
        <v>77</v>
      </c>
      <c r="AY101" s="200" t="s">
        <v>115</v>
      </c>
      <c r="BK101" s="202">
        <f>SUM(BK102:BK103)</f>
        <v>0</v>
      </c>
    </row>
    <row r="102" s="2" customFormat="1" ht="16.5" customHeight="1">
      <c r="A102" s="39"/>
      <c r="B102" s="40"/>
      <c r="C102" s="203" t="s">
        <v>158</v>
      </c>
      <c r="D102" s="203" t="s">
        <v>116</v>
      </c>
      <c r="E102" s="204" t="s">
        <v>159</v>
      </c>
      <c r="F102" s="205" t="s">
        <v>160</v>
      </c>
      <c r="G102" s="206" t="s">
        <v>119</v>
      </c>
      <c r="H102" s="207">
        <v>1</v>
      </c>
      <c r="I102" s="208"/>
      <c r="J102" s="209">
        <f>ROUND(I102*H102,2)</f>
        <v>0</v>
      </c>
      <c r="K102" s="205" t="s">
        <v>129</v>
      </c>
      <c r="L102" s="45"/>
      <c r="M102" s="210" t="s">
        <v>19</v>
      </c>
      <c r="N102" s="211" t="s">
        <v>40</v>
      </c>
      <c r="O102" s="85"/>
      <c r="P102" s="212">
        <f>O102*H102</f>
        <v>0</v>
      </c>
      <c r="Q102" s="212">
        <v>0</v>
      </c>
      <c r="R102" s="212">
        <f>Q102*H102</f>
        <v>0</v>
      </c>
      <c r="S102" s="212">
        <v>0</v>
      </c>
      <c r="T102" s="21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4" t="s">
        <v>130</v>
      </c>
      <c r="AT102" s="214" t="s">
        <v>116</v>
      </c>
      <c r="AU102" s="214" t="s">
        <v>79</v>
      </c>
      <c r="AY102" s="18" t="s">
        <v>115</v>
      </c>
      <c r="BE102" s="215">
        <f>IF(N102="základní",J102,0)</f>
        <v>0</v>
      </c>
      <c r="BF102" s="215">
        <f>IF(N102="snížená",J102,0)</f>
        <v>0</v>
      </c>
      <c r="BG102" s="215">
        <f>IF(N102="zákl. přenesená",J102,0)</f>
        <v>0</v>
      </c>
      <c r="BH102" s="215">
        <f>IF(N102="sníž. přenesená",J102,0)</f>
        <v>0</v>
      </c>
      <c r="BI102" s="215">
        <f>IF(N102="nulová",J102,0)</f>
        <v>0</v>
      </c>
      <c r="BJ102" s="18" t="s">
        <v>77</v>
      </c>
      <c r="BK102" s="215">
        <f>ROUND(I102*H102,2)</f>
        <v>0</v>
      </c>
      <c r="BL102" s="18" t="s">
        <v>130</v>
      </c>
      <c r="BM102" s="214" t="s">
        <v>161</v>
      </c>
    </row>
    <row r="103" s="2" customFormat="1">
      <c r="A103" s="39"/>
      <c r="B103" s="40"/>
      <c r="C103" s="41"/>
      <c r="D103" s="218" t="s">
        <v>132</v>
      </c>
      <c r="E103" s="41"/>
      <c r="F103" s="219" t="s">
        <v>162</v>
      </c>
      <c r="G103" s="41"/>
      <c r="H103" s="41"/>
      <c r="I103" s="220"/>
      <c r="J103" s="41"/>
      <c r="K103" s="41"/>
      <c r="L103" s="45"/>
      <c r="M103" s="235"/>
      <c r="N103" s="236"/>
      <c r="O103" s="237"/>
      <c r="P103" s="237"/>
      <c r="Q103" s="237"/>
      <c r="R103" s="237"/>
      <c r="S103" s="237"/>
      <c r="T103" s="238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132</v>
      </c>
      <c r="AU103" s="18" t="s">
        <v>79</v>
      </c>
    </row>
    <row r="104" s="2" customFormat="1" ht="6.96" customHeight="1">
      <c r="A104" s="39"/>
      <c r="B104" s="60"/>
      <c r="C104" s="61"/>
      <c r="D104" s="61"/>
      <c r="E104" s="61"/>
      <c r="F104" s="61"/>
      <c r="G104" s="61"/>
      <c r="H104" s="61"/>
      <c r="I104" s="61"/>
      <c r="J104" s="61"/>
      <c r="K104" s="61"/>
      <c r="L104" s="45"/>
      <c r="M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</sheetData>
  <sheetProtection sheet="1" autoFilter="0" formatColumns="0" formatRows="0" objects="1" scenarios="1" spinCount="100000" saltValue="w9s8h8pUFebmwHB9wQyigIuKnKGwnCwxHxj86KSNNkhkM+mut3dCdsFn8TjURtHZhgLXc5AMGZy6Eqx+Tdh5qA==" hashValue="UbfETGgs8e7zF79zx3kw6jCNSOg0XMMQDmR2Qhno7ikiedcE1s2L/3uxlX8ldb/lskgBvTOeUNNi8XLYQTJW/w==" algorithmName="SHA-512" password="CC35"/>
  <autoFilter ref="C83:K103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90" r:id="rId1" display="https://podminky.urs.cz/item/CS_URS_2022_02/012303000"/>
    <hyperlink ref="F92" r:id="rId2" display="https://podminky.urs.cz/item/CS_URS_2022_02/013294000"/>
    <hyperlink ref="F95" r:id="rId3" display="https://podminky.urs.cz/item/CS_URS_2022_02/013254000"/>
    <hyperlink ref="F98" r:id="rId4" display="https://podminky.urs.cz/item/CS_URS_2022_02/030001000"/>
    <hyperlink ref="F100" r:id="rId5" display="https://podminky.urs.cz/item/CS_URS_2022_02/032903000"/>
    <hyperlink ref="F103" r:id="rId6" display="https://podminky.urs.cz/item/CS_URS_2022_02/0411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82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79</v>
      </c>
    </row>
    <row r="4" s="1" customFormat="1" ht="24.96" customHeight="1">
      <c r="B4" s="21"/>
      <c r="D4" s="131" t="s">
        <v>89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Líbeznice - Komunikace B. Smetany, Bořanovická a K. H. Borovského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90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163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2. 11. 2022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27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28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27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30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27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32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27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33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35</v>
      </c>
      <c r="E30" s="39"/>
      <c r="F30" s="39"/>
      <c r="G30" s="39"/>
      <c r="H30" s="39"/>
      <c r="I30" s="39"/>
      <c r="J30" s="145">
        <f>ROUND(J90,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37</v>
      </c>
      <c r="G32" s="39"/>
      <c r="H32" s="39"/>
      <c r="I32" s="146" t="s">
        <v>36</v>
      </c>
      <c r="J32" s="146" t="s">
        <v>38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39</v>
      </c>
      <c r="E33" s="133" t="s">
        <v>40</v>
      </c>
      <c r="F33" s="148">
        <f>ROUND((SUM(BE90:BE279)),  2)</f>
        <v>0</v>
      </c>
      <c r="G33" s="39"/>
      <c r="H33" s="39"/>
      <c r="I33" s="149">
        <v>0.20999999999999999</v>
      </c>
      <c r="J33" s="148">
        <f>ROUND(((SUM(BE90:BE279))*I33),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41</v>
      </c>
      <c r="F34" s="148">
        <f>ROUND((SUM(BF90:BF279)),  2)</f>
        <v>0</v>
      </c>
      <c r="G34" s="39"/>
      <c r="H34" s="39"/>
      <c r="I34" s="149">
        <v>0.14999999999999999</v>
      </c>
      <c r="J34" s="148">
        <f>ROUND(((SUM(BF90:BF279))*I34),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42</v>
      </c>
      <c r="F35" s="148">
        <f>ROUND((SUM(BG90:BG279)),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43</v>
      </c>
      <c r="F36" s="148">
        <f>ROUND((SUM(BH90:BH279)),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44</v>
      </c>
      <c r="F37" s="148">
        <f>ROUND((SUM(BI90:BI279)),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45</v>
      </c>
      <c r="E39" s="152"/>
      <c r="F39" s="152"/>
      <c r="G39" s="153" t="s">
        <v>46</v>
      </c>
      <c r="H39" s="154" t="s">
        <v>47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92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Líbeznice - Komunikace B. Smetany, Bořanovická a K. H. Borovského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90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01 - Bedřicha Smetany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2. 11. 2022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 </v>
      </c>
      <c r="G54" s="41"/>
      <c r="H54" s="41"/>
      <c r="I54" s="33" t="s">
        <v>30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28</v>
      </c>
      <c r="D55" s="41"/>
      <c r="E55" s="41"/>
      <c r="F55" s="28" t="str">
        <f>IF(E18="","",E18)</f>
        <v>Vyplň údaj</v>
      </c>
      <c r="G55" s="41"/>
      <c r="H55" s="41"/>
      <c r="I55" s="33" t="s">
        <v>32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93</v>
      </c>
      <c r="D57" s="163"/>
      <c r="E57" s="163"/>
      <c r="F57" s="163"/>
      <c r="G57" s="163"/>
      <c r="H57" s="163"/>
      <c r="I57" s="163"/>
      <c r="J57" s="164" t="s">
        <v>94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67</v>
      </c>
      <c r="D59" s="41"/>
      <c r="E59" s="41"/>
      <c r="F59" s="41"/>
      <c r="G59" s="41"/>
      <c r="H59" s="41"/>
      <c r="I59" s="41"/>
      <c r="J59" s="103">
        <f>J90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95</v>
      </c>
    </row>
    <row r="60" s="9" customFormat="1" ht="24.96" customHeight="1">
      <c r="A60" s="9"/>
      <c r="B60" s="166"/>
      <c r="C60" s="167"/>
      <c r="D60" s="168" t="s">
        <v>164</v>
      </c>
      <c r="E60" s="169"/>
      <c r="F60" s="169"/>
      <c r="G60" s="169"/>
      <c r="H60" s="169"/>
      <c r="I60" s="169"/>
      <c r="J60" s="170">
        <f>J91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165</v>
      </c>
      <c r="E61" s="175"/>
      <c r="F61" s="175"/>
      <c r="G61" s="175"/>
      <c r="H61" s="175"/>
      <c r="I61" s="175"/>
      <c r="J61" s="176">
        <f>J92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166</v>
      </c>
      <c r="E62" s="175"/>
      <c r="F62" s="175"/>
      <c r="G62" s="175"/>
      <c r="H62" s="175"/>
      <c r="I62" s="175"/>
      <c r="J62" s="176">
        <f>J170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167</v>
      </c>
      <c r="E63" s="175"/>
      <c r="F63" s="175"/>
      <c r="G63" s="175"/>
      <c r="H63" s="175"/>
      <c r="I63" s="175"/>
      <c r="J63" s="176">
        <f>J176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72"/>
      <c r="C64" s="173"/>
      <c r="D64" s="174" t="s">
        <v>168</v>
      </c>
      <c r="E64" s="175"/>
      <c r="F64" s="175"/>
      <c r="G64" s="175"/>
      <c r="H64" s="175"/>
      <c r="I64" s="175"/>
      <c r="J64" s="176">
        <f>J217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169</v>
      </c>
      <c r="E65" s="175"/>
      <c r="F65" s="175"/>
      <c r="G65" s="175"/>
      <c r="H65" s="175"/>
      <c r="I65" s="175"/>
      <c r="J65" s="176">
        <f>J229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170</v>
      </c>
      <c r="E66" s="175"/>
      <c r="F66" s="175"/>
      <c r="G66" s="175"/>
      <c r="H66" s="175"/>
      <c r="I66" s="175"/>
      <c r="J66" s="176">
        <f>J238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171</v>
      </c>
      <c r="E67" s="175"/>
      <c r="F67" s="175"/>
      <c r="G67" s="175"/>
      <c r="H67" s="175"/>
      <c r="I67" s="175"/>
      <c r="J67" s="176">
        <f>J247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2"/>
      <c r="C68" s="173"/>
      <c r="D68" s="174" t="s">
        <v>172</v>
      </c>
      <c r="E68" s="175"/>
      <c r="F68" s="175"/>
      <c r="G68" s="175"/>
      <c r="H68" s="175"/>
      <c r="I68" s="175"/>
      <c r="J68" s="176">
        <f>J268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6"/>
      <c r="C69" s="167"/>
      <c r="D69" s="168" t="s">
        <v>173</v>
      </c>
      <c r="E69" s="169"/>
      <c r="F69" s="169"/>
      <c r="G69" s="169"/>
      <c r="H69" s="169"/>
      <c r="I69" s="169"/>
      <c r="J69" s="170">
        <f>J273</f>
        <v>0</v>
      </c>
      <c r="K69" s="167"/>
      <c r="L69" s="17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2"/>
      <c r="C70" s="173"/>
      <c r="D70" s="174" t="s">
        <v>174</v>
      </c>
      <c r="E70" s="175"/>
      <c r="F70" s="175"/>
      <c r="G70" s="175"/>
      <c r="H70" s="175"/>
      <c r="I70" s="175"/>
      <c r="J70" s="176">
        <f>J274</f>
        <v>0</v>
      </c>
      <c r="K70" s="173"/>
      <c r="L70" s="17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60"/>
      <c r="C72" s="61"/>
      <c r="D72" s="61"/>
      <c r="E72" s="61"/>
      <c r="F72" s="61"/>
      <c r="G72" s="61"/>
      <c r="H72" s="61"/>
      <c r="I72" s="61"/>
      <c r="J72" s="61"/>
      <c r="K72" s="6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6" s="2" customFormat="1" ht="6.96" customHeight="1">
      <c r="A76" s="39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4.96" customHeight="1">
      <c r="A77" s="39"/>
      <c r="B77" s="40"/>
      <c r="C77" s="24" t="s">
        <v>101</v>
      </c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16</v>
      </c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161" t="str">
        <f>E7</f>
        <v>Líbeznice - Komunikace B. Smetany, Bořanovická a K. H. Borovského</v>
      </c>
      <c r="F80" s="33"/>
      <c r="G80" s="33"/>
      <c r="H80" s="33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90</v>
      </c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70" t="str">
        <f>E9</f>
        <v>SO 01 - Bedřicha Smetany</v>
      </c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21</v>
      </c>
      <c r="D84" s="41"/>
      <c r="E84" s="41"/>
      <c r="F84" s="28" t="str">
        <f>F12</f>
        <v xml:space="preserve"> </v>
      </c>
      <c r="G84" s="41"/>
      <c r="H84" s="41"/>
      <c r="I84" s="33" t="s">
        <v>23</v>
      </c>
      <c r="J84" s="73" t="str">
        <f>IF(J12="","",J12)</f>
        <v>2. 11. 2022</v>
      </c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25</v>
      </c>
      <c r="D86" s="41"/>
      <c r="E86" s="41"/>
      <c r="F86" s="28" t="str">
        <f>E15</f>
        <v xml:space="preserve"> </v>
      </c>
      <c r="G86" s="41"/>
      <c r="H86" s="41"/>
      <c r="I86" s="33" t="s">
        <v>30</v>
      </c>
      <c r="J86" s="37" t="str">
        <f>E21</f>
        <v xml:space="preserve"> </v>
      </c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28</v>
      </c>
      <c r="D87" s="41"/>
      <c r="E87" s="41"/>
      <c r="F87" s="28" t="str">
        <f>IF(E18="","",E18)</f>
        <v>Vyplň údaj</v>
      </c>
      <c r="G87" s="41"/>
      <c r="H87" s="41"/>
      <c r="I87" s="33" t="s">
        <v>32</v>
      </c>
      <c r="J87" s="37" t="str">
        <f>E24</f>
        <v xml:space="preserve"> </v>
      </c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0.32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11" customFormat="1" ht="29.28" customHeight="1">
      <c r="A89" s="178"/>
      <c r="B89" s="179"/>
      <c r="C89" s="180" t="s">
        <v>102</v>
      </c>
      <c r="D89" s="181" t="s">
        <v>54</v>
      </c>
      <c r="E89" s="181" t="s">
        <v>50</v>
      </c>
      <c r="F89" s="181" t="s">
        <v>51</v>
      </c>
      <c r="G89" s="181" t="s">
        <v>103</v>
      </c>
      <c r="H89" s="181" t="s">
        <v>104</v>
      </c>
      <c r="I89" s="181" t="s">
        <v>105</v>
      </c>
      <c r="J89" s="181" t="s">
        <v>94</v>
      </c>
      <c r="K89" s="182" t="s">
        <v>106</v>
      </c>
      <c r="L89" s="183"/>
      <c r="M89" s="93" t="s">
        <v>19</v>
      </c>
      <c r="N89" s="94" t="s">
        <v>39</v>
      </c>
      <c r="O89" s="94" t="s">
        <v>107</v>
      </c>
      <c r="P89" s="94" t="s">
        <v>108</v>
      </c>
      <c r="Q89" s="94" t="s">
        <v>109</v>
      </c>
      <c r="R89" s="94" t="s">
        <v>110</v>
      </c>
      <c r="S89" s="94" t="s">
        <v>111</v>
      </c>
      <c r="T89" s="95" t="s">
        <v>112</v>
      </c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</row>
    <row r="90" s="2" customFormat="1" ht="22.8" customHeight="1">
      <c r="A90" s="39"/>
      <c r="B90" s="40"/>
      <c r="C90" s="100" t="s">
        <v>113</v>
      </c>
      <c r="D90" s="41"/>
      <c r="E90" s="41"/>
      <c r="F90" s="41"/>
      <c r="G90" s="41"/>
      <c r="H90" s="41"/>
      <c r="I90" s="41"/>
      <c r="J90" s="184">
        <f>BK90</f>
        <v>0</v>
      </c>
      <c r="K90" s="41"/>
      <c r="L90" s="45"/>
      <c r="M90" s="96"/>
      <c r="N90" s="185"/>
      <c r="O90" s="97"/>
      <c r="P90" s="186">
        <f>P91+P273</f>
        <v>0</v>
      </c>
      <c r="Q90" s="97"/>
      <c r="R90" s="186">
        <f>R91+R273</f>
        <v>666.97681150000005</v>
      </c>
      <c r="S90" s="97"/>
      <c r="T90" s="187">
        <f>T91+T273</f>
        <v>655.35269999999991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68</v>
      </c>
      <c r="AU90" s="18" t="s">
        <v>95</v>
      </c>
      <c r="BK90" s="188">
        <f>BK91+BK273</f>
        <v>0</v>
      </c>
    </row>
    <row r="91" s="12" customFormat="1" ht="25.92" customHeight="1">
      <c r="A91" s="12"/>
      <c r="B91" s="189"/>
      <c r="C91" s="190"/>
      <c r="D91" s="191" t="s">
        <v>68</v>
      </c>
      <c r="E91" s="192" t="s">
        <v>175</v>
      </c>
      <c r="F91" s="192" t="s">
        <v>176</v>
      </c>
      <c r="G91" s="190"/>
      <c r="H91" s="190"/>
      <c r="I91" s="193"/>
      <c r="J91" s="194">
        <f>BK91</f>
        <v>0</v>
      </c>
      <c r="K91" s="190"/>
      <c r="L91" s="195"/>
      <c r="M91" s="196"/>
      <c r="N91" s="197"/>
      <c r="O91" s="197"/>
      <c r="P91" s="198">
        <f>P92+P170+P176+P229+P238+P247+P268</f>
        <v>0</v>
      </c>
      <c r="Q91" s="197"/>
      <c r="R91" s="198">
        <f>R92+R170+R176+R229+R238+R247+R268</f>
        <v>664.52522950000002</v>
      </c>
      <c r="S91" s="197"/>
      <c r="T91" s="199">
        <f>T92+T170+T176+T229+T238+T247+T268</f>
        <v>655.35269999999991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0" t="s">
        <v>77</v>
      </c>
      <c r="AT91" s="201" t="s">
        <v>68</v>
      </c>
      <c r="AU91" s="201" t="s">
        <v>69</v>
      </c>
      <c r="AY91" s="200" t="s">
        <v>115</v>
      </c>
      <c r="BK91" s="202">
        <f>BK92+BK170+BK176+BK229+BK238+BK247+BK268</f>
        <v>0</v>
      </c>
    </row>
    <row r="92" s="12" customFormat="1" ht="22.8" customHeight="1">
      <c r="A92" s="12"/>
      <c r="B92" s="189"/>
      <c r="C92" s="190"/>
      <c r="D92" s="191" t="s">
        <v>68</v>
      </c>
      <c r="E92" s="216" t="s">
        <v>77</v>
      </c>
      <c r="F92" s="216" t="s">
        <v>177</v>
      </c>
      <c r="G92" s="190"/>
      <c r="H92" s="190"/>
      <c r="I92" s="193"/>
      <c r="J92" s="217">
        <f>BK92</f>
        <v>0</v>
      </c>
      <c r="K92" s="190"/>
      <c r="L92" s="195"/>
      <c r="M92" s="196"/>
      <c r="N92" s="197"/>
      <c r="O92" s="197"/>
      <c r="P92" s="198">
        <f>SUM(P93:P169)</f>
        <v>0</v>
      </c>
      <c r="Q92" s="197"/>
      <c r="R92" s="198">
        <f>SUM(R93:R169)</f>
        <v>457.96375</v>
      </c>
      <c r="S92" s="197"/>
      <c r="T92" s="199">
        <f>SUM(T93:T169)</f>
        <v>643.83269999999993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0" t="s">
        <v>77</v>
      </c>
      <c r="AT92" s="201" t="s">
        <v>68</v>
      </c>
      <c r="AU92" s="201" t="s">
        <v>77</v>
      </c>
      <c r="AY92" s="200" t="s">
        <v>115</v>
      </c>
      <c r="BK92" s="202">
        <f>SUM(BK93:BK169)</f>
        <v>0</v>
      </c>
    </row>
    <row r="93" s="2" customFormat="1" ht="37.8" customHeight="1">
      <c r="A93" s="39"/>
      <c r="B93" s="40"/>
      <c r="C93" s="203" t="s">
        <v>77</v>
      </c>
      <c r="D93" s="203" t="s">
        <v>116</v>
      </c>
      <c r="E93" s="204" t="s">
        <v>178</v>
      </c>
      <c r="F93" s="205" t="s">
        <v>179</v>
      </c>
      <c r="G93" s="206" t="s">
        <v>180</v>
      </c>
      <c r="H93" s="207">
        <v>88.5</v>
      </c>
      <c r="I93" s="208"/>
      <c r="J93" s="209">
        <f>ROUND(I93*H93,2)</f>
        <v>0</v>
      </c>
      <c r="K93" s="205" t="s">
        <v>129</v>
      </c>
      <c r="L93" s="45"/>
      <c r="M93" s="210" t="s">
        <v>19</v>
      </c>
      <c r="N93" s="211" t="s">
        <v>40</v>
      </c>
      <c r="O93" s="85"/>
      <c r="P93" s="212">
        <f>O93*H93</f>
        <v>0</v>
      </c>
      <c r="Q93" s="212">
        <v>0</v>
      </c>
      <c r="R93" s="212">
        <f>Q93*H93</f>
        <v>0</v>
      </c>
      <c r="S93" s="212">
        <v>0.255</v>
      </c>
      <c r="T93" s="213">
        <f>S93*H93</f>
        <v>22.567499999999999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4" t="s">
        <v>120</v>
      </c>
      <c r="AT93" s="214" t="s">
        <v>116</v>
      </c>
      <c r="AU93" s="214" t="s">
        <v>79</v>
      </c>
      <c r="AY93" s="18" t="s">
        <v>115</v>
      </c>
      <c r="BE93" s="215">
        <f>IF(N93="základní",J93,0)</f>
        <v>0</v>
      </c>
      <c r="BF93" s="215">
        <f>IF(N93="snížená",J93,0)</f>
        <v>0</v>
      </c>
      <c r="BG93" s="215">
        <f>IF(N93="zákl. přenesená",J93,0)</f>
        <v>0</v>
      </c>
      <c r="BH93" s="215">
        <f>IF(N93="sníž. přenesená",J93,0)</f>
        <v>0</v>
      </c>
      <c r="BI93" s="215">
        <f>IF(N93="nulová",J93,0)</f>
        <v>0</v>
      </c>
      <c r="BJ93" s="18" t="s">
        <v>77</v>
      </c>
      <c r="BK93" s="215">
        <f>ROUND(I93*H93,2)</f>
        <v>0</v>
      </c>
      <c r="BL93" s="18" t="s">
        <v>120</v>
      </c>
      <c r="BM93" s="214" t="s">
        <v>181</v>
      </c>
    </row>
    <row r="94" s="2" customFormat="1">
      <c r="A94" s="39"/>
      <c r="B94" s="40"/>
      <c r="C94" s="41"/>
      <c r="D94" s="218" t="s">
        <v>132</v>
      </c>
      <c r="E94" s="41"/>
      <c r="F94" s="219" t="s">
        <v>182</v>
      </c>
      <c r="G94" s="41"/>
      <c r="H94" s="41"/>
      <c r="I94" s="220"/>
      <c r="J94" s="41"/>
      <c r="K94" s="41"/>
      <c r="L94" s="45"/>
      <c r="M94" s="221"/>
      <c r="N94" s="22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132</v>
      </c>
      <c r="AU94" s="18" t="s">
        <v>79</v>
      </c>
    </row>
    <row r="95" s="2" customFormat="1" ht="37.8" customHeight="1">
      <c r="A95" s="39"/>
      <c r="B95" s="40"/>
      <c r="C95" s="203" t="s">
        <v>79</v>
      </c>
      <c r="D95" s="203" t="s">
        <v>116</v>
      </c>
      <c r="E95" s="204" t="s">
        <v>183</v>
      </c>
      <c r="F95" s="205" t="s">
        <v>184</v>
      </c>
      <c r="G95" s="206" t="s">
        <v>180</v>
      </c>
      <c r="H95" s="207">
        <v>863.70000000000005</v>
      </c>
      <c r="I95" s="208"/>
      <c r="J95" s="209">
        <f>ROUND(I95*H95,2)</f>
        <v>0</v>
      </c>
      <c r="K95" s="205" t="s">
        <v>129</v>
      </c>
      <c r="L95" s="45"/>
      <c r="M95" s="210" t="s">
        <v>19</v>
      </c>
      <c r="N95" s="211" t="s">
        <v>40</v>
      </c>
      <c r="O95" s="85"/>
      <c r="P95" s="212">
        <f>O95*H95</f>
        <v>0</v>
      </c>
      <c r="Q95" s="212">
        <v>0</v>
      </c>
      <c r="R95" s="212">
        <f>Q95*H95</f>
        <v>0</v>
      </c>
      <c r="S95" s="212">
        <v>0.40799999999999997</v>
      </c>
      <c r="T95" s="213">
        <f>S95*H95</f>
        <v>352.38959999999997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4" t="s">
        <v>120</v>
      </c>
      <c r="AT95" s="214" t="s">
        <v>116</v>
      </c>
      <c r="AU95" s="214" t="s">
        <v>79</v>
      </c>
      <c r="AY95" s="18" t="s">
        <v>115</v>
      </c>
      <c r="BE95" s="215">
        <f>IF(N95="základní",J95,0)</f>
        <v>0</v>
      </c>
      <c r="BF95" s="215">
        <f>IF(N95="snížená",J95,0)</f>
        <v>0</v>
      </c>
      <c r="BG95" s="215">
        <f>IF(N95="zákl. přenesená",J95,0)</f>
        <v>0</v>
      </c>
      <c r="BH95" s="215">
        <f>IF(N95="sníž. přenesená",J95,0)</f>
        <v>0</v>
      </c>
      <c r="BI95" s="215">
        <f>IF(N95="nulová",J95,0)</f>
        <v>0</v>
      </c>
      <c r="BJ95" s="18" t="s">
        <v>77</v>
      </c>
      <c r="BK95" s="215">
        <f>ROUND(I95*H95,2)</f>
        <v>0</v>
      </c>
      <c r="BL95" s="18" t="s">
        <v>120</v>
      </c>
      <c r="BM95" s="214" t="s">
        <v>185</v>
      </c>
    </row>
    <row r="96" s="2" customFormat="1">
      <c r="A96" s="39"/>
      <c r="B96" s="40"/>
      <c r="C96" s="41"/>
      <c r="D96" s="218" t="s">
        <v>132</v>
      </c>
      <c r="E96" s="41"/>
      <c r="F96" s="219" t="s">
        <v>186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132</v>
      </c>
      <c r="AU96" s="18" t="s">
        <v>79</v>
      </c>
    </row>
    <row r="97" s="13" customFormat="1">
      <c r="A97" s="13"/>
      <c r="B97" s="223"/>
      <c r="C97" s="224"/>
      <c r="D97" s="225" t="s">
        <v>139</v>
      </c>
      <c r="E97" s="226" t="s">
        <v>19</v>
      </c>
      <c r="F97" s="227" t="s">
        <v>187</v>
      </c>
      <c r="G97" s="224"/>
      <c r="H97" s="228">
        <v>863.70000000000005</v>
      </c>
      <c r="I97" s="229"/>
      <c r="J97" s="224"/>
      <c r="K97" s="224"/>
      <c r="L97" s="230"/>
      <c r="M97" s="231"/>
      <c r="N97" s="232"/>
      <c r="O97" s="232"/>
      <c r="P97" s="232"/>
      <c r="Q97" s="232"/>
      <c r="R97" s="232"/>
      <c r="S97" s="232"/>
      <c r="T97" s="23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4" t="s">
        <v>139</v>
      </c>
      <c r="AU97" s="234" t="s">
        <v>79</v>
      </c>
      <c r="AV97" s="13" t="s">
        <v>79</v>
      </c>
      <c r="AW97" s="13" t="s">
        <v>31</v>
      </c>
      <c r="AX97" s="13" t="s">
        <v>77</v>
      </c>
      <c r="AY97" s="234" t="s">
        <v>115</v>
      </c>
    </row>
    <row r="98" s="2" customFormat="1" ht="37.8" customHeight="1">
      <c r="A98" s="39"/>
      <c r="B98" s="40"/>
      <c r="C98" s="203" t="s">
        <v>134</v>
      </c>
      <c r="D98" s="203" t="s">
        <v>116</v>
      </c>
      <c r="E98" s="204" t="s">
        <v>188</v>
      </c>
      <c r="F98" s="205" t="s">
        <v>189</v>
      </c>
      <c r="G98" s="206" t="s">
        <v>180</v>
      </c>
      <c r="H98" s="207">
        <v>893.79999999999995</v>
      </c>
      <c r="I98" s="208"/>
      <c r="J98" s="209">
        <f>ROUND(I98*H98,2)</f>
        <v>0</v>
      </c>
      <c r="K98" s="205" t="s">
        <v>129</v>
      </c>
      <c r="L98" s="45"/>
      <c r="M98" s="210" t="s">
        <v>19</v>
      </c>
      <c r="N98" s="211" t="s">
        <v>40</v>
      </c>
      <c r="O98" s="85"/>
      <c r="P98" s="212">
        <f>O98*H98</f>
        <v>0</v>
      </c>
      <c r="Q98" s="212">
        <v>0</v>
      </c>
      <c r="R98" s="212">
        <f>Q98*H98</f>
        <v>0</v>
      </c>
      <c r="S98" s="212">
        <v>0.28999999999999998</v>
      </c>
      <c r="T98" s="213">
        <f>S98*H98</f>
        <v>259.20199999999994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4" t="s">
        <v>120</v>
      </c>
      <c r="AT98" s="214" t="s">
        <v>116</v>
      </c>
      <c r="AU98" s="214" t="s">
        <v>79</v>
      </c>
      <c r="AY98" s="18" t="s">
        <v>115</v>
      </c>
      <c r="BE98" s="215">
        <f>IF(N98="základní",J98,0)</f>
        <v>0</v>
      </c>
      <c r="BF98" s="215">
        <f>IF(N98="snížená",J98,0)</f>
        <v>0</v>
      </c>
      <c r="BG98" s="215">
        <f>IF(N98="zákl. přenesená",J98,0)</f>
        <v>0</v>
      </c>
      <c r="BH98" s="215">
        <f>IF(N98="sníž. přenesená",J98,0)</f>
        <v>0</v>
      </c>
      <c r="BI98" s="215">
        <f>IF(N98="nulová",J98,0)</f>
        <v>0</v>
      </c>
      <c r="BJ98" s="18" t="s">
        <v>77</v>
      </c>
      <c r="BK98" s="215">
        <f>ROUND(I98*H98,2)</f>
        <v>0</v>
      </c>
      <c r="BL98" s="18" t="s">
        <v>120</v>
      </c>
      <c r="BM98" s="214" t="s">
        <v>190</v>
      </c>
    </row>
    <row r="99" s="2" customFormat="1">
      <c r="A99" s="39"/>
      <c r="B99" s="40"/>
      <c r="C99" s="41"/>
      <c r="D99" s="218" t="s">
        <v>132</v>
      </c>
      <c r="E99" s="41"/>
      <c r="F99" s="219" t="s">
        <v>191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132</v>
      </c>
      <c r="AU99" s="18" t="s">
        <v>79</v>
      </c>
    </row>
    <row r="100" s="13" customFormat="1">
      <c r="A100" s="13"/>
      <c r="B100" s="223"/>
      <c r="C100" s="224"/>
      <c r="D100" s="225" t="s">
        <v>139</v>
      </c>
      <c r="E100" s="226" t="s">
        <v>19</v>
      </c>
      <c r="F100" s="227" t="s">
        <v>192</v>
      </c>
      <c r="G100" s="224"/>
      <c r="H100" s="228">
        <v>893.79999999999995</v>
      </c>
      <c r="I100" s="229"/>
      <c r="J100" s="224"/>
      <c r="K100" s="224"/>
      <c r="L100" s="230"/>
      <c r="M100" s="231"/>
      <c r="N100" s="232"/>
      <c r="O100" s="232"/>
      <c r="P100" s="232"/>
      <c r="Q100" s="232"/>
      <c r="R100" s="232"/>
      <c r="S100" s="232"/>
      <c r="T100" s="23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4" t="s">
        <v>139</v>
      </c>
      <c r="AU100" s="234" t="s">
        <v>79</v>
      </c>
      <c r="AV100" s="13" t="s">
        <v>79</v>
      </c>
      <c r="AW100" s="13" t="s">
        <v>31</v>
      </c>
      <c r="AX100" s="13" t="s">
        <v>77</v>
      </c>
      <c r="AY100" s="234" t="s">
        <v>115</v>
      </c>
    </row>
    <row r="101" s="2" customFormat="1" ht="24.15" customHeight="1">
      <c r="A101" s="39"/>
      <c r="B101" s="40"/>
      <c r="C101" s="203" t="s">
        <v>120</v>
      </c>
      <c r="D101" s="203" t="s">
        <v>116</v>
      </c>
      <c r="E101" s="204" t="s">
        <v>193</v>
      </c>
      <c r="F101" s="205" t="s">
        <v>194</v>
      </c>
      <c r="G101" s="206" t="s">
        <v>180</v>
      </c>
      <c r="H101" s="207">
        <v>18</v>
      </c>
      <c r="I101" s="208"/>
      <c r="J101" s="209">
        <f>ROUND(I101*H101,2)</f>
        <v>0</v>
      </c>
      <c r="K101" s="205" t="s">
        <v>129</v>
      </c>
      <c r="L101" s="45"/>
      <c r="M101" s="210" t="s">
        <v>19</v>
      </c>
      <c r="N101" s="211" t="s">
        <v>40</v>
      </c>
      <c r="O101" s="85"/>
      <c r="P101" s="212">
        <f>O101*H101</f>
        <v>0</v>
      </c>
      <c r="Q101" s="212">
        <v>0</v>
      </c>
      <c r="R101" s="212">
        <f>Q101*H101</f>
        <v>0</v>
      </c>
      <c r="S101" s="212">
        <v>0.32500000000000001</v>
      </c>
      <c r="T101" s="213">
        <f>S101*H101</f>
        <v>5.8500000000000005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4" t="s">
        <v>120</v>
      </c>
      <c r="AT101" s="214" t="s">
        <v>116</v>
      </c>
      <c r="AU101" s="214" t="s">
        <v>79</v>
      </c>
      <c r="AY101" s="18" t="s">
        <v>115</v>
      </c>
      <c r="BE101" s="215">
        <f>IF(N101="základní",J101,0)</f>
        <v>0</v>
      </c>
      <c r="BF101" s="215">
        <f>IF(N101="snížená",J101,0)</f>
        <v>0</v>
      </c>
      <c r="BG101" s="215">
        <f>IF(N101="zákl. přenesená",J101,0)</f>
        <v>0</v>
      </c>
      <c r="BH101" s="215">
        <f>IF(N101="sníž. přenesená",J101,0)</f>
        <v>0</v>
      </c>
      <c r="BI101" s="215">
        <f>IF(N101="nulová",J101,0)</f>
        <v>0</v>
      </c>
      <c r="BJ101" s="18" t="s">
        <v>77</v>
      </c>
      <c r="BK101" s="215">
        <f>ROUND(I101*H101,2)</f>
        <v>0</v>
      </c>
      <c r="BL101" s="18" t="s">
        <v>120</v>
      </c>
      <c r="BM101" s="214" t="s">
        <v>195</v>
      </c>
    </row>
    <row r="102" s="2" customFormat="1">
      <c r="A102" s="39"/>
      <c r="B102" s="40"/>
      <c r="C102" s="41"/>
      <c r="D102" s="218" t="s">
        <v>132</v>
      </c>
      <c r="E102" s="41"/>
      <c r="F102" s="219" t="s">
        <v>196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132</v>
      </c>
      <c r="AU102" s="18" t="s">
        <v>79</v>
      </c>
    </row>
    <row r="103" s="2" customFormat="1" ht="24.15" customHeight="1">
      <c r="A103" s="39"/>
      <c r="B103" s="40"/>
      <c r="C103" s="203" t="s">
        <v>124</v>
      </c>
      <c r="D103" s="203" t="s">
        <v>116</v>
      </c>
      <c r="E103" s="204" t="s">
        <v>197</v>
      </c>
      <c r="F103" s="205" t="s">
        <v>198</v>
      </c>
      <c r="G103" s="206" t="s">
        <v>180</v>
      </c>
      <c r="H103" s="207">
        <v>12.1</v>
      </c>
      <c r="I103" s="208"/>
      <c r="J103" s="209">
        <f>ROUND(I103*H103,2)</f>
        <v>0</v>
      </c>
      <c r="K103" s="205" t="s">
        <v>129</v>
      </c>
      <c r="L103" s="45"/>
      <c r="M103" s="210" t="s">
        <v>19</v>
      </c>
      <c r="N103" s="211" t="s">
        <v>40</v>
      </c>
      <c r="O103" s="85"/>
      <c r="P103" s="212">
        <f>O103*H103</f>
        <v>0</v>
      </c>
      <c r="Q103" s="212">
        <v>0</v>
      </c>
      <c r="R103" s="212">
        <f>Q103*H103</f>
        <v>0</v>
      </c>
      <c r="S103" s="212">
        <v>0.316</v>
      </c>
      <c r="T103" s="213">
        <f>S103*H103</f>
        <v>3.8235999999999999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4" t="s">
        <v>120</v>
      </c>
      <c r="AT103" s="214" t="s">
        <v>116</v>
      </c>
      <c r="AU103" s="214" t="s">
        <v>79</v>
      </c>
      <c r="AY103" s="18" t="s">
        <v>115</v>
      </c>
      <c r="BE103" s="215">
        <f>IF(N103="základní",J103,0)</f>
        <v>0</v>
      </c>
      <c r="BF103" s="215">
        <f>IF(N103="snížená",J103,0)</f>
        <v>0</v>
      </c>
      <c r="BG103" s="215">
        <f>IF(N103="zákl. přenesená",J103,0)</f>
        <v>0</v>
      </c>
      <c r="BH103" s="215">
        <f>IF(N103="sníž. přenesená",J103,0)</f>
        <v>0</v>
      </c>
      <c r="BI103" s="215">
        <f>IF(N103="nulová",J103,0)</f>
        <v>0</v>
      </c>
      <c r="BJ103" s="18" t="s">
        <v>77</v>
      </c>
      <c r="BK103" s="215">
        <f>ROUND(I103*H103,2)</f>
        <v>0</v>
      </c>
      <c r="BL103" s="18" t="s">
        <v>120</v>
      </c>
      <c r="BM103" s="214" t="s">
        <v>199</v>
      </c>
    </row>
    <row r="104" s="2" customFormat="1">
      <c r="A104" s="39"/>
      <c r="B104" s="40"/>
      <c r="C104" s="41"/>
      <c r="D104" s="218" t="s">
        <v>132</v>
      </c>
      <c r="E104" s="41"/>
      <c r="F104" s="219" t="s">
        <v>200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132</v>
      </c>
      <c r="AU104" s="18" t="s">
        <v>79</v>
      </c>
    </row>
    <row r="105" s="2" customFormat="1" ht="16.5" customHeight="1">
      <c r="A105" s="39"/>
      <c r="B105" s="40"/>
      <c r="C105" s="203" t="s">
        <v>151</v>
      </c>
      <c r="D105" s="203" t="s">
        <v>116</v>
      </c>
      <c r="E105" s="204" t="s">
        <v>201</v>
      </c>
      <c r="F105" s="205" t="s">
        <v>202</v>
      </c>
      <c r="G105" s="206" t="s">
        <v>180</v>
      </c>
      <c r="H105" s="207">
        <v>46.740000000000002</v>
      </c>
      <c r="I105" s="208"/>
      <c r="J105" s="209">
        <f>ROUND(I105*H105,2)</f>
        <v>0</v>
      </c>
      <c r="K105" s="205" t="s">
        <v>129</v>
      </c>
      <c r="L105" s="45"/>
      <c r="M105" s="210" t="s">
        <v>19</v>
      </c>
      <c r="N105" s="211" t="s">
        <v>40</v>
      </c>
      <c r="O105" s="85"/>
      <c r="P105" s="212">
        <f>O105*H105</f>
        <v>0</v>
      </c>
      <c r="Q105" s="212">
        <v>0</v>
      </c>
      <c r="R105" s="212">
        <f>Q105*H105</f>
        <v>0</v>
      </c>
      <c r="S105" s="212">
        <v>0</v>
      </c>
      <c r="T105" s="21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4" t="s">
        <v>120</v>
      </c>
      <c r="AT105" s="214" t="s">
        <v>116</v>
      </c>
      <c r="AU105" s="214" t="s">
        <v>79</v>
      </c>
      <c r="AY105" s="18" t="s">
        <v>115</v>
      </c>
      <c r="BE105" s="215">
        <f>IF(N105="základní",J105,0)</f>
        <v>0</v>
      </c>
      <c r="BF105" s="215">
        <f>IF(N105="snížená",J105,0)</f>
        <v>0</v>
      </c>
      <c r="BG105" s="215">
        <f>IF(N105="zákl. přenesená",J105,0)</f>
        <v>0</v>
      </c>
      <c r="BH105" s="215">
        <f>IF(N105="sníž. přenesená",J105,0)</f>
        <v>0</v>
      </c>
      <c r="BI105" s="215">
        <f>IF(N105="nulová",J105,0)</f>
        <v>0</v>
      </c>
      <c r="BJ105" s="18" t="s">
        <v>77</v>
      </c>
      <c r="BK105" s="215">
        <f>ROUND(I105*H105,2)</f>
        <v>0</v>
      </c>
      <c r="BL105" s="18" t="s">
        <v>120</v>
      </c>
      <c r="BM105" s="214" t="s">
        <v>203</v>
      </c>
    </row>
    <row r="106" s="2" customFormat="1">
      <c r="A106" s="39"/>
      <c r="B106" s="40"/>
      <c r="C106" s="41"/>
      <c r="D106" s="218" t="s">
        <v>132</v>
      </c>
      <c r="E106" s="41"/>
      <c r="F106" s="219" t="s">
        <v>204</v>
      </c>
      <c r="G106" s="41"/>
      <c r="H106" s="41"/>
      <c r="I106" s="220"/>
      <c r="J106" s="41"/>
      <c r="K106" s="41"/>
      <c r="L106" s="45"/>
      <c r="M106" s="221"/>
      <c r="N106" s="22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132</v>
      </c>
      <c r="AU106" s="18" t="s">
        <v>79</v>
      </c>
    </row>
    <row r="107" s="13" customFormat="1">
      <c r="A107" s="13"/>
      <c r="B107" s="223"/>
      <c r="C107" s="224"/>
      <c r="D107" s="225" t="s">
        <v>139</v>
      </c>
      <c r="E107" s="226" t="s">
        <v>19</v>
      </c>
      <c r="F107" s="227" t="s">
        <v>205</v>
      </c>
      <c r="G107" s="224"/>
      <c r="H107" s="228">
        <v>46.740000000000002</v>
      </c>
      <c r="I107" s="229"/>
      <c r="J107" s="224"/>
      <c r="K107" s="224"/>
      <c r="L107" s="230"/>
      <c r="M107" s="231"/>
      <c r="N107" s="232"/>
      <c r="O107" s="232"/>
      <c r="P107" s="232"/>
      <c r="Q107" s="232"/>
      <c r="R107" s="232"/>
      <c r="S107" s="232"/>
      <c r="T107" s="23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4" t="s">
        <v>139</v>
      </c>
      <c r="AU107" s="234" t="s">
        <v>79</v>
      </c>
      <c r="AV107" s="13" t="s">
        <v>79</v>
      </c>
      <c r="AW107" s="13" t="s">
        <v>31</v>
      </c>
      <c r="AX107" s="13" t="s">
        <v>77</v>
      </c>
      <c r="AY107" s="234" t="s">
        <v>115</v>
      </c>
    </row>
    <row r="108" s="2" customFormat="1" ht="16.5" customHeight="1">
      <c r="A108" s="39"/>
      <c r="B108" s="40"/>
      <c r="C108" s="203" t="s">
        <v>158</v>
      </c>
      <c r="D108" s="203" t="s">
        <v>116</v>
      </c>
      <c r="E108" s="204" t="s">
        <v>206</v>
      </c>
      <c r="F108" s="205" t="s">
        <v>207</v>
      </c>
      <c r="G108" s="206" t="s">
        <v>208</v>
      </c>
      <c r="H108" s="207">
        <v>462.51999999999998</v>
      </c>
      <c r="I108" s="208"/>
      <c r="J108" s="209">
        <f>ROUND(I108*H108,2)</f>
        <v>0</v>
      </c>
      <c r="K108" s="205" t="s">
        <v>129</v>
      </c>
      <c r="L108" s="45"/>
      <c r="M108" s="210" t="s">
        <v>19</v>
      </c>
      <c r="N108" s="211" t="s">
        <v>40</v>
      </c>
      <c r="O108" s="85"/>
      <c r="P108" s="212">
        <f>O108*H108</f>
        <v>0</v>
      </c>
      <c r="Q108" s="212">
        <v>0</v>
      </c>
      <c r="R108" s="212">
        <f>Q108*H108</f>
        <v>0</v>
      </c>
      <c r="S108" s="212">
        <v>0</v>
      </c>
      <c r="T108" s="21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4" t="s">
        <v>120</v>
      </c>
      <c r="AT108" s="214" t="s">
        <v>116</v>
      </c>
      <c r="AU108" s="214" t="s">
        <v>79</v>
      </c>
      <c r="AY108" s="18" t="s">
        <v>115</v>
      </c>
      <c r="BE108" s="215">
        <f>IF(N108="základní",J108,0)</f>
        <v>0</v>
      </c>
      <c r="BF108" s="215">
        <f>IF(N108="snížená",J108,0)</f>
        <v>0</v>
      </c>
      <c r="BG108" s="215">
        <f>IF(N108="zákl. přenesená",J108,0)</f>
        <v>0</v>
      </c>
      <c r="BH108" s="215">
        <f>IF(N108="sníž. přenesená",J108,0)</f>
        <v>0</v>
      </c>
      <c r="BI108" s="215">
        <f>IF(N108="nulová",J108,0)</f>
        <v>0</v>
      </c>
      <c r="BJ108" s="18" t="s">
        <v>77</v>
      </c>
      <c r="BK108" s="215">
        <f>ROUND(I108*H108,2)</f>
        <v>0</v>
      </c>
      <c r="BL108" s="18" t="s">
        <v>120</v>
      </c>
      <c r="BM108" s="214" t="s">
        <v>209</v>
      </c>
    </row>
    <row r="109" s="2" customFormat="1">
      <c r="A109" s="39"/>
      <c r="B109" s="40"/>
      <c r="C109" s="41"/>
      <c r="D109" s="218" t="s">
        <v>132</v>
      </c>
      <c r="E109" s="41"/>
      <c r="F109" s="219" t="s">
        <v>210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132</v>
      </c>
      <c r="AU109" s="18" t="s">
        <v>79</v>
      </c>
    </row>
    <row r="110" s="13" customFormat="1">
      <c r="A110" s="13"/>
      <c r="B110" s="223"/>
      <c r="C110" s="224"/>
      <c r="D110" s="225" t="s">
        <v>139</v>
      </c>
      <c r="E110" s="226" t="s">
        <v>19</v>
      </c>
      <c r="F110" s="227" t="s">
        <v>211</v>
      </c>
      <c r="G110" s="224"/>
      <c r="H110" s="228">
        <v>209.52000000000001</v>
      </c>
      <c r="I110" s="229"/>
      <c r="J110" s="224"/>
      <c r="K110" s="224"/>
      <c r="L110" s="230"/>
      <c r="M110" s="231"/>
      <c r="N110" s="232"/>
      <c r="O110" s="232"/>
      <c r="P110" s="232"/>
      <c r="Q110" s="232"/>
      <c r="R110" s="232"/>
      <c r="S110" s="232"/>
      <c r="T110" s="23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4" t="s">
        <v>139</v>
      </c>
      <c r="AU110" s="234" t="s">
        <v>79</v>
      </c>
      <c r="AV110" s="13" t="s">
        <v>79</v>
      </c>
      <c r="AW110" s="13" t="s">
        <v>31</v>
      </c>
      <c r="AX110" s="13" t="s">
        <v>69</v>
      </c>
      <c r="AY110" s="234" t="s">
        <v>115</v>
      </c>
    </row>
    <row r="111" s="13" customFormat="1">
      <c r="A111" s="13"/>
      <c r="B111" s="223"/>
      <c r="C111" s="224"/>
      <c r="D111" s="225" t="s">
        <v>139</v>
      </c>
      <c r="E111" s="226" t="s">
        <v>19</v>
      </c>
      <c r="F111" s="227" t="s">
        <v>212</v>
      </c>
      <c r="G111" s="224"/>
      <c r="H111" s="228">
        <v>82.890000000000001</v>
      </c>
      <c r="I111" s="229"/>
      <c r="J111" s="224"/>
      <c r="K111" s="224"/>
      <c r="L111" s="230"/>
      <c r="M111" s="231"/>
      <c r="N111" s="232"/>
      <c r="O111" s="232"/>
      <c r="P111" s="232"/>
      <c r="Q111" s="232"/>
      <c r="R111" s="232"/>
      <c r="S111" s="232"/>
      <c r="T111" s="23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4" t="s">
        <v>139</v>
      </c>
      <c r="AU111" s="234" t="s">
        <v>79</v>
      </c>
      <c r="AV111" s="13" t="s">
        <v>79</v>
      </c>
      <c r="AW111" s="13" t="s">
        <v>31</v>
      </c>
      <c r="AX111" s="13" t="s">
        <v>69</v>
      </c>
      <c r="AY111" s="234" t="s">
        <v>115</v>
      </c>
    </row>
    <row r="112" s="13" customFormat="1">
      <c r="A112" s="13"/>
      <c r="B112" s="223"/>
      <c r="C112" s="224"/>
      <c r="D112" s="225" t="s">
        <v>139</v>
      </c>
      <c r="E112" s="226" t="s">
        <v>19</v>
      </c>
      <c r="F112" s="227" t="s">
        <v>213</v>
      </c>
      <c r="G112" s="224"/>
      <c r="H112" s="228">
        <v>27.719999999999999</v>
      </c>
      <c r="I112" s="229"/>
      <c r="J112" s="224"/>
      <c r="K112" s="224"/>
      <c r="L112" s="230"/>
      <c r="M112" s="231"/>
      <c r="N112" s="232"/>
      <c r="O112" s="232"/>
      <c r="P112" s="232"/>
      <c r="Q112" s="232"/>
      <c r="R112" s="232"/>
      <c r="S112" s="232"/>
      <c r="T112" s="23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4" t="s">
        <v>139</v>
      </c>
      <c r="AU112" s="234" t="s">
        <v>79</v>
      </c>
      <c r="AV112" s="13" t="s">
        <v>79</v>
      </c>
      <c r="AW112" s="13" t="s">
        <v>31</v>
      </c>
      <c r="AX112" s="13" t="s">
        <v>69</v>
      </c>
      <c r="AY112" s="234" t="s">
        <v>115</v>
      </c>
    </row>
    <row r="113" s="13" customFormat="1">
      <c r="A113" s="13"/>
      <c r="B113" s="223"/>
      <c r="C113" s="224"/>
      <c r="D113" s="225" t="s">
        <v>139</v>
      </c>
      <c r="E113" s="226" t="s">
        <v>19</v>
      </c>
      <c r="F113" s="227" t="s">
        <v>214</v>
      </c>
      <c r="G113" s="224"/>
      <c r="H113" s="228">
        <v>40.93</v>
      </c>
      <c r="I113" s="229"/>
      <c r="J113" s="224"/>
      <c r="K113" s="224"/>
      <c r="L113" s="230"/>
      <c r="M113" s="231"/>
      <c r="N113" s="232"/>
      <c r="O113" s="232"/>
      <c r="P113" s="232"/>
      <c r="Q113" s="232"/>
      <c r="R113" s="232"/>
      <c r="S113" s="232"/>
      <c r="T113" s="23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4" t="s">
        <v>139</v>
      </c>
      <c r="AU113" s="234" t="s">
        <v>79</v>
      </c>
      <c r="AV113" s="13" t="s">
        <v>79</v>
      </c>
      <c r="AW113" s="13" t="s">
        <v>31</v>
      </c>
      <c r="AX113" s="13" t="s">
        <v>69</v>
      </c>
      <c r="AY113" s="234" t="s">
        <v>115</v>
      </c>
    </row>
    <row r="114" s="13" customFormat="1">
      <c r="A114" s="13"/>
      <c r="B114" s="223"/>
      <c r="C114" s="224"/>
      <c r="D114" s="225" t="s">
        <v>139</v>
      </c>
      <c r="E114" s="226" t="s">
        <v>19</v>
      </c>
      <c r="F114" s="227" t="s">
        <v>215</v>
      </c>
      <c r="G114" s="224"/>
      <c r="H114" s="228">
        <v>6.5800000000000001</v>
      </c>
      <c r="I114" s="229"/>
      <c r="J114" s="224"/>
      <c r="K114" s="224"/>
      <c r="L114" s="230"/>
      <c r="M114" s="231"/>
      <c r="N114" s="232"/>
      <c r="O114" s="232"/>
      <c r="P114" s="232"/>
      <c r="Q114" s="232"/>
      <c r="R114" s="232"/>
      <c r="S114" s="232"/>
      <c r="T114" s="23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4" t="s">
        <v>139</v>
      </c>
      <c r="AU114" s="234" t="s">
        <v>79</v>
      </c>
      <c r="AV114" s="13" t="s">
        <v>79</v>
      </c>
      <c r="AW114" s="13" t="s">
        <v>31</v>
      </c>
      <c r="AX114" s="13" t="s">
        <v>69</v>
      </c>
      <c r="AY114" s="234" t="s">
        <v>115</v>
      </c>
    </row>
    <row r="115" s="13" customFormat="1">
      <c r="A115" s="13"/>
      <c r="B115" s="223"/>
      <c r="C115" s="224"/>
      <c r="D115" s="225" t="s">
        <v>139</v>
      </c>
      <c r="E115" s="226" t="s">
        <v>19</v>
      </c>
      <c r="F115" s="227" t="s">
        <v>216</v>
      </c>
      <c r="G115" s="224"/>
      <c r="H115" s="228">
        <v>-134.09999999999999</v>
      </c>
      <c r="I115" s="229"/>
      <c r="J115" s="224"/>
      <c r="K115" s="224"/>
      <c r="L115" s="230"/>
      <c r="M115" s="231"/>
      <c r="N115" s="232"/>
      <c r="O115" s="232"/>
      <c r="P115" s="232"/>
      <c r="Q115" s="232"/>
      <c r="R115" s="232"/>
      <c r="S115" s="232"/>
      <c r="T115" s="23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4" t="s">
        <v>139</v>
      </c>
      <c r="AU115" s="234" t="s">
        <v>79</v>
      </c>
      <c r="AV115" s="13" t="s">
        <v>79</v>
      </c>
      <c r="AW115" s="13" t="s">
        <v>31</v>
      </c>
      <c r="AX115" s="13" t="s">
        <v>69</v>
      </c>
      <c r="AY115" s="234" t="s">
        <v>115</v>
      </c>
    </row>
    <row r="116" s="13" customFormat="1">
      <c r="A116" s="13"/>
      <c r="B116" s="223"/>
      <c r="C116" s="224"/>
      <c r="D116" s="225" t="s">
        <v>139</v>
      </c>
      <c r="E116" s="226" t="s">
        <v>19</v>
      </c>
      <c r="F116" s="227" t="s">
        <v>217</v>
      </c>
      <c r="G116" s="224"/>
      <c r="H116" s="228">
        <v>228.97999999999999</v>
      </c>
      <c r="I116" s="229"/>
      <c r="J116" s="224"/>
      <c r="K116" s="224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139</v>
      </c>
      <c r="AU116" s="234" t="s">
        <v>79</v>
      </c>
      <c r="AV116" s="13" t="s">
        <v>79</v>
      </c>
      <c r="AW116" s="13" t="s">
        <v>31</v>
      </c>
      <c r="AX116" s="13" t="s">
        <v>69</v>
      </c>
      <c r="AY116" s="234" t="s">
        <v>115</v>
      </c>
    </row>
    <row r="117" s="14" customFormat="1">
      <c r="A117" s="14"/>
      <c r="B117" s="239"/>
      <c r="C117" s="240"/>
      <c r="D117" s="225" t="s">
        <v>139</v>
      </c>
      <c r="E117" s="241" t="s">
        <v>19</v>
      </c>
      <c r="F117" s="242" t="s">
        <v>218</v>
      </c>
      <c r="G117" s="240"/>
      <c r="H117" s="243">
        <v>462.51999999999998</v>
      </c>
      <c r="I117" s="244"/>
      <c r="J117" s="240"/>
      <c r="K117" s="240"/>
      <c r="L117" s="245"/>
      <c r="M117" s="246"/>
      <c r="N117" s="247"/>
      <c r="O117" s="247"/>
      <c r="P117" s="247"/>
      <c r="Q117" s="247"/>
      <c r="R117" s="247"/>
      <c r="S117" s="247"/>
      <c r="T117" s="248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9" t="s">
        <v>139</v>
      </c>
      <c r="AU117" s="249" t="s">
        <v>79</v>
      </c>
      <c r="AV117" s="14" t="s">
        <v>120</v>
      </c>
      <c r="AW117" s="14" t="s">
        <v>31</v>
      </c>
      <c r="AX117" s="14" t="s">
        <v>77</v>
      </c>
      <c r="AY117" s="249" t="s">
        <v>115</v>
      </c>
    </row>
    <row r="118" s="2" customFormat="1" ht="24.15" customHeight="1">
      <c r="A118" s="39"/>
      <c r="B118" s="40"/>
      <c r="C118" s="203" t="s">
        <v>219</v>
      </c>
      <c r="D118" s="203" t="s">
        <v>116</v>
      </c>
      <c r="E118" s="204" t="s">
        <v>220</v>
      </c>
      <c r="F118" s="205" t="s">
        <v>221</v>
      </c>
      <c r="G118" s="206" t="s">
        <v>208</v>
      </c>
      <c r="H118" s="207">
        <v>183.18000000000001</v>
      </c>
      <c r="I118" s="208"/>
      <c r="J118" s="209">
        <f>ROUND(I118*H118,2)</f>
        <v>0</v>
      </c>
      <c r="K118" s="205" t="s">
        <v>129</v>
      </c>
      <c r="L118" s="45"/>
      <c r="M118" s="210" t="s">
        <v>19</v>
      </c>
      <c r="N118" s="211" t="s">
        <v>40</v>
      </c>
      <c r="O118" s="85"/>
      <c r="P118" s="212">
        <f>O118*H118</f>
        <v>0</v>
      </c>
      <c r="Q118" s="212">
        <v>0</v>
      </c>
      <c r="R118" s="212">
        <f>Q118*H118</f>
        <v>0</v>
      </c>
      <c r="S118" s="212">
        <v>0</v>
      </c>
      <c r="T118" s="21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4" t="s">
        <v>120</v>
      </c>
      <c r="AT118" s="214" t="s">
        <v>116</v>
      </c>
      <c r="AU118" s="214" t="s">
        <v>79</v>
      </c>
      <c r="AY118" s="18" t="s">
        <v>115</v>
      </c>
      <c r="BE118" s="215">
        <f>IF(N118="základní",J118,0)</f>
        <v>0</v>
      </c>
      <c r="BF118" s="215">
        <f>IF(N118="snížená",J118,0)</f>
        <v>0</v>
      </c>
      <c r="BG118" s="215">
        <f>IF(N118="zákl. přenesená",J118,0)</f>
        <v>0</v>
      </c>
      <c r="BH118" s="215">
        <f>IF(N118="sníž. přenesená",J118,0)</f>
        <v>0</v>
      </c>
      <c r="BI118" s="215">
        <f>IF(N118="nulová",J118,0)</f>
        <v>0</v>
      </c>
      <c r="BJ118" s="18" t="s">
        <v>77</v>
      </c>
      <c r="BK118" s="215">
        <f>ROUND(I118*H118,2)</f>
        <v>0</v>
      </c>
      <c r="BL118" s="18" t="s">
        <v>120</v>
      </c>
      <c r="BM118" s="214" t="s">
        <v>222</v>
      </c>
    </row>
    <row r="119" s="2" customFormat="1">
      <c r="A119" s="39"/>
      <c r="B119" s="40"/>
      <c r="C119" s="41"/>
      <c r="D119" s="218" t="s">
        <v>132</v>
      </c>
      <c r="E119" s="41"/>
      <c r="F119" s="219" t="s">
        <v>223</v>
      </c>
      <c r="G119" s="41"/>
      <c r="H119" s="41"/>
      <c r="I119" s="220"/>
      <c r="J119" s="41"/>
      <c r="K119" s="41"/>
      <c r="L119" s="45"/>
      <c r="M119" s="221"/>
      <c r="N119" s="222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132</v>
      </c>
      <c r="AU119" s="18" t="s">
        <v>79</v>
      </c>
    </row>
    <row r="120" s="15" customFormat="1">
      <c r="A120" s="15"/>
      <c r="B120" s="250"/>
      <c r="C120" s="251"/>
      <c r="D120" s="225" t="s">
        <v>139</v>
      </c>
      <c r="E120" s="252" t="s">
        <v>19</v>
      </c>
      <c r="F120" s="253" t="s">
        <v>224</v>
      </c>
      <c r="G120" s="251"/>
      <c r="H120" s="252" t="s">
        <v>19</v>
      </c>
      <c r="I120" s="254"/>
      <c r="J120" s="251"/>
      <c r="K120" s="251"/>
      <c r="L120" s="255"/>
      <c r="M120" s="256"/>
      <c r="N120" s="257"/>
      <c r="O120" s="257"/>
      <c r="P120" s="257"/>
      <c r="Q120" s="257"/>
      <c r="R120" s="257"/>
      <c r="S120" s="257"/>
      <c r="T120" s="258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9" t="s">
        <v>139</v>
      </c>
      <c r="AU120" s="259" t="s">
        <v>79</v>
      </c>
      <c r="AV120" s="15" t="s">
        <v>77</v>
      </c>
      <c r="AW120" s="15" t="s">
        <v>31</v>
      </c>
      <c r="AX120" s="15" t="s">
        <v>69</v>
      </c>
      <c r="AY120" s="259" t="s">
        <v>115</v>
      </c>
    </row>
    <row r="121" s="13" customFormat="1">
      <c r="A121" s="13"/>
      <c r="B121" s="223"/>
      <c r="C121" s="224"/>
      <c r="D121" s="225" t="s">
        <v>139</v>
      </c>
      <c r="E121" s="226" t="s">
        <v>19</v>
      </c>
      <c r="F121" s="227" t="s">
        <v>225</v>
      </c>
      <c r="G121" s="224"/>
      <c r="H121" s="228">
        <v>183.18000000000001</v>
      </c>
      <c r="I121" s="229"/>
      <c r="J121" s="224"/>
      <c r="K121" s="224"/>
      <c r="L121" s="230"/>
      <c r="M121" s="231"/>
      <c r="N121" s="232"/>
      <c r="O121" s="232"/>
      <c r="P121" s="232"/>
      <c r="Q121" s="232"/>
      <c r="R121" s="232"/>
      <c r="S121" s="232"/>
      <c r="T121" s="23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4" t="s">
        <v>139</v>
      </c>
      <c r="AU121" s="234" t="s">
        <v>79</v>
      </c>
      <c r="AV121" s="13" t="s">
        <v>79</v>
      </c>
      <c r="AW121" s="13" t="s">
        <v>31</v>
      </c>
      <c r="AX121" s="13" t="s">
        <v>77</v>
      </c>
      <c r="AY121" s="234" t="s">
        <v>115</v>
      </c>
    </row>
    <row r="122" s="2" customFormat="1" ht="37.8" customHeight="1">
      <c r="A122" s="39"/>
      <c r="B122" s="40"/>
      <c r="C122" s="203" t="s">
        <v>226</v>
      </c>
      <c r="D122" s="203" t="s">
        <v>116</v>
      </c>
      <c r="E122" s="204" t="s">
        <v>227</v>
      </c>
      <c r="F122" s="205" t="s">
        <v>228</v>
      </c>
      <c r="G122" s="206" t="s">
        <v>208</v>
      </c>
      <c r="H122" s="207">
        <v>9.1999999999999993</v>
      </c>
      <c r="I122" s="208"/>
      <c r="J122" s="209">
        <f>ROUND(I122*H122,2)</f>
        <v>0</v>
      </c>
      <c r="K122" s="205" t="s">
        <v>129</v>
      </c>
      <c r="L122" s="45"/>
      <c r="M122" s="210" t="s">
        <v>19</v>
      </c>
      <c r="N122" s="211" t="s">
        <v>40</v>
      </c>
      <c r="O122" s="85"/>
      <c r="P122" s="212">
        <f>O122*H122</f>
        <v>0</v>
      </c>
      <c r="Q122" s="212">
        <v>0</v>
      </c>
      <c r="R122" s="212">
        <f>Q122*H122</f>
        <v>0</v>
      </c>
      <c r="S122" s="212">
        <v>0</v>
      </c>
      <c r="T122" s="21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4" t="s">
        <v>120</v>
      </c>
      <c r="AT122" s="214" t="s">
        <v>116</v>
      </c>
      <c r="AU122" s="214" t="s">
        <v>79</v>
      </c>
      <c r="AY122" s="18" t="s">
        <v>115</v>
      </c>
      <c r="BE122" s="215">
        <f>IF(N122="základní",J122,0)</f>
        <v>0</v>
      </c>
      <c r="BF122" s="215">
        <f>IF(N122="snížená",J122,0)</f>
        <v>0</v>
      </c>
      <c r="BG122" s="215">
        <f>IF(N122="zákl. přenesená",J122,0)</f>
        <v>0</v>
      </c>
      <c r="BH122" s="215">
        <f>IF(N122="sníž. přenesená",J122,0)</f>
        <v>0</v>
      </c>
      <c r="BI122" s="215">
        <f>IF(N122="nulová",J122,0)</f>
        <v>0</v>
      </c>
      <c r="BJ122" s="18" t="s">
        <v>77</v>
      </c>
      <c r="BK122" s="215">
        <f>ROUND(I122*H122,2)</f>
        <v>0</v>
      </c>
      <c r="BL122" s="18" t="s">
        <v>120</v>
      </c>
      <c r="BM122" s="214" t="s">
        <v>229</v>
      </c>
    </row>
    <row r="123" s="2" customFormat="1">
      <c r="A123" s="39"/>
      <c r="B123" s="40"/>
      <c r="C123" s="41"/>
      <c r="D123" s="218" t="s">
        <v>132</v>
      </c>
      <c r="E123" s="41"/>
      <c r="F123" s="219" t="s">
        <v>230</v>
      </c>
      <c r="G123" s="41"/>
      <c r="H123" s="41"/>
      <c r="I123" s="220"/>
      <c r="J123" s="41"/>
      <c r="K123" s="41"/>
      <c r="L123" s="45"/>
      <c r="M123" s="221"/>
      <c r="N123" s="222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132</v>
      </c>
      <c r="AU123" s="18" t="s">
        <v>79</v>
      </c>
    </row>
    <row r="124" s="13" customFormat="1">
      <c r="A124" s="13"/>
      <c r="B124" s="223"/>
      <c r="C124" s="224"/>
      <c r="D124" s="225" t="s">
        <v>139</v>
      </c>
      <c r="E124" s="226" t="s">
        <v>19</v>
      </c>
      <c r="F124" s="227" t="s">
        <v>231</v>
      </c>
      <c r="G124" s="224"/>
      <c r="H124" s="228">
        <v>46.700000000000003</v>
      </c>
      <c r="I124" s="229"/>
      <c r="J124" s="224"/>
      <c r="K124" s="224"/>
      <c r="L124" s="230"/>
      <c r="M124" s="231"/>
      <c r="N124" s="232"/>
      <c r="O124" s="232"/>
      <c r="P124" s="232"/>
      <c r="Q124" s="232"/>
      <c r="R124" s="232"/>
      <c r="S124" s="232"/>
      <c r="T124" s="23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4" t="s">
        <v>139</v>
      </c>
      <c r="AU124" s="234" t="s">
        <v>79</v>
      </c>
      <c r="AV124" s="13" t="s">
        <v>79</v>
      </c>
      <c r="AW124" s="13" t="s">
        <v>31</v>
      </c>
      <c r="AX124" s="13" t="s">
        <v>69</v>
      </c>
      <c r="AY124" s="234" t="s">
        <v>115</v>
      </c>
    </row>
    <row r="125" s="13" customFormat="1">
      <c r="A125" s="13"/>
      <c r="B125" s="223"/>
      <c r="C125" s="224"/>
      <c r="D125" s="225" t="s">
        <v>139</v>
      </c>
      <c r="E125" s="226" t="s">
        <v>19</v>
      </c>
      <c r="F125" s="227" t="s">
        <v>232</v>
      </c>
      <c r="G125" s="224"/>
      <c r="H125" s="228">
        <v>-37.5</v>
      </c>
      <c r="I125" s="229"/>
      <c r="J125" s="224"/>
      <c r="K125" s="224"/>
      <c r="L125" s="230"/>
      <c r="M125" s="231"/>
      <c r="N125" s="232"/>
      <c r="O125" s="232"/>
      <c r="P125" s="232"/>
      <c r="Q125" s="232"/>
      <c r="R125" s="232"/>
      <c r="S125" s="232"/>
      <c r="T125" s="23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4" t="s">
        <v>139</v>
      </c>
      <c r="AU125" s="234" t="s">
        <v>79</v>
      </c>
      <c r="AV125" s="13" t="s">
        <v>79</v>
      </c>
      <c r="AW125" s="13" t="s">
        <v>31</v>
      </c>
      <c r="AX125" s="13" t="s">
        <v>69</v>
      </c>
      <c r="AY125" s="234" t="s">
        <v>115</v>
      </c>
    </row>
    <row r="126" s="14" customFormat="1">
      <c r="A126" s="14"/>
      <c r="B126" s="239"/>
      <c r="C126" s="240"/>
      <c r="D126" s="225" t="s">
        <v>139</v>
      </c>
      <c r="E126" s="241" t="s">
        <v>19</v>
      </c>
      <c r="F126" s="242" t="s">
        <v>218</v>
      </c>
      <c r="G126" s="240"/>
      <c r="H126" s="243">
        <v>9.2000000000000028</v>
      </c>
      <c r="I126" s="244"/>
      <c r="J126" s="240"/>
      <c r="K126" s="240"/>
      <c r="L126" s="245"/>
      <c r="M126" s="246"/>
      <c r="N126" s="247"/>
      <c r="O126" s="247"/>
      <c r="P126" s="247"/>
      <c r="Q126" s="247"/>
      <c r="R126" s="247"/>
      <c r="S126" s="247"/>
      <c r="T126" s="248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9" t="s">
        <v>139</v>
      </c>
      <c r="AU126" s="249" t="s">
        <v>79</v>
      </c>
      <c r="AV126" s="14" t="s">
        <v>120</v>
      </c>
      <c r="AW126" s="14" t="s">
        <v>31</v>
      </c>
      <c r="AX126" s="14" t="s">
        <v>77</v>
      </c>
      <c r="AY126" s="249" t="s">
        <v>115</v>
      </c>
    </row>
    <row r="127" s="15" customFormat="1">
      <c r="A127" s="15"/>
      <c r="B127" s="250"/>
      <c r="C127" s="251"/>
      <c r="D127" s="225" t="s">
        <v>139</v>
      </c>
      <c r="E127" s="252" t="s">
        <v>19</v>
      </c>
      <c r="F127" s="253" t="s">
        <v>233</v>
      </c>
      <c r="G127" s="251"/>
      <c r="H127" s="252" t="s">
        <v>19</v>
      </c>
      <c r="I127" s="254"/>
      <c r="J127" s="251"/>
      <c r="K127" s="251"/>
      <c r="L127" s="255"/>
      <c r="M127" s="256"/>
      <c r="N127" s="257"/>
      <c r="O127" s="257"/>
      <c r="P127" s="257"/>
      <c r="Q127" s="257"/>
      <c r="R127" s="257"/>
      <c r="S127" s="257"/>
      <c r="T127" s="258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59" t="s">
        <v>139</v>
      </c>
      <c r="AU127" s="259" t="s">
        <v>79</v>
      </c>
      <c r="AV127" s="15" t="s">
        <v>77</v>
      </c>
      <c r="AW127" s="15" t="s">
        <v>31</v>
      </c>
      <c r="AX127" s="15" t="s">
        <v>69</v>
      </c>
      <c r="AY127" s="259" t="s">
        <v>115</v>
      </c>
    </row>
    <row r="128" s="2" customFormat="1" ht="37.8" customHeight="1">
      <c r="A128" s="39"/>
      <c r="B128" s="40"/>
      <c r="C128" s="203" t="s">
        <v>234</v>
      </c>
      <c r="D128" s="203" t="s">
        <v>116</v>
      </c>
      <c r="E128" s="204" t="s">
        <v>227</v>
      </c>
      <c r="F128" s="205" t="s">
        <v>228</v>
      </c>
      <c r="G128" s="206" t="s">
        <v>208</v>
      </c>
      <c r="H128" s="207">
        <v>462.50999999999999</v>
      </c>
      <c r="I128" s="208"/>
      <c r="J128" s="209">
        <f>ROUND(I128*H128,2)</f>
        <v>0</v>
      </c>
      <c r="K128" s="205" t="s">
        <v>129</v>
      </c>
      <c r="L128" s="45"/>
      <c r="M128" s="210" t="s">
        <v>19</v>
      </c>
      <c r="N128" s="211" t="s">
        <v>40</v>
      </c>
      <c r="O128" s="85"/>
      <c r="P128" s="212">
        <f>O128*H128</f>
        <v>0</v>
      </c>
      <c r="Q128" s="212">
        <v>0</v>
      </c>
      <c r="R128" s="212">
        <f>Q128*H128</f>
        <v>0</v>
      </c>
      <c r="S128" s="212">
        <v>0</v>
      </c>
      <c r="T128" s="21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4" t="s">
        <v>120</v>
      </c>
      <c r="AT128" s="214" t="s">
        <v>116</v>
      </c>
      <c r="AU128" s="214" t="s">
        <v>79</v>
      </c>
      <c r="AY128" s="18" t="s">
        <v>115</v>
      </c>
      <c r="BE128" s="215">
        <f>IF(N128="základní",J128,0)</f>
        <v>0</v>
      </c>
      <c r="BF128" s="215">
        <f>IF(N128="snížená",J128,0)</f>
        <v>0</v>
      </c>
      <c r="BG128" s="215">
        <f>IF(N128="zákl. přenesená",J128,0)</f>
        <v>0</v>
      </c>
      <c r="BH128" s="215">
        <f>IF(N128="sníž. přenesená",J128,0)</f>
        <v>0</v>
      </c>
      <c r="BI128" s="215">
        <f>IF(N128="nulová",J128,0)</f>
        <v>0</v>
      </c>
      <c r="BJ128" s="18" t="s">
        <v>77</v>
      </c>
      <c r="BK128" s="215">
        <f>ROUND(I128*H128,2)</f>
        <v>0</v>
      </c>
      <c r="BL128" s="18" t="s">
        <v>120</v>
      </c>
      <c r="BM128" s="214" t="s">
        <v>235</v>
      </c>
    </row>
    <row r="129" s="2" customFormat="1">
      <c r="A129" s="39"/>
      <c r="B129" s="40"/>
      <c r="C129" s="41"/>
      <c r="D129" s="218" t="s">
        <v>132</v>
      </c>
      <c r="E129" s="41"/>
      <c r="F129" s="219" t="s">
        <v>230</v>
      </c>
      <c r="G129" s="41"/>
      <c r="H129" s="41"/>
      <c r="I129" s="220"/>
      <c r="J129" s="41"/>
      <c r="K129" s="41"/>
      <c r="L129" s="45"/>
      <c r="M129" s="221"/>
      <c r="N129" s="222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132</v>
      </c>
      <c r="AU129" s="18" t="s">
        <v>79</v>
      </c>
    </row>
    <row r="130" s="13" customFormat="1">
      <c r="A130" s="13"/>
      <c r="B130" s="223"/>
      <c r="C130" s="224"/>
      <c r="D130" s="225" t="s">
        <v>139</v>
      </c>
      <c r="E130" s="226" t="s">
        <v>19</v>
      </c>
      <c r="F130" s="227" t="s">
        <v>236</v>
      </c>
      <c r="G130" s="224"/>
      <c r="H130" s="228">
        <v>462.50999999999999</v>
      </c>
      <c r="I130" s="229"/>
      <c r="J130" s="224"/>
      <c r="K130" s="224"/>
      <c r="L130" s="230"/>
      <c r="M130" s="231"/>
      <c r="N130" s="232"/>
      <c r="O130" s="232"/>
      <c r="P130" s="232"/>
      <c r="Q130" s="232"/>
      <c r="R130" s="232"/>
      <c r="S130" s="232"/>
      <c r="T130" s="23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4" t="s">
        <v>139</v>
      </c>
      <c r="AU130" s="234" t="s">
        <v>79</v>
      </c>
      <c r="AV130" s="13" t="s">
        <v>79</v>
      </c>
      <c r="AW130" s="13" t="s">
        <v>31</v>
      </c>
      <c r="AX130" s="13" t="s">
        <v>77</v>
      </c>
      <c r="AY130" s="234" t="s">
        <v>115</v>
      </c>
    </row>
    <row r="131" s="2" customFormat="1" ht="37.8" customHeight="1">
      <c r="A131" s="39"/>
      <c r="B131" s="40"/>
      <c r="C131" s="203" t="s">
        <v>237</v>
      </c>
      <c r="D131" s="203" t="s">
        <v>116</v>
      </c>
      <c r="E131" s="204" t="s">
        <v>238</v>
      </c>
      <c r="F131" s="205" t="s">
        <v>239</v>
      </c>
      <c r="G131" s="206" t="s">
        <v>208</v>
      </c>
      <c r="H131" s="207">
        <v>92</v>
      </c>
      <c r="I131" s="208"/>
      <c r="J131" s="209">
        <f>ROUND(I131*H131,2)</f>
        <v>0</v>
      </c>
      <c r="K131" s="205" t="s">
        <v>129</v>
      </c>
      <c r="L131" s="45"/>
      <c r="M131" s="210" t="s">
        <v>19</v>
      </c>
      <c r="N131" s="211" t="s">
        <v>40</v>
      </c>
      <c r="O131" s="85"/>
      <c r="P131" s="212">
        <f>O131*H131</f>
        <v>0</v>
      </c>
      <c r="Q131" s="212">
        <v>0</v>
      </c>
      <c r="R131" s="212">
        <f>Q131*H131</f>
        <v>0</v>
      </c>
      <c r="S131" s="212">
        <v>0</v>
      </c>
      <c r="T131" s="213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4" t="s">
        <v>120</v>
      </c>
      <c r="AT131" s="214" t="s">
        <v>116</v>
      </c>
      <c r="AU131" s="214" t="s">
        <v>79</v>
      </c>
      <c r="AY131" s="18" t="s">
        <v>115</v>
      </c>
      <c r="BE131" s="215">
        <f>IF(N131="základní",J131,0)</f>
        <v>0</v>
      </c>
      <c r="BF131" s="215">
        <f>IF(N131="snížená",J131,0)</f>
        <v>0</v>
      </c>
      <c r="BG131" s="215">
        <f>IF(N131="zákl. přenesená",J131,0)</f>
        <v>0</v>
      </c>
      <c r="BH131" s="215">
        <f>IF(N131="sníž. přenesená",J131,0)</f>
        <v>0</v>
      </c>
      <c r="BI131" s="215">
        <f>IF(N131="nulová",J131,0)</f>
        <v>0</v>
      </c>
      <c r="BJ131" s="18" t="s">
        <v>77</v>
      </c>
      <c r="BK131" s="215">
        <f>ROUND(I131*H131,2)</f>
        <v>0</v>
      </c>
      <c r="BL131" s="18" t="s">
        <v>120</v>
      </c>
      <c r="BM131" s="214" t="s">
        <v>240</v>
      </c>
    </row>
    <row r="132" s="2" customFormat="1">
      <c r="A132" s="39"/>
      <c r="B132" s="40"/>
      <c r="C132" s="41"/>
      <c r="D132" s="218" t="s">
        <v>132</v>
      </c>
      <c r="E132" s="41"/>
      <c r="F132" s="219" t="s">
        <v>241</v>
      </c>
      <c r="G132" s="41"/>
      <c r="H132" s="41"/>
      <c r="I132" s="220"/>
      <c r="J132" s="41"/>
      <c r="K132" s="41"/>
      <c r="L132" s="45"/>
      <c r="M132" s="221"/>
      <c r="N132" s="222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132</v>
      </c>
      <c r="AU132" s="18" t="s">
        <v>79</v>
      </c>
    </row>
    <row r="133" s="13" customFormat="1">
      <c r="A133" s="13"/>
      <c r="B133" s="223"/>
      <c r="C133" s="224"/>
      <c r="D133" s="225" t="s">
        <v>139</v>
      </c>
      <c r="E133" s="226" t="s">
        <v>19</v>
      </c>
      <c r="F133" s="227" t="s">
        <v>242</v>
      </c>
      <c r="G133" s="224"/>
      <c r="H133" s="228">
        <v>9.1999999999999993</v>
      </c>
      <c r="I133" s="229"/>
      <c r="J133" s="224"/>
      <c r="K133" s="224"/>
      <c r="L133" s="230"/>
      <c r="M133" s="231"/>
      <c r="N133" s="232"/>
      <c r="O133" s="232"/>
      <c r="P133" s="232"/>
      <c r="Q133" s="232"/>
      <c r="R133" s="232"/>
      <c r="S133" s="232"/>
      <c r="T133" s="23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4" t="s">
        <v>139</v>
      </c>
      <c r="AU133" s="234" t="s">
        <v>79</v>
      </c>
      <c r="AV133" s="13" t="s">
        <v>79</v>
      </c>
      <c r="AW133" s="13" t="s">
        <v>31</v>
      </c>
      <c r="AX133" s="13" t="s">
        <v>77</v>
      </c>
      <c r="AY133" s="234" t="s">
        <v>115</v>
      </c>
    </row>
    <row r="134" s="13" customFormat="1">
      <c r="A134" s="13"/>
      <c r="B134" s="223"/>
      <c r="C134" s="224"/>
      <c r="D134" s="225" t="s">
        <v>139</v>
      </c>
      <c r="E134" s="224"/>
      <c r="F134" s="227" t="s">
        <v>243</v>
      </c>
      <c r="G134" s="224"/>
      <c r="H134" s="228">
        <v>92</v>
      </c>
      <c r="I134" s="229"/>
      <c r="J134" s="224"/>
      <c r="K134" s="224"/>
      <c r="L134" s="230"/>
      <c r="M134" s="231"/>
      <c r="N134" s="232"/>
      <c r="O134" s="232"/>
      <c r="P134" s="232"/>
      <c r="Q134" s="232"/>
      <c r="R134" s="232"/>
      <c r="S134" s="232"/>
      <c r="T134" s="23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4" t="s">
        <v>139</v>
      </c>
      <c r="AU134" s="234" t="s">
        <v>79</v>
      </c>
      <c r="AV134" s="13" t="s">
        <v>79</v>
      </c>
      <c r="AW134" s="13" t="s">
        <v>4</v>
      </c>
      <c r="AX134" s="13" t="s">
        <v>77</v>
      </c>
      <c r="AY134" s="234" t="s">
        <v>115</v>
      </c>
    </row>
    <row r="135" s="2" customFormat="1" ht="37.8" customHeight="1">
      <c r="A135" s="39"/>
      <c r="B135" s="40"/>
      <c r="C135" s="203" t="s">
        <v>244</v>
      </c>
      <c r="D135" s="203" t="s">
        <v>116</v>
      </c>
      <c r="E135" s="204" t="s">
        <v>238</v>
      </c>
      <c r="F135" s="205" t="s">
        <v>239</v>
      </c>
      <c r="G135" s="206" t="s">
        <v>208</v>
      </c>
      <c r="H135" s="207">
        <v>4625.1000000000004</v>
      </c>
      <c r="I135" s="208"/>
      <c r="J135" s="209">
        <f>ROUND(I135*H135,2)</f>
        <v>0</v>
      </c>
      <c r="K135" s="205" t="s">
        <v>129</v>
      </c>
      <c r="L135" s="45"/>
      <c r="M135" s="210" t="s">
        <v>19</v>
      </c>
      <c r="N135" s="211" t="s">
        <v>40</v>
      </c>
      <c r="O135" s="85"/>
      <c r="P135" s="212">
        <f>O135*H135</f>
        <v>0</v>
      </c>
      <c r="Q135" s="212">
        <v>0</v>
      </c>
      <c r="R135" s="212">
        <f>Q135*H135</f>
        <v>0</v>
      </c>
      <c r="S135" s="212">
        <v>0</v>
      </c>
      <c r="T135" s="213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4" t="s">
        <v>120</v>
      </c>
      <c r="AT135" s="214" t="s">
        <v>116</v>
      </c>
      <c r="AU135" s="214" t="s">
        <v>79</v>
      </c>
      <c r="AY135" s="18" t="s">
        <v>115</v>
      </c>
      <c r="BE135" s="215">
        <f>IF(N135="základní",J135,0)</f>
        <v>0</v>
      </c>
      <c r="BF135" s="215">
        <f>IF(N135="snížená",J135,0)</f>
        <v>0</v>
      </c>
      <c r="BG135" s="215">
        <f>IF(N135="zákl. přenesená",J135,0)</f>
        <v>0</v>
      </c>
      <c r="BH135" s="215">
        <f>IF(N135="sníž. přenesená",J135,0)</f>
        <v>0</v>
      </c>
      <c r="BI135" s="215">
        <f>IF(N135="nulová",J135,0)</f>
        <v>0</v>
      </c>
      <c r="BJ135" s="18" t="s">
        <v>77</v>
      </c>
      <c r="BK135" s="215">
        <f>ROUND(I135*H135,2)</f>
        <v>0</v>
      </c>
      <c r="BL135" s="18" t="s">
        <v>120</v>
      </c>
      <c r="BM135" s="214" t="s">
        <v>245</v>
      </c>
    </row>
    <row r="136" s="2" customFormat="1">
      <c r="A136" s="39"/>
      <c r="B136" s="40"/>
      <c r="C136" s="41"/>
      <c r="D136" s="218" t="s">
        <v>132</v>
      </c>
      <c r="E136" s="41"/>
      <c r="F136" s="219" t="s">
        <v>241</v>
      </c>
      <c r="G136" s="41"/>
      <c r="H136" s="41"/>
      <c r="I136" s="220"/>
      <c r="J136" s="41"/>
      <c r="K136" s="41"/>
      <c r="L136" s="45"/>
      <c r="M136" s="221"/>
      <c r="N136" s="222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132</v>
      </c>
      <c r="AU136" s="18" t="s">
        <v>79</v>
      </c>
    </row>
    <row r="137" s="13" customFormat="1">
      <c r="A137" s="13"/>
      <c r="B137" s="223"/>
      <c r="C137" s="224"/>
      <c r="D137" s="225" t="s">
        <v>139</v>
      </c>
      <c r="E137" s="226" t="s">
        <v>19</v>
      </c>
      <c r="F137" s="227" t="s">
        <v>236</v>
      </c>
      <c r="G137" s="224"/>
      <c r="H137" s="228">
        <v>462.50999999999999</v>
      </c>
      <c r="I137" s="229"/>
      <c r="J137" s="224"/>
      <c r="K137" s="224"/>
      <c r="L137" s="230"/>
      <c r="M137" s="231"/>
      <c r="N137" s="232"/>
      <c r="O137" s="232"/>
      <c r="P137" s="232"/>
      <c r="Q137" s="232"/>
      <c r="R137" s="232"/>
      <c r="S137" s="232"/>
      <c r="T137" s="23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4" t="s">
        <v>139</v>
      </c>
      <c r="AU137" s="234" t="s">
        <v>79</v>
      </c>
      <c r="AV137" s="13" t="s">
        <v>79</v>
      </c>
      <c r="AW137" s="13" t="s">
        <v>31</v>
      </c>
      <c r="AX137" s="13" t="s">
        <v>77</v>
      </c>
      <c r="AY137" s="234" t="s">
        <v>115</v>
      </c>
    </row>
    <row r="138" s="13" customFormat="1">
      <c r="A138" s="13"/>
      <c r="B138" s="223"/>
      <c r="C138" s="224"/>
      <c r="D138" s="225" t="s">
        <v>139</v>
      </c>
      <c r="E138" s="224"/>
      <c r="F138" s="227" t="s">
        <v>246</v>
      </c>
      <c r="G138" s="224"/>
      <c r="H138" s="228">
        <v>4625.1000000000004</v>
      </c>
      <c r="I138" s="229"/>
      <c r="J138" s="224"/>
      <c r="K138" s="224"/>
      <c r="L138" s="230"/>
      <c r="M138" s="231"/>
      <c r="N138" s="232"/>
      <c r="O138" s="232"/>
      <c r="P138" s="232"/>
      <c r="Q138" s="232"/>
      <c r="R138" s="232"/>
      <c r="S138" s="232"/>
      <c r="T138" s="23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4" t="s">
        <v>139</v>
      </c>
      <c r="AU138" s="234" t="s">
        <v>79</v>
      </c>
      <c r="AV138" s="13" t="s">
        <v>79</v>
      </c>
      <c r="AW138" s="13" t="s">
        <v>4</v>
      </c>
      <c r="AX138" s="13" t="s">
        <v>77</v>
      </c>
      <c r="AY138" s="234" t="s">
        <v>115</v>
      </c>
    </row>
    <row r="139" s="2" customFormat="1" ht="24.15" customHeight="1">
      <c r="A139" s="39"/>
      <c r="B139" s="40"/>
      <c r="C139" s="203" t="s">
        <v>247</v>
      </c>
      <c r="D139" s="203" t="s">
        <v>116</v>
      </c>
      <c r="E139" s="204" t="s">
        <v>248</v>
      </c>
      <c r="F139" s="205" t="s">
        <v>249</v>
      </c>
      <c r="G139" s="206" t="s">
        <v>208</v>
      </c>
      <c r="H139" s="207">
        <v>228.97999999999999</v>
      </c>
      <c r="I139" s="208"/>
      <c r="J139" s="209">
        <f>ROUND(I139*H139,2)</f>
        <v>0</v>
      </c>
      <c r="K139" s="205" t="s">
        <v>129</v>
      </c>
      <c r="L139" s="45"/>
      <c r="M139" s="210" t="s">
        <v>19</v>
      </c>
      <c r="N139" s="211" t="s">
        <v>40</v>
      </c>
      <c r="O139" s="85"/>
      <c r="P139" s="212">
        <f>O139*H139</f>
        <v>0</v>
      </c>
      <c r="Q139" s="212">
        <v>0</v>
      </c>
      <c r="R139" s="212">
        <f>Q139*H139</f>
        <v>0</v>
      </c>
      <c r="S139" s="212">
        <v>0</v>
      </c>
      <c r="T139" s="213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4" t="s">
        <v>120</v>
      </c>
      <c r="AT139" s="214" t="s">
        <v>116</v>
      </c>
      <c r="AU139" s="214" t="s">
        <v>79</v>
      </c>
      <c r="AY139" s="18" t="s">
        <v>115</v>
      </c>
      <c r="BE139" s="215">
        <f>IF(N139="základní",J139,0)</f>
        <v>0</v>
      </c>
      <c r="BF139" s="215">
        <f>IF(N139="snížená",J139,0)</f>
        <v>0</v>
      </c>
      <c r="BG139" s="215">
        <f>IF(N139="zákl. přenesená",J139,0)</f>
        <v>0</v>
      </c>
      <c r="BH139" s="215">
        <f>IF(N139="sníž. přenesená",J139,0)</f>
        <v>0</v>
      </c>
      <c r="BI139" s="215">
        <f>IF(N139="nulová",J139,0)</f>
        <v>0</v>
      </c>
      <c r="BJ139" s="18" t="s">
        <v>77</v>
      </c>
      <c r="BK139" s="215">
        <f>ROUND(I139*H139,2)</f>
        <v>0</v>
      </c>
      <c r="BL139" s="18" t="s">
        <v>120</v>
      </c>
      <c r="BM139" s="214" t="s">
        <v>250</v>
      </c>
    </row>
    <row r="140" s="2" customFormat="1">
      <c r="A140" s="39"/>
      <c r="B140" s="40"/>
      <c r="C140" s="41"/>
      <c r="D140" s="218" t="s">
        <v>132</v>
      </c>
      <c r="E140" s="41"/>
      <c r="F140" s="219" t="s">
        <v>251</v>
      </c>
      <c r="G140" s="41"/>
      <c r="H140" s="41"/>
      <c r="I140" s="220"/>
      <c r="J140" s="41"/>
      <c r="K140" s="41"/>
      <c r="L140" s="45"/>
      <c r="M140" s="221"/>
      <c r="N140" s="222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132</v>
      </c>
      <c r="AU140" s="18" t="s">
        <v>79</v>
      </c>
    </row>
    <row r="141" s="13" customFormat="1">
      <c r="A141" s="13"/>
      <c r="B141" s="223"/>
      <c r="C141" s="224"/>
      <c r="D141" s="225" t="s">
        <v>139</v>
      </c>
      <c r="E141" s="226" t="s">
        <v>19</v>
      </c>
      <c r="F141" s="227" t="s">
        <v>252</v>
      </c>
      <c r="G141" s="224"/>
      <c r="H141" s="228">
        <v>228.97999999999999</v>
      </c>
      <c r="I141" s="229"/>
      <c r="J141" s="224"/>
      <c r="K141" s="224"/>
      <c r="L141" s="230"/>
      <c r="M141" s="231"/>
      <c r="N141" s="232"/>
      <c r="O141" s="232"/>
      <c r="P141" s="232"/>
      <c r="Q141" s="232"/>
      <c r="R141" s="232"/>
      <c r="S141" s="232"/>
      <c r="T141" s="23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4" t="s">
        <v>139</v>
      </c>
      <c r="AU141" s="234" t="s">
        <v>79</v>
      </c>
      <c r="AV141" s="13" t="s">
        <v>79</v>
      </c>
      <c r="AW141" s="13" t="s">
        <v>31</v>
      </c>
      <c r="AX141" s="13" t="s">
        <v>77</v>
      </c>
      <c r="AY141" s="234" t="s">
        <v>115</v>
      </c>
    </row>
    <row r="142" s="2" customFormat="1" ht="33" customHeight="1">
      <c r="A142" s="39"/>
      <c r="B142" s="40"/>
      <c r="C142" s="203" t="s">
        <v>253</v>
      </c>
      <c r="D142" s="203" t="s">
        <v>116</v>
      </c>
      <c r="E142" s="204" t="s">
        <v>254</v>
      </c>
      <c r="F142" s="205" t="s">
        <v>255</v>
      </c>
      <c r="G142" s="206" t="s">
        <v>208</v>
      </c>
      <c r="H142" s="207">
        <v>228.97999999999999</v>
      </c>
      <c r="I142" s="208"/>
      <c r="J142" s="209">
        <f>ROUND(I142*H142,2)</f>
        <v>0</v>
      </c>
      <c r="K142" s="205" t="s">
        <v>129</v>
      </c>
      <c r="L142" s="45"/>
      <c r="M142" s="210" t="s">
        <v>19</v>
      </c>
      <c r="N142" s="211" t="s">
        <v>40</v>
      </c>
      <c r="O142" s="85"/>
      <c r="P142" s="212">
        <f>O142*H142</f>
        <v>0</v>
      </c>
      <c r="Q142" s="212">
        <v>0</v>
      </c>
      <c r="R142" s="212">
        <f>Q142*H142</f>
        <v>0</v>
      </c>
      <c r="S142" s="212">
        <v>0</v>
      </c>
      <c r="T142" s="21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4" t="s">
        <v>120</v>
      </c>
      <c r="AT142" s="214" t="s">
        <v>116</v>
      </c>
      <c r="AU142" s="214" t="s">
        <v>79</v>
      </c>
      <c r="AY142" s="18" t="s">
        <v>115</v>
      </c>
      <c r="BE142" s="215">
        <f>IF(N142="základní",J142,0)</f>
        <v>0</v>
      </c>
      <c r="BF142" s="215">
        <f>IF(N142="snížená",J142,0)</f>
        <v>0</v>
      </c>
      <c r="BG142" s="215">
        <f>IF(N142="zákl. přenesená",J142,0)</f>
        <v>0</v>
      </c>
      <c r="BH142" s="215">
        <f>IF(N142="sníž. přenesená",J142,0)</f>
        <v>0</v>
      </c>
      <c r="BI142" s="215">
        <f>IF(N142="nulová",J142,0)</f>
        <v>0</v>
      </c>
      <c r="BJ142" s="18" t="s">
        <v>77</v>
      </c>
      <c r="BK142" s="215">
        <f>ROUND(I142*H142,2)</f>
        <v>0</v>
      </c>
      <c r="BL142" s="18" t="s">
        <v>120</v>
      </c>
      <c r="BM142" s="214" t="s">
        <v>256</v>
      </c>
    </row>
    <row r="143" s="2" customFormat="1">
      <c r="A143" s="39"/>
      <c r="B143" s="40"/>
      <c r="C143" s="41"/>
      <c r="D143" s="218" t="s">
        <v>132</v>
      </c>
      <c r="E143" s="41"/>
      <c r="F143" s="219" t="s">
        <v>257</v>
      </c>
      <c r="G143" s="41"/>
      <c r="H143" s="41"/>
      <c r="I143" s="220"/>
      <c r="J143" s="41"/>
      <c r="K143" s="41"/>
      <c r="L143" s="45"/>
      <c r="M143" s="221"/>
      <c r="N143" s="222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132</v>
      </c>
      <c r="AU143" s="18" t="s">
        <v>79</v>
      </c>
    </row>
    <row r="144" s="13" customFormat="1">
      <c r="A144" s="13"/>
      <c r="B144" s="223"/>
      <c r="C144" s="224"/>
      <c r="D144" s="225" t="s">
        <v>139</v>
      </c>
      <c r="E144" s="226" t="s">
        <v>19</v>
      </c>
      <c r="F144" s="227" t="s">
        <v>258</v>
      </c>
      <c r="G144" s="224"/>
      <c r="H144" s="228">
        <v>228.97999999999999</v>
      </c>
      <c r="I144" s="229"/>
      <c r="J144" s="224"/>
      <c r="K144" s="224"/>
      <c r="L144" s="230"/>
      <c r="M144" s="231"/>
      <c r="N144" s="232"/>
      <c r="O144" s="232"/>
      <c r="P144" s="232"/>
      <c r="Q144" s="232"/>
      <c r="R144" s="232"/>
      <c r="S144" s="232"/>
      <c r="T144" s="23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4" t="s">
        <v>139</v>
      </c>
      <c r="AU144" s="234" t="s">
        <v>79</v>
      </c>
      <c r="AV144" s="13" t="s">
        <v>79</v>
      </c>
      <c r="AW144" s="13" t="s">
        <v>31</v>
      </c>
      <c r="AX144" s="13" t="s">
        <v>77</v>
      </c>
      <c r="AY144" s="234" t="s">
        <v>115</v>
      </c>
    </row>
    <row r="145" s="2" customFormat="1" ht="16.5" customHeight="1">
      <c r="A145" s="39"/>
      <c r="B145" s="40"/>
      <c r="C145" s="260" t="s">
        <v>8</v>
      </c>
      <c r="D145" s="260" t="s">
        <v>259</v>
      </c>
      <c r="E145" s="261" t="s">
        <v>260</v>
      </c>
      <c r="F145" s="262" t="s">
        <v>261</v>
      </c>
      <c r="G145" s="263" t="s">
        <v>262</v>
      </c>
      <c r="H145" s="264">
        <v>457.95999999999998</v>
      </c>
      <c r="I145" s="265"/>
      <c r="J145" s="266">
        <f>ROUND(I145*H145,2)</f>
        <v>0</v>
      </c>
      <c r="K145" s="262" t="s">
        <v>129</v>
      </c>
      <c r="L145" s="267"/>
      <c r="M145" s="268" t="s">
        <v>19</v>
      </c>
      <c r="N145" s="269" t="s">
        <v>40</v>
      </c>
      <c r="O145" s="85"/>
      <c r="P145" s="212">
        <f>O145*H145</f>
        <v>0</v>
      </c>
      <c r="Q145" s="212">
        <v>1</v>
      </c>
      <c r="R145" s="212">
        <f>Q145*H145</f>
        <v>457.95999999999998</v>
      </c>
      <c r="S145" s="212">
        <v>0</v>
      </c>
      <c r="T145" s="213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4" t="s">
        <v>219</v>
      </c>
      <c r="AT145" s="214" t="s">
        <v>259</v>
      </c>
      <c r="AU145" s="214" t="s">
        <v>79</v>
      </c>
      <c r="AY145" s="18" t="s">
        <v>115</v>
      </c>
      <c r="BE145" s="215">
        <f>IF(N145="základní",J145,0)</f>
        <v>0</v>
      </c>
      <c r="BF145" s="215">
        <f>IF(N145="snížená",J145,0)</f>
        <v>0</v>
      </c>
      <c r="BG145" s="215">
        <f>IF(N145="zákl. přenesená",J145,0)</f>
        <v>0</v>
      </c>
      <c r="BH145" s="215">
        <f>IF(N145="sníž. přenesená",J145,0)</f>
        <v>0</v>
      </c>
      <c r="BI145" s="215">
        <f>IF(N145="nulová",J145,0)</f>
        <v>0</v>
      </c>
      <c r="BJ145" s="18" t="s">
        <v>77</v>
      </c>
      <c r="BK145" s="215">
        <f>ROUND(I145*H145,2)</f>
        <v>0</v>
      </c>
      <c r="BL145" s="18" t="s">
        <v>120</v>
      </c>
      <c r="BM145" s="214" t="s">
        <v>263</v>
      </c>
    </row>
    <row r="146" s="2" customFormat="1" ht="24.15" customHeight="1">
      <c r="A146" s="39"/>
      <c r="B146" s="40"/>
      <c r="C146" s="203" t="s">
        <v>264</v>
      </c>
      <c r="D146" s="203" t="s">
        <v>116</v>
      </c>
      <c r="E146" s="204" t="s">
        <v>265</v>
      </c>
      <c r="F146" s="205" t="s">
        <v>266</v>
      </c>
      <c r="G146" s="206" t="s">
        <v>262</v>
      </c>
      <c r="H146" s="207">
        <v>832.51800000000003</v>
      </c>
      <c r="I146" s="208"/>
      <c r="J146" s="209">
        <f>ROUND(I146*H146,2)</f>
        <v>0</v>
      </c>
      <c r="K146" s="205" t="s">
        <v>129</v>
      </c>
      <c r="L146" s="45"/>
      <c r="M146" s="210" t="s">
        <v>19</v>
      </c>
      <c r="N146" s="211" t="s">
        <v>40</v>
      </c>
      <c r="O146" s="85"/>
      <c r="P146" s="212">
        <f>O146*H146</f>
        <v>0</v>
      </c>
      <c r="Q146" s="212">
        <v>0</v>
      </c>
      <c r="R146" s="212">
        <f>Q146*H146</f>
        <v>0</v>
      </c>
      <c r="S146" s="212">
        <v>0</v>
      </c>
      <c r="T146" s="21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4" t="s">
        <v>120</v>
      </c>
      <c r="AT146" s="214" t="s">
        <v>116</v>
      </c>
      <c r="AU146" s="214" t="s">
        <v>79</v>
      </c>
      <c r="AY146" s="18" t="s">
        <v>115</v>
      </c>
      <c r="BE146" s="215">
        <f>IF(N146="základní",J146,0)</f>
        <v>0</v>
      </c>
      <c r="BF146" s="215">
        <f>IF(N146="snížená",J146,0)</f>
        <v>0</v>
      </c>
      <c r="BG146" s="215">
        <f>IF(N146="zákl. přenesená",J146,0)</f>
        <v>0</v>
      </c>
      <c r="BH146" s="215">
        <f>IF(N146="sníž. přenesená",J146,0)</f>
        <v>0</v>
      </c>
      <c r="BI146" s="215">
        <f>IF(N146="nulová",J146,0)</f>
        <v>0</v>
      </c>
      <c r="BJ146" s="18" t="s">
        <v>77</v>
      </c>
      <c r="BK146" s="215">
        <f>ROUND(I146*H146,2)</f>
        <v>0</v>
      </c>
      <c r="BL146" s="18" t="s">
        <v>120</v>
      </c>
      <c r="BM146" s="214" t="s">
        <v>267</v>
      </c>
    </row>
    <row r="147" s="2" customFormat="1">
      <c r="A147" s="39"/>
      <c r="B147" s="40"/>
      <c r="C147" s="41"/>
      <c r="D147" s="218" t="s">
        <v>132</v>
      </c>
      <c r="E147" s="41"/>
      <c r="F147" s="219" t="s">
        <v>268</v>
      </c>
      <c r="G147" s="41"/>
      <c r="H147" s="41"/>
      <c r="I147" s="220"/>
      <c r="J147" s="41"/>
      <c r="K147" s="41"/>
      <c r="L147" s="45"/>
      <c r="M147" s="221"/>
      <c r="N147" s="222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132</v>
      </c>
      <c r="AU147" s="18" t="s">
        <v>79</v>
      </c>
    </row>
    <row r="148" s="13" customFormat="1">
      <c r="A148" s="13"/>
      <c r="B148" s="223"/>
      <c r="C148" s="224"/>
      <c r="D148" s="225" t="s">
        <v>139</v>
      </c>
      <c r="E148" s="226" t="s">
        <v>19</v>
      </c>
      <c r="F148" s="227" t="s">
        <v>236</v>
      </c>
      <c r="G148" s="224"/>
      <c r="H148" s="228">
        <v>462.50999999999999</v>
      </c>
      <c r="I148" s="229"/>
      <c r="J148" s="224"/>
      <c r="K148" s="224"/>
      <c r="L148" s="230"/>
      <c r="M148" s="231"/>
      <c r="N148" s="232"/>
      <c r="O148" s="232"/>
      <c r="P148" s="232"/>
      <c r="Q148" s="232"/>
      <c r="R148" s="232"/>
      <c r="S148" s="232"/>
      <c r="T148" s="23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4" t="s">
        <v>139</v>
      </c>
      <c r="AU148" s="234" t="s">
        <v>79</v>
      </c>
      <c r="AV148" s="13" t="s">
        <v>79</v>
      </c>
      <c r="AW148" s="13" t="s">
        <v>31</v>
      </c>
      <c r="AX148" s="13" t="s">
        <v>77</v>
      </c>
      <c r="AY148" s="234" t="s">
        <v>115</v>
      </c>
    </row>
    <row r="149" s="13" customFormat="1">
      <c r="A149" s="13"/>
      <c r="B149" s="223"/>
      <c r="C149" s="224"/>
      <c r="D149" s="225" t="s">
        <v>139</v>
      </c>
      <c r="E149" s="224"/>
      <c r="F149" s="227" t="s">
        <v>269</v>
      </c>
      <c r="G149" s="224"/>
      <c r="H149" s="228">
        <v>832.51800000000003</v>
      </c>
      <c r="I149" s="229"/>
      <c r="J149" s="224"/>
      <c r="K149" s="224"/>
      <c r="L149" s="230"/>
      <c r="M149" s="231"/>
      <c r="N149" s="232"/>
      <c r="O149" s="232"/>
      <c r="P149" s="232"/>
      <c r="Q149" s="232"/>
      <c r="R149" s="232"/>
      <c r="S149" s="232"/>
      <c r="T149" s="23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4" t="s">
        <v>139</v>
      </c>
      <c r="AU149" s="234" t="s">
        <v>79</v>
      </c>
      <c r="AV149" s="13" t="s">
        <v>79</v>
      </c>
      <c r="AW149" s="13" t="s">
        <v>4</v>
      </c>
      <c r="AX149" s="13" t="s">
        <v>77</v>
      </c>
      <c r="AY149" s="234" t="s">
        <v>115</v>
      </c>
    </row>
    <row r="150" s="2" customFormat="1" ht="24.15" customHeight="1">
      <c r="A150" s="39"/>
      <c r="B150" s="40"/>
      <c r="C150" s="203" t="s">
        <v>270</v>
      </c>
      <c r="D150" s="203" t="s">
        <v>116</v>
      </c>
      <c r="E150" s="204" t="s">
        <v>271</v>
      </c>
      <c r="F150" s="205" t="s">
        <v>272</v>
      </c>
      <c r="G150" s="206" t="s">
        <v>208</v>
      </c>
      <c r="H150" s="207">
        <v>228.97999999999999</v>
      </c>
      <c r="I150" s="208"/>
      <c r="J150" s="209">
        <f>ROUND(I150*H150,2)</f>
        <v>0</v>
      </c>
      <c r="K150" s="205" t="s">
        <v>129</v>
      </c>
      <c r="L150" s="45"/>
      <c r="M150" s="210" t="s">
        <v>19</v>
      </c>
      <c r="N150" s="211" t="s">
        <v>40</v>
      </c>
      <c r="O150" s="85"/>
      <c r="P150" s="212">
        <f>O150*H150</f>
        <v>0</v>
      </c>
      <c r="Q150" s="212">
        <v>0</v>
      </c>
      <c r="R150" s="212">
        <f>Q150*H150</f>
        <v>0</v>
      </c>
      <c r="S150" s="212">
        <v>0</v>
      </c>
      <c r="T150" s="213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4" t="s">
        <v>120</v>
      </c>
      <c r="AT150" s="214" t="s">
        <v>116</v>
      </c>
      <c r="AU150" s="214" t="s">
        <v>79</v>
      </c>
      <c r="AY150" s="18" t="s">
        <v>115</v>
      </c>
      <c r="BE150" s="215">
        <f>IF(N150="základní",J150,0)</f>
        <v>0</v>
      </c>
      <c r="BF150" s="215">
        <f>IF(N150="snížená",J150,0)</f>
        <v>0</v>
      </c>
      <c r="BG150" s="215">
        <f>IF(N150="zákl. přenesená",J150,0)</f>
        <v>0</v>
      </c>
      <c r="BH150" s="215">
        <f>IF(N150="sníž. přenesená",J150,0)</f>
        <v>0</v>
      </c>
      <c r="BI150" s="215">
        <f>IF(N150="nulová",J150,0)</f>
        <v>0</v>
      </c>
      <c r="BJ150" s="18" t="s">
        <v>77</v>
      </c>
      <c r="BK150" s="215">
        <f>ROUND(I150*H150,2)</f>
        <v>0</v>
      </c>
      <c r="BL150" s="18" t="s">
        <v>120</v>
      </c>
      <c r="BM150" s="214" t="s">
        <v>273</v>
      </c>
    </row>
    <row r="151" s="2" customFormat="1">
      <c r="A151" s="39"/>
      <c r="B151" s="40"/>
      <c r="C151" s="41"/>
      <c r="D151" s="218" t="s">
        <v>132</v>
      </c>
      <c r="E151" s="41"/>
      <c r="F151" s="219" t="s">
        <v>274</v>
      </c>
      <c r="G151" s="41"/>
      <c r="H151" s="41"/>
      <c r="I151" s="220"/>
      <c r="J151" s="41"/>
      <c r="K151" s="41"/>
      <c r="L151" s="45"/>
      <c r="M151" s="221"/>
      <c r="N151" s="222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132</v>
      </c>
      <c r="AU151" s="18" t="s">
        <v>79</v>
      </c>
    </row>
    <row r="152" s="13" customFormat="1">
      <c r="A152" s="13"/>
      <c r="B152" s="223"/>
      <c r="C152" s="224"/>
      <c r="D152" s="225" t="s">
        <v>139</v>
      </c>
      <c r="E152" s="226" t="s">
        <v>19</v>
      </c>
      <c r="F152" s="227" t="s">
        <v>252</v>
      </c>
      <c r="G152" s="224"/>
      <c r="H152" s="228">
        <v>228.97999999999999</v>
      </c>
      <c r="I152" s="229"/>
      <c r="J152" s="224"/>
      <c r="K152" s="224"/>
      <c r="L152" s="230"/>
      <c r="M152" s="231"/>
      <c r="N152" s="232"/>
      <c r="O152" s="232"/>
      <c r="P152" s="232"/>
      <c r="Q152" s="232"/>
      <c r="R152" s="232"/>
      <c r="S152" s="232"/>
      <c r="T152" s="23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4" t="s">
        <v>139</v>
      </c>
      <c r="AU152" s="234" t="s">
        <v>79</v>
      </c>
      <c r="AV152" s="13" t="s">
        <v>79</v>
      </c>
      <c r="AW152" s="13" t="s">
        <v>31</v>
      </c>
      <c r="AX152" s="13" t="s">
        <v>77</v>
      </c>
      <c r="AY152" s="234" t="s">
        <v>115</v>
      </c>
    </row>
    <row r="153" s="2" customFormat="1" ht="24.15" customHeight="1">
      <c r="A153" s="39"/>
      <c r="B153" s="40"/>
      <c r="C153" s="203" t="s">
        <v>275</v>
      </c>
      <c r="D153" s="203" t="s">
        <v>116</v>
      </c>
      <c r="E153" s="204" t="s">
        <v>276</v>
      </c>
      <c r="F153" s="205" t="s">
        <v>277</v>
      </c>
      <c r="G153" s="206" t="s">
        <v>180</v>
      </c>
      <c r="H153" s="207">
        <v>250</v>
      </c>
      <c r="I153" s="208"/>
      <c r="J153" s="209">
        <f>ROUND(I153*H153,2)</f>
        <v>0</v>
      </c>
      <c r="K153" s="205" t="s">
        <v>129</v>
      </c>
      <c r="L153" s="45"/>
      <c r="M153" s="210" t="s">
        <v>19</v>
      </c>
      <c r="N153" s="211" t="s">
        <v>40</v>
      </c>
      <c r="O153" s="85"/>
      <c r="P153" s="212">
        <f>O153*H153</f>
        <v>0</v>
      </c>
      <c r="Q153" s="212">
        <v>0</v>
      </c>
      <c r="R153" s="212">
        <f>Q153*H153</f>
        <v>0</v>
      </c>
      <c r="S153" s="212">
        <v>0</v>
      </c>
      <c r="T153" s="213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14" t="s">
        <v>120</v>
      </c>
      <c r="AT153" s="214" t="s">
        <v>116</v>
      </c>
      <c r="AU153" s="214" t="s">
        <v>79</v>
      </c>
      <c r="AY153" s="18" t="s">
        <v>115</v>
      </c>
      <c r="BE153" s="215">
        <f>IF(N153="základní",J153,0)</f>
        <v>0</v>
      </c>
      <c r="BF153" s="215">
        <f>IF(N153="snížená",J153,0)</f>
        <v>0</v>
      </c>
      <c r="BG153" s="215">
        <f>IF(N153="zákl. přenesená",J153,0)</f>
        <v>0</v>
      </c>
      <c r="BH153" s="215">
        <f>IF(N153="sníž. přenesená",J153,0)</f>
        <v>0</v>
      </c>
      <c r="BI153" s="215">
        <f>IF(N153="nulová",J153,0)</f>
        <v>0</v>
      </c>
      <c r="BJ153" s="18" t="s">
        <v>77</v>
      </c>
      <c r="BK153" s="215">
        <f>ROUND(I153*H153,2)</f>
        <v>0</v>
      </c>
      <c r="BL153" s="18" t="s">
        <v>120</v>
      </c>
      <c r="BM153" s="214" t="s">
        <v>278</v>
      </c>
    </row>
    <row r="154" s="2" customFormat="1">
      <c r="A154" s="39"/>
      <c r="B154" s="40"/>
      <c r="C154" s="41"/>
      <c r="D154" s="218" t="s">
        <v>132</v>
      </c>
      <c r="E154" s="41"/>
      <c r="F154" s="219" t="s">
        <v>279</v>
      </c>
      <c r="G154" s="41"/>
      <c r="H154" s="41"/>
      <c r="I154" s="220"/>
      <c r="J154" s="41"/>
      <c r="K154" s="41"/>
      <c r="L154" s="45"/>
      <c r="M154" s="221"/>
      <c r="N154" s="222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132</v>
      </c>
      <c r="AU154" s="18" t="s">
        <v>79</v>
      </c>
    </row>
    <row r="155" s="2" customFormat="1" ht="16.5" customHeight="1">
      <c r="A155" s="39"/>
      <c r="B155" s="40"/>
      <c r="C155" s="260" t="s">
        <v>280</v>
      </c>
      <c r="D155" s="260" t="s">
        <v>259</v>
      </c>
      <c r="E155" s="261" t="s">
        <v>281</v>
      </c>
      <c r="F155" s="262" t="s">
        <v>282</v>
      </c>
      <c r="G155" s="263" t="s">
        <v>283</v>
      </c>
      <c r="H155" s="264">
        <v>3.75</v>
      </c>
      <c r="I155" s="265"/>
      <c r="J155" s="266">
        <f>ROUND(I155*H155,2)</f>
        <v>0</v>
      </c>
      <c r="K155" s="262" t="s">
        <v>129</v>
      </c>
      <c r="L155" s="267"/>
      <c r="M155" s="268" t="s">
        <v>19</v>
      </c>
      <c r="N155" s="269" t="s">
        <v>40</v>
      </c>
      <c r="O155" s="85"/>
      <c r="P155" s="212">
        <f>O155*H155</f>
        <v>0</v>
      </c>
      <c r="Q155" s="212">
        <v>0.001</v>
      </c>
      <c r="R155" s="212">
        <f>Q155*H155</f>
        <v>0.0037499999999999999</v>
      </c>
      <c r="S155" s="212">
        <v>0</v>
      </c>
      <c r="T155" s="21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14" t="s">
        <v>219</v>
      </c>
      <c r="AT155" s="214" t="s">
        <v>259</v>
      </c>
      <c r="AU155" s="214" t="s">
        <v>79</v>
      </c>
      <c r="AY155" s="18" t="s">
        <v>115</v>
      </c>
      <c r="BE155" s="215">
        <f>IF(N155="základní",J155,0)</f>
        <v>0</v>
      </c>
      <c r="BF155" s="215">
        <f>IF(N155="snížená",J155,0)</f>
        <v>0</v>
      </c>
      <c r="BG155" s="215">
        <f>IF(N155="zákl. přenesená",J155,0)</f>
        <v>0</v>
      </c>
      <c r="BH155" s="215">
        <f>IF(N155="sníž. přenesená",J155,0)</f>
        <v>0</v>
      </c>
      <c r="BI155" s="215">
        <f>IF(N155="nulová",J155,0)</f>
        <v>0</v>
      </c>
      <c r="BJ155" s="18" t="s">
        <v>77</v>
      </c>
      <c r="BK155" s="215">
        <f>ROUND(I155*H155,2)</f>
        <v>0</v>
      </c>
      <c r="BL155" s="18" t="s">
        <v>120</v>
      </c>
      <c r="BM155" s="214" t="s">
        <v>284</v>
      </c>
    </row>
    <row r="156" s="13" customFormat="1">
      <c r="A156" s="13"/>
      <c r="B156" s="223"/>
      <c r="C156" s="224"/>
      <c r="D156" s="225" t="s">
        <v>139</v>
      </c>
      <c r="E156" s="224"/>
      <c r="F156" s="227" t="s">
        <v>285</v>
      </c>
      <c r="G156" s="224"/>
      <c r="H156" s="228">
        <v>3.75</v>
      </c>
      <c r="I156" s="229"/>
      <c r="J156" s="224"/>
      <c r="K156" s="224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139</v>
      </c>
      <c r="AU156" s="234" t="s">
        <v>79</v>
      </c>
      <c r="AV156" s="13" t="s">
        <v>79</v>
      </c>
      <c r="AW156" s="13" t="s">
        <v>4</v>
      </c>
      <c r="AX156" s="13" t="s">
        <v>77</v>
      </c>
      <c r="AY156" s="234" t="s">
        <v>115</v>
      </c>
    </row>
    <row r="157" s="2" customFormat="1" ht="21.75" customHeight="1">
      <c r="A157" s="39"/>
      <c r="B157" s="40"/>
      <c r="C157" s="203" t="s">
        <v>286</v>
      </c>
      <c r="D157" s="203" t="s">
        <v>116</v>
      </c>
      <c r="E157" s="204" t="s">
        <v>287</v>
      </c>
      <c r="F157" s="205" t="s">
        <v>288</v>
      </c>
      <c r="G157" s="206" t="s">
        <v>180</v>
      </c>
      <c r="H157" s="207">
        <v>250</v>
      </c>
      <c r="I157" s="208"/>
      <c r="J157" s="209">
        <f>ROUND(I157*H157,2)</f>
        <v>0</v>
      </c>
      <c r="K157" s="205" t="s">
        <v>129</v>
      </c>
      <c r="L157" s="45"/>
      <c r="M157" s="210" t="s">
        <v>19</v>
      </c>
      <c r="N157" s="211" t="s">
        <v>40</v>
      </c>
      <c r="O157" s="85"/>
      <c r="P157" s="212">
        <f>O157*H157</f>
        <v>0</v>
      </c>
      <c r="Q157" s="212">
        <v>0</v>
      </c>
      <c r="R157" s="212">
        <f>Q157*H157</f>
        <v>0</v>
      </c>
      <c r="S157" s="212">
        <v>0</v>
      </c>
      <c r="T157" s="213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4" t="s">
        <v>120</v>
      </c>
      <c r="AT157" s="214" t="s">
        <v>116</v>
      </c>
      <c r="AU157" s="214" t="s">
        <v>79</v>
      </c>
      <c r="AY157" s="18" t="s">
        <v>115</v>
      </c>
      <c r="BE157" s="215">
        <f>IF(N157="základní",J157,0)</f>
        <v>0</v>
      </c>
      <c r="BF157" s="215">
        <f>IF(N157="snížená",J157,0)</f>
        <v>0</v>
      </c>
      <c r="BG157" s="215">
        <f>IF(N157="zákl. přenesená",J157,0)</f>
        <v>0</v>
      </c>
      <c r="BH157" s="215">
        <f>IF(N157="sníž. přenesená",J157,0)</f>
        <v>0</v>
      </c>
      <c r="BI157" s="215">
        <f>IF(N157="nulová",J157,0)</f>
        <v>0</v>
      </c>
      <c r="BJ157" s="18" t="s">
        <v>77</v>
      </c>
      <c r="BK157" s="215">
        <f>ROUND(I157*H157,2)</f>
        <v>0</v>
      </c>
      <c r="BL157" s="18" t="s">
        <v>120</v>
      </c>
      <c r="BM157" s="214" t="s">
        <v>289</v>
      </c>
    </row>
    <row r="158" s="2" customFormat="1">
      <c r="A158" s="39"/>
      <c r="B158" s="40"/>
      <c r="C158" s="41"/>
      <c r="D158" s="218" t="s">
        <v>132</v>
      </c>
      <c r="E158" s="41"/>
      <c r="F158" s="219" t="s">
        <v>290</v>
      </c>
      <c r="G158" s="41"/>
      <c r="H158" s="41"/>
      <c r="I158" s="220"/>
      <c r="J158" s="41"/>
      <c r="K158" s="41"/>
      <c r="L158" s="45"/>
      <c r="M158" s="221"/>
      <c r="N158" s="222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132</v>
      </c>
      <c r="AU158" s="18" t="s">
        <v>79</v>
      </c>
    </row>
    <row r="159" s="13" customFormat="1">
      <c r="A159" s="13"/>
      <c r="B159" s="223"/>
      <c r="C159" s="224"/>
      <c r="D159" s="225" t="s">
        <v>139</v>
      </c>
      <c r="E159" s="226" t="s">
        <v>19</v>
      </c>
      <c r="F159" s="227" t="s">
        <v>291</v>
      </c>
      <c r="G159" s="224"/>
      <c r="H159" s="228">
        <v>250</v>
      </c>
      <c r="I159" s="229"/>
      <c r="J159" s="224"/>
      <c r="K159" s="224"/>
      <c r="L159" s="230"/>
      <c r="M159" s="231"/>
      <c r="N159" s="232"/>
      <c r="O159" s="232"/>
      <c r="P159" s="232"/>
      <c r="Q159" s="232"/>
      <c r="R159" s="232"/>
      <c r="S159" s="232"/>
      <c r="T159" s="23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4" t="s">
        <v>139</v>
      </c>
      <c r="AU159" s="234" t="s">
        <v>79</v>
      </c>
      <c r="AV159" s="13" t="s">
        <v>79</v>
      </c>
      <c r="AW159" s="13" t="s">
        <v>31</v>
      </c>
      <c r="AX159" s="13" t="s">
        <v>77</v>
      </c>
      <c r="AY159" s="234" t="s">
        <v>115</v>
      </c>
    </row>
    <row r="160" s="2" customFormat="1" ht="21.75" customHeight="1">
      <c r="A160" s="39"/>
      <c r="B160" s="40"/>
      <c r="C160" s="203" t="s">
        <v>7</v>
      </c>
      <c r="D160" s="203" t="s">
        <v>116</v>
      </c>
      <c r="E160" s="204" t="s">
        <v>292</v>
      </c>
      <c r="F160" s="205" t="s">
        <v>293</v>
      </c>
      <c r="G160" s="206" t="s">
        <v>180</v>
      </c>
      <c r="H160" s="207">
        <v>1144.9000000000001</v>
      </c>
      <c r="I160" s="208"/>
      <c r="J160" s="209">
        <f>ROUND(I160*H160,2)</f>
        <v>0</v>
      </c>
      <c r="K160" s="205" t="s">
        <v>129</v>
      </c>
      <c r="L160" s="45"/>
      <c r="M160" s="210" t="s">
        <v>19</v>
      </c>
      <c r="N160" s="211" t="s">
        <v>40</v>
      </c>
      <c r="O160" s="85"/>
      <c r="P160" s="212">
        <f>O160*H160</f>
        <v>0</v>
      </c>
      <c r="Q160" s="212">
        <v>0</v>
      </c>
      <c r="R160" s="212">
        <f>Q160*H160</f>
        <v>0</v>
      </c>
      <c r="S160" s="212">
        <v>0</v>
      </c>
      <c r="T160" s="213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14" t="s">
        <v>120</v>
      </c>
      <c r="AT160" s="214" t="s">
        <v>116</v>
      </c>
      <c r="AU160" s="214" t="s">
        <v>79</v>
      </c>
      <c r="AY160" s="18" t="s">
        <v>115</v>
      </c>
      <c r="BE160" s="215">
        <f>IF(N160="základní",J160,0)</f>
        <v>0</v>
      </c>
      <c r="BF160" s="215">
        <f>IF(N160="snížená",J160,0)</f>
        <v>0</v>
      </c>
      <c r="BG160" s="215">
        <f>IF(N160="zákl. přenesená",J160,0)</f>
        <v>0</v>
      </c>
      <c r="BH160" s="215">
        <f>IF(N160="sníž. přenesená",J160,0)</f>
        <v>0</v>
      </c>
      <c r="BI160" s="215">
        <f>IF(N160="nulová",J160,0)</f>
        <v>0</v>
      </c>
      <c r="BJ160" s="18" t="s">
        <v>77</v>
      </c>
      <c r="BK160" s="215">
        <f>ROUND(I160*H160,2)</f>
        <v>0</v>
      </c>
      <c r="BL160" s="18" t="s">
        <v>120</v>
      </c>
      <c r="BM160" s="214" t="s">
        <v>294</v>
      </c>
    </row>
    <row r="161" s="2" customFormat="1">
      <c r="A161" s="39"/>
      <c r="B161" s="40"/>
      <c r="C161" s="41"/>
      <c r="D161" s="218" t="s">
        <v>132</v>
      </c>
      <c r="E161" s="41"/>
      <c r="F161" s="219" t="s">
        <v>295</v>
      </c>
      <c r="G161" s="41"/>
      <c r="H161" s="41"/>
      <c r="I161" s="220"/>
      <c r="J161" s="41"/>
      <c r="K161" s="41"/>
      <c r="L161" s="45"/>
      <c r="M161" s="221"/>
      <c r="N161" s="222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132</v>
      </c>
      <c r="AU161" s="18" t="s">
        <v>79</v>
      </c>
    </row>
    <row r="162" s="15" customFormat="1">
      <c r="A162" s="15"/>
      <c r="B162" s="250"/>
      <c r="C162" s="251"/>
      <c r="D162" s="225" t="s">
        <v>139</v>
      </c>
      <c r="E162" s="252" t="s">
        <v>19</v>
      </c>
      <c r="F162" s="253" t="s">
        <v>296</v>
      </c>
      <c r="G162" s="251"/>
      <c r="H162" s="252" t="s">
        <v>19</v>
      </c>
      <c r="I162" s="254"/>
      <c r="J162" s="251"/>
      <c r="K162" s="251"/>
      <c r="L162" s="255"/>
      <c r="M162" s="256"/>
      <c r="N162" s="257"/>
      <c r="O162" s="257"/>
      <c r="P162" s="257"/>
      <c r="Q162" s="257"/>
      <c r="R162" s="257"/>
      <c r="S162" s="257"/>
      <c r="T162" s="258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59" t="s">
        <v>139</v>
      </c>
      <c r="AU162" s="259" t="s">
        <v>79</v>
      </c>
      <c r="AV162" s="15" t="s">
        <v>77</v>
      </c>
      <c r="AW162" s="15" t="s">
        <v>31</v>
      </c>
      <c r="AX162" s="15" t="s">
        <v>69</v>
      </c>
      <c r="AY162" s="259" t="s">
        <v>115</v>
      </c>
    </row>
    <row r="163" s="15" customFormat="1">
      <c r="A163" s="15"/>
      <c r="B163" s="250"/>
      <c r="C163" s="251"/>
      <c r="D163" s="225" t="s">
        <v>139</v>
      </c>
      <c r="E163" s="252" t="s">
        <v>19</v>
      </c>
      <c r="F163" s="253" t="s">
        <v>297</v>
      </c>
      <c r="G163" s="251"/>
      <c r="H163" s="252" t="s">
        <v>19</v>
      </c>
      <c r="I163" s="254"/>
      <c r="J163" s="251"/>
      <c r="K163" s="251"/>
      <c r="L163" s="255"/>
      <c r="M163" s="256"/>
      <c r="N163" s="257"/>
      <c r="O163" s="257"/>
      <c r="P163" s="257"/>
      <c r="Q163" s="257"/>
      <c r="R163" s="257"/>
      <c r="S163" s="257"/>
      <c r="T163" s="258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59" t="s">
        <v>139</v>
      </c>
      <c r="AU163" s="259" t="s">
        <v>79</v>
      </c>
      <c r="AV163" s="15" t="s">
        <v>77</v>
      </c>
      <c r="AW163" s="15" t="s">
        <v>31</v>
      </c>
      <c r="AX163" s="15" t="s">
        <v>69</v>
      </c>
      <c r="AY163" s="259" t="s">
        <v>115</v>
      </c>
    </row>
    <row r="164" s="13" customFormat="1">
      <c r="A164" s="13"/>
      <c r="B164" s="223"/>
      <c r="C164" s="224"/>
      <c r="D164" s="225" t="s">
        <v>139</v>
      </c>
      <c r="E164" s="226" t="s">
        <v>19</v>
      </c>
      <c r="F164" s="227" t="s">
        <v>298</v>
      </c>
      <c r="G164" s="224"/>
      <c r="H164" s="228">
        <v>1144.9000000000001</v>
      </c>
      <c r="I164" s="229"/>
      <c r="J164" s="224"/>
      <c r="K164" s="224"/>
      <c r="L164" s="230"/>
      <c r="M164" s="231"/>
      <c r="N164" s="232"/>
      <c r="O164" s="232"/>
      <c r="P164" s="232"/>
      <c r="Q164" s="232"/>
      <c r="R164" s="232"/>
      <c r="S164" s="232"/>
      <c r="T164" s="23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4" t="s">
        <v>139</v>
      </c>
      <c r="AU164" s="234" t="s">
        <v>79</v>
      </c>
      <c r="AV164" s="13" t="s">
        <v>79</v>
      </c>
      <c r="AW164" s="13" t="s">
        <v>31</v>
      </c>
      <c r="AX164" s="13" t="s">
        <v>77</v>
      </c>
      <c r="AY164" s="234" t="s">
        <v>115</v>
      </c>
    </row>
    <row r="165" s="2" customFormat="1" ht="24.15" customHeight="1">
      <c r="A165" s="39"/>
      <c r="B165" s="40"/>
      <c r="C165" s="203" t="s">
        <v>299</v>
      </c>
      <c r="D165" s="203" t="s">
        <v>116</v>
      </c>
      <c r="E165" s="204" t="s">
        <v>300</v>
      </c>
      <c r="F165" s="205" t="s">
        <v>301</v>
      </c>
      <c r="G165" s="206" t="s">
        <v>180</v>
      </c>
      <c r="H165" s="207">
        <v>250</v>
      </c>
      <c r="I165" s="208"/>
      <c r="J165" s="209">
        <f>ROUND(I165*H165,2)</f>
        <v>0</v>
      </c>
      <c r="K165" s="205" t="s">
        <v>129</v>
      </c>
      <c r="L165" s="45"/>
      <c r="M165" s="210" t="s">
        <v>19</v>
      </c>
      <c r="N165" s="211" t="s">
        <v>40</v>
      </c>
      <c r="O165" s="85"/>
      <c r="P165" s="212">
        <f>O165*H165</f>
        <v>0</v>
      </c>
      <c r="Q165" s="212">
        <v>0</v>
      </c>
      <c r="R165" s="212">
        <f>Q165*H165</f>
        <v>0</v>
      </c>
      <c r="S165" s="212">
        <v>0</v>
      </c>
      <c r="T165" s="213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4" t="s">
        <v>120</v>
      </c>
      <c r="AT165" s="214" t="s">
        <v>116</v>
      </c>
      <c r="AU165" s="214" t="s">
        <v>79</v>
      </c>
      <c r="AY165" s="18" t="s">
        <v>115</v>
      </c>
      <c r="BE165" s="215">
        <f>IF(N165="základní",J165,0)</f>
        <v>0</v>
      </c>
      <c r="BF165" s="215">
        <f>IF(N165="snížená",J165,0)</f>
        <v>0</v>
      </c>
      <c r="BG165" s="215">
        <f>IF(N165="zákl. přenesená",J165,0)</f>
        <v>0</v>
      </c>
      <c r="BH165" s="215">
        <f>IF(N165="sníž. přenesená",J165,0)</f>
        <v>0</v>
      </c>
      <c r="BI165" s="215">
        <f>IF(N165="nulová",J165,0)</f>
        <v>0</v>
      </c>
      <c r="BJ165" s="18" t="s">
        <v>77</v>
      </c>
      <c r="BK165" s="215">
        <f>ROUND(I165*H165,2)</f>
        <v>0</v>
      </c>
      <c r="BL165" s="18" t="s">
        <v>120</v>
      </c>
      <c r="BM165" s="214" t="s">
        <v>302</v>
      </c>
    </row>
    <row r="166" s="2" customFormat="1">
      <c r="A166" s="39"/>
      <c r="B166" s="40"/>
      <c r="C166" s="41"/>
      <c r="D166" s="218" t="s">
        <v>132</v>
      </c>
      <c r="E166" s="41"/>
      <c r="F166" s="219" t="s">
        <v>303</v>
      </c>
      <c r="G166" s="41"/>
      <c r="H166" s="41"/>
      <c r="I166" s="220"/>
      <c r="J166" s="41"/>
      <c r="K166" s="41"/>
      <c r="L166" s="45"/>
      <c r="M166" s="221"/>
      <c r="N166" s="222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132</v>
      </c>
      <c r="AU166" s="18" t="s">
        <v>79</v>
      </c>
    </row>
    <row r="167" s="2" customFormat="1" ht="16.5" customHeight="1">
      <c r="A167" s="39"/>
      <c r="B167" s="40"/>
      <c r="C167" s="203" t="s">
        <v>304</v>
      </c>
      <c r="D167" s="203" t="s">
        <v>116</v>
      </c>
      <c r="E167" s="204" t="s">
        <v>305</v>
      </c>
      <c r="F167" s="205" t="s">
        <v>306</v>
      </c>
      <c r="G167" s="206" t="s">
        <v>208</v>
      </c>
      <c r="H167" s="207">
        <v>6.25</v>
      </c>
      <c r="I167" s="208"/>
      <c r="J167" s="209">
        <f>ROUND(I167*H167,2)</f>
        <v>0</v>
      </c>
      <c r="K167" s="205" t="s">
        <v>129</v>
      </c>
      <c r="L167" s="45"/>
      <c r="M167" s="210" t="s">
        <v>19</v>
      </c>
      <c r="N167" s="211" t="s">
        <v>40</v>
      </c>
      <c r="O167" s="85"/>
      <c r="P167" s="212">
        <f>O167*H167</f>
        <v>0</v>
      </c>
      <c r="Q167" s="212">
        <v>0</v>
      </c>
      <c r="R167" s="212">
        <f>Q167*H167</f>
        <v>0</v>
      </c>
      <c r="S167" s="212">
        <v>0</v>
      </c>
      <c r="T167" s="21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4" t="s">
        <v>120</v>
      </c>
      <c r="AT167" s="214" t="s">
        <v>116</v>
      </c>
      <c r="AU167" s="214" t="s">
        <v>79</v>
      </c>
      <c r="AY167" s="18" t="s">
        <v>115</v>
      </c>
      <c r="BE167" s="215">
        <f>IF(N167="základní",J167,0)</f>
        <v>0</v>
      </c>
      <c r="BF167" s="215">
        <f>IF(N167="snížená",J167,0)</f>
        <v>0</v>
      </c>
      <c r="BG167" s="215">
        <f>IF(N167="zákl. přenesená",J167,0)</f>
        <v>0</v>
      </c>
      <c r="BH167" s="215">
        <f>IF(N167="sníž. přenesená",J167,0)</f>
        <v>0</v>
      </c>
      <c r="BI167" s="215">
        <f>IF(N167="nulová",J167,0)</f>
        <v>0</v>
      </c>
      <c r="BJ167" s="18" t="s">
        <v>77</v>
      </c>
      <c r="BK167" s="215">
        <f>ROUND(I167*H167,2)</f>
        <v>0</v>
      </c>
      <c r="BL167" s="18" t="s">
        <v>120</v>
      </c>
      <c r="BM167" s="214" t="s">
        <v>307</v>
      </c>
    </row>
    <row r="168" s="2" customFormat="1">
      <c r="A168" s="39"/>
      <c r="B168" s="40"/>
      <c r="C168" s="41"/>
      <c r="D168" s="218" t="s">
        <v>132</v>
      </c>
      <c r="E168" s="41"/>
      <c r="F168" s="219" t="s">
        <v>308</v>
      </c>
      <c r="G168" s="41"/>
      <c r="H168" s="41"/>
      <c r="I168" s="220"/>
      <c r="J168" s="41"/>
      <c r="K168" s="41"/>
      <c r="L168" s="45"/>
      <c r="M168" s="221"/>
      <c r="N168" s="222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132</v>
      </c>
      <c r="AU168" s="18" t="s">
        <v>79</v>
      </c>
    </row>
    <row r="169" s="13" customFormat="1">
      <c r="A169" s="13"/>
      <c r="B169" s="223"/>
      <c r="C169" s="224"/>
      <c r="D169" s="225" t="s">
        <v>139</v>
      </c>
      <c r="E169" s="226" t="s">
        <v>19</v>
      </c>
      <c r="F169" s="227" t="s">
        <v>309</v>
      </c>
      <c r="G169" s="224"/>
      <c r="H169" s="228">
        <v>6.25</v>
      </c>
      <c r="I169" s="229"/>
      <c r="J169" s="224"/>
      <c r="K169" s="224"/>
      <c r="L169" s="230"/>
      <c r="M169" s="231"/>
      <c r="N169" s="232"/>
      <c r="O169" s="232"/>
      <c r="P169" s="232"/>
      <c r="Q169" s="232"/>
      <c r="R169" s="232"/>
      <c r="S169" s="232"/>
      <c r="T169" s="23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4" t="s">
        <v>139</v>
      </c>
      <c r="AU169" s="234" t="s">
        <v>79</v>
      </c>
      <c r="AV169" s="13" t="s">
        <v>79</v>
      </c>
      <c r="AW169" s="13" t="s">
        <v>31</v>
      </c>
      <c r="AX169" s="13" t="s">
        <v>77</v>
      </c>
      <c r="AY169" s="234" t="s">
        <v>115</v>
      </c>
    </row>
    <row r="170" s="12" customFormat="1" ht="22.8" customHeight="1">
      <c r="A170" s="12"/>
      <c r="B170" s="189"/>
      <c r="C170" s="190"/>
      <c r="D170" s="191" t="s">
        <v>68</v>
      </c>
      <c r="E170" s="216" t="s">
        <v>79</v>
      </c>
      <c r="F170" s="216" t="s">
        <v>310</v>
      </c>
      <c r="G170" s="190"/>
      <c r="H170" s="190"/>
      <c r="I170" s="193"/>
      <c r="J170" s="217">
        <f>BK170</f>
        <v>0</v>
      </c>
      <c r="K170" s="190"/>
      <c r="L170" s="195"/>
      <c r="M170" s="196"/>
      <c r="N170" s="197"/>
      <c r="O170" s="197"/>
      <c r="P170" s="198">
        <f>SUM(P171:P175)</f>
        <v>0</v>
      </c>
      <c r="Q170" s="197"/>
      <c r="R170" s="198">
        <f>SUM(R171:R175)</f>
        <v>0.12295349999999999</v>
      </c>
      <c r="S170" s="197"/>
      <c r="T170" s="199">
        <f>SUM(T171:T175)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0" t="s">
        <v>77</v>
      </c>
      <c r="AT170" s="201" t="s">
        <v>68</v>
      </c>
      <c r="AU170" s="201" t="s">
        <v>77</v>
      </c>
      <c r="AY170" s="200" t="s">
        <v>115</v>
      </c>
      <c r="BK170" s="202">
        <f>SUM(BK171:BK175)</f>
        <v>0</v>
      </c>
    </row>
    <row r="171" s="2" customFormat="1" ht="24.15" customHeight="1">
      <c r="A171" s="39"/>
      <c r="B171" s="40"/>
      <c r="C171" s="203" t="s">
        <v>311</v>
      </c>
      <c r="D171" s="203" t="s">
        <v>116</v>
      </c>
      <c r="E171" s="204" t="s">
        <v>312</v>
      </c>
      <c r="F171" s="205" t="s">
        <v>313</v>
      </c>
      <c r="G171" s="206" t="s">
        <v>180</v>
      </c>
      <c r="H171" s="207">
        <v>276.30000000000001</v>
      </c>
      <c r="I171" s="208"/>
      <c r="J171" s="209">
        <f>ROUND(I171*H171,2)</f>
        <v>0</v>
      </c>
      <c r="K171" s="205" t="s">
        <v>129</v>
      </c>
      <c r="L171" s="45"/>
      <c r="M171" s="210" t="s">
        <v>19</v>
      </c>
      <c r="N171" s="211" t="s">
        <v>40</v>
      </c>
      <c r="O171" s="85"/>
      <c r="P171" s="212">
        <f>O171*H171</f>
        <v>0</v>
      </c>
      <c r="Q171" s="212">
        <v>0.00010000000000000001</v>
      </c>
      <c r="R171" s="212">
        <f>Q171*H171</f>
        <v>0.027630000000000002</v>
      </c>
      <c r="S171" s="212">
        <v>0</v>
      </c>
      <c r="T171" s="213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14" t="s">
        <v>120</v>
      </c>
      <c r="AT171" s="214" t="s">
        <v>116</v>
      </c>
      <c r="AU171" s="214" t="s">
        <v>79</v>
      </c>
      <c r="AY171" s="18" t="s">
        <v>115</v>
      </c>
      <c r="BE171" s="215">
        <f>IF(N171="základní",J171,0)</f>
        <v>0</v>
      </c>
      <c r="BF171" s="215">
        <f>IF(N171="snížená",J171,0)</f>
        <v>0</v>
      </c>
      <c r="BG171" s="215">
        <f>IF(N171="zákl. přenesená",J171,0)</f>
        <v>0</v>
      </c>
      <c r="BH171" s="215">
        <f>IF(N171="sníž. přenesená",J171,0)</f>
        <v>0</v>
      </c>
      <c r="BI171" s="215">
        <f>IF(N171="nulová",J171,0)</f>
        <v>0</v>
      </c>
      <c r="BJ171" s="18" t="s">
        <v>77</v>
      </c>
      <c r="BK171" s="215">
        <f>ROUND(I171*H171,2)</f>
        <v>0</v>
      </c>
      <c r="BL171" s="18" t="s">
        <v>120</v>
      </c>
      <c r="BM171" s="214" t="s">
        <v>314</v>
      </c>
    </row>
    <row r="172" s="2" customFormat="1">
      <c r="A172" s="39"/>
      <c r="B172" s="40"/>
      <c r="C172" s="41"/>
      <c r="D172" s="218" t="s">
        <v>132</v>
      </c>
      <c r="E172" s="41"/>
      <c r="F172" s="219" t="s">
        <v>315</v>
      </c>
      <c r="G172" s="41"/>
      <c r="H172" s="41"/>
      <c r="I172" s="220"/>
      <c r="J172" s="41"/>
      <c r="K172" s="41"/>
      <c r="L172" s="45"/>
      <c r="M172" s="221"/>
      <c r="N172" s="222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132</v>
      </c>
      <c r="AU172" s="18" t="s">
        <v>79</v>
      </c>
    </row>
    <row r="173" s="13" customFormat="1">
      <c r="A173" s="13"/>
      <c r="B173" s="223"/>
      <c r="C173" s="224"/>
      <c r="D173" s="225" t="s">
        <v>139</v>
      </c>
      <c r="E173" s="226" t="s">
        <v>19</v>
      </c>
      <c r="F173" s="227" t="s">
        <v>316</v>
      </c>
      <c r="G173" s="224"/>
      <c r="H173" s="228">
        <v>276.30000000000001</v>
      </c>
      <c r="I173" s="229"/>
      <c r="J173" s="224"/>
      <c r="K173" s="224"/>
      <c r="L173" s="230"/>
      <c r="M173" s="231"/>
      <c r="N173" s="232"/>
      <c r="O173" s="232"/>
      <c r="P173" s="232"/>
      <c r="Q173" s="232"/>
      <c r="R173" s="232"/>
      <c r="S173" s="232"/>
      <c r="T173" s="23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4" t="s">
        <v>139</v>
      </c>
      <c r="AU173" s="234" t="s">
        <v>79</v>
      </c>
      <c r="AV173" s="13" t="s">
        <v>79</v>
      </c>
      <c r="AW173" s="13" t="s">
        <v>31</v>
      </c>
      <c r="AX173" s="13" t="s">
        <v>77</v>
      </c>
      <c r="AY173" s="234" t="s">
        <v>115</v>
      </c>
    </row>
    <row r="174" s="2" customFormat="1" ht="16.5" customHeight="1">
      <c r="A174" s="39"/>
      <c r="B174" s="40"/>
      <c r="C174" s="260" t="s">
        <v>317</v>
      </c>
      <c r="D174" s="260" t="s">
        <v>259</v>
      </c>
      <c r="E174" s="261" t="s">
        <v>318</v>
      </c>
      <c r="F174" s="262" t="s">
        <v>319</v>
      </c>
      <c r="G174" s="263" t="s">
        <v>180</v>
      </c>
      <c r="H174" s="264">
        <v>317.745</v>
      </c>
      <c r="I174" s="265"/>
      <c r="J174" s="266">
        <f>ROUND(I174*H174,2)</f>
        <v>0</v>
      </c>
      <c r="K174" s="262" t="s">
        <v>129</v>
      </c>
      <c r="L174" s="267"/>
      <c r="M174" s="268" t="s">
        <v>19</v>
      </c>
      <c r="N174" s="269" t="s">
        <v>40</v>
      </c>
      <c r="O174" s="85"/>
      <c r="P174" s="212">
        <f>O174*H174</f>
        <v>0</v>
      </c>
      <c r="Q174" s="212">
        <v>0.00029999999999999997</v>
      </c>
      <c r="R174" s="212">
        <f>Q174*H174</f>
        <v>0.095323499999999992</v>
      </c>
      <c r="S174" s="212">
        <v>0</v>
      </c>
      <c r="T174" s="213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4" t="s">
        <v>219</v>
      </c>
      <c r="AT174" s="214" t="s">
        <v>259</v>
      </c>
      <c r="AU174" s="214" t="s">
        <v>79</v>
      </c>
      <c r="AY174" s="18" t="s">
        <v>115</v>
      </c>
      <c r="BE174" s="215">
        <f>IF(N174="základní",J174,0)</f>
        <v>0</v>
      </c>
      <c r="BF174" s="215">
        <f>IF(N174="snížená",J174,0)</f>
        <v>0</v>
      </c>
      <c r="BG174" s="215">
        <f>IF(N174="zákl. přenesená",J174,0)</f>
        <v>0</v>
      </c>
      <c r="BH174" s="215">
        <f>IF(N174="sníž. přenesená",J174,0)</f>
        <v>0</v>
      </c>
      <c r="BI174" s="215">
        <f>IF(N174="nulová",J174,0)</f>
        <v>0</v>
      </c>
      <c r="BJ174" s="18" t="s">
        <v>77</v>
      </c>
      <c r="BK174" s="215">
        <f>ROUND(I174*H174,2)</f>
        <v>0</v>
      </c>
      <c r="BL174" s="18" t="s">
        <v>120</v>
      </c>
      <c r="BM174" s="214" t="s">
        <v>320</v>
      </c>
    </row>
    <row r="175" s="13" customFormat="1">
      <c r="A175" s="13"/>
      <c r="B175" s="223"/>
      <c r="C175" s="224"/>
      <c r="D175" s="225" t="s">
        <v>139</v>
      </c>
      <c r="E175" s="224"/>
      <c r="F175" s="227" t="s">
        <v>321</v>
      </c>
      <c r="G175" s="224"/>
      <c r="H175" s="228">
        <v>317.745</v>
      </c>
      <c r="I175" s="229"/>
      <c r="J175" s="224"/>
      <c r="K175" s="224"/>
      <c r="L175" s="230"/>
      <c r="M175" s="231"/>
      <c r="N175" s="232"/>
      <c r="O175" s="232"/>
      <c r="P175" s="232"/>
      <c r="Q175" s="232"/>
      <c r="R175" s="232"/>
      <c r="S175" s="232"/>
      <c r="T175" s="23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4" t="s">
        <v>139</v>
      </c>
      <c r="AU175" s="234" t="s">
        <v>79</v>
      </c>
      <c r="AV175" s="13" t="s">
        <v>79</v>
      </c>
      <c r="AW175" s="13" t="s">
        <v>4</v>
      </c>
      <c r="AX175" s="13" t="s">
        <v>77</v>
      </c>
      <c r="AY175" s="234" t="s">
        <v>115</v>
      </c>
    </row>
    <row r="176" s="12" customFormat="1" ht="22.8" customHeight="1">
      <c r="A176" s="12"/>
      <c r="B176" s="189"/>
      <c r="C176" s="190"/>
      <c r="D176" s="191" t="s">
        <v>68</v>
      </c>
      <c r="E176" s="216" t="s">
        <v>124</v>
      </c>
      <c r="F176" s="216" t="s">
        <v>322</v>
      </c>
      <c r="G176" s="190"/>
      <c r="H176" s="190"/>
      <c r="I176" s="193"/>
      <c r="J176" s="217">
        <f>BK176</f>
        <v>0</v>
      </c>
      <c r="K176" s="190"/>
      <c r="L176" s="195"/>
      <c r="M176" s="196"/>
      <c r="N176" s="197"/>
      <c r="O176" s="197"/>
      <c r="P176" s="198">
        <f>P177+SUM(P178:P217)</f>
        <v>0</v>
      </c>
      <c r="Q176" s="197"/>
      <c r="R176" s="198">
        <f>R177+SUM(R178:R217)</f>
        <v>200.50429600000001</v>
      </c>
      <c r="S176" s="197"/>
      <c r="T176" s="199">
        <f>T177+SUM(T178:T217)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0" t="s">
        <v>77</v>
      </c>
      <c r="AT176" s="201" t="s">
        <v>68</v>
      </c>
      <c r="AU176" s="201" t="s">
        <v>77</v>
      </c>
      <c r="AY176" s="200" t="s">
        <v>115</v>
      </c>
      <c r="BK176" s="202">
        <f>BK177+SUM(BK178:BK217)</f>
        <v>0</v>
      </c>
    </row>
    <row r="177" s="2" customFormat="1" ht="21.75" customHeight="1">
      <c r="A177" s="39"/>
      <c r="B177" s="40"/>
      <c r="C177" s="203" t="s">
        <v>323</v>
      </c>
      <c r="D177" s="203" t="s">
        <v>116</v>
      </c>
      <c r="E177" s="204" t="s">
        <v>324</v>
      </c>
      <c r="F177" s="205" t="s">
        <v>325</v>
      </c>
      <c r="G177" s="206" t="s">
        <v>180</v>
      </c>
      <c r="H177" s="207">
        <v>634.89999999999998</v>
      </c>
      <c r="I177" s="208"/>
      <c r="J177" s="209">
        <f>ROUND(I177*H177,2)</f>
        <v>0</v>
      </c>
      <c r="K177" s="205" t="s">
        <v>129</v>
      </c>
      <c r="L177" s="45"/>
      <c r="M177" s="210" t="s">
        <v>19</v>
      </c>
      <c r="N177" s="211" t="s">
        <v>40</v>
      </c>
      <c r="O177" s="85"/>
      <c r="P177" s="212">
        <f>O177*H177</f>
        <v>0</v>
      </c>
      <c r="Q177" s="212">
        <v>0</v>
      </c>
      <c r="R177" s="212">
        <f>Q177*H177</f>
        <v>0</v>
      </c>
      <c r="S177" s="212">
        <v>0</v>
      </c>
      <c r="T177" s="213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4" t="s">
        <v>120</v>
      </c>
      <c r="AT177" s="214" t="s">
        <v>116</v>
      </c>
      <c r="AU177" s="214" t="s">
        <v>79</v>
      </c>
      <c r="AY177" s="18" t="s">
        <v>115</v>
      </c>
      <c r="BE177" s="215">
        <f>IF(N177="základní",J177,0)</f>
        <v>0</v>
      </c>
      <c r="BF177" s="215">
        <f>IF(N177="snížená",J177,0)</f>
        <v>0</v>
      </c>
      <c r="BG177" s="215">
        <f>IF(N177="zákl. přenesená",J177,0)</f>
        <v>0</v>
      </c>
      <c r="BH177" s="215">
        <f>IF(N177="sníž. přenesená",J177,0)</f>
        <v>0</v>
      </c>
      <c r="BI177" s="215">
        <f>IF(N177="nulová",J177,0)</f>
        <v>0</v>
      </c>
      <c r="BJ177" s="18" t="s">
        <v>77</v>
      </c>
      <c r="BK177" s="215">
        <f>ROUND(I177*H177,2)</f>
        <v>0</v>
      </c>
      <c r="BL177" s="18" t="s">
        <v>120</v>
      </c>
      <c r="BM177" s="214" t="s">
        <v>326</v>
      </c>
    </row>
    <row r="178" s="2" customFormat="1">
      <c r="A178" s="39"/>
      <c r="B178" s="40"/>
      <c r="C178" s="41"/>
      <c r="D178" s="218" t="s">
        <v>132</v>
      </c>
      <c r="E178" s="41"/>
      <c r="F178" s="219" t="s">
        <v>327</v>
      </c>
      <c r="G178" s="41"/>
      <c r="H178" s="41"/>
      <c r="I178" s="220"/>
      <c r="J178" s="41"/>
      <c r="K178" s="41"/>
      <c r="L178" s="45"/>
      <c r="M178" s="221"/>
      <c r="N178" s="222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132</v>
      </c>
      <c r="AU178" s="18" t="s">
        <v>79</v>
      </c>
    </row>
    <row r="179" s="2" customFormat="1" ht="24.15" customHeight="1">
      <c r="A179" s="39"/>
      <c r="B179" s="40"/>
      <c r="C179" s="203" t="s">
        <v>328</v>
      </c>
      <c r="D179" s="203" t="s">
        <v>116</v>
      </c>
      <c r="E179" s="204" t="s">
        <v>329</v>
      </c>
      <c r="F179" s="205" t="s">
        <v>330</v>
      </c>
      <c r="G179" s="206" t="s">
        <v>180</v>
      </c>
      <c r="H179" s="207">
        <v>634.89999999999998</v>
      </c>
      <c r="I179" s="208"/>
      <c r="J179" s="209">
        <f>ROUND(I179*H179,2)</f>
        <v>0</v>
      </c>
      <c r="K179" s="205" t="s">
        <v>129</v>
      </c>
      <c r="L179" s="45"/>
      <c r="M179" s="210" t="s">
        <v>19</v>
      </c>
      <c r="N179" s="211" t="s">
        <v>40</v>
      </c>
      <c r="O179" s="85"/>
      <c r="P179" s="212">
        <f>O179*H179</f>
        <v>0</v>
      </c>
      <c r="Q179" s="212">
        <v>0</v>
      </c>
      <c r="R179" s="212">
        <f>Q179*H179</f>
        <v>0</v>
      </c>
      <c r="S179" s="212">
        <v>0</v>
      </c>
      <c r="T179" s="213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14" t="s">
        <v>120</v>
      </c>
      <c r="AT179" s="214" t="s">
        <v>116</v>
      </c>
      <c r="AU179" s="214" t="s">
        <v>79</v>
      </c>
      <c r="AY179" s="18" t="s">
        <v>115</v>
      </c>
      <c r="BE179" s="215">
        <f>IF(N179="základní",J179,0)</f>
        <v>0</v>
      </c>
      <c r="BF179" s="215">
        <f>IF(N179="snížená",J179,0)</f>
        <v>0</v>
      </c>
      <c r="BG179" s="215">
        <f>IF(N179="zákl. přenesená",J179,0)</f>
        <v>0</v>
      </c>
      <c r="BH179" s="215">
        <f>IF(N179="sníž. přenesená",J179,0)</f>
        <v>0</v>
      </c>
      <c r="BI179" s="215">
        <f>IF(N179="nulová",J179,0)</f>
        <v>0</v>
      </c>
      <c r="BJ179" s="18" t="s">
        <v>77</v>
      </c>
      <c r="BK179" s="215">
        <f>ROUND(I179*H179,2)</f>
        <v>0</v>
      </c>
      <c r="BL179" s="18" t="s">
        <v>120</v>
      </c>
      <c r="BM179" s="214" t="s">
        <v>331</v>
      </c>
    </row>
    <row r="180" s="2" customFormat="1">
      <c r="A180" s="39"/>
      <c r="B180" s="40"/>
      <c r="C180" s="41"/>
      <c r="D180" s="218" t="s">
        <v>132</v>
      </c>
      <c r="E180" s="41"/>
      <c r="F180" s="219" t="s">
        <v>332</v>
      </c>
      <c r="G180" s="41"/>
      <c r="H180" s="41"/>
      <c r="I180" s="220"/>
      <c r="J180" s="41"/>
      <c r="K180" s="41"/>
      <c r="L180" s="45"/>
      <c r="M180" s="221"/>
      <c r="N180" s="222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132</v>
      </c>
      <c r="AU180" s="18" t="s">
        <v>79</v>
      </c>
    </row>
    <row r="181" s="13" customFormat="1">
      <c r="A181" s="13"/>
      <c r="B181" s="223"/>
      <c r="C181" s="224"/>
      <c r="D181" s="225" t="s">
        <v>139</v>
      </c>
      <c r="E181" s="226" t="s">
        <v>19</v>
      </c>
      <c r="F181" s="227" t="s">
        <v>333</v>
      </c>
      <c r="G181" s="224"/>
      <c r="H181" s="228">
        <v>634.89999999999998</v>
      </c>
      <c r="I181" s="229"/>
      <c r="J181" s="224"/>
      <c r="K181" s="224"/>
      <c r="L181" s="230"/>
      <c r="M181" s="231"/>
      <c r="N181" s="232"/>
      <c r="O181" s="232"/>
      <c r="P181" s="232"/>
      <c r="Q181" s="232"/>
      <c r="R181" s="232"/>
      <c r="S181" s="232"/>
      <c r="T181" s="23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4" t="s">
        <v>139</v>
      </c>
      <c r="AU181" s="234" t="s">
        <v>79</v>
      </c>
      <c r="AV181" s="13" t="s">
        <v>79</v>
      </c>
      <c r="AW181" s="13" t="s">
        <v>31</v>
      </c>
      <c r="AX181" s="13" t="s">
        <v>77</v>
      </c>
      <c r="AY181" s="234" t="s">
        <v>115</v>
      </c>
    </row>
    <row r="182" s="2" customFormat="1" ht="24.15" customHeight="1">
      <c r="A182" s="39"/>
      <c r="B182" s="40"/>
      <c r="C182" s="203" t="s">
        <v>334</v>
      </c>
      <c r="D182" s="203" t="s">
        <v>116</v>
      </c>
      <c r="E182" s="204" t="s">
        <v>335</v>
      </c>
      <c r="F182" s="205" t="s">
        <v>336</v>
      </c>
      <c r="G182" s="206" t="s">
        <v>180</v>
      </c>
      <c r="H182" s="207">
        <v>107.7</v>
      </c>
      <c r="I182" s="208"/>
      <c r="J182" s="209">
        <f>ROUND(I182*H182,2)</f>
        <v>0</v>
      </c>
      <c r="K182" s="205" t="s">
        <v>129</v>
      </c>
      <c r="L182" s="45"/>
      <c r="M182" s="210" t="s">
        <v>19</v>
      </c>
      <c r="N182" s="211" t="s">
        <v>40</v>
      </c>
      <c r="O182" s="85"/>
      <c r="P182" s="212">
        <f>O182*H182</f>
        <v>0</v>
      </c>
      <c r="Q182" s="212">
        <v>0</v>
      </c>
      <c r="R182" s="212">
        <f>Q182*H182</f>
        <v>0</v>
      </c>
      <c r="S182" s="212">
        <v>0</v>
      </c>
      <c r="T182" s="213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14" t="s">
        <v>120</v>
      </c>
      <c r="AT182" s="214" t="s">
        <v>116</v>
      </c>
      <c r="AU182" s="214" t="s">
        <v>79</v>
      </c>
      <c r="AY182" s="18" t="s">
        <v>115</v>
      </c>
      <c r="BE182" s="215">
        <f>IF(N182="základní",J182,0)</f>
        <v>0</v>
      </c>
      <c r="BF182" s="215">
        <f>IF(N182="snížená",J182,0)</f>
        <v>0</v>
      </c>
      <c r="BG182" s="215">
        <f>IF(N182="zákl. přenesená",J182,0)</f>
        <v>0</v>
      </c>
      <c r="BH182" s="215">
        <f>IF(N182="sníž. přenesená",J182,0)</f>
        <v>0</v>
      </c>
      <c r="BI182" s="215">
        <f>IF(N182="nulová",J182,0)</f>
        <v>0</v>
      </c>
      <c r="BJ182" s="18" t="s">
        <v>77</v>
      </c>
      <c r="BK182" s="215">
        <f>ROUND(I182*H182,2)</f>
        <v>0</v>
      </c>
      <c r="BL182" s="18" t="s">
        <v>120</v>
      </c>
      <c r="BM182" s="214" t="s">
        <v>337</v>
      </c>
    </row>
    <row r="183" s="2" customFormat="1">
      <c r="A183" s="39"/>
      <c r="B183" s="40"/>
      <c r="C183" s="41"/>
      <c r="D183" s="218" t="s">
        <v>132</v>
      </c>
      <c r="E183" s="41"/>
      <c r="F183" s="219" t="s">
        <v>338</v>
      </c>
      <c r="G183" s="41"/>
      <c r="H183" s="41"/>
      <c r="I183" s="220"/>
      <c r="J183" s="41"/>
      <c r="K183" s="41"/>
      <c r="L183" s="45"/>
      <c r="M183" s="221"/>
      <c r="N183" s="222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132</v>
      </c>
      <c r="AU183" s="18" t="s">
        <v>79</v>
      </c>
    </row>
    <row r="184" s="2" customFormat="1" ht="24.15" customHeight="1">
      <c r="A184" s="39"/>
      <c r="B184" s="40"/>
      <c r="C184" s="203" t="s">
        <v>339</v>
      </c>
      <c r="D184" s="203" t="s">
        <v>116</v>
      </c>
      <c r="E184" s="204" t="s">
        <v>340</v>
      </c>
      <c r="F184" s="205" t="s">
        <v>341</v>
      </c>
      <c r="G184" s="206" t="s">
        <v>180</v>
      </c>
      <c r="H184" s="207">
        <v>552.60000000000002</v>
      </c>
      <c r="I184" s="208"/>
      <c r="J184" s="209">
        <f>ROUND(I184*H184,2)</f>
        <v>0</v>
      </c>
      <c r="K184" s="205" t="s">
        <v>129</v>
      </c>
      <c r="L184" s="45"/>
      <c r="M184" s="210" t="s">
        <v>19</v>
      </c>
      <c r="N184" s="211" t="s">
        <v>40</v>
      </c>
      <c r="O184" s="85"/>
      <c r="P184" s="212">
        <f>O184*H184</f>
        <v>0</v>
      </c>
      <c r="Q184" s="212">
        <v>0</v>
      </c>
      <c r="R184" s="212">
        <f>Q184*H184</f>
        <v>0</v>
      </c>
      <c r="S184" s="212">
        <v>0</v>
      </c>
      <c r="T184" s="213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14" t="s">
        <v>120</v>
      </c>
      <c r="AT184" s="214" t="s">
        <v>116</v>
      </c>
      <c r="AU184" s="214" t="s">
        <v>79</v>
      </c>
      <c r="AY184" s="18" t="s">
        <v>115</v>
      </c>
      <c r="BE184" s="215">
        <f>IF(N184="základní",J184,0)</f>
        <v>0</v>
      </c>
      <c r="BF184" s="215">
        <f>IF(N184="snížená",J184,0)</f>
        <v>0</v>
      </c>
      <c r="BG184" s="215">
        <f>IF(N184="zákl. přenesená",J184,0)</f>
        <v>0</v>
      </c>
      <c r="BH184" s="215">
        <f>IF(N184="sníž. přenesená",J184,0)</f>
        <v>0</v>
      </c>
      <c r="BI184" s="215">
        <f>IF(N184="nulová",J184,0)</f>
        <v>0</v>
      </c>
      <c r="BJ184" s="18" t="s">
        <v>77</v>
      </c>
      <c r="BK184" s="215">
        <f>ROUND(I184*H184,2)</f>
        <v>0</v>
      </c>
      <c r="BL184" s="18" t="s">
        <v>120</v>
      </c>
      <c r="BM184" s="214" t="s">
        <v>342</v>
      </c>
    </row>
    <row r="185" s="2" customFormat="1">
      <c r="A185" s="39"/>
      <c r="B185" s="40"/>
      <c r="C185" s="41"/>
      <c r="D185" s="218" t="s">
        <v>132</v>
      </c>
      <c r="E185" s="41"/>
      <c r="F185" s="219" t="s">
        <v>343</v>
      </c>
      <c r="G185" s="41"/>
      <c r="H185" s="41"/>
      <c r="I185" s="220"/>
      <c r="J185" s="41"/>
      <c r="K185" s="41"/>
      <c r="L185" s="45"/>
      <c r="M185" s="221"/>
      <c r="N185" s="222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132</v>
      </c>
      <c r="AU185" s="18" t="s">
        <v>79</v>
      </c>
    </row>
    <row r="186" s="13" customFormat="1">
      <c r="A186" s="13"/>
      <c r="B186" s="223"/>
      <c r="C186" s="224"/>
      <c r="D186" s="225" t="s">
        <v>139</v>
      </c>
      <c r="E186" s="226" t="s">
        <v>19</v>
      </c>
      <c r="F186" s="227" t="s">
        <v>344</v>
      </c>
      <c r="G186" s="224"/>
      <c r="H186" s="228">
        <v>552.60000000000002</v>
      </c>
      <c r="I186" s="229"/>
      <c r="J186" s="224"/>
      <c r="K186" s="224"/>
      <c r="L186" s="230"/>
      <c r="M186" s="231"/>
      <c r="N186" s="232"/>
      <c r="O186" s="232"/>
      <c r="P186" s="232"/>
      <c r="Q186" s="232"/>
      <c r="R186" s="232"/>
      <c r="S186" s="232"/>
      <c r="T186" s="23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4" t="s">
        <v>139</v>
      </c>
      <c r="AU186" s="234" t="s">
        <v>79</v>
      </c>
      <c r="AV186" s="13" t="s">
        <v>79</v>
      </c>
      <c r="AW186" s="13" t="s">
        <v>31</v>
      </c>
      <c r="AX186" s="13" t="s">
        <v>77</v>
      </c>
      <c r="AY186" s="234" t="s">
        <v>115</v>
      </c>
    </row>
    <row r="187" s="2" customFormat="1" ht="24.15" customHeight="1">
      <c r="A187" s="39"/>
      <c r="B187" s="40"/>
      <c r="C187" s="203" t="s">
        <v>345</v>
      </c>
      <c r="D187" s="203" t="s">
        <v>116</v>
      </c>
      <c r="E187" s="204" t="s">
        <v>346</v>
      </c>
      <c r="F187" s="205" t="s">
        <v>347</v>
      </c>
      <c r="G187" s="206" t="s">
        <v>180</v>
      </c>
      <c r="H187" s="207">
        <v>154.69999999999999</v>
      </c>
      <c r="I187" s="208"/>
      <c r="J187" s="209">
        <f>ROUND(I187*H187,2)</f>
        <v>0</v>
      </c>
      <c r="K187" s="205" t="s">
        <v>129</v>
      </c>
      <c r="L187" s="45"/>
      <c r="M187" s="210" t="s">
        <v>19</v>
      </c>
      <c r="N187" s="211" t="s">
        <v>40</v>
      </c>
      <c r="O187" s="85"/>
      <c r="P187" s="212">
        <f>O187*H187</f>
        <v>0</v>
      </c>
      <c r="Q187" s="212">
        <v>0</v>
      </c>
      <c r="R187" s="212">
        <f>Q187*H187</f>
        <v>0</v>
      </c>
      <c r="S187" s="212">
        <v>0</v>
      </c>
      <c r="T187" s="213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14" t="s">
        <v>120</v>
      </c>
      <c r="AT187" s="214" t="s">
        <v>116</v>
      </c>
      <c r="AU187" s="214" t="s">
        <v>79</v>
      </c>
      <c r="AY187" s="18" t="s">
        <v>115</v>
      </c>
      <c r="BE187" s="215">
        <f>IF(N187="základní",J187,0)</f>
        <v>0</v>
      </c>
      <c r="BF187" s="215">
        <f>IF(N187="snížená",J187,0)</f>
        <v>0</v>
      </c>
      <c r="BG187" s="215">
        <f>IF(N187="zákl. přenesená",J187,0)</f>
        <v>0</v>
      </c>
      <c r="BH187" s="215">
        <f>IF(N187="sníž. přenesená",J187,0)</f>
        <v>0</v>
      </c>
      <c r="BI187" s="215">
        <f>IF(N187="nulová",J187,0)</f>
        <v>0</v>
      </c>
      <c r="BJ187" s="18" t="s">
        <v>77</v>
      </c>
      <c r="BK187" s="215">
        <f>ROUND(I187*H187,2)</f>
        <v>0</v>
      </c>
      <c r="BL187" s="18" t="s">
        <v>120</v>
      </c>
      <c r="BM187" s="214" t="s">
        <v>348</v>
      </c>
    </row>
    <row r="188" s="2" customFormat="1">
      <c r="A188" s="39"/>
      <c r="B188" s="40"/>
      <c r="C188" s="41"/>
      <c r="D188" s="218" t="s">
        <v>132</v>
      </c>
      <c r="E188" s="41"/>
      <c r="F188" s="219" t="s">
        <v>349</v>
      </c>
      <c r="G188" s="41"/>
      <c r="H188" s="41"/>
      <c r="I188" s="220"/>
      <c r="J188" s="41"/>
      <c r="K188" s="41"/>
      <c r="L188" s="45"/>
      <c r="M188" s="221"/>
      <c r="N188" s="222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132</v>
      </c>
      <c r="AU188" s="18" t="s">
        <v>79</v>
      </c>
    </row>
    <row r="189" s="13" customFormat="1">
      <c r="A189" s="13"/>
      <c r="B189" s="223"/>
      <c r="C189" s="224"/>
      <c r="D189" s="225" t="s">
        <v>139</v>
      </c>
      <c r="E189" s="226" t="s">
        <v>19</v>
      </c>
      <c r="F189" s="227" t="s">
        <v>350</v>
      </c>
      <c r="G189" s="224"/>
      <c r="H189" s="228">
        <v>107.7</v>
      </c>
      <c r="I189" s="229"/>
      <c r="J189" s="224"/>
      <c r="K189" s="224"/>
      <c r="L189" s="230"/>
      <c r="M189" s="231"/>
      <c r="N189" s="232"/>
      <c r="O189" s="232"/>
      <c r="P189" s="232"/>
      <c r="Q189" s="232"/>
      <c r="R189" s="232"/>
      <c r="S189" s="232"/>
      <c r="T189" s="23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4" t="s">
        <v>139</v>
      </c>
      <c r="AU189" s="234" t="s">
        <v>79</v>
      </c>
      <c r="AV189" s="13" t="s">
        <v>79</v>
      </c>
      <c r="AW189" s="13" t="s">
        <v>31</v>
      </c>
      <c r="AX189" s="13" t="s">
        <v>69</v>
      </c>
      <c r="AY189" s="234" t="s">
        <v>115</v>
      </c>
    </row>
    <row r="190" s="13" customFormat="1">
      <c r="A190" s="13"/>
      <c r="B190" s="223"/>
      <c r="C190" s="224"/>
      <c r="D190" s="225" t="s">
        <v>139</v>
      </c>
      <c r="E190" s="226" t="s">
        <v>19</v>
      </c>
      <c r="F190" s="227" t="s">
        <v>351</v>
      </c>
      <c r="G190" s="224"/>
      <c r="H190" s="228">
        <v>47</v>
      </c>
      <c r="I190" s="229"/>
      <c r="J190" s="224"/>
      <c r="K190" s="224"/>
      <c r="L190" s="230"/>
      <c r="M190" s="231"/>
      <c r="N190" s="232"/>
      <c r="O190" s="232"/>
      <c r="P190" s="232"/>
      <c r="Q190" s="232"/>
      <c r="R190" s="232"/>
      <c r="S190" s="232"/>
      <c r="T190" s="23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4" t="s">
        <v>139</v>
      </c>
      <c r="AU190" s="234" t="s">
        <v>79</v>
      </c>
      <c r="AV190" s="13" t="s">
        <v>79</v>
      </c>
      <c r="AW190" s="13" t="s">
        <v>31</v>
      </c>
      <c r="AX190" s="13" t="s">
        <v>69</v>
      </c>
      <c r="AY190" s="234" t="s">
        <v>115</v>
      </c>
    </row>
    <row r="191" s="14" customFormat="1">
      <c r="A191" s="14"/>
      <c r="B191" s="239"/>
      <c r="C191" s="240"/>
      <c r="D191" s="225" t="s">
        <v>139</v>
      </c>
      <c r="E191" s="241" t="s">
        <v>19</v>
      </c>
      <c r="F191" s="242" t="s">
        <v>218</v>
      </c>
      <c r="G191" s="240"/>
      <c r="H191" s="243">
        <v>154.69999999999999</v>
      </c>
      <c r="I191" s="244"/>
      <c r="J191" s="240"/>
      <c r="K191" s="240"/>
      <c r="L191" s="245"/>
      <c r="M191" s="246"/>
      <c r="N191" s="247"/>
      <c r="O191" s="247"/>
      <c r="P191" s="247"/>
      <c r="Q191" s="247"/>
      <c r="R191" s="247"/>
      <c r="S191" s="247"/>
      <c r="T191" s="24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9" t="s">
        <v>139</v>
      </c>
      <c r="AU191" s="249" t="s">
        <v>79</v>
      </c>
      <c r="AV191" s="14" t="s">
        <v>120</v>
      </c>
      <c r="AW191" s="14" t="s">
        <v>31</v>
      </c>
      <c r="AX191" s="14" t="s">
        <v>77</v>
      </c>
      <c r="AY191" s="249" t="s">
        <v>115</v>
      </c>
    </row>
    <row r="192" s="2" customFormat="1" ht="24.15" customHeight="1">
      <c r="A192" s="39"/>
      <c r="B192" s="40"/>
      <c r="C192" s="203" t="s">
        <v>352</v>
      </c>
      <c r="D192" s="203" t="s">
        <v>116</v>
      </c>
      <c r="E192" s="204" t="s">
        <v>353</v>
      </c>
      <c r="F192" s="205" t="s">
        <v>354</v>
      </c>
      <c r="G192" s="206" t="s">
        <v>180</v>
      </c>
      <c r="H192" s="207">
        <v>126</v>
      </c>
      <c r="I192" s="208"/>
      <c r="J192" s="209">
        <f>ROUND(I192*H192,2)</f>
        <v>0</v>
      </c>
      <c r="K192" s="205" t="s">
        <v>129</v>
      </c>
      <c r="L192" s="45"/>
      <c r="M192" s="210" t="s">
        <v>19</v>
      </c>
      <c r="N192" s="211" t="s">
        <v>40</v>
      </c>
      <c r="O192" s="85"/>
      <c r="P192" s="212">
        <f>O192*H192</f>
        <v>0</v>
      </c>
      <c r="Q192" s="212">
        <v>0</v>
      </c>
      <c r="R192" s="212">
        <f>Q192*H192</f>
        <v>0</v>
      </c>
      <c r="S192" s="212">
        <v>0</v>
      </c>
      <c r="T192" s="213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14" t="s">
        <v>120</v>
      </c>
      <c r="AT192" s="214" t="s">
        <v>116</v>
      </c>
      <c r="AU192" s="214" t="s">
        <v>79</v>
      </c>
      <c r="AY192" s="18" t="s">
        <v>115</v>
      </c>
      <c r="BE192" s="215">
        <f>IF(N192="základní",J192,0)</f>
        <v>0</v>
      </c>
      <c r="BF192" s="215">
        <f>IF(N192="snížená",J192,0)</f>
        <v>0</v>
      </c>
      <c r="BG192" s="215">
        <f>IF(N192="zákl. přenesená",J192,0)</f>
        <v>0</v>
      </c>
      <c r="BH192" s="215">
        <f>IF(N192="sníž. přenesená",J192,0)</f>
        <v>0</v>
      </c>
      <c r="BI192" s="215">
        <f>IF(N192="nulová",J192,0)</f>
        <v>0</v>
      </c>
      <c r="BJ192" s="18" t="s">
        <v>77</v>
      </c>
      <c r="BK192" s="215">
        <f>ROUND(I192*H192,2)</f>
        <v>0</v>
      </c>
      <c r="BL192" s="18" t="s">
        <v>120</v>
      </c>
      <c r="BM192" s="214" t="s">
        <v>355</v>
      </c>
    </row>
    <row r="193" s="2" customFormat="1">
      <c r="A193" s="39"/>
      <c r="B193" s="40"/>
      <c r="C193" s="41"/>
      <c r="D193" s="218" t="s">
        <v>132</v>
      </c>
      <c r="E193" s="41"/>
      <c r="F193" s="219" t="s">
        <v>356</v>
      </c>
      <c r="G193" s="41"/>
      <c r="H193" s="41"/>
      <c r="I193" s="220"/>
      <c r="J193" s="41"/>
      <c r="K193" s="41"/>
      <c r="L193" s="45"/>
      <c r="M193" s="221"/>
      <c r="N193" s="222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132</v>
      </c>
      <c r="AU193" s="18" t="s">
        <v>79</v>
      </c>
    </row>
    <row r="194" s="2" customFormat="1" ht="24.15" customHeight="1">
      <c r="A194" s="39"/>
      <c r="B194" s="40"/>
      <c r="C194" s="203" t="s">
        <v>357</v>
      </c>
      <c r="D194" s="203" t="s">
        <v>116</v>
      </c>
      <c r="E194" s="204" t="s">
        <v>358</v>
      </c>
      <c r="F194" s="205" t="s">
        <v>359</v>
      </c>
      <c r="G194" s="206" t="s">
        <v>180</v>
      </c>
      <c r="H194" s="207">
        <v>634.89999999999998</v>
      </c>
      <c r="I194" s="208"/>
      <c r="J194" s="209">
        <f>ROUND(I194*H194,2)</f>
        <v>0</v>
      </c>
      <c r="K194" s="205" t="s">
        <v>129</v>
      </c>
      <c r="L194" s="45"/>
      <c r="M194" s="210" t="s">
        <v>19</v>
      </c>
      <c r="N194" s="211" t="s">
        <v>40</v>
      </c>
      <c r="O194" s="85"/>
      <c r="P194" s="212">
        <f>O194*H194</f>
        <v>0</v>
      </c>
      <c r="Q194" s="212">
        <v>0</v>
      </c>
      <c r="R194" s="212">
        <f>Q194*H194</f>
        <v>0</v>
      </c>
      <c r="S194" s="212">
        <v>0</v>
      </c>
      <c r="T194" s="213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14" t="s">
        <v>120</v>
      </c>
      <c r="AT194" s="214" t="s">
        <v>116</v>
      </c>
      <c r="AU194" s="214" t="s">
        <v>79</v>
      </c>
      <c r="AY194" s="18" t="s">
        <v>115</v>
      </c>
      <c r="BE194" s="215">
        <f>IF(N194="základní",J194,0)</f>
        <v>0</v>
      </c>
      <c r="BF194" s="215">
        <f>IF(N194="snížená",J194,0)</f>
        <v>0</v>
      </c>
      <c r="BG194" s="215">
        <f>IF(N194="zákl. přenesená",J194,0)</f>
        <v>0</v>
      </c>
      <c r="BH194" s="215">
        <f>IF(N194="sníž. přenesená",J194,0)</f>
        <v>0</v>
      </c>
      <c r="BI194" s="215">
        <f>IF(N194="nulová",J194,0)</f>
        <v>0</v>
      </c>
      <c r="BJ194" s="18" t="s">
        <v>77</v>
      </c>
      <c r="BK194" s="215">
        <f>ROUND(I194*H194,2)</f>
        <v>0</v>
      </c>
      <c r="BL194" s="18" t="s">
        <v>120</v>
      </c>
      <c r="BM194" s="214" t="s">
        <v>360</v>
      </c>
    </row>
    <row r="195" s="2" customFormat="1">
      <c r="A195" s="39"/>
      <c r="B195" s="40"/>
      <c r="C195" s="41"/>
      <c r="D195" s="218" t="s">
        <v>132</v>
      </c>
      <c r="E195" s="41"/>
      <c r="F195" s="219" t="s">
        <v>361</v>
      </c>
      <c r="G195" s="41"/>
      <c r="H195" s="41"/>
      <c r="I195" s="220"/>
      <c r="J195" s="41"/>
      <c r="K195" s="41"/>
      <c r="L195" s="45"/>
      <c r="M195" s="221"/>
      <c r="N195" s="222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132</v>
      </c>
      <c r="AU195" s="18" t="s">
        <v>79</v>
      </c>
    </row>
    <row r="196" s="2" customFormat="1" ht="16.5" customHeight="1">
      <c r="A196" s="39"/>
      <c r="B196" s="40"/>
      <c r="C196" s="203" t="s">
        <v>362</v>
      </c>
      <c r="D196" s="203" t="s">
        <v>116</v>
      </c>
      <c r="E196" s="204" t="s">
        <v>363</v>
      </c>
      <c r="F196" s="205" t="s">
        <v>364</v>
      </c>
      <c r="G196" s="206" t="s">
        <v>180</v>
      </c>
      <c r="H196" s="207">
        <v>1269.8</v>
      </c>
      <c r="I196" s="208"/>
      <c r="J196" s="209">
        <f>ROUND(I196*H196,2)</f>
        <v>0</v>
      </c>
      <c r="K196" s="205" t="s">
        <v>129</v>
      </c>
      <c r="L196" s="45"/>
      <c r="M196" s="210" t="s">
        <v>19</v>
      </c>
      <c r="N196" s="211" t="s">
        <v>40</v>
      </c>
      <c r="O196" s="85"/>
      <c r="P196" s="212">
        <f>O196*H196</f>
        <v>0</v>
      </c>
      <c r="Q196" s="212">
        <v>0</v>
      </c>
      <c r="R196" s="212">
        <f>Q196*H196</f>
        <v>0</v>
      </c>
      <c r="S196" s="212">
        <v>0</v>
      </c>
      <c r="T196" s="213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14" t="s">
        <v>120</v>
      </c>
      <c r="AT196" s="214" t="s">
        <v>116</v>
      </c>
      <c r="AU196" s="214" t="s">
        <v>79</v>
      </c>
      <c r="AY196" s="18" t="s">
        <v>115</v>
      </c>
      <c r="BE196" s="215">
        <f>IF(N196="základní",J196,0)</f>
        <v>0</v>
      </c>
      <c r="BF196" s="215">
        <f>IF(N196="snížená",J196,0)</f>
        <v>0</v>
      </c>
      <c r="BG196" s="215">
        <f>IF(N196="zákl. přenesená",J196,0)</f>
        <v>0</v>
      </c>
      <c r="BH196" s="215">
        <f>IF(N196="sníž. přenesená",J196,0)</f>
        <v>0</v>
      </c>
      <c r="BI196" s="215">
        <f>IF(N196="nulová",J196,0)</f>
        <v>0</v>
      </c>
      <c r="BJ196" s="18" t="s">
        <v>77</v>
      </c>
      <c r="BK196" s="215">
        <f>ROUND(I196*H196,2)</f>
        <v>0</v>
      </c>
      <c r="BL196" s="18" t="s">
        <v>120</v>
      </c>
      <c r="BM196" s="214" t="s">
        <v>365</v>
      </c>
    </row>
    <row r="197" s="2" customFormat="1">
      <c r="A197" s="39"/>
      <c r="B197" s="40"/>
      <c r="C197" s="41"/>
      <c r="D197" s="218" t="s">
        <v>132</v>
      </c>
      <c r="E197" s="41"/>
      <c r="F197" s="219" t="s">
        <v>366</v>
      </c>
      <c r="G197" s="41"/>
      <c r="H197" s="41"/>
      <c r="I197" s="220"/>
      <c r="J197" s="41"/>
      <c r="K197" s="41"/>
      <c r="L197" s="45"/>
      <c r="M197" s="221"/>
      <c r="N197" s="222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132</v>
      </c>
      <c r="AU197" s="18" t="s">
        <v>79</v>
      </c>
    </row>
    <row r="198" s="13" customFormat="1">
      <c r="A198" s="13"/>
      <c r="B198" s="223"/>
      <c r="C198" s="224"/>
      <c r="D198" s="225" t="s">
        <v>139</v>
      </c>
      <c r="E198" s="226" t="s">
        <v>19</v>
      </c>
      <c r="F198" s="227" t="s">
        <v>367</v>
      </c>
      <c r="G198" s="224"/>
      <c r="H198" s="228">
        <v>1269.8</v>
      </c>
      <c r="I198" s="229"/>
      <c r="J198" s="224"/>
      <c r="K198" s="224"/>
      <c r="L198" s="230"/>
      <c r="M198" s="231"/>
      <c r="N198" s="232"/>
      <c r="O198" s="232"/>
      <c r="P198" s="232"/>
      <c r="Q198" s="232"/>
      <c r="R198" s="232"/>
      <c r="S198" s="232"/>
      <c r="T198" s="23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4" t="s">
        <v>139</v>
      </c>
      <c r="AU198" s="234" t="s">
        <v>79</v>
      </c>
      <c r="AV198" s="13" t="s">
        <v>79</v>
      </c>
      <c r="AW198" s="13" t="s">
        <v>31</v>
      </c>
      <c r="AX198" s="13" t="s">
        <v>77</v>
      </c>
      <c r="AY198" s="234" t="s">
        <v>115</v>
      </c>
    </row>
    <row r="199" s="2" customFormat="1" ht="24.15" customHeight="1">
      <c r="A199" s="39"/>
      <c r="B199" s="40"/>
      <c r="C199" s="203" t="s">
        <v>368</v>
      </c>
      <c r="D199" s="203" t="s">
        <v>116</v>
      </c>
      <c r="E199" s="204" t="s">
        <v>369</v>
      </c>
      <c r="F199" s="205" t="s">
        <v>370</v>
      </c>
      <c r="G199" s="206" t="s">
        <v>180</v>
      </c>
      <c r="H199" s="207">
        <v>634.89999999999998</v>
      </c>
      <c r="I199" s="208"/>
      <c r="J199" s="209">
        <f>ROUND(I199*H199,2)</f>
        <v>0</v>
      </c>
      <c r="K199" s="205" t="s">
        <v>129</v>
      </c>
      <c r="L199" s="45"/>
      <c r="M199" s="210" t="s">
        <v>19</v>
      </c>
      <c r="N199" s="211" t="s">
        <v>40</v>
      </c>
      <c r="O199" s="85"/>
      <c r="P199" s="212">
        <f>O199*H199</f>
        <v>0</v>
      </c>
      <c r="Q199" s="212">
        <v>0</v>
      </c>
      <c r="R199" s="212">
        <f>Q199*H199</f>
        <v>0</v>
      </c>
      <c r="S199" s="212">
        <v>0</v>
      </c>
      <c r="T199" s="213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14" t="s">
        <v>120</v>
      </c>
      <c r="AT199" s="214" t="s">
        <v>116</v>
      </c>
      <c r="AU199" s="214" t="s">
        <v>79</v>
      </c>
      <c r="AY199" s="18" t="s">
        <v>115</v>
      </c>
      <c r="BE199" s="215">
        <f>IF(N199="základní",J199,0)</f>
        <v>0</v>
      </c>
      <c r="BF199" s="215">
        <f>IF(N199="snížená",J199,0)</f>
        <v>0</v>
      </c>
      <c r="BG199" s="215">
        <f>IF(N199="zákl. přenesená",J199,0)</f>
        <v>0</v>
      </c>
      <c r="BH199" s="215">
        <f>IF(N199="sníž. přenesená",J199,0)</f>
        <v>0</v>
      </c>
      <c r="BI199" s="215">
        <f>IF(N199="nulová",J199,0)</f>
        <v>0</v>
      </c>
      <c r="BJ199" s="18" t="s">
        <v>77</v>
      </c>
      <c r="BK199" s="215">
        <f>ROUND(I199*H199,2)</f>
        <v>0</v>
      </c>
      <c r="BL199" s="18" t="s">
        <v>120</v>
      </c>
      <c r="BM199" s="214" t="s">
        <v>371</v>
      </c>
    </row>
    <row r="200" s="2" customFormat="1">
      <c r="A200" s="39"/>
      <c r="B200" s="40"/>
      <c r="C200" s="41"/>
      <c r="D200" s="218" t="s">
        <v>132</v>
      </c>
      <c r="E200" s="41"/>
      <c r="F200" s="219" t="s">
        <v>372</v>
      </c>
      <c r="G200" s="41"/>
      <c r="H200" s="41"/>
      <c r="I200" s="220"/>
      <c r="J200" s="41"/>
      <c r="K200" s="41"/>
      <c r="L200" s="45"/>
      <c r="M200" s="221"/>
      <c r="N200" s="222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132</v>
      </c>
      <c r="AU200" s="18" t="s">
        <v>79</v>
      </c>
    </row>
    <row r="201" s="2" customFormat="1" ht="37.8" customHeight="1">
      <c r="A201" s="39"/>
      <c r="B201" s="40"/>
      <c r="C201" s="203" t="s">
        <v>373</v>
      </c>
      <c r="D201" s="203" t="s">
        <v>116</v>
      </c>
      <c r="E201" s="204" t="s">
        <v>374</v>
      </c>
      <c r="F201" s="205" t="s">
        <v>375</v>
      </c>
      <c r="G201" s="206" t="s">
        <v>180</v>
      </c>
      <c r="H201" s="207">
        <v>107.7</v>
      </c>
      <c r="I201" s="208"/>
      <c r="J201" s="209">
        <f>ROUND(I201*H201,2)</f>
        <v>0</v>
      </c>
      <c r="K201" s="205" t="s">
        <v>129</v>
      </c>
      <c r="L201" s="45"/>
      <c r="M201" s="210" t="s">
        <v>19</v>
      </c>
      <c r="N201" s="211" t="s">
        <v>40</v>
      </c>
      <c r="O201" s="85"/>
      <c r="P201" s="212">
        <f>O201*H201</f>
        <v>0</v>
      </c>
      <c r="Q201" s="212">
        <v>0.11303000000000001</v>
      </c>
      <c r="R201" s="212">
        <f>Q201*H201</f>
        <v>12.173331000000001</v>
      </c>
      <c r="S201" s="212">
        <v>0</v>
      </c>
      <c r="T201" s="213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14" t="s">
        <v>120</v>
      </c>
      <c r="AT201" s="214" t="s">
        <v>116</v>
      </c>
      <c r="AU201" s="214" t="s">
        <v>79</v>
      </c>
      <c r="AY201" s="18" t="s">
        <v>115</v>
      </c>
      <c r="BE201" s="215">
        <f>IF(N201="základní",J201,0)</f>
        <v>0</v>
      </c>
      <c r="BF201" s="215">
        <f>IF(N201="snížená",J201,0)</f>
        <v>0</v>
      </c>
      <c r="BG201" s="215">
        <f>IF(N201="zákl. přenesená",J201,0)</f>
        <v>0</v>
      </c>
      <c r="BH201" s="215">
        <f>IF(N201="sníž. přenesená",J201,0)</f>
        <v>0</v>
      </c>
      <c r="BI201" s="215">
        <f>IF(N201="nulová",J201,0)</f>
        <v>0</v>
      </c>
      <c r="BJ201" s="18" t="s">
        <v>77</v>
      </c>
      <c r="BK201" s="215">
        <f>ROUND(I201*H201,2)</f>
        <v>0</v>
      </c>
      <c r="BL201" s="18" t="s">
        <v>120</v>
      </c>
      <c r="BM201" s="214" t="s">
        <v>376</v>
      </c>
    </row>
    <row r="202" s="2" customFormat="1">
      <c r="A202" s="39"/>
      <c r="B202" s="40"/>
      <c r="C202" s="41"/>
      <c r="D202" s="218" t="s">
        <v>132</v>
      </c>
      <c r="E202" s="41"/>
      <c r="F202" s="219" t="s">
        <v>377</v>
      </c>
      <c r="G202" s="41"/>
      <c r="H202" s="41"/>
      <c r="I202" s="220"/>
      <c r="J202" s="41"/>
      <c r="K202" s="41"/>
      <c r="L202" s="45"/>
      <c r="M202" s="221"/>
      <c r="N202" s="222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132</v>
      </c>
      <c r="AU202" s="18" t="s">
        <v>79</v>
      </c>
    </row>
    <row r="203" s="2" customFormat="1" ht="16.5" customHeight="1">
      <c r="A203" s="39"/>
      <c r="B203" s="40"/>
      <c r="C203" s="260" t="s">
        <v>378</v>
      </c>
      <c r="D203" s="260" t="s">
        <v>259</v>
      </c>
      <c r="E203" s="261" t="s">
        <v>379</v>
      </c>
      <c r="F203" s="262" t="s">
        <v>380</v>
      </c>
      <c r="G203" s="263" t="s">
        <v>180</v>
      </c>
      <c r="H203" s="264">
        <v>109.854</v>
      </c>
      <c r="I203" s="265"/>
      <c r="J203" s="266">
        <f>ROUND(I203*H203,2)</f>
        <v>0</v>
      </c>
      <c r="K203" s="262" t="s">
        <v>129</v>
      </c>
      <c r="L203" s="267"/>
      <c r="M203" s="268" t="s">
        <v>19</v>
      </c>
      <c r="N203" s="269" t="s">
        <v>40</v>
      </c>
      <c r="O203" s="85"/>
      <c r="P203" s="212">
        <f>O203*H203</f>
        <v>0</v>
      </c>
      <c r="Q203" s="212">
        <v>0.216</v>
      </c>
      <c r="R203" s="212">
        <f>Q203*H203</f>
        <v>23.728463999999999</v>
      </c>
      <c r="S203" s="212">
        <v>0</v>
      </c>
      <c r="T203" s="213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14" t="s">
        <v>219</v>
      </c>
      <c r="AT203" s="214" t="s">
        <v>259</v>
      </c>
      <c r="AU203" s="214" t="s">
        <v>79</v>
      </c>
      <c r="AY203" s="18" t="s">
        <v>115</v>
      </c>
      <c r="BE203" s="215">
        <f>IF(N203="základní",J203,0)</f>
        <v>0</v>
      </c>
      <c r="BF203" s="215">
        <f>IF(N203="snížená",J203,0)</f>
        <v>0</v>
      </c>
      <c r="BG203" s="215">
        <f>IF(N203="zákl. přenesená",J203,0)</f>
        <v>0</v>
      </c>
      <c r="BH203" s="215">
        <f>IF(N203="sníž. přenesená",J203,0)</f>
        <v>0</v>
      </c>
      <c r="BI203" s="215">
        <f>IF(N203="nulová",J203,0)</f>
        <v>0</v>
      </c>
      <c r="BJ203" s="18" t="s">
        <v>77</v>
      </c>
      <c r="BK203" s="215">
        <f>ROUND(I203*H203,2)</f>
        <v>0</v>
      </c>
      <c r="BL203" s="18" t="s">
        <v>120</v>
      </c>
      <c r="BM203" s="214" t="s">
        <v>381</v>
      </c>
    </row>
    <row r="204" s="13" customFormat="1">
      <c r="A204" s="13"/>
      <c r="B204" s="223"/>
      <c r="C204" s="224"/>
      <c r="D204" s="225" t="s">
        <v>139</v>
      </c>
      <c r="E204" s="224"/>
      <c r="F204" s="227" t="s">
        <v>382</v>
      </c>
      <c r="G204" s="224"/>
      <c r="H204" s="228">
        <v>109.854</v>
      </c>
      <c r="I204" s="229"/>
      <c r="J204" s="224"/>
      <c r="K204" s="224"/>
      <c r="L204" s="230"/>
      <c r="M204" s="231"/>
      <c r="N204" s="232"/>
      <c r="O204" s="232"/>
      <c r="P204" s="232"/>
      <c r="Q204" s="232"/>
      <c r="R204" s="232"/>
      <c r="S204" s="232"/>
      <c r="T204" s="23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4" t="s">
        <v>139</v>
      </c>
      <c r="AU204" s="234" t="s">
        <v>79</v>
      </c>
      <c r="AV204" s="13" t="s">
        <v>79</v>
      </c>
      <c r="AW204" s="13" t="s">
        <v>4</v>
      </c>
      <c r="AX204" s="13" t="s">
        <v>77</v>
      </c>
      <c r="AY204" s="234" t="s">
        <v>115</v>
      </c>
    </row>
    <row r="205" s="2" customFormat="1" ht="44.25" customHeight="1">
      <c r="A205" s="39"/>
      <c r="B205" s="40"/>
      <c r="C205" s="203" t="s">
        <v>383</v>
      </c>
      <c r="D205" s="203" t="s">
        <v>116</v>
      </c>
      <c r="E205" s="204" t="s">
        <v>384</v>
      </c>
      <c r="F205" s="205" t="s">
        <v>385</v>
      </c>
      <c r="G205" s="206" t="s">
        <v>180</v>
      </c>
      <c r="H205" s="207">
        <v>276.30000000000001</v>
      </c>
      <c r="I205" s="208"/>
      <c r="J205" s="209">
        <f>ROUND(I205*H205,2)</f>
        <v>0</v>
      </c>
      <c r="K205" s="205" t="s">
        <v>19</v>
      </c>
      <c r="L205" s="45"/>
      <c r="M205" s="210" t="s">
        <v>19</v>
      </c>
      <c r="N205" s="211" t="s">
        <v>40</v>
      </c>
      <c r="O205" s="85"/>
      <c r="P205" s="212">
        <f>O205*H205</f>
        <v>0</v>
      </c>
      <c r="Q205" s="212">
        <v>0.10362</v>
      </c>
      <c r="R205" s="212">
        <f>Q205*H205</f>
        <v>28.630206000000001</v>
      </c>
      <c r="S205" s="212">
        <v>0</v>
      </c>
      <c r="T205" s="213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14" t="s">
        <v>120</v>
      </c>
      <c r="AT205" s="214" t="s">
        <v>116</v>
      </c>
      <c r="AU205" s="214" t="s">
        <v>79</v>
      </c>
      <c r="AY205" s="18" t="s">
        <v>115</v>
      </c>
      <c r="BE205" s="215">
        <f>IF(N205="základní",J205,0)</f>
        <v>0</v>
      </c>
      <c r="BF205" s="215">
        <f>IF(N205="snížená",J205,0)</f>
        <v>0</v>
      </c>
      <c r="BG205" s="215">
        <f>IF(N205="zákl. přenesená",J205,0)</f>
        <v>0</v>
      </c>
      <c r="BH205" s="215">
        <f>IF(N205="sníž. přenesená",J205,0)</f>
        <v>0</v>
      </c>
      <c r="BI205" s="215">
        <f>IF(N205="nulová",J205,0)</f>
        <v>0</v>
      </c>
      <c r="BJ205" s="18" t="s">
        <v>77</v>
      </c>
      <c r="BK205" s="215">
        <f>ROUND(I205*H205,2)</f>
        <v>0</v>
      </c>
      <c r="BL205" s="18" t="s">
        <v>120</v>
      </c>
      <c r="BM205" s="214" t="s">
        <v>386</v>
      </c>
    </row>
    <row r="206" s="2" customFormat="1" ht="16.5" customHeight="1">
      <c r="A206" s="39"/>
      <c r="B206" s="40"/>
      <c r="C206" s="260" t="s">
        <v>387</v>
      </c>
      <c r="D206" s="260" t="s">
        <v>259</v>
      </c>
      <c r="E206" s="261" t="s">
        <v>388</v>
      </c>
      <c r="F206" s="262" t="s">
        <v>389</v>
      </c>
      <c r="G206" s="263" t="s">
        <v>180</v>
      </c>
      <c r="H206" s="264">
        <v>281.82600000000002</v>
      </c>
      <c r="I206" s="265"/>
      <c r="J206" s="266">
        <f>ROUND(I206*H206,2)</f>
        <v>0</v>
      </c>
      <c r="K206" s="262" t="s">
        <v>19</v>
      </c>
      <c r="L206" s="267"/>
      <c r="M206" s="268" t="s">
        <v>19</v>
      </c>
      <c r="N206" s="269" t="s">
        <v>40</v>
      </c>
      <c r="O206" s="85"/>
      <c r="P206" s="212">
        <f>O206*H206</f>
        <v>0</v>
      </c>
      <c r="Q206" s="212">
        <v>0</v>
      </c>
      <c r="R206" s="212">
        <f>Q206*H206</f>
        <v>0</v>
      </c>
      <c r="S206" s="212">
        <v>0</v>
      </c>
      <c r="T206" s="213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14" t="s">
        <v>219</v>
      </c>
      <c r="AT206" s="214" t="s">
        <v>259</v>
      </c>
      <c r="AU206" s="214" t="s">
        <v>79</v>
      </c>
      <c r="AY206" s="18" t="s">
        <v>115</v>
      </c>
      <c r="BE206" s="215">
        <f>IF(N206="základní",J206,0)</f>
        <v>0</v>
      </c>
      <c r="BF206" s="215">
        <f>IF(N206="snížená",J206,0)</f>
        <v>0</v>
      </c>
      <c r="BG206" s="215">
        <f>IF(N206="zákl. přenesená",J206,0)</f>
        <v>0</v>
      </c>
      <c r="BH206" s="215">
        <f>IF(N206="sníž. přenesená",J206,0)</f>
        <v>0</v>
      </c>
      <c r="BI206" s="215">
        <f>IF(N206="nulová",J206,0)</f>
        <v>0</v>
      </c>
      <c r="BJ206" s="18" t="s">
        <v>77</v>
      </c>
      <c r="BK206" s="215">
        <f>ROUND(I206*H206,2)</f>
        <v>0</v>
      </c>
      <c r="BL206" s="18" t="s">
        <v>120</v>
      </c>
      <c r="BM206" s="214" t="s">
        <v>390</v>
      </c>
    </row>
    <row r="207" s="13" customFormat="1">
      <c r="A207" s="13"/>
      <c r="B207" s="223"/>
      <c r="C207" s="224"/>
      <c r="D207" s="225" t="s">
        <v>139</v>
      </c>
      <c r="E207" s="224"/>
      <c r="F207" s="227" t="s">
        <v>391</v>
      </c>
      <c r="G207" s="224"/>
      <c r="H207" s="228">
        <v>281.82600000000002</v>
      </c>
      <c r="I207" s="229"/>
      <c r="J207" s="224"/>
      <c r="K207" s="224"/>
      <c r="L207" s="230"/>
      <c r="M207" s="231"/>
      <c r="N207" s="232"/>
      <c r="O207" s="232"/>
      <c r="P207" s="232"/>
      <c r="Q207" s="232"/>
      <c r="R207" s="232"/>
      <c r="S207" s="232"/>
      <c r="T207" s="23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4" t="s">
        <v>139</v>
      </c>
      <c r="AU207" s="234" t="s">
        <v>79</v>
      </c>
      <c r="AV207" s="13" t="s">
        <v>79</v>
      </c>
      <c r="AW207" s="13" t="s">
        <v>4</v>
      </c>
      <c r="AX207" s="13" t="s">
        <v>77</v>
      </c>
      <c r="AY207" s="234" t="s">
        <v>115</v>
      </c>
    </row>
    <row r="208" s="2" customFormat="1" ht="44.25" customHeight="1">
      <c r="A208" s="39"/>
      <c r="B208" s="40"/>
      <c r="C208" s="203" t="s">
        <v>392</v>
      </c>
      <c r="D208" s="203" t="s">
        <v>116</v>
      </c>
      <c r="E208" s="204" t="s">
        <v>393</v>
      </c>
      <c r="F208" s="205" t="s">
        <v>394</v>
      </c>
      <c r="G208" s="206" t="s">
        <v>180</v>
      </c>
      <c r="H208" s="207">
        <v>126</v>
      </c>
      <c r="I208" s="208"/>
      <c r="J208" s="209">
        <f>ROUND(I208*H208,2)</f>
        <v>0</v>
      </c>
      <c r="K208" s="205" t="s">
        <v>129</v>
      </c>
      <c r="L208" s="45"/>
      <c r="M208" s="210" t="s">
        <v>19</v>
      </c>
      <c r="N208" s="211" t="s">
        <v>40</v>
      </c>
      <c r="O208" s="85"/>
      <c r="P208" s="212">
        <f>O208*H208</f>
        <v>0</v>
      </c>
      <c r="Q208" s="212">
        <v>0.11162</v>
      </c>
      <c r="R208" s="212">
        <f>Q208*H208</f>
        <v>14.064119999999999</v>
      </c>
      <c r="S208" s="212">
        <v>0</v>
      </c>
      <c r="T208" s="213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14" t="s">
        <v>120</v>
      </c>
      <c r="AT208" s="214" t="s">
        <v>116</v>
      </c>
      <c r="AU208" s="214" t="s">
        <v>79</v>
      </c>
      <c r="AY208" s="18" t="s">
        <v>115</v>
      </c>
      <c r="BE208" s="215">
        <f>IF(N208="základní",J208,0)</f>
        <v>0</v>
      </c>
      <c r="BF208" s="215">
        <f>IF(N208="snížená",J208,0)</f>
        <v>0</v>
      </c>
      <c r="BG208" s="215">
        <f>IF(N208="zákl. přenesená",J208,0)</f>
        <v>0</v>
      </c>
      <c r="BH208" s="215">
        <f>IF(N208="sníž. přenesená",J208,0)</f>
        <v>0</v>
      </c>
      <c r="BI208" s="215">
        <f>IF(N208="nulová",J208,0)</f>
        <v>0</v>
      </c>
      <c r="BJ208" s="18" t="s">
        <v>77</v>
      </c>
      <c r="BK208" s="215">
        <f>ROUND(I208*H208,2)</f>
        <v>0</v>
      </c>
      <c r="BL208" s="18" t="s">
        <v>120</v>
      </c>
      <c r="BM208" s="214" t="s">
        <v>395</v>
      </c>
    </row>
    <row r="209" s="2" customFormat="1">
      <c r="A209" s="39"/>
      <c r="B209" s="40"/>
      <c r="C209" s="41"/>
      <c r="D209" s="218" t="s">
        <v>132</v>
      </c>
      <c r="E209" s="41"/>
      <c r="F209" s="219" t="s">
        <v>396</v>
      </c>
      <c r="G209" s="41"/>
      <c r="H209" s="41"/>
      <c r="I209" s="220"/>
      <c r="J209" s="41"/>
      <c r="K209" s="41"/>
      <c r="L209" s="45"/>
      <c r="M209" s="221"/>
      <c r="N209" s="222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132</v>
      </c>
      <c r="AU209" s="18" t="s">
        <v>79</v>
      </c>
    </row>
    <row r="210" s="2" customFormat="1" ht="16.5" customHeight="1">
      <c r="A210" s="39"/>
      <c r="B210" s="40"/>
      <c r="C210" s="260" t="s">
        <v>397</v>
      </c>
      <c r="D210" s="260" t="s">
        <v>259</v>
      </c>
      <c r="E210" s="261" t="s">
        <v>398</v>
      </c>
      <c r="F210" s="262" t="s">
        <v>399</v>
      </c>
      <c r="G210" s="263" t="s">
        <v>180</v>
      </c>
      <c r="H210" s="264">
        <v>128.52000000000001</v>
      </c>
      <c r="I210" s="265"/>
      <c r="J210" s="266">
        <f>ROUND(I210*H210,2)</f>
        <v>0</v>
      </c>
      <c r="K210" s="262" t="s">
        <v>129</v>
      </c>
      <c r="L210" s="267"/>
      <c r="M210" s="268" t="s">
        <v>19</v>
      </c>
      <c r="N210" s="269" t="s">
        <v>40</v>
      </c>
      <c r="O210" s="85"/>
      <c r="P210" s="212">
        <f>O210*H210</f>
        <v>0</v>
      </c>
      <c r="Q210" s="212">
        <v>0.17599999999999999</v>
      </c>
      <c r="R210" s="212">
        <f>Q210*H210</f>
        <v>22.619520000000001</v>
      </c>
      <c r="S210" s="212">
        <v>0</v>
      </c>
      <c r="T210" s="213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14" t="s">
        <v>219</v>
      </c>
      <c r="AT210" s="214" t="s">
        <v>259</v>
      </c>
      <c r="AU210" s="214" t="s">
        <v>79</v>
      </c>
      <c r="AY210" s="18" t="s">
        <v>115</v>
      </c>
      <c r="BE210" s="215">
        <f>IF(N210="základní",J210,0)</f>
        <v>0</v>
      </c>
      <c r="BF210" s="215">
        <f>IF(N210="snížená",J210,0)</f>
        <v>0</v>
      </c>
      <c r="BG210" s="215">
        <f>IF(N210="zákl. přenesená",J210,0)</f>
        <v>0</v>
      </c>
      <c r="BH210" s="215">
        <f>IF(N210="sníž. přenesená",J210,0)</f>
        <v>0</v>
      </c>
      <c r="BI210" s="215">
        <f>IF(N210="nulová",J210,0)</f>
        <v>0</v>
      </c>
      <c r="BJ210" s="18" t="s">
        <v>77</v>
      </c>
      <c r="BK210" s="215">
        <f>ROUND(I210*H210,2)</f>
        <v>0</v>
      </c>
      <c r="BL210" s="18" t="s">
        <v>120</v>
      </c>
      <c r="BM210" s="214" t="s">
        <v>400</v>
      </c>
    </row>
    <row r="211" s="13" customFormat="1">
      <c r="A211" s="13"/>
      <c r="B211" s="223"/>
      <c r="C211" s="224"/>
      <c r="D211" s="225" t="s">
        <v>139</v>
      </c>
      <c r="E211" s="224"/>
      <c r="F211" s="227" t="s">
        <v>401</v>
      </c>
      <c r="G211" s="224"/>
      <c r="H211" s="228">
        <v>128.52000000000001</v>
      </c>
      <c r="I211" s="229"/>
      <c r="J211" s="224"/>
      <c r="K211" s="224"/>
      <c r="L211" s="230"/>
      <c r="M211" s="231"/>
      <c r="N211" s="232"/>
      <c r="O211" s="232"/>
      <c r="P211" s="232"/>
      <c r="Q211" s="232"/>
      <c r="R211" s="232"/>
      <c r="S211" s="232"/>
      <c r="T211" s="23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4" t="s">
        <v>139</v>
      </c>
      <c r="AU211" s="234" t="s">
        <v>79</v>
      </c>
      <c r="AV211" s="13" t="s">
        <v>79</v>
      </c>
      <c r="AW211" s="13" t="s">
        <v>4</v>
      </c>
      <c r="AX211" s="13" t="s">
        <v>77</v>
      </c>
      <c r="AY211" s="234" t="s">
        <v>115</v>
      </c>
    </row>
    <row r="212" s="2" customFormat="1" ht="37.8" customHeight="1">
      <c r="A212" s="39"/>
      <c r="B212" s="40"/>
      <c r="C212" s="203" t="s">
        <v>402</v>
      </c>
      <c r="D212" s="203" t="s">
        <v>116</v>
      </c>
      <c r="E212" s="204" t="s">
        <v>403</v>
      </c>
      <c r="F212" s="205" t="s">
        <v>404</v>
      </c>
      <c r="G212" s="206" t="s">
        <v>180</v>
      </c>
      <c r="H212" s="207">
        <v>47</v>
      </c>
      <c r="I212" s="208"/>
      <c r="J212" s="209">
        <f>ROUND(I212*H212,2)</f>
        <v>0</v>
      </c>
      <c r="K212" s="205" t="s">
        <v>129</v>
      </c>
      <c r="L212" s="45"/>
      <c r="M212" s="210" t="s">
        <v>19</v>
      </c>
      <c r="N212" s="211" t="s">
        <v>40</v>
      </c>
      <c r="O212" s="85"/>
      <c r="P212" s="212">
        <f>O212*H212</f>
        <v>0</v>
      </c>
      <c r="Q212" s="212">
        <v>0.089219999999999994</v>
      </c>
      <c r="R212" s="212">
        <f>Q212*H212</f>
        <v>4.1933400000000001</v>
      </c>
      <c r="S212" s="212">
        <v>0</v>
      </c>
      <c r="T212" s="213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14" t="s">
        <v>120</v>
      </c>
      <c r="AT212" s="214" t="s">
        <v>116</v>
      </c>
      <c r="AU212" s="214" t="s">
        <v>79</v>
      </c>
      <c r="AY212" s="18" t="s">
        <v>115</v>
      </c>
      <c r="BE212" s="215">
        <f>IF(N212="základní",J212,0)</f>
        <v>0</v>
      </c>
      <c r="BF212" s="215">
        <f>IF(N212="snížená",J212,0)</f>
        <v>0</v>
      </c>
      <c r="BG212" s="215">
        <f>IF(N212="zákl. přenesená",J212,0)</f>
        <v>0</v>
      </c>
      <c r="BH212" s="215">
        <f>IF(N212="sníž. přenesená",J212,0)</f>
        <v>0</v>
      </c>
      <c r="BI212" s="215">
        <f>IF(N212="nulová",J212,0)</f>
        <v>0</v>
      </c>
      <c r="BJ212" s="18" t="s">
        <v>77</v>
      </c>
      <c r="BK212" s="215">
        <f>ROUND(I212*H212,2)</f>
        <v>0</v>
      </c>
      <c r="BL212" s="18" t="s">
        <v>120</v>
      </c>
      <c r="BM212" s="214" t="s">
        <v>405</v>
      </c>
    </row>
    <row r="213" s="2" customFormat="1">
      <c r="A213" s="39"/>
      <c r="B213" s="40"/>
      <c r="C213" s="41"/>
      <c r="D213" s="218" t="s">
        <v>132</v>
      </c>
      <c r="E213" s="41"/>
      <c r="F213" s="219" t="s">
        <v>406</v>
      </c>
      <c r="G213" s="41"/>
      <c r="H213" s="41"/>
      <c r="I213" s="220"/>
      <c r="J213" s="41"/>
      <c r="K213" s="41"/>
      <c r="L213" s="45"/>
      <c r="M213" s="221"/>
      <c r="N213" s="222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132</v>
      </c>
      <c r="AU213" s="18" t="s">
        <v>79</v>
      </c>
    </row>
    <row r="214" s="2" customFormat="1" ht="16.5" customHeight="1">
      <c r="A214" s="39"/>
      <c r="B214" s="40"/>
      <c r="C214" s="260" t="s">
        <v>407</v>
      </c>
      <c r="D214" s="260" t="s">
        <v>259</v>
      </c>
      <c r="E214" s="261" t="s">
        <v>408</v>
      </c>
      <c r="F214" s="262" t="s">
        <v>409</v>
      </c>
      <c r="G214" s="263" t="s">
        <v>180</v>
      </c>
      <c r="H214" s="264">
        <v>48.409999999999997</v>
      </c>
      <c r="I214" s="265"/>
      <c r="J214" s="266">
        <f>ROUND(I214*H214,2)</f>
        <v>0</v>
      </c>
      <c r="K214" s="262" t="s">
        <v>129</v>
      </c>
      <c r="L214" s="267"/>
      <c r="M214" s="268" t="s">
        <v>19</v>
      </c>
      <c r="N214" s="269" t="s">
        <v>40</v>
      </c>
      <c r="O214" s="85"/>
      <c r="P214" s="212">
        <f>O214*H214</f>
        <v>0</v>
      </c>
      <c r="Q214" s="212">
        <v>0.13100000000000001</v>
      </c>
      <c r="R214" s="212">
        <f>Q214*H214</f>
        <v>6.34171</v>
      </c>
      <c r="S214" s="212">
        <v>0</v>
      </c>
      <c r="T214" s="213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14" t="s">
        <v>219</v>
      </c>
      <c r="AT214" s="214" t="s">
        <v>259</v>
      </c>
      <c r="AU214" s="214" t="s">
        <v>79</v>
      </c>
      <c r="AY214" s="18" t="s">
        <v>115</v>
      </c>
      <c r="BE214" s="215">
        <f>IF(N214="základní",J214,0)</f>
        <v>0</v>
      </c>
      <c r="BF214" s="215">
        <f>IF(N214="snížená",J214,0)</f>
        <v>0</v>
      </c>
      <c r="BG214" s="215">
        <f>IF(N214="zákl. přenesená",J214,0)</f>
        <v>0</v>
      </c>
      <c r="BH214" s="215">
        <f>IF(N214="sníž. přenesená",J214,0)</f>
        <v>0</v>
      </c>
      <c r="BI214" s="215">
        <f>IF(N214="nulová",J214,0)</f>
        <v>0</v>
      </c>
      <c r="BJ214" s="18" t="s">
        <v>77</v>
      </c>
      <c r="BK214" s="215">
        <f>ROUND(I214*H214,2)</f>
        <v>0</v>
      </c>
      <c r="BL214" s="18" t="s">
        <v>120</v>
      </c>
      <c r="BM214" s="214" t="s">
        <v>410</v>
      </c>
    </row>
    <row r="215" s="13" customFormat="1">
      <c r="A215" s="13"/>
      <c r="B215" s="223"/>
      <c r="C215" s="224"/>
      <c r="D215" s="225" t="s">
        <v>139</v>
      </c>
      <c r="E215" s="226" t="s">
        <v>19</v>
      </c>
      <c r="F215" s="227" t="s">
        <v>351</v>
      </c>
      <c r="G215" s="224"/>
      <c r="H215" s="228">
        <v>47</v>
      </c>
      <c r="I215" s="229"/>
      <c r="J215" s="224"/>
      <c r="K215" s="224"/>
      <c r="L215" s="230"/>
      <c r="M215" s="231"/>
      <c r="N215" s="232"/>
      <c r="O215" s="232"/>
      <c r="P215" s="232"/>
      <c r="Q215" s="232"/>
      <c r="R215" s="232"/>
      <c r="S215" s="232"/>
      <c r="T215" s="23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4" t="s">
        <v>139</v>
      </c>
      <c r="AU215" s="234" t="s">
        <v>79</v>
      </c>
      <c r="AV215" s="13" t="s">
        <v>79</v>
      </c>
      <c r="AW215" s="13" t="s">
        <v>31</v>
      </c>
      <c r="AX215" s="13" t="s">
        <v>77</v>
      </c>
      <c r="AY215" s="234" t="s">
        <v>115</v>
      </c>
    </row>
    <row r="216" s="13" customFormat="1">
      <c r="A216" s="13"/>
      <c r="B216" s="223"/>
      <c r="C216" s="224"/>
      <c r="D216" s="225" t="s">
        <v>139</v>
      </c>
      <c r="E216" s="224"/>
      <c r="F216" s="227" t="s">
        <v>411</v>
      </c>
      <c r="G216" s="224"/>
      <c r="H216" s="228">
        <v>48.409999999999997</v>
      </c>
      <c r="I216" s="229"/>
      <c r="J216" s="224"/>
      <c r="K216" s="224"/>
      <c r="L216" s="230"/>
      <c r="M216" s="231"/>
      <c r="N216" s="232"/>
      <c r="O216" s="232"/>
      <c r="P216" s="232"/>
      <c r="Q216" s="232"/>
      <c r="R216" s="232"/>
      <c r="S216" s="232"/>
      <c r="T216" s="23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4" t="s">
        <v>139</v>
      </c>
      <c r="AU216" s="234" t="s">
        <v>79</v>
      </c>
      <c r="AV216" s="13" t="s">
        <v>79</v>
      </c>
      <c r="AW216" s="13" t="s">
        <v>4</v>
      </c>
      <c r="AX216" s="13" t="s">
        <v>77</v>
      </c>
      <c r="AY216" s="234" t="s">
        <v>115</v>
      </c>
    </row>
    <row r="217" s="12" customFormat="1" ht="20.88" customHeight="1">
      <c r="A217" s="12"/>
      <c r="B217" s="189"/>
      <c r="C217" s="190"/>
      <c r="D217" s="191" t="s">
        <v>68</v>
      </c>
      <c r="E217" s="216" t="s">
        <v>412</v>
      </c>
      <c r="F217" s="216" t="s">
        <v>413</v>
      </c>
      <c r="G217" s="190"/>
      <c r="H217" s="190"/>
      <c r="I217" s="193"/>
      <c r="J217" s="217">
        <f>BK217</f>
        <v>0</v>
      </c>
      <c r="K217" s="190"/>
      <c r="L217" s="195"/>
      <c r="M217" s="196"/>
      <c r="N217" s="197"/>
      <c r="O217" s="197"/>
      <c r="P217" s="198">
        <f>SUM(P218:P228)</f>
        <v>0</v>
      </c>
      <c r="Q217" s="197"/>
      <c r="R217" s="198">
        <f>SUM(R218:R228)</f>
        <v>88.753605000000007</v>
      </c>
      <c r="S217" s="197"/>
      <c r="T217" s="199">
        <f>SUM(T218:T228)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0" t="s">
        <v>77</v>
      </c>
      <c r="AT217" s="201" t="s">
        <v>68</v>
      </c>
      <c r="AU217" s="201" t="s">
        <v>79</v>
      </c>
      <c r="AY217" s="200" t="s">
        <v>115</v>
      </c>
      <c r="BK217" s="202">
        <f>SUM(BK218:BK228)</f>
        <v>0</v>
      </c>
    </row>
    <row r="218" s="2" customFormat="1" ht="24.15" customHeight="1">
      <c r="A218" s="39"/>
      <c r="B218" s="40"/>
      <c r="C218" s="203" t="s">
        <v>414</v>
      </c>
      <c r="D218" s="203" t="s">
        <v>116</v>
      </c>
      <c r="E218" s="204" t="s">
        <v>415</v>
      </c>
      <c r="F218" s="205" t="s">
        <v>416</v>
      </c>
      <c r="G218" s="206" t="s">
        <v>417</v>
      </c>
      <c r="H218" s="207">
        <v>404</v>
      </c>
      <c r="I218" s="208"/>
      <c r="J218" s="209">
        <f>ROUND(I218*H218,2)</f>
        <v>0</v>
      </c>
      <c r="K218" s="205" t="s">
        <v>129</v>
      </c>
      <c r="L218" s="45"/>
      <c r="M218" s="210" t="s">
        <v>19</v>
      </c>
      <c r="N218" s="211" t="s">
        <v>40</v>
      </c>
      <c r="O218" s="85"/>
      <c r="P218" s="212">
        <f>O218*H218</f>
        <v>0</v>
      </c>
      <c r="Q218" s="212">
        <v>0.1295</v>
      </c>
      <c r="R218" s="212">
        <f>Q218*H218</f>
        <v>52.318000000000005</v>
      </c>
      <c r="S218" s="212">
        <v>0</v>
      </c>
      <c r="T218" s="213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14" t="s">
        <v>120</v>
      </c>
      <c r="AT218" s="214" t="s">
        <v>116</v>
      </c>
      <c r="AU218" s="214" t="s">
        <v>134</v>
      </c>
      <c r="AY218" s="18" t="s">
        <v>115</v>
      </c>
      <c r="BE218" s="215">
        <f>IF(N218="základní",J218,0)</f>
        <v>0</v>
      </c>
      <c r="BF218" s="215">
        <f>IF(N218="snížená",J218,0)</f>
        <v>0</v>
      </c>
      <c r="BG218" s="215">
        <f>IF(N218="zákl. přenesená",J218,0)</f>
        <v>0</v>
      </c>
      <c r="BH218" s="215">
        <f>IF(N218="sníž. přenesená",J218,0)</f>
        <v>0</v>
      </c>
      <c r="BI218" s="215">
        <f>IF(N218="nulová",J218,0)</f>
        <v>0</v>
      </c>
      <c r="BJ218" s="18" t="s">
        <v>77</v>
      </c>
      <c r="BK218" s="215">
        <f>ROUND(I218*H218,2)</f>
        <v>0</v>
      </c>
      <c r="BL218" s="18" t="s">
        <v>120</v>
      </c>
      <c r="BM218" s="214" t="s">
        <v>418</v>
      </c>
    </row>
    <row r="219" s="2" customFormat="1">
      <c r="A219" s="39"/>
      <c r="B219" s="40"/>
      <c r="C219" s="41"/>
      <c r="D219" s="218" t="s">
        <v>132</v>
      </c>
      <c r="E219" s="41"/>
      <c r="F219" s="219" t="s">
        <v>419</v>
      </c>
      <c r="G219" s="41"/>
      <c r="H219" s="41"/>
      <c r="I219" s="220"/>
      <c r="J219" s="41"/>
      <c r="K219" s="41"/>
      <c r="L219" s="45"/>
      <c r="M219" s="221"/>
      <c r="N219" s="222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132</v>
      </c>
      <c r="AU219" s="18" t="s">
        <v>134</v>
      </c>
    </row>
    <row r="220" s="13" customFormat="1">
      <c r="A220" s="13"/>
      <c r="B220" s="223"/>
      <c r="C220" s="224"/>
      <c r="D220" s="225" t="s">
        <v>139</v>
      </c>
      <c r="E220" s="226" t="s">
        <v>19</v>
      </c>
      <c r="F220" s="227" t="s">
        <v>420</v>
      </c>
      <c r="G220" s="224"/>
      <c r="H220" s="228">
        <v>404</v>
      </c>
      <c r="I220" s="229"/>
      <c r="J220" s="224"/>
      <c r="K220" s="224"/>
      <c r="L220" s="230"/>
      <c r="M220" s="231"/>
      <c r="N220" s="232"/>
      <c r="O220" s="232"/>
      <c r="P220" s="232"/>
      <c r="Q220" s="232"/>
      <c r="R220" s="232"/>
      <c r="S220" s="232"/>
      <c r="T220" s="23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4" t="s">
        <v>139</v>
      </c>
      <c r="AU220" s="234" t="s">
        <v>134</v>
      </c>
      <c r="AV220" s="13" t="s">
        <v>79</v>
      </c>
      <c r="AW220" s="13" t="s">
        <v>31</v>
      </c>
      <c r="AX220" s="13" t="s">
        <v>77</v>
      </c>
      <c r="AY220" s="234" t="s">
        <v>115</v>
      </c>
    </row>
    <row r="221" s="2" customFormat="1" ht="16.5" customHeight="1">
      <c r="A221" s="39"/>
      <c r="B221" s="40"/>
      <c r="C221" s="260" t="s">
        <v>421</v>
      </c>
      <c r="D221" s="260" t="s">
        <v>259</v>
      </c>
      <c r="E221" s="261" t="s">
        <v>422</v>
      </c>
      <c r="F221" s="262" t="s">
        <v>423</v>
      </c>
      <c r="G221" s="263" t="s">
        <v>417</v>
      </c>
      <c r="H221" s="264">
        <v>408.04000000000002</v>
      </c>
      <c r="I221" s="265"/>
      <c r="J221" s="266">
        <f>ROUND(I221*H221,2)</f>
        <v>0</v>
      </c>
      <c r="K221" s="262" t="s">
        <v>129</v>
      </c>
      <c r="L221" s="267"/>
      <c r="M221" s="268" t="s">
        <v>19</v>
      </c>
      <c r="N221" s="269" t="s">
        <v>40</v>
      </c>
      <c r="O221" s="85"/>
      <c r="P221" s="212">
        <f>O221*H221</f>
        <v>0</v>
      </c>
      <c r="Q221" s="212">
        <v>0.085000000000000006</v>
      </c>
      <c r="R221" s="212">
        <f>Q221*H221</f>
        <v>34.683400000000006</v>
      </c>
      <c r="S221" s="212">
        <v>0</v>
      </c>
      <c r="T221" s="213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14" t="s">
        <v>219</v>
      </c>
      <c r="AT221" s="214" t="s">
        <v>259</v>
      </c>
      <c r="AU221" s="214" t="s">
        <v>134</v>
      </c>
      <c r="AY221" s="18" t="s">
        <v>115</v>
      </c>
      <c r="BE221" s="215">
        <f>IF(N221="základní",J221,0)</f>
        <v>0</v>
      </c>
      <c r="BF221" s="215">
        <f>IF(N221="snížená",J221,0)</f>
        <v>0</v>
      </c>
      <c r="BG221" s="215">
        <f>IF(N221="zákl. přenesená",J221,0)</f>
        <v>0</v>
      </c>
      <c r="BH221" s="215">
        <f>IF(N221="sníž. přenesená",J221,0)</f>
        <v>0</v>
      </c>
      <c r="BI221" s="215">
        <f>IF(N221="nulová",J221,0)</f>
        <v>0</v>
      </c>
      <c r="BJ221" s="18" t="s">
        <v>77</v>
      </c>
      <c r="BK221" s="215">
        <f>ROUND(I221*H221,2)</f>
        <v>0</v>
      </c>
      <c r="BL221" s="18" t="s">
        <v>120</v>
      </c>
      <c r="BM221" s="214" t="s">
        <v>424</v>
      </c>
    </row>
    <row r="222" s="13" customFormat="1">
      <c r="A222" s="13"/>
      <c r="B222" s="223"/>
      <c r="C222" s="224"/>
      <c r="D222" s="225" t="s">
        <v>139</v>
      </c>
      <c r="E222" s="226" t="s">
        <v>19</v>
      </c>
      <c r="F222" s="227" t="s">
        <v>420</v>
      </c>
      <c r="G222" s="224"/>
      <c r="H222" s="228">
        <v>404</v>
      </c>
      <c r="I222" s="229"/>
      <c r="J222" s="224"/>
      <c r="K222" s="224"/>
      <c r="L222" s="230"/>
      <c r="M222" s="231"/>
      <c r="N222" s="232"/>
      <c r="O222" s="232"/>
      <c r="P222" s="232"/>
      <c r="Q222" s="232"/>
      <c r="R222" s="232"/>
      <c r="S222" s="232"/>
      <c r="T222" s="23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4" t="s">
        <v>139</v>
      </c>
      <c r="AU222" s="234" t="s">
        <v>134</v>
      </c>
      <c r="AV222" s="13" t="s">
        <v>79</v>
      </c>
      <c r="AW222" s="13" t="s">
        <v>31</v>
      </c>
      <c r="AX222" s="13" t="s">
        <v>77</v>
      </c>
      <c r="AY222" s="234" t="s">
        <v>115</v>
      </c>
    </row>
    <row r="223" s="13" customFormat="1">
      <c r="A223" s="13"/>
      <c r="B223" s="223"/>
      <c r="C223" s="224"/>
      <c r="D223" s="225" t="s">
        <v>139</v>
      </c>
      <c r="E223" s="224"/>
      <c r="F223" s="227" t="s">
        <v>425</v>
      </c>
      <c r="G223" s="224"/>
      <c r="H223" s="228">
        <v>408.04000000000002</v>
      </c>
      <c r="I223" s="229"/>
      <c r="J223" s="224"/>
      <c r="K223" s="224"/>
      <c r="L223" s="230"/>
      <c r="M223" s="231"/>
      <c r="N223" s="232"/>
      <c r="O223" s="232"/>
      <c r="P223" s="232"/>
      <c r="Q223" s="232"/>
      <c r="R223" s="232"/>
      <c r="S223" s="232"/>
      <c r="T223" s="23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4" t="s">
        <v>139</v>
      </c>
      <c r="AU223" s="234" t="s">
        <v>134</v>
      </c>
      <c r="AV223" s="13" t="s">
        <v>79</v>
      </c>
      <c r="AW223" s="13" t="s">
        <v>4</v>
      </c>
      <c r="AX223" s="13" t="s">
        <v>77</v>
      </c>
      <c r="AY223" s="234" t="s">
        <v>115</v>
      </c>
    </row>
    <row r="224" s="2" customFormat="1" ht="24.15" customHeight="1">
      <c r="A224" s="39"/>
      <c r="B224" s="40"/>
      <c r="C224" s="203" t="s">
        <v>426</v>
      </c>
      <c r="D224" s="203" t="s">
        <v>116</v>
      </c>
      <c r="E224" s="204" t="s">
        <v>427</v>
      </c>
      <c r="F224" s="205" t="s">
        <v>428</v>
      </c>
      <c r="G224" s="206" t="s">
        <v>417</v>
      </c>
      <c r="H224" s="207">
        <v>13</v>
      </c>
      <c r="I224" s="208"/>
      <c r="J224" s="209">
        <f>ROUND(I224*H224,2)</f>
        <v>0</v>
      </c>
      <c r="K224" s="205" t="s">
        <v>129</v>
      </c>
      <c r="L224" s="45"/>
      <c r="M224" s="210" t="s">
        <v>19</v>
      </c>
      <c r="N224" s="211" t="s">
        <v>40</v>
      </c>
      <c r="O224" s="85"/>
      <c r="P224" s="212">
        <f>O224*H224</f>
        <v>0</v>
      </c>
      <c r="Q224" s="212">
        <v>0.10095</v>
      </c>
      <c r="R224" s="212">
        <f>Q224*H224</f>
        <v>1.3123499999999999</v>
      </c>
      <c r="S224" s="212">
        <v>0</v>
      </c>
      <c r="T224" s="213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14" t="s">
        <v>120</v>
      </c>
      <c r="AT224" s="214" t="s">
        <v>116</v>
      </c>
      <c r="AU224" s="214" t="s">
        <v>134</v>
      </c>
      <c r="AY224" s="18" t="s">
        <v>115</v>
      </c>
      <c r="BE224" s="215">
        <f>IF(N224="základní",J224,0)</f>
        <v>0</v>
      </c>
      <c r="BF224" s="215">
        <f>IF(N224="snížená",J224,0)</f>
        <v>0</v>
      </c>
      <c r="BG224" s="215">
        <f>IF(N224="zákl. přenesená",J224,0)</f>
        <v>0</v>
      </c>
      <c r="BH224" s="215">
        <f>IF(N224="sníž. přenesená",J224,0)</f>
        <v>0</v>
      </c>
      <c r="BI224" s="215">
        <f>IF(N224="nulová",J224,0)</f>
        <v>0</v>
      </c>
      <c r="BJ224" s="18" t="s">
        <v>77</v>
      </c>
      <c r="BK224" s="215">
        <f>ROUND(I224*H224,2)</f>
        <v>0</v>
      </c>
      <c r="BL224" s="18" t="s">
        <v>120</v>
      </c>
      <c r="BM224" s="214" t="s">
        <v>429</v>
      </c>
    </row>
    <row r="225" s="2" customFormat="1">
      <c r="A225" s="39"/>
      <c r="B225" s="40"/>
      <c r="C225" s="41"/>
      <c r="D225" s="218" t="s">
        <v>132</v>
      </c>
      <c r="E225" s="41"/>
      <c r="F225" s="219" t="s">
        <v>430</v>
      </c>
      <c r="G225" s="41"/>
      <c r="H225" s="41"/>
      <c r="I225" s="220"/>
      <c r="J225" s="41"/>
      <c r="K225" s="41"/>
      <c r="L225" s="45"/>
      <c r="M225" s="221"/>
      <c r="N225" s="222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132</v>
      </c>
      <c r="AU225" s="18" t="s">
        <v>134</v>
      </c>
    </row>
    <row r="226" s="2" customFormat="1" ht="16.5" customHeight="1">
      <c r="A226" s="39"/>
      <c r="B226" s="40"/>
      <c r="C226" s="260" t="s">
        <v>431</v>
      </c>
      <c r="D226" s="260" t="s">
        <v>259</v>
      </c>
      <c r="E226" s="261" t="s">
        <v>432</v>
      </c>
      <c r="F226" s="262" t="s">
        <v>433</v>
      </c>
      <c r="G226" s="263" t="s">
        <v>417</v>
      </c>
      <c r="H226" s="264">
        <v>13.130000000000001</v>
      </c>
      <c r="I226" s="265"/>
      <c r="J226" s="266">
        <f>ROUND(I226*H226,2)</f>
        <v>0</v>
      </c>
      <c r="K226" s="262" t="s">
        <v>129</v>
      </c>
      <c r="L226" s="267"/>
      <c r="M226" s="268" t="s">
        <v>19</v>
      </c>
      <c r="N226" s="269" t="s">
        <v>40</v>
      </c>
      <c r="O226" s="85"/>
      <c r="P226" s="212">
        <f>O226*H226</f>
        <v>0</v>
      </c>
      <c r="Q226" s="212">
        <v>0.033500000000000002</v>
      </c>
      <c r="R226" s="212">
        <f>Q226*H226</f>
        <v>0.43985500000000005</v>
      </c>
      <c r="S226" s="212">
        <v>0</v>
      </c>
      <c r="T226" s="213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14" t="s">
        <v>219</v>
      </c>
      <c r="AT226" s="214" t="s">
        <v>259</v>
      </c>
      <c r="AU226" s="214" t="s">
        <v>134</v>
      </c>
      <c r="AY226" s="18" t="s">
        <v>115</v>
      </c>
      <c r="BE226" s="215">
        <f>IF(N226="základní",J226,0)</f>
        <v>0</v>
      </c>
      <c r="BF226" s="215">
        <f>IF(N226="snížená",J226,0)</f>
        <v>0</v>
      </c>
      <c r="BG226" s="215">
        <f>IF(N226="zákl. přenesená",J226,0)</f>
        <v>0</v>
      </c>
      <c r="BH226" s="215">
        <f>IF(N226="sníž. přenesená",J226,0)</f>
        <v>0</v>
      </c>
      <c r="BI226" s="215">
        <f>IF(N226="nulová",J226,0)</f>
        <v>0</v>
      </c>
      <c r="BJ226" s="18" t="s">
        <v>77</v>
      </c>
      <c r="BK226" s="215">
        <f>ROUND(I226*H226,2)</f>
        <v>0</v>
      </c>
      <c r="BL226" s="18" t="s">
        <v>120</v>
      </c>
      <c r="BM226" s="214" t="s">
        <v>434</v>
      </c>
    </row>
    <row r="227" s="13" customFormat="1">
      <c r="A227" s="13"/>
      <c r="B227" s="223"/>
      <c r="C227" s="224"/>
      <c r="D227" s="225" t="s">
        <v>139</v>
      </c>
      <c r="E227" s="226" t="s">
        <v>19</v>
      </c>
      <c r="F227" s="227" t="s">
        <v>247</v>
      </c>
      <c r="G227" s="224"/>
      <c r="H227" s="228">
        <v>13</v>
      </c>
      <c r="I227" s="229"/>
      <c r="J227" s="224"/>
      <c r="K227" s="224"/>
      <c r="L227" s="230"/>
      <c r="M227" s="231"/>
      <c r="N227" s="232"/>
      <c r="O227" s="232"/>
      <c r="P227" s="232"/>
      <c r="Q227" s="232"/>
      <c r="R227" s="232"/>
      <c r="S227" s="232"/>
      <c r="T227" s="23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4" t="s">
        <v>139</v>
      </c>
      <c r="AU227" s="234" t="s">
        <v>134</v>
      </c>
      <c r="AV227" s="13" t="s">
        <v>79</v>
      </c>
      <c r="AW227" s="13" t="s">
        <v>31</v>
      </c>
      <c r="AX227" s="13" t="s">
        <v>77</v>
      </c>
      <c r="AY227" s="234" t="s">
        <v>115</v>
      </c>
    </row>
    <row r="228" s="13" customFormat="1">
      <c r="A228" s="13"/>
      <c r="B228" s="223"/>
      <c r="C228" s="224"/>
      <c r="D228" s="225" t="s">
        <v>139</v>
      </c>
      <c r="E228" s="224"/>
      <c r="F228" s="227" t="s">
        <v>435</v>
      </c>
      <c r="G228" s="224"/>
      <c r="H228" s="228">
        <v>13.130000000000001</v>
      </c>
      <c r="I228" s="229"/>
      <c r="J228" s="224"/>
      <c r="K228" s="224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139</v>
      </c>
      <c r="AU228" s="234" t="s">
        <v>134</v>
      </c>
      <c r="AV228" s="13" t="s">
        <v>79</v>
      </c>
      <c r="AW228" s="13" t="s">
        <v>4</v>
      </c>
      <c r="AX228" s="13" t="s">
        <v>77</v>
      </c>
      <c r="AY228" s="234" t="s">
        <v>115</v>
      </c>
    </row>
    <row r="229" s="12" customFormat="1" ht="22.8" customHeight="1">
      <c r="A229" s="12"/>
      <c r="B229" s="189"/>
      <c r="C229" s="190"/>
      <c r="D229" s="191" t="s">
        <v>68</v>
      </c>
      <c r="E229" s="216" t="s">
        <v>219</v>
      </c>
      <c r="F229" s="216" t="s">
        <v>436</v>
      </c>
      <c r="G229" s="190"/>
      <c r="H229" s="190"/>
      <c r="I229" s="193"/>
      <c r="J229" s="217">
        <f>BK229</f>
        <v>0</v>
      </c>
      <c r="K229" s="190"/>
      <c r="L229" s="195"/>
      <c r="M229" s="196"/>
      <c r="N229" s="197"/>
      <c r="O229" s="197"/>
      <c r="P229" s="198">
        <f>SUM(P230:P237)</f>
        <v>0</v>
      </c>
      <c r="Q229" s="197"/>
      <c r="R229" s="198">
        <f>SUM(R230:R237)</f>
        <v>5.5481600000000002</v>
      </c>
      <c r="S229" s="197"/>
      <c r="T229" s="199">
        <f>SUM(T230:T237)</f>
        <v>11.52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00" t="s">
        <v>77</v>
      </c>
      <c r="AT229" s="201" t="s">
        <v>68</v>
      </c>
      <c r="AU229" s="201" t="s">
        <v>77</v>
      </c>
      <c r="AY229" s="200" t="s">
        <v>115</v>
      </c>
      <c r="BK229" s="202">
        <f>SUM(BK230:BK237)</f>
        <v>0</v>
      </c>
    </row>
    <row r="230" s="2" customFormat="1" ht="21.75" customHeight="1">
      <c r="A230" s="39"/>
      <c r="B230" s="40"/>
      <c r="C230" s="203" t="s">
        <v>351</v>
      </c>
      <c r="D230" s="203" t="s">
        <v>116</v>
      </c>
      <c r="E230" s="204" t="s">
        <v>437</v>
      </c>
      <c r="F230" s="205" t="s">
        <v>438</v>
      </c>
      <c r="G230" s="206" t="s">
        <v>208</v>
      </c>
      <c r="H230" s="207">
        <v>6</v>
      </c>
      <c r="I230" s="208"/>
      <c r="J230" s="209">
        <f>ROUND(I230*H230,2)</f>
        <v>0</v>
      </c>
      <c r="K230" s="205" t="s">
        <v>129</v>
      </c>
      <c r="L230" s="45"/>
      <c r="M230" s="210" t="s">
        <v>19</v>
      </c>
      <c r="N230" s="211" t="s">
        <v>40</v>
      </c>
      <c r="O230" s="85"/>
      <c r="P230" s="212">
        <f>O230*H230</f>
        <v>0</v>
      </c>
      <c r="Q230" s="212">
        <v>0</v>
      </c>
      <c r="R230" s="212">
        <f>Q230*H230</f>
        <v>0</v>
      </c>
      <c r="S230" s="212">
        <v>1.9199999999999999</v>
      </c>
      <c r="T230" s="213">
        <f>S230*H230</f>
        <v>11.52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14" t="s">
        <v>120</v>
      </c>
      <c r="AT230" s="214" t="s">
        <v>116</v>
      </c>
      <c r="AU230" s="214" t="s">
        <v>79</v>
      </c>
      <c r="AY230" s="18" t="s">
        <v>115</v>
      </c>
      <c r="BE230" s="215">
        <f>IF(N230="základní",J230,0)</f>
        <v>0</v>
      </c>
      <c r="BF230" s="215">
        <f>IF(N230="snížená",J230,0)</f>
        <v>0</v>
      </c>
      <c r="BG230" s="215">
        <f>IF(N230="zákl. přenesená",J230,0)</f>
        <v>0</v>
      </c>
      <c r="BH230" s="215">
        <f>IF(N230="sníž. přenesená",J230,0)</f>
        <v>0</v>
      </c>
      <c r="BI230" s="215">
        <f>IF(N230="nulová",J230,0)</f>
        <v>0</v>
      </c>
      <c r="BJ230" s="18" t="s">
        <v>77</v>
      </c>
      <c r="BK230" s="215">
        <f>ROUND(I230*H230,2)</f>
        <v>0</v>
      </c>
      <c r="BL230" s="18" t="s">
        <v>120</v>
      </c>
      <c r="BM230" s="214" t="s">
        <v>439</v>
      </c>
    </row>
    <row r="231" s="2" customFormat="1">
      <c r="A231" s="39"/>
      <c r="B231" s="40"/>
      <c r="C231" s="41"/>
      <c r="D231" s="218" t="s">
        <v>132</v>
      </c>
      <c r="E231" s="41"/>
      <c r="F231" s="219" t="s">
        <v>440</v>
      </c>
      <c r="G231" s="41"/>
      <c r="H231" s="41"/>
      <c r="I231" s="220"/>
      <c r="J231" s="41"/>
      <c r="K231" s="41"/>
      <c r="L231" s="45"/>
      <c r="M231" s="221"/>
      <c r="N231" s="222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132</v>
      </c>
      <c r="AU231" s="18" t="s">
        <v>79</v>
      </c>
    </row>
    <row r="232" s="13" customFormat="1">
      <c r="A232" s="13"/>
      <c r="B232" s="223"/>
      <c r="C232" s="224"/>
      <c r="D232" s="225" t="s">
        <v>139</v>
      </c>
      <c r="E232" s="226" t="s">
        <v>19</v>
      </c>
      <c r="F232" s="227" t="s">
        <v>441</v>
      </c>
      <c r="G232" s="224"/>
      <c r="H232" s="228">
        <v>6</v>
      </c>
      <c r="I232" s="229"/>
      <c r="J232" s="224"/>
      <c r="K232" s="224"/>
      <c r="L232" s="230"/>
      <c r="M232" s="231"/>
      <c r="N232" s="232"/>
      <c r="O232" s="232"/>
      <c r="P232" s="232"/>
      <c r="Q232" s="232"/>
      <c r="R232" s="232"/>
      <c r="S232" s="232"/>
      <c r="T232" s="23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4" t="s">
        <v>139</v>
      </c>
      <c r="AU232" s="234" t="s">
        <v>79</v>
      </c>
      <c r="AV232" s="13" t="s">
        <v>79</v>
      </c>
      <c r="AW232" s="13" t="s">
        <v>31</v>
      </c>
      <c r="AX232" s="13" t="s">
        <v>77</v>
      </c>
      <c r="AY232" s="234" t="s">
        <v>115</v>
      </c>
    </row>
    <row r="233" s="2" customFormat="1" ht="16.5" customHeight="1">
      <c r="A233" s="39"/>
      <c r="B233" s="40"/>
      <c r="C233" s="203" t="s">
        <v>442</v>
      </c>
      <c r="D233" s="203" t="s">
        <v>116</v>
      </c>
      <c r="E233" s="204" t="s">
        <v>443</v>
      </c>
      <c r="F233" s="205" t="s">
        <v>444</v>
      </c>
      <c r="G233" s="206" t="s">
        <v>445</v>
      </c>
      <c r="H233" s="207">
        <v>4</v>
      </c>
      <c r="I233" s="208"/>
      <c r="J233" s="209">
        <f>ROUND(I233*H233,2)</f>
        <v>0</v>
      </c>
      <c r="K233" s="205" t="s">
        <v>129</v>
      </c>
      <c r="L233" s="45"/>
      <c r="M233" s="210" t="s">
        <v>19</v>
      </c>
      <c r="N233" s="211" t="s">
        <v>40</v>
      </c>
      <c r="O233" s="85"/>
      <c r="P233" s="212">
        <f>O233*H233</f>
        <v>0</v>
      </c>
      <c r="Q233" s="212">
        <v>0.42080000000000001</v>
      </c>
      <c r="R233" s="212">
        <f>Q233*H233</f>
        <v>1.6832</v>
      </c>
      <c r="S233" s="212">
        <v>0</v>
      </c>
      <c r="T233" s="213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14" t="s">
        <v>120</v>
      </c>
      <c r="AT233" s="214" t="s">
        <v>116</v>
      </c>
      <c r="AU233" s="214" t="s">
        <v>79</v>
      </c>
      <c r="AY233" s="18" t="s">
        <v>115</v>
      </c>
      <c r="BE233" s="215">
        <f>IF(N233="základní",J233,0)</f>
        <v>0</v>
      </c>
      <c r="BF233" s="215">
        <f>IF(N233="snížená",J233,0)</f>
        <v>0</v>
      </c>
      <c r="BG233" s="215">
        <f>IF(N233="zákl. přenesená",J233,0)</f>
        <v>0</v>
      </c>
      <c r="BH233" s="215">
        <f>IF(N233="sníž. přenesená",J233,0)</f>
        <v>0</v>
      </c>
      <c r="BI233" s="215">
        <f>IF(N233="nulová",J233,0)</f>
        <v>0</v>
      </c>
      <c r="BJ233" s="18" t="s">
        <v>77</v>
      </c>
      <c r="BK233" s="215">
        <f>ROUND(I233*H233,2)</f>
        <v>0</v>
      </c>
      <c r="BL233" s="18" t="s">
        <v>120</v>
      </c>
      <c r="BM233" s="214" t="s">
        <v>446</v>
      </c>
    </row>
    <row r="234" s="2" customFormat="1">
      <c r="A234" s="39"/>
      <c r="B234" s="40"/>
      <c r="C234" s="41"/>
      <c r="D234" s="218" t="s">
        <v>132</v>
      </c>
      <c r="E234" s="41"/>
      <c r="F234" s="219" t="s">
        <v>447</v>
      </c>
      <c r="G234" s="41"/>
      <c r="H234" s="41"/>
      <c r="I234" s="220"/>
      <c r="J234" s="41"/>
      <c r="K234" s="41"/>
      <c r="L234" s="45"/>
      <c r="M234" s="221"/>
      <c r="N234" s="222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132</v>
      </c>
      <c r="AU234" s="18" t="s">
        <v>79</v>
      </c>
    </row>
    <row r="235" s="2" customFormat="1" ht="16.5" customHeight="1">
      <c r="A235" s="39"/>
      <c r="B235" s="40"/>
      <c r="C235" s="260" t="s">
        <v>448</v>
      </c>
      <c r="D235" s="260" t="s">
        <v>259</v>
      </c>
      <c r="E235" s="261" t="s">
        <v>449</v>
      </c>
      <c r="F235" s="262" t="s">
        <v>450</v>
      </c>
      <c r="G235" s="263" t="s">
        <v>445</v>
      </c>
      <c r="H235" s="264">
        <v>4</v>
      </c>
      <c r="I235" s="265"/>
      <c r="J235" s="266">
        <f>ROUND(I235*H235,2)</f>
        <v>0</v>
      </c>
      <c r="K235" s="262" t="s">
        <v>129</v>
      </c>
      <c r="L235" s="267"/>
      <c r="M235" s="268" t="s">
        <v>19</v>
      </c>
      <c r="N235" s="269" t="s">
        <v>40</v>
      </c>
      <c r="O235" s="85"/>
      <c r="P235" s="212">
        <f>O235*H235</f>
        <v>0</v>
      </c>
      <c r="Q235" s="212">
        <v>0.033000000000000002</v>
      </c>
      <c r="R235" s="212">
        <f>Q235*H235</f>
        <v>0.13200000000000001</v>
      </c>
      <c r="S235" s="212">
        <v>0</v>
      </c>
      <c r="T235" s="213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14" t="s">
        <v>219</v>
      </c>
      <c r="AT235" s="214" t="s">
        <v>259</v>
      </c>
      <c r="AU235" s="214" t="s">
        <v>79</v>
      </c>
      <c r="AY235" s="18" t="s">
        <v>115</v>
      </c>
      <c r="BE235" s="215">
        <f>IF(N235="základní",J235,0)</f>
        <v>0</v>
      </c>
      <c r="BF235" s="215">
        <f>IF(N235="snížená",J235,0)</f>
        <v>0</v>
      </c>
      <c r="BG235" s="215">
        <f>IF(N235="zákl. přenesená",J235,0)</f>
        <v>0</v>
      </c>
      <c r="BH235" s="215">
        <f>IF(N235="sníž. přenesená",J235,0)</f>
        <v>0</v>
      </c>
      <c r="BI235" s="215">
        <f>IF(N235="nulová",J235,0)</f>
        <v>0</v>
      </c>
      <c r="BJ235" s="18" t="s">
        <v>77</v>
      </c>
      <c r="BK235" s="215">
        <f>ROUND(I235*H235,2)</f>
        <v>0</v>
      </c>
      <c r="BL235" s="18" t="s">
        <v>120</v>
      </c>
      <c r="BM235" s="214" t="s">
        <v>451</v>
      </c>
    </row>
    <row r="236" s="2" customFormat="1" ht="24.15" customHeight="1">
      <c r="A236" s="39"/>
      <c r="B236" s="40"/>
      <c r="C236" s="203" t="s">
        <v>452</v>
      </c>
      <c r="D236" s="203" t="s">
        <v>116</v>
      </c>
      <c r="E236" s="204" t="s">
        <v>453</v>
      </c>
      <c r="F236" s="205" t="s">
        <v>454</v>
      </c>
      <c r="G236" s="206" t="s">
        <v>445</v>
      </c>
      <c r="H236" s="207">
        <v>12</v>
      </c>
      <c r="I236" s="208"/>
      <c r="J236" s="209">
        <f>ROUND(I236*H236,2)</f>
        <v>0</v>
      </c>
      <c r="K236" s="205" t="s">
        <v>129</v>
      </c>
      <c r="L236" s="45"/>
      <c r="M236" s="210" t="s">
        <v>19</v>
      </c>
      <c r="N236" s="211" t="s">
        <v>40</v>
      </c>
      <c r="O236" s="85"/>
      <c r="P236" s="212">
        <f>O236*H236</f>
        <v>0</v>
      </c>
      <c r="Q236" s="212">
        <v>0.31108000000000002</v>
      </c>
      <c r="R236" s="212">
        <f>Q236*H236</f>
        <v>3.7329600000000003</v>
      </c>
      <c r="S236" s="212">
        <v>0</v>
      </c>
      <c r="T236" s="213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14" t="s">
        <v>120</v>
      </c>
      <c r="AT236" s="214" t="s">
        <v>116</v>
      </c>
      <c r="AU236" s="214" t="s">
        <v>79</v>
      </c>
      <c r="AY236" s="18" t="s">
        <v>115</v>
      </c>
      <c r="BE236" s="215">
        <f>IF(N236="základní",J236,0)</f>
        <v>0</v>
      </c>
      <c r="BF236" s="215">
        <f>IF(N236="snížená",J236,0)</f>
        <v>0</v>
      </c>
      <c r="BG236" s="215">
        <f>IF(N236="zákl. přenesená",J236,0)</f>
        <v>0</v>
      </c>
      <c r="BH236" s="215">
        <f>IF(N236="sníž. přenesená",J236,0)</f>
        <v>0</v>
      </c>
      <c r="BI236" s="215">
        <f>IF(N236="nulová",J236,0)</f>
        <v>0</v>
      </c>
      <c r="BJ236" s="18" t="s">
        <v>77</v>
      </c>
      <c r="BK236" s="215">
        <f>ROUND(I236*H236,2)</f>
        <v>0</v>
      </c>
      <c r="BL236" s="18" t="s">
        <v>120</v>
      </c>
      <c r="BM236" s="214" t="s">
        <v>455</v>
      </c>
    </row>
    <row r="237" s="2" customFormat="1">
      <c r="A237" s="39"/>
      <c r="B237" s="40"/>
      <c r="C237" s="41"/>
      <c r="D237" s="218" t="s">
        <v>132</v>
      </c>
      <c r="E237" s="41"/>
      <c r="F237" s="219" t="s">
        <v>456</v>
      </c>
      <c r="G237" s="41"/>
      <c r="H237" s="41"/>
      <c r="I237" s="220"/>
      <c r="J237" s="41"/>
      <c r="K237" s="41"/>
      <c r="L237" s="45"/>
      <c r="M237" s="221"/>
      <c r="N237" s="222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132</v>
      </c>
      <c r="AU237" s="18" t="s">
        <v>79</v>
      </c>
    </row>
    <row r="238" s="12" customFormat="1" ht="22.8" customHeight="1">
      <c r="A238" s="12"/>
      <c r="B238" s="189"/>
      <c r="C238" s="190"/>
      <c r="D238" s="191" t="s">
        <v>68</v>
      </c>
      <c r="E238" s="216" t="s">
        <v>226</v>
      </c>
      <c r="F238" s="216" t="s">
        <v>457</v>
      </c>
      <c r="G238" s="190"/>
      <c r="H238" s="190"/>
      <c r="I238" s="193"/>
      <c r="J238" s="217">
        <f>BK238</f>
        <v>0</v>
      </c>
      <c r="K238" s="190"/>
      <c r="L238" s="195"/>
      <c r="M238" s="196"/>
      <c r="N238" s="197"/>
      <c r="O238" s="197"/>
      <c r="P238" s="198">
        <f>SUM(P239:P246)</f>
        <v>0</v>
      </c>
      <c r="Q238" s="197"/>
      <c r="R238" s="198">
        <f>SUM(R239:R246)</f>
        <v>0.38606999999999997</v>
      </c>
      <c r="S238" s="197"/>
      <c r="T238" s="199">
        <f>SUM(T239:T246)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0" t="s">
        <v>77</v>
      </c>
      <c r="AT238" s="201" t="s">
        <v>68</v>
      </c>
      <c r="AU238" s="201" t="s">
        <v>77</v>
      </c>
      <c r="AY238" s="200" t="s">
        <v>115</v>
      </c>
      <c r="BK238" s="202">
        <f>SUM(BK239:BK246)</f>
        <v>0</v>
      </c>
    </row>
    <row r="239" s="2" customFormat="1" ht="16.5" customHeight="1">
      <c r="A239" s="39"/>
      <c r="B239" s="40"/>
      <c r="C239" s="203" t="s">
        <v>458</v>
      </c>
      <c r="D239" s="203" t="s">
        <v>116</v>
      </c>
      <c r="E239" s="204" t="s">
        <v>459</v>
      </c>
      <c r="F239" s="205" t="s">
        <v>460</v>
      </c>
      <c r="G239" s="206" t="s">
        <v>445</v>
      </c>
      <c r="H239" s="207">
        <v>6</v>
      </c>
      <c r="I239" s="208"/>
      <c r="J239" s="209">
        <f>ROUND(I239*H239,2)</f>
        <v>0</v>
      </c>
      <c r="K239" s="205" t="s">
        <v>129</v>
      </c>
      <c r="L239" s="45"/>
      <c r="M239" s="210" t="s">
        <v>19</v>
      </c>
      <c r="N239" s="211" t="s">
        <v>40</v>
      </c>
      <c r="O239" s="85"/>
      <c r="P239" s="212">
        <f>O239*H239</f>
        <v>0</v>
      </c>
      <c r="Q239" s="212">
        <v>0.00069999999999999999</v>
      </c>
      <c r="R239" s="212">
        <f>Q239*H239</f>
        <v>0.0041999999999999997</v>
      </c>
      <c r="S239" s="212">
        <v>0</v>
      </c>
      <c r="T239" s="213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14" t="s">
        <v>120</v>
      </c>
      <c r="AT239" s="214" t="s">
        <v>116</v>
      </c>
      <c r="AU239" s="214" t="s">
        <v>79</v>
      </c>
      <c r="AY239" s="18" t="s">
        <v>115</v>
      </c>
      <c r="BE239" s="215">
        <f>IF(N239="základní",J239,0)</f>
        <v>0</v>
      </c>
      <c r="BF239" s="215">
        <f>IF(N239="snížená",J239,0)</f>
        <v>0</v>
      </c>
      <c r="BG239" s="215">
        <f>IF(N239="zákl. přenesená",J239,0)</f>
        <v>0</v>
      </c>
      <c r="BH239" s="215">
        <f>IF(N239="sníž. přenesená",J239,0)</f>
        <v>0</v>
      </c>
      <c r="BI239" s="215">
        <f>IF(N239="nulová",J239,0)</f>
        <v>0</v>
      </c>
      <c r="BJ239" s="18" t="s">
        <v>77</v>
      </c>
      <c r="BK239" s="215">
        <f>ROUND(I239*H239,2)</f>
        <v>0</v>
      </c>
      <c r="BL239" s="18" t="s">
        <v>120</v>
      </c>
      <c r="BM239" s="214" t="s">
        <v>461</v>
      </c>
    </row>
    <row r="240" s="2" customFormat="1">
      <c r="A240" s="39"/>
      <c r="B240" s="40"/>
      <c r="C240" s="41"/>
      <c r="D240" s="218" t="s">
        <v>132</v>
      </c>
      <c r="E240" s="41"/>
      <c r="F240" s="219" t="s">
        <v>462</v>
      </c>
      <c r="G240" s="41"/>
      <c r="H240" s="41"/>
      <c r="I240" s="220"/>
      <c r="J240" s="41"/>
      <c r="K240" s="41"/>
      <c r="L240" s="45"/>
      <c r="M240" s="221"/>
      <c r="N240" s="222"/>
      <c r="O240" s="85"/>
      <c r="P240" s="85"/>
      <c r="Q240" s="85"/>
      <c r="R240" s="85"/>
      <c r="S240" s="85"/>
      <c r="T240" s="86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132</v>
      </c>
      <c r="AU240" s="18" t="s">
        <v>79</v>
      </c>
    </row>
    <row r="241" s="2" customFormat="1" ht="16.5" customHeight="1">
      <c r="A241" s="39"/>
      <c r="B241" s="40"/>
      <c r="C241" s="260" t="s">
        <v>463</v>
      </c>
      <c r="D241" s="260" t="s">
        <v>259</v>
      </c>
      <c r="E241" s="261" t="s">
        <v>464</v>
      </c>
      <c r="F241" s="262" t="s">
        <v>465</v>
      </c>
      <c r="G241" s="263" t="s">
        <v>445</v>
      </c>
      <c r="H241" s="264">
        <v>6</v>
      </c>
      <c r="I241" s="265"/>
      <c r="J241" s="266">
        <f>ROUND(I241*H241,2)</f>
        <v>0</v>
      </c>
      <c r="K241" s="262" t="s">
        <v>129</v>
      </c>
      <c r="L241" s="267"/>
      <c r="M241" s="268" t="s">
        <v>19</v>
      </c>
      <c r="N241" s="269" t="s">
        <v>40</v>
      </c>
      <c r="O241" s="85"/>
      <c r="P241" s="212">
        <f>O241*H241</f>
        <v>0</v>
      </c>
      <c r="Q241" s="212">
        <v>0.0040000000000000001</v>
      </c>
      <c r="R241" s="212">
        <f>Q241*H241</f>
        <v>0.024</v>
      </c>
      <c r="S241" s="212">
        <v>0</v>
      </c>
      <c r="T241" s="213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14" t="s">
        <v>219</v>
      </c>
      <c r="AT241" s="214" t="s">
        <v>259</v>
      </c>
      <c r="AU241" s="214" t="s">
        <v>79</v>
      </c>
      <c r="AY241" s="18" t="s">
        <v>115</v>
      </c>
      <c r="BE241" s="215">
        <f>IF(N241="základní",J241,0)</f>
        <v>0</v>
      </c>
      <c r="BF241" s="215">
        <f>IF(N241="snížená",J241,0)</f>
        <v>0</v>
      </c>
      <c r="BG241" s="215">
        <f>IF(N241="zákl. přenesená",J241,0)</f>
        <v>0</v>
      </c>
      <c r="BH241" s="215">
        <f>IF(N241="sníž. přenesená",J241,0)</f>
        <v>0</v>
      </c>
      <c r="BI241" s="215">
        <f>IF(N241="nulová",J241,0)</f>
        <v>0</v>
      </c>
      <c r="BJ241" s="18" t="s">
        <v>77</v>
      </c>
      <c r="BK241" s="215">
        <f>ROUND(I241*H241,2)</f>
        <v>0</v>
      </c>
      <c r="BL241" s="18" t="s">
        <v>120</v>
      </c>
      <c r="BM241" s="214" t="s">
        <v>466</v>
      </c>
    </row>
    <row r="242" s="2" customFormat="1" ht="16.5" customHeight="1">
      <c r="A242" s="39"/>
      <c r="B242" s="40"/>
      <c r="C242" s="203" t="s">
        <v>467</v>
      </c>
      <c r="D242" s="203" t="s">
        <v>116</v>
      </c>
      <c r="E242" s="204" t="s">
        <v>468</v>
      </c>
      <c r="F242" s="205" t="s">
        <v>469</v>
      </c>
      <c r="G242" s="206" t="s">
        <v>445</v>
      </c>
      <c r="H242" s="207">
        <v>3</v>
      </c>
      <c r="I242" s="208"/>
      <c r="J242" s="209">
        <f>ROUND(I242*H242,2)</f>
        <v>0</v>
      </c>
      <c r="K242" s="205" t="s">
        <v>129</v>
      </c>
      <c r="L242" s="45"/>
      <c r="M242" s="210" t="s">
        <v>19</v>
      </c>
      <c r="N242" s="211" t="s">
        <v>40</v>
      </c>
      <c r="O242" s="85"/>
      <c r="P242" s="212">
        <f>O242*H242</f>
        <v>0</v>
      </c>
      <c r="Q242" s="212">
        <v>0.11241</v>
      </c>
      <c r="R242" s="212">
        <f>Q242*H242</f>
        <v>0.33722999999999997</v>
      </c>
      <c r="S242" s="212">
        <v>0</v>
      </c>
      <c r="T242" s="213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4" t="s">
        <v>120</v>
      </c>
      <c r="AT242" s="214" t="s">
        <v>116</v>
      </c>
      <c r="AU242" s="214" t="s">
        <v>79</v>
      </c>
      <c r="AY242" s="18" t="s">
        <v>115</v>
      </c>
      <c r="BE242" s="215">
        <f>IF(N242="základní",J242,0)</f>
        <v>0</v>
      </c>
      <c r="BF242" s="215">
        <f>IF(N242="snížená",J242,0)</f>
        <v>0</v>
      </c>
      <c r="BG242" s="215">
        <f>IF(N242="zákl. přenesená",J242,0)</f>
        <v>0</v>
      </c>
      <c r="BH242" s="215">
        <f>IF(N242="sníž. přenesená",J242,0)</f>
        <v>0</v>
      </c>
      <c r="BI242" s="215">
        <f>IF(N242="nulová",J242,0)</f>
        <v>0</v>
      </c>
      <c r="BJ242" s="18" t="s">
        <v>77</v>
      </c>
      <c r="BK242" s="215">
        <f>ROUND(I242*H242,2)</f>
        <v>0</v>
      </c>
      <c r="BL242" s="18" t="s">
        <v>120</v>
      </c>
      <c r="BM242" s="214" t="s">
        <v>470</v>
      </c>
    </row>
    <row r="243" s="2" customFormat="1">
      <c r="A243" s="39"/>
      <c r="B243" s="40"/>
      <c r="C243" s="41"/>
      <c r="D243" s="218" t="s">
        <v>132</v>
      </c>
      <c r="E243" s="41"/>
      <c r="F243" s="219" t="s">
        <v>471</v>
      </c>
      <c r="G243" s="41"/>
      <c r="H243" s="41"/>
      <c r="I243" s="220"/>
      <c r="J243" s="41"/>
      <c r="K243" s="41"/>
      <c r="L243" s="45"/>
      <c r="M243" s="221"/>
      <c r="N243" s="222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132</v>
      </c>
      <c r="AU243" s="18" t="s">
        <v>79</v>
      </c>
    </row>
    <row r="244" s="2" customFormat="1" ht="16.5" customHeight="1">
      <c r="A244" s="39"/>
      <c r="B244" s="40"/>
      <c r="C244" s="260" t="s">
        <v>472</v>
      </c>
      <c r="D244" s="260" t="s">
        <v>259</v>
      </c>
      <c r="E244" s="261" t="s">
        <v>473</v>
      </c>
      <c r="F244" s="262" t="s">
        <v>474</v>
      </c>
      <c r="G244" s="263" t="s">
        <v>445</v>
      </c>
      <c r="H244" s="264">
        <v>3</v>
      </c>
      <c r="I244" s="265"/>
      <c r="J244" s="266">
        <f>ROUND(I244*H244,2)</f>
        <v>0</v>
      </c>
      <c r="K244" s="262" t="s">
        <v>129</v>
      </c>
      <c r="L244" s="267"/>
      <c r="M244" s="268" t="s">
        <v>19</v>
      </c>
      <c r="N244" s="269" t="s">
        <v>40</v>
      </c>
      <c r="O244" s="85"/>
      <c r="P244" s="212">
        <f>O244*H244</f>
        <v>0</v>
      </c>
      <c r="Q244" s="212">
        <v>0.0061000000000000004</v>
      </c>
      <c r="R244" s="212">
        <f>Q244*H244</f>
        <v>0.0183</v>
      </c>
      <c r="S244" s="212">
        <v>0</v>
      </c>
      <c r="T244" s="213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14" t="s">
        <v>219</v>
      </c>
      <c r="AT244" s="214" t="s">
        <v>259</v>
      </c>
      <c r="AU244" s="214" t="s">
        <v>79</v>
      </c>
      <c r="AY244" s="18" t="s">
        <v>115</v>
      </c>
      <c r="BE244" s="215">
        <f>IF(N244="základní",J244,0)</f>
        <v>0</v>
      </c>
      <c r="BF244" s="215">
        <f>IF(N244="snížená",J244,0)</f>
        <v>0</v>
      </c>
      <c r="BG244" s="215">
        <f>IF(N244="zákl. přenesená",J244,0)</f>
        <v>0</v>
      </c>
      <c r="BH244" s="215">
        <f>IF(N244="sníž. přenesená",J244,0)</f>
        <v>0</v>
      </c>
      <c r="BI244" s="215">
        <f>IF(N244="nulová",J244,0)</f>
        <v>0</v>
      </c>
      <c r="BJ244" s="18" t="s">
        <v>77</v>
      </c>
      <c r="BK244" s="215">
        <f>ROUND(I244*H244,2)</f>
        <v>0</v>
      </c>
      <c r="BL244" s="18" t="s">
        <v>120</v>
      </c>
      <c r="BM244" s="214" t="s">
        <v>475</v>
      </c>
    </row>
    <row r="245" s="2" customFormat="1" ht="16.5" customHeight="1">
      <c r="A245" s="39"/>
      <c r="B245" s="40"/>
      <c r="C245" s="203" t="s">
        <v>476</v>
      </c>
      <c r="D245" s="203" t="s">
        <v>116</v>
      </c>
      <c r="E245" s="204" t="s">
        <v>477</v>
      </c>
      <c r="F245" s="205" t="s">
        <v>478</v>
      </c>
      <c r="G245" s="206" t="s">
        <v>180</v>
      </c>
      <c r="H245" s="207">
        <v>1.95</v>
      </c>
      <c r="I245" s="208"/>
      <c r="J245" s="209">
        <f>ROUND(I245*H245,2)</f>
        <v>0</v>
      </c>
      <c r="K245" s="205" t="s">
        <v>129</v>
      </c>
      <c r="L245" s="45"/>
      <c r="M245" s="210" t="s">
        <v>19</v>
      </c>
      <c r="N245" s="211" t="s">
        <v>40</v>
      </c>
      <c r="O245" s="85"/>
      <c r="P245" s="212">
        <f>O245*H245</f>
        <v>0</v>
      </c>
      <c r="Q245" s="212">
        <v>0.0011999999999999999</v>
      </c>
      <c r="R245" s="212">
        <f>Q245*H245</f>
        <v>0.0023399999999999996</v>
      </c>
      <c r="S245" s="212">
        <v>0</v>
      </c>
      <c r="T245" s="213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14" t="s">
        <v>120</v>
      </c>
      <c r="AT245" s="214" t="s">
        <v>116</v>
      </c>
      <c r="AU245" s="214" t="s">
        <v>79</v>
      </c>
      <c r="AY245" s="18" t="s">
        <v>115</v>
      </c>
      <c r="BE245" s="215">
        <f>IF(N245="základní",J245,0)</f>
        <v>0</v>
      </c>
      <c r="BF245" s="215">
        <f>IF(N245="snížená",J245,0)</f>
        <v>0</v>
      </c>
      <c r="BG245" s="215">
        <f>IF(N245="zákl. přenesená",J245,0)</f>
        <v>0</v>
      </c>
      <c r="BH245" s="215">
        <f>IF(N245="sníž. přenesená",J245,0)</f>
        <v>0</v>
      </c>
      <c r="BI245" s="215">
        <f>IF(N245="nulová",J245,0)</f>
        <v>0</v>
      </c>
      <c r="BJ245" s="18" t="s">
        <v>77</v>
      </c>
      <c r="BK245" s="215">
        <f>ROUND(I245*H245,2)</f>
        <v>0</v>
      </c>
      <c r="BL245" s="18" t="s">
        <v>120</v>
      </c>
      <c r="BM245" s="214" t="s">
        <v>479</v>
      </c>
    </row>
    <row r="246" s="2" customFormat="1">
      <c r="A246" s="39"/>
      <c r="B246" s="40"/>
      <c r="C246" s="41"/>
      <c r="D246" s="218" t="s">
        <v>132</v>
      </c>
      <c r="E246" s="41"/>
      <c r="F246" s="219" t="s">
        <v>480</v>
      </c>
      <c r="G246" s="41"/>
      <c r="H246" s="41"/>
      <c r="I246" s="220"/>
      <c r="J246" s="41"/>
      <c r="K246" s="41"/>
      <c r="L246" s="45"/>
      <c r="M246" s="221"/>
      <c r="N246" s="222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132</v>
      </c>
      <c r="AU246" s="18" t="s">
        <v>79</v>
      </c>
    </row>
    <row r="247" s="12" customFormat="1" ht="22.8" customHeight="1">
      <c r="A247" s="12"/>
      <c r="B247" s="189"/>
      <c r="C247" s="190"/>
      <c r="D247" s="191" t="s">
        <v>68</v>
      </c>
      <c r="E247" s="216" t="s">
        <v>481</v>
      </c>
      <c r="F247" s="216" t="s">
        <v>482</v>
      </c>
      <c r="G247" s="190"/>
      <c r="H247" s="190"/>
      <c r="I247" s="193"/>
      <c r="J247" s="217">
        <f>BK247</f>
        <v>0</v>
      </c>
      <c r="K247" s="190"/>
      <c r="L247" s="195"/>
      <c r="M247" s="196"/>
      <c r="N247" s="197"/>
      <c r="O247" s="197"/>
      <c r="P247" s="198">
        <f>SUM(P248:P267)</f>
        <v>0</v>
      </c>
      <c r="Q247" s="197"/>
      <c r="R247" s="198">
        <f>SUM(R248:R267)</f>
        <v>0</v>
      </c>
      <c r="S247" s="197"/>
      <c r="T247" s="199">
        <f>SUM(T248:T267)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00" t="s">
        <v>77</v>
      </c>
      <c r="AT247" s="201" t="s">
        <v>68</v>
      </c>
      <c r="AU247" s="201" t="s">
        <v>77</v>
      </c>
      <c r="AY247" s="200" t="s">
        <v>115</v>
      </c>
      <c r="BK247" s="202">
        <f>SUM(BK248:BK267)</f>
        <v>0</v>
      </c>
    </row>
    <row r="248" s="2" customFormat="1" ht="24.15" customHeight="1">
      <c r="A248" s="39"/>
      <c r="B248" s="40"/>
      <c r="C248" s="203" t="s">
        <v>483</v>
      </c>
      <c r="D248" s="203" t="s">
        <v>116</v>
      </c>
      <c r="E248" s="204" t="s">
        <v>484</v>
      </c>
      <c r="F248" s="205" t="s">
        <v>485</v>
      </c>
      <c r="G248" s="206" t="s">
        <v>262</v>
      </c>
      <c r="H248" s="207">
        <v>5.8499999999999996</v>
      </c>
      <c r="I248" s="208"/>
      <c r="J248" s="209">
        <f>ROUND(I248*H248,2)</f>
        <v>0</v>
      </c>
      <c r="K248" s="205" t="s">
        <v>129</v>
      </c>
      <c r="L248" s="45"/>
      <c r="M248" s="210" t="s">
        <v>19</v>
      </c>
      <c r="N248" s="211" t="s">
        <v>40</v>
      </c>
      <c r="O248" s="85"/>
      <c r="P248" s="212">
        <f>O248*H248</f>
        <v>0</v>
      </c>
      <c r="Q248" s="212">
        <v>0</v>
      </c>
      <c r="R248" s="212">
        <f>Q248*H248</f>
        <v>0</v>
      </c>
      <c r="S248" s="212">
        <v>0</v>
      </c>
      <c r="T248" s="213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14" t="s">
        <v>120</v>
      </c>
      <c r="AT248" s="214" t="s">
        <v>116</v>
      </c>
      <c r="AU248" s="214" t="s">
        <v>79</v>
      </c>
      <c r="AY248" s="18" t="s">
        <v>115</v>
      </c>
      <c r="BE248" s="215">
        <f>IF(N248="základní",J248,0)</f>
        <v>0</v>
      </c>
      <c r="BF248" s="215">
        <f>IF(N248="snížená",J248,0)</f>
        <v>0</v>
      </c>
      <c r="BG248" s="215">
        <f>IF(N248="zákl. přenesená",J248,0)</f>
        <v>0</v>
      </c>
      <c r="BH248" s="215">
        <f>IF(N248="sníž. přenesená",J248,0)</f>
        <v>0</v>
      </c>
      <c r="BI248" s="215">
        <f>IF(N248="nulová",J248,0)</f>
        <v>0</v>
      </c>
      <c r="BJ248" s="18" t="s">
        <v>77</v>
      </c>
      <c r="BK248" s="215">
        <f>ROUND(I248*H248,2)</f>
        <v>0</v>
      </c>
      <c r="BL248" s="18" t="s">
        <v>120</v>
      </c>
      <c r="BM248" s="214" t="s">
        <v>486</v>
      </c>
    </row>
    <row r="249" s="2" customFormat="1">
      <c r="A249" s="39"/>
      <c r="B249" s="40"/>
      <c r="C249" s="41"/>
      <c r="D249" s="218" t="s">
        <v>132</v>
      </c>
      <c r="E249" s="41"/>
      <c r="F249" s="219" t="s">
        <v>487</v>
      </c>
      <c r="G249" s="41"/>
      <c r="H249" s="41"/>
      <c r="I249" s="220"/>
      <c r="J249" s="41"/>
      <c r="K249" s="41"/>
      <c r="L249" s="45"/>
      <c r="M249" s="221"/>
      <c r="N249" s="222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132</v>
      </c>
      <c r="AU249" s="18" t="s">
        <v>79</v>
      </c>
    </row>
    <row r="250" s="13" customFormat="1">
      <c r="A250" s="13"/>
      <c r="B250" s="223"/>
      <c r="C250" s="224"/>
      <c r="D250" s="225" t="s">
        <v>139</v>
      </c>
      <c r="E250" s="226" t="s">
        <v>19</v>
      </c>
      <c r="F250" s="227" t="s">
        <v>488</v>
      </c>
      <c r="G250" s="224"/>
      <c r="H250" s="228">
        <v>5.8499999999999996</v>
      </c>
      <c r="I250" s="229"/>
      <c r="J250" s="224"/>
      <c r="K250" s="224"/>
      <c r="L250" s="230"/>
      <c r="M250" s="231"/>
      <c r="N250" s="232"/>
      <c r="O250" s="232"/>
      <c r="P250" s="232"/>
      <c r="Q250" s="232"/>
      <c r="R250" s="232"/>
      <c r="S250" s="232"/>
      <c r="T250" s="23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4" t="s">
        <v>139</v>
      </c>
      <c r="AU250" s="234" t="s">
        <v>79</v>
      </c>
      <c r="AV250" s="13" t="s">
        <v>79</v>
      </c>
      <c r="AW250" s="13" t="s">
        <v>31</v>
      </c>
      <c r="AX250" s="13" t="s">
        <v>77</v>
      </c>
      <c r="AY250" s="234" t="s">
        <v>115</v>
      </c>
    </row>
    <row r="251" s="2" customFormat="1" ht="24.15" customHeight="1">
      <c r="A251" s="39"/>
      <c r="B251" s="40"/>
      <c r="C251" s="203" t="s">
        <v>489</v>
      </c>
      <c r="D251" s="203" t="s">
        <v>116</v>
      </c>
      <c r="E251" s="204" t="s">
        <v>490</v>
      </c>
      <c r="F251" s="205" t="s">
        <v>491</v>
      </c>
      <c r="G251" s="206" t="s">
        <v>262</v>
      </c>
      <c r="H251" s="207">
        <v>352.38999999999999</v>
      </c>
      <c r="I251" s="208"/>
      <c r="J251" s="209">
        <f>ROUND(I251*H251,2)</f>
        <v>0</v>
      </c>
      <c r="K251" s="205" t="s">
        <v>129</v>
      </c>
      <c r="L251" s="45"/>
      <c r="M251" s="210" t="s">
        <v>19</v>
      </c>
      <c r="N251" s="211" t="s">
        <v>40</v>
      </c>
      <c r="O251" s="85"/>
      <c r="P251" s="212">
        <f>O251*H251</f>
        <v>0</v>
      </c>
      <c r="Q251" s="212">
        <v>0</v>
      </c>
      <c r="R251" s="212">
        <f>Q251*H251</f>
        <v>0</v>
      </c>
      <c r="S251" s="212">
        <v>0</v>
      </c>
      <c r="T251" s="213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14" t="s">
        <v>120</v>
      </c>
      <c r="AT251" s="214" t="s">
        <v>116</v>
      </c>
      <c r="AU251" s="214" t="s">
        <v>79</v>
      </c>
      <c r="AY251" s="18" t="s">
        <v>115</v>
      </c>
      <c r="BE251" s="215">
        <f>IF(N251="základní",J251,0)</f>
        <v>0</v>
      </c>
      <c r="BF251" s="215">
        <f>IF(N251="snížená",J251,0)</f>
        <v>0</v>
      </c>
      <c r="BG251" s="215">
        <f>IF(N251="zákl. přenesená",J251,0)</f>
        <v>0</v>
      </c>
      <c r="BH251" s="215">
        <f>IF(N251="sníž. přenesená",J251,0)</f>
        <v>0</v>
      </c>
      <c r="BI251" s="215">
        <f>IF(N251="nulová",J251,0)</f>
        <v>0</v>
      </c>
      <c r="BJ251" s="18" t="s">
        <v>77</v>
      </c>
      <c r="BK251" s="215">
        <f>ROUND(I251*H251,2)</f>
        <v>0</v>
      </c>
      <c r="BL251" s="18" t="s">
        <v>120</v>
      </c>
      <c r="BM251" s="214" t="s">
        <v>492</v>
      </c>
    </row>
    <row r="252" s="2" customFormat="1">
      <c r="A252" s="39"/>
      <c r="B252" s="40"/>
      <c r="C252" s="41"/>
      <c r="D252" s="218" t="s">
        <v>132</v>
      </c>
      <c r="E252" s="41"/>
      <c r="F252" s="219" t="s">
        <v>493</v>
      </c>
      <c r="G252" s="41"/>
      <c r="H252" s="41"/>
      <c r="I252" s="220"/>
      <c r="J252" s="41"/>
      <c r="K252" s="41"/>
      <c r="L252" s="45"/>
      <c r="M252" s="221"/>
      <c r="N252" s="222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132</v>
      </c>
      <c r="AU252" s="18" t="s">
        <v>79</v>
      </c>
    </row>
    <row r="253" s="13" customFormat="1">
      <c r="A253" s="13"/>
      <c r="B253" s="223"/>
      <c r="C253" s="224"/>
      <c r="D253" s="225" t="s">
        <v>139</v>
      </c>
      <c r="E253" s="226" t="s">
        <v>19</v>
      </c>
      <c r="F253" s="227" t="s">
        <v>494</v>
      </c>
      <c r="G253" s="224"/>
      <c r="H253" s="228">
        <v>352.38999999999999</v>
      </c>
      <c r="I253" s="229"/>
      <c r="J253" s="224"/>
      <c r="K253" s="224"/>
      <c r="L253" s="230"/>
      <c r="M253" s="231"/>
      <c r="N253" s="232"/>
      <c r="O253" s="232"/>
      <c r="P253" s="232"/>
      <c r="Q253" s="232"/>
      <c r="R253" s="232"/>
      <c r="S253" s="232"/>
      <c r="T253" s="23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4" t="s">
        <v>139</v>
      </c>
      <c r="AU253" s="234" t="s">
        <v>79</v>
      </c>
      <c r="AV253" s="13" t="s">
        <v>79</v>
      </c>
      <c r="AW253" s="13" t="s">
        <v>31</v>
      </c>
      <c r="AX253" s="13" t="s">
        <v>77</v>
      </c>
      <c r="AY253" s="234" t="s">
        <v>115</v>
      </c>
    </row>
    <row r="254" s="2" customFormat="1" ht="24.15" customHeight="1">
      <c r="A254" s="39"/>
      <c r="B254" s="40"/>
      <c r="C254" s="203" t="s">
        <v>495</v>
      </c>
      <c r="D254" s="203" t="s">
        <v>116</v>
      </c>
      <c r="E254" s="204" t="s">
        <v>496</v>
      </c>
      <c r="F254" s="205" t="s">
        <v>497</v>
      </c>
      <c r="G254" s="206" t="s">
        <v>262</v>
      </c>
      <c r="H254" s="207">
        <v>297.11000000000001</v>
      </c>
      <c r="I254" s="208"/>
      <c r="J254" s="209">
        <f>ROUND(I254*H254,2)</f>
        <v>0</v>
      </c>
      <c r="K254" s="205" t="s">
        <v>129</v>
      </c>
      <c r="L254" s="45"/>
      <c r="M254" s="210" t="s">
        <v>19</v>
      </c>
      <c r="N254" s="211" t="s">
        <v>40</v>
      </c>
      <c r="O254" s="85"/>
      <c r="P254" s="212">
        <f>O254*H254</f>
        <v>0</v>
      </c>
      <c r="Q254" s="212">
        <v>0</v>
      </c>
      <c r="R254" s="212">
        <f>Q254*H254</f>
        <v>0</v>
      </c>
      <c r="S254" s="212">
        <v>0</v>
      </c>
      <c r="T254" s="213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14" t="s">
        <v>120</v>
      </c>
      <c r="AT254" s="214" t="s">
        <v>116</v>
      </c>
      <c r="AU254" s="214" t="s">
        <v>79</v>
      </c>
      <c r="AY254" s="18" t="s">
        <v>115</v>
      </c>
      <c r="BE254" s="215">
        <f>IF(N254="základní",J254,0)</f>
        <v>0</v>
      </c>
      <c r="BF254" s="215">
        <f>IF(N254="snížená",J254,0)</f>
        <v>0</v>
      </c>
      <c r="BG254" s="215">
        <f>IF(N254="zákl. přenesená",J254,0)</f>
        <v>0</v>
      </c>
      <c r="BH254" s="215">
        <f>IF(N254="sníž. přenesená",J254,0)</f>
        <v>0</v>
      </c>
      <c r="BI254" s="215">
        <f>IF(N254="nulová",J254,0)</f>
        <v>0</v>
      </c>
      <c r="BJ254" s="18" t="s">
        <v>77</v>
      </c>
      <c r="BK254" s="215">
        <f>ROUND(I254*H254,2)</f>
        <v>0</v>
      </c>
      <c r="BL254" s="18" t="s">
        <v>120</v>
      </c>
      <c r="BM254" s="214" t="s">
        <v>498</v>
      </c>
    </row>
    <row r="255" s="2" customFormat="1">
      <c r="A255" s="39"/>
      <c r="B255" s="40"/>
      <c r="C255" s="41"/>
      <c r="D255" s="218" t="s">
        <v>132</v>
      </c>
      <c r="E255" s="41"/>
      <c r="F255" s="219" t="s">
        <v>499</v>
      </c>
      <c r="G255" s="41"/>
      <c r="H255" s="41"/>
      <c r="I255" s="220"/>
      <c r="J255" s="41"/>
      <c r="K255" s="41"/>
      <c r="L255" s="45"/>
      <c r="M255" s="221"/>
      <c r="N255" s="222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132</v>
      </c>
      <c r="AU255" s="18" t="s">
        <v>79</v>
      </c>
    </row>
    <row r="256" s="13" customFormat="1">
      <c r="A256" s="13"/>
      <c r="B256" s="223"/>
      <c r="C256" s="224"/>
      <c r="D256" s="225" t="s">
        <v>139</v>
      </c>
      <c r="E256" s="226" t="s">
        <v>19</v>
      </c>
      <c r="F256" s="227" t="s">
        <v>500</v>
      </c>
      <c r="G256" s="224"/>
      <c r="H256" s="228">
        <v>297.11000000000001</v>
      </c>
      <c r="I256" s="229"/>
      <c r="J256" s="224"/>
      <c r="K256" s="224"/>
      <c r="L256" s="230"/>
      <c r="M256" s="231"/>
      <c r="N256" s="232"/>
      <c r="O256" s="232"/>
      <c r="P256" s="232"/>
      <c r="Q256" s="232"/>
      <c r="R256" s="232"/>
      <c r="S256" s="232"/>
      <c r="T256" s="23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4" t="s">
        <v>139</v>
      </c>
      <c r="AU256" s="234" t="s">
        <v>79</v>
      </c>
      <c r="AV256" s="13" t="s">
        <v>79</v>
      </c>
      <c r="AW256" s="13" t="s">
        <v>31</v>
      </c>
      <c r="AX256" s="13" t="s">
        <v>77</v>
      </c>
      <c r="AY256" s="234" t="s">
        <v>115</v>
      </c>
    </row>
    <row r="257" s="2" customFormat="1" ht="24.15" customHeight="1">
      <c r="A257" s="39"/>
      <c r="B257" s="40"/>
      <c r="C257" s="203" t="s">
        <v>501</v>
      </c>
      <c r="D257" s="203" t="s">
        <v>116</v>
      </c>
      <c r="E257" s="204" t="s">
        <v>502</v>
      </c>
      <c r="F257" s="205" t="s">
        <v>503</v>
      </c>
      <c r="G257" s="206" t="s">
        <v>262</v>
      </c>
      <c r="H257" s="207">
        <v>5645.0900000000001</v>
      </c>
      <c r="I257" s="208"/>
      <c r="J257" s="209">
        <f>ROUND(I257*H257,2)</f>
        <v>0</v>
      </c>
      <c r="K257" s="205" t="s">
        <v>129</v>
      </c>
      <c r="L257" s="45"/>
      <c r="M257" s="210" t="s">
        <v>19</v>
      </c>
      <c r="N257" s="211" t="s">
        <v>40</v>
      </c>
      <c r="O257" s="85"/>
      <c r="P257" s="212">
        <f>O257*H257</f>
        <v>0</v>
      </c>
      <c r="Q257" s="212">
        <v>0</v>
      </c>
      <c r="R257" s="212">
        <f>Q257*H257</f>
        <v>0</v>
      </c>
      <c r="S257" s="212">
        <v>0</v>
      </c>
      <c r="T257" s="213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14" t="s">
        <v>120</v>
      </c>
      <c r="AT257" s="214" t="s">
        <v>116</v>
      </c>
      <c r="AU257" s="214" t="s">
        <v>79</v>
      </c>
      <c r="AY257" s="18" t="s">
        <v>115</v>
      </c>
      <c r="BE257" s="215">
        <f>IF(N257="základní",J257,0)</f>
        <v>0</v>
      </c>
      <c r="BF257" s="215">
        <f>IF(N257="snížená",J257,0)</f>
        <v>0</v>
      </c>
      <c r="BG257" s="215">
        <f>IF(N257="zákl. přenesená",J257,0)</f>
        <v>0</v>
      </c>
      <c r="BH257" s="215">
        <f>IF(N257="sníž. přenesená",J257,0)</f>
        <v>0</v>
      </c>
      <c r="BI257" s="215">
        <f>IF(N257="nulová",J257,0)</f>
        <v>0</v>
      </c>
      <c r="BJ257" s="18" t="s">
        <v>77</v>
      </c>
      <c r="BK257" s="215">
        <f>ROUND(I257*H257,2)</f>
        <v>0</v>
      </c>
      <c r="BL257" s="18" t="s">
        <v>120</v>
      </c>
      <c r="BM257" s="214" t="s">
        <v>504</v>
      </c>
    </row>
    <row r="258" s="2" customFormat="1">
      <c r="A258" s="39"/>
      <c r="B258" s="40"/>
      <c r="C258" s="41"/>
      <c r="D258" s="218" t="s">
        <v>132</v>
      </c>
      <c r="E258" s="41"/>
      <c r="F258" s="219" t="s">
        <v>505</v>
      </c>
      <c r="G258" s="41"/>
      <c r="H258" s="41"/>
      <c r="I258" s="220"/>
      <c r="J258" s="41"/>
      <c r="K258" s="41"/>
      <c r="L258" s="45"/>
      <c r="M258" s="221"/>
      <c r="N258" s="222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132</v>
      </c>
      <c r="AU258" s="18" t="s">
        <v>79</v>
      </c>
    </row>
    <row r="259" s="13" customFormat="1">
      <c r="A259" s="13"/>
      <c r="B259" s="223"/>
      <c r="C259" s="224"/>
      <c r="D259" s="225" t="s">
        <v>139</v>
      </c>
      <c r="E259" s="226" t="s">
        <v>19</v>
      </c>
      <c r="F259" s="227" t="s">
        <v>506</v>
      </c>
      <c r="G259" s="224"/>
      <c r="H259" s="228">
        <v>297.11000000000001</v>
      </c>
      <c r="I259" s="229"/>
      <c r="J259" s="224"/>
      <c r="K259" s="224"/>
      <c r="L259" s="230"/>
      <c r="M259" s="231"/>
      <c r="N259" s="232"/>
      <c r="O259" s="232"/>
      <c r="P259" s="232"/>
      <c r="Q259" s="232"/>
      <c r="R259" s="232"/>
      <c r="S259" s="232"/>
      <c r="T259" s="23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4" t="s">
        <v>139</v>
      </c>
      <c r="AU259" s="234" t="s">
        <v>79</v>
      </c>
      <c r="AV259" s="13" t="s">
        <v>79</v>
      </c>
      <c r="AW259" s="13" t="s">
        <v>31</v>
      </c>
      <c r="AX259" s="13" t="s">
        <v>77</v>
      </c>
      <c r="AY259" s="234" t="s">
        <v>115</v>
      </c>
    </row>
    <row r="260" s="13" customFormat="1">
      <c r="A260" s="13"/>
      <c r="B260" s="223"/>
      <c r="C260" s="224"/>
      <c r="D260" s="225" t="s">
        <v>139</v>
      </c>
      <c r="E260" s="224"/>
      <c r="F260" s="227" t="s">
        <v>507</v>
      </c>
      <c r="G260" s="224"/>
      <c r="H260" s="228">
        <v>5645.0900000000001</v>
      </c>
      <c r="I260" s="229"/>
      <c r="J260" s="224"/>
      <c r="K260" s="224"/>
      <c r="L260" s="230"/>
      <c r="M260" s="231"/>
      <c r="N260" s="232"/>
      <c r="O260" s="232"/>
      <c r="P260" s="232"/>
      <c r="Q260" s="232"/>
      <c r="R260" s="232"/>
      <c r="S260" s="232"/>
      <c r="T260" s="23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4" t="s">
        <v>139</v>
      </c>
      <c r="AU260" s="234" t="s">
        <v>79</v>
      </c>
      <c r="AV260" s="13" t="s">
        <v>79</v>
      </c>
      <c r="AW260" s="13" t="s">
        <v>4</v>
      </c>
      <c r="AX260" s="13" t="s">
        <v>77</v>
      </c>
      <c r="AY260" s="234" t="s">
        <v>115</v>
      </c>
    </row>
    <row r="261" s="2" customFormat="1" ht="24.15" customHeight="1">
      <c r="A261" s="39"/>
      <c r="B261" s="40"/>
      <c r="C261" s="203" t="s">
        <v>508</v>
      </c>
      <c r="D261" s="203" t="s">
        <v>116</v>
      </c>
      <c r="E261" s="204" t="s">
        <v>509</v>
      </c>
      <c r="F261" s="205" t="s">
        <v>510</v>
      </c>
      <c r="G261" s="206" t="s">
        <v>262</v>
      </c>
      <c r="H261" s="207">
        <v>358.24000000000001</v>
      </c>
      <c r="I261" s="208"/>
      <c r="J261" s="209">
        <f>ROUND(I261*H261,2)</f>
        <v>0</v>
      </c>
      <c r="K261" s="205" t="s">
        <v>129</v>
      </c>
      <c r="L261" s="45"/>
      <c r="M261" s="210" t="s">
        <v>19</v>
      </c>
      <c r="N261" s="211" t="s">
        <v>40</v>
      </c>
      <c r="O261" s="85"/>
      <c r="P261" s="212">
        <f>O261*H261</f>
        <v>0</v>
      </c>
      <c r="Q261" s="212">
        <v>0</v>
      </c>
      <c r="R261" s="212">
        <f>Q261*H261</f>
        <v>0</v>
      </c>
      <c r="S261" s="212">
        <v>0</v>
      </c>
      <c r="T261" s="213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14" t="s">
        <v>120</v>
      </c>
      <c r="AT261" s="214" t="s">
        <v>116</v>
      </c>
      <c r="AU261" s="214" t="s">
        <v>79</v>
      </c>
      <c r="AY261" s="18" t="s">
        <v>115</v>
      </c>
      <c r="BE261" s="215">
        <f>IF(N261="základní",J261,0)</f>
        <v>0</v>
      </c>
      <c r="BF261" s="215">
        <f>IF(N261="snížená",J261,0)</f>
        <v>0</v>
      </c>
      <c r="BG261" s="215">
        <f>IF(N261="zákl. přenesená",J261,0)</f>
        <v>0</v>
      </c>
      <c r="BH261" s="215">
        <f>IF(N261="sníž. přenesená",J261,0)</f>
        <v>0</v>
      </c>
      <c r="BI261" s="215">
        <f>IF(N261="nulová",J261,0)</f>
        <v>0</v>
      </c>
      <c r="BJ261" s="18" t="s">
        <v>77</v>
      </c>
      <c r="BK261" s="215">
        <f>ROUND(I261*H261,2)</f>
        <v>0</v>
      </c>
      <c r="BL261" s="18" t="s">
        <v>120</v>
      </c>
      <c r="BM261" s="214" t="s">
        <v>511</v>
      </c>
    </row>
    <row r="262" s="2" customFormat="1">
      <c r="A262" s="39"/>
      <c r="B262" s="40"/>
      <c r="C262" s="41"/>
      <c r="D262" s="218" t="s">
        <v>132</v>
      </c>
      <c r="E262" s="41"/>
      <c r="F262" s="219" t="s">
        <v>512</v>
      </c>
      <c r="G262" s="41"/>
      <c r="H262" s="41"/>
      <c r="I262" s="220"/>
      <c r="J262" s="41"/>
      <c r="K262" s="41"/>
      <c r="L262" s="45"/>
      <c r="M262" s="221"/>
      <c r="N262" s="222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132</v>
      </c>
      <c r="AU262" s="18" t="s">
        <v>79</v>
      </c>
    </row>
    <row r="263" s="13" customFormat="1">
      <c r="A263" s="13"/>
      <c r="B263" s="223"/>
      <c r="C263" s="224"/>
      <c r="D263" s="225" t="s">
        <v>139</v>
      </c>
      <c r="E263" s="226" t="s">
        <v>19</v>
      </c>
      <c r="F263" s="227" t="s">
        <v>513</v>
      </c>
      <c r="G263" s="224"/>
      <c r="H263" s="228">
        <v>358.24000000000001</v>
      </c>
      <c r="I263" s="229"/>
      <c r="J263" s="224"/>
      <c r="K263" s="224"/>
      <c r="L263" s="230"/>
      <c r="M263" s="231"/>
      <c r="N263" s="232"/>
      <c r="O263" s="232"/>
      <c r="P263" s="232"/>
      <c r="Q263" s="232"/>
      <c r="R263" s="232"/>
      <c r="S263" s="232"/>
      <c r="T263" s="23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4" t="s">
        <v>139</v>
      </c>
      <c r="AU263" s="234" t="s">
        <v>79</v>
      </c>
      <c r="AV263" s="13" t="s">
        <v>79</v>
      </c>
      <c r="AW263" s="13" t="s">
        <v>31</v>
      </c>
      <c r="AX263" s="13" t="s">
        <v>69</v>
      </c>
      <c r="AY263" s="234" t="s">
        <v>115</v>
      </c>
    </row>
    <row r="264" s="14" customFormat="1">
      <c r="A264" s="14"/>
      <c r="B264" s="239"/>
      <c r="C264" s="240"/>
      <c r="D264" s="225" t="s">
        <v>139</v>
      </c>
      <c r="E264" s="241" t="s">
        <v>19</v>
      </c>
      <c r="F264" s="242" t="s">
        <v>218</v>
      </c>
      <c r="G264" s="240"/>
      <c r="H264" s="243">
        <v>358.24000000000001</v>
      </c>
      <c r="I264" s="244"/>
      <c r="J264" s="240"/>
      <c r="K264" s="240"/>
      <c r="L264" s="245"/>
      <c r="M264" s="246"/>
      <c r="N264" s="247"/>
      <c r="O264" s="247"/>
      <c r="P264" s="247"/>
      <c r="Q264" s="247"/>
      <c r="R264" s="247"/>
      <c r="S264" s="247"/>
      <c r="T264" s="248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9" t="s">
        <v>139</v>
      </c>
      <c r="AU264" s="249" t="s">
        <v>79</v>
      </c>
      <c r="AV264" s="14" t="s">
        <v>120</v>
      </c>
      <c r="AW264" s="14" t="s">
        <v>31</v>
      </c>
      <c r="AX264" s="14" t="s">
        <v>77</v>
      </c>
      <c r="AY264" s="249" t="s">
        <v>115</v>
      </c>
    </row>
    <row r="265" s="2" customFormat="1" ht="24.15" customHeight="1">
      <c r="A265" s="39"/>
      <c r="B265" s="40"/>
      <c r="C265" s="203" t="s">
        <v>514</v>
      </c>
      <c r="D265" s="203" t="s">
        <v>116</v>
      </c>
      <c r="E265" s="204" t="s">
        <v>515</v>
      </c>
      <c r="F265" s="205" t="s">
        <v>516</v>
      </c>
      <c r="G265" s="206" t="s">
        <v>262</v>
      </c>
      <c r="H265" s="207">
        <v>297.11000000000001</v>
      </c>
      <c r="I265" s="208"/>
      <c r="J265" s="209">
        <f>ROUND(I265*H265,2)</f>
        <v>0</v>
      </c>
      <c r="K265" s="205" t="s">
        <v>129</v>
      </c>
      <c r="L265" s="45"/>
      <c r="M265" s="210" t="s">
        <v>19</v>
      </c>
      <c r="N265" s="211" t="s">
        <v>40</v>
      </c>
      <c r="O265" s="85"/>
      <c r="P265" s="212">
        <f>O265*H265</f>
        <v>0</v>
      </c>
      <c r="Q265" s="212">
        <v>0</v>
      </c>
      <c r="R265" s="212">
        <f>Q265*H265</f>
        <v>0</v>
      </c>
      <c r="S265" s="212">
        <v>0</v>
      </c>
      <c r="T265" s="213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14" t="s">
        <v>120</v>
      </c>
      <c r="AT265" s="214" t="s">
        <v>116</v>
      </c>
      <c r="AU265" s="214" t="s">
        <v>79</v>
      </c>
      <c r="AY265" s="18" t="s">
        <v>115</v>
      </c>
      <c r="BE265" s="215">
        <f>IF(N265="základní",J265,0)</f>
        <v>0</v>
      </c>
      <c r="BF265" s="215">
        <f>IF(N265="snížená",J265,0)</f>
        <v>0</v>
      </c>
      <c r="BG265" s="215">
        <f>IF(N265="zákl. přenesená",J265,0)</f>
        <v>0</v>
      </c>
      <c r="BH265" s="215">
        <f>IF(N265="sníž. přenesená",J265,0)</f>
        <v>0</v>
      </c>
      <c r="BI265" s="215">
        <f>IF(N265="nulová",J265,0)</f>
        <v>0</v>
      </c>
      <c r="BJ265" s="18" t="s">
        <v>77</v>
      </c>
      <c r="BK265" s="215">
        <f>ROUND(I265*H265,2)</f>
        <v>0</v>
      </c>
      <c r="BL265" s="18" t="s">
        <v>120</v>
      </c>
      <c r="BM265" s="214" t="s">
        <v>517</v>
      </c>
    </row>
    <row r="266" s="2" customFormat="1">
      <c r="A266" s="39"/>
      <c r="B266" s="40"/>
      <c r="C266" s="41"/>
      <c r="D266" s="218" t="s">
        <v>132</v>
      </c>
      <c r="E266" s="41"/>
      <c r="F266" s="219" t="s">
        <v>518</v>
      </c>
      <c r="G266" s="41"/>
      <c r="H266" s="41"/>
      <c r="I266" s="220"/>
      <c r="J266" s="41"/>
      <c r="K266" s="41"/>
      <c r="L266" s="45"/>
      <c r="M266" s="221"/>
      <c r="N266" s="222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132</v>
      </c>
      <c r="AU266" s="18" t="s">
        <v>79</v>
      </c>
    </row>
    <row r="267" s="13" customFormat="1">
      <c r="A267" s="13"/>
      <c r="B267" s="223"/>
      <c r="C267" s="224"/>
      <c r="D267" s="225" t="s">
        <v>139</v>
      </c>
      <c r="E267" s="226" t="s">
        <v>19</v>
      </c>
      <c r="F267" s="227" t="s">
        <v>506</v>
      </c>
      <c r="G267" s="224"/>
      <c r="H267" s="228">
        <v>297.11000000000001</v>
      </c>
      <c r="I267" s="229"/>
      <c r="J267" s="224"/>
      <c r="K267" s="224"/>
      <c r="L267" s="230"/>
      <c r="M267" s="231"/>
      <c r="N267" s="232"/>
      <c r="O267" s="232"/>
      <c r="P267" s="232"/>
      <c r="Q267" s="232"/>
      <c r="R267" s="232"/>
      <c r="S267" s="232"/>
      <c r="T267" s="23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4" t="s">
        <v>139</v>
      </c>
      <c r="AU267" s="234" t="s">
        <v>79</v>
      </c>
      <c r="AV267" s="13" t="s">
        <v>79</v>
      </c>
      <c r="AW267" s="13" t="s">
        <v>31</v>
      </c>
      <c r="AX267" s="13" t="s">
        <v>77</v>
      </c>
      <c r="AY267" s="234" t="s">
        <v>115</v>
      </c>
    </row>
    <row r="268" s="12" customFormat="1" ht="22.8" customHeight="1">
      <c r="A268" s="12"/>
      <c r="B268" s="189"/>
      <c r="C268" s="190"/>
      <c r="D268" s="191" t="s">
        <v>68</v>
      </c>
      <c r="E268" s="216" t="s">
        <v>519</v>
      </c>
      <c r="F268" s="216" t="s">
        <v>520</v>
      </c>
      <c r="G268" s="190"/>
      <c r="H268" s="190"/>
      <c r="I268" s="193"/>
      <c r="J268" s="217">
        <f>BK268</f>
        <v>0</v>
      </c>
      <c r="K268" s="190"/>
      <c r="L268" s="195"/>
      <c r="M268" s="196"/>
      <c r="N268" s="197"/>
      <c r="O268" s="197"/>
      <c r="P268" s="198">
        <f>SUM(P269:P272)</f>
        <v>0</v>
      </c>
      <c r="Q268" s="197"/>
      <c r="R268" s="198">
        <f>SUM(R269:R272)</f>
        <v>0</v>
      </c>
      <c r="S268" s="197"/>
      <c r="T268" s="199">
        <f>SUM(T269:T272)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00" t="s">
        <v>77</v>
      </c>
      <c r="AT268" s="201" t="s">
        <v>68</v>
      </c>
      <c r="AU268" s="201" t="s">
        <v>77</v>
      </c>
      <c r="AY268" s="200" t="s">
        <v>115</v>
      </c>
      <c r="BK268" s="202">
        <f>SUM(BK269:BK272)</f>
        <v>0</v>
      </c>
    </row>
    <row r="269" s="2" customFormat="1" ht="24.15" customHeight="1">
      <c r="A269" s="39"/>
      <c r="B269" s="40"/>
      <c r="C269" s="203" t="s">
        <v>521</v>
      </c>
      <c r="D269" s="203" t="s">
        <v>116</v>
      </c>
      <c r="E269" s="204" t="s">
        <v>522</v>
      </c>
      <c r="F269" s="205" t="s">
        <v>523</v>
      </c>
      <c r="G269" s="206" t="s">
        <v>262</v>
      </c>
      <c r="H269" s="207">
        <v>664.53999999999996</v>
      </c>
      <c r="I269" s="208"/>
      <c r="J269" s="209">
        <f>ROUND(I269*H269,2)</f>
        <v>0</v>
      </c>
      <c r="K269" s="205" t="s">
        <v>129</v>
      </c>
      <c r="L269" s="45"/>
      <c r="M269" s="210" t="s">
        <v>19</v>
      </c>
      <c r="N269" s="211" t="s">
        <v>40</v>
      </c>
      <c r="O269" s="85"/>
      <c r="P269" s="212">
        <f>O269*H269</f>
        <v>0</v>
      </c>
      <c r="Q269" s="212">
        <v>0</v>
      </c>
      <c r="R269" s="212">
        <f>Q269*H269</f>
        <v>0</v>
      </c>
      <c r="S269" s="212">
        <v>0</v>
      </c>
      <c r="T269" s="213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14" t="s">
        <v>120</v>
      </c>
      <c r="AT269" s="214" t="s">
        <v>116</v>
      </c>
      <c r="AU269" s="214" t="s">
        <v>79</v>
      </c>
      <c r="AY269" s="18" t="s">
        <v>115</v>
      </c>
      <c r="BE269" s="215">
        <f>IF(N269="základní",J269,0)</f>
        <v>0</v>
      </c>
      <c r="BF269" s="215">
        <f>IF(N269="snížená",J269,0)</f>
        <v>0</v>
      </c>
      <c r="BG269" s="215">
        <f>IF(N269="zákl. přenesená",J269,0)</f>
        <v>0</v>
      </c>
      <c r="BH269" s="215">
        <f>IF(N269="sníž. přenesená",J269,0)</f>
        <v>0</v>
      </c>
      <c r="BI269" s="215">
        <f>IF(N269="nulová",J269,0)</f>
        <v>0</v>
      </c>
      <c r="BJ269" s="18" t="s">
        <v>77</v>
      </c>
      <c r="BK269" s="215">
        <f>ROUND(I269*H269,2)</f>
        <v>0</v>
      </c>
      <c r="BL269" s="18" t="s">
        <v>120</v>
      </c>
      <c r="BM269" s="214" t="s">
        <v>524</v>
      </c>
    </row>
    <row r="270" s="2" customFormat="1">
      <c r="A270" s="39"/>
      <c r="B270" s="40"/>
      <c r="C270" s="41"/>
      <c r="D270" s="218" t="s">
        <v>132</v>
      </c>
      <c r="E270" s="41"/>
      <c r="F270" s="219" t="s">
        <v>525</v>
      </c>
      <c r="G270" s="41"/>
      <c r="H270" s="41"/>
      <c r="I270" s="220"/>
      <c r="J270" s="41"/>
      <c r="K270" s="41"/>
      <c r="L270" s="45"/>
      <c r="M270" s="221"/>
      <c r="N270" s="222"/>
      <c r="O270" s="85"/>
      <c r="P270" s="85"/>
      <c r="Q270" s="85"/>
      <c r="R270" s="85"/>
      <c r="S270" s="85"/>
      <c r="T270" s="86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132</v>
      </c>
      <c r="AU270" s="18" t="s">
        <v>79</v>
      </c>
    </row>
    <row r="271" s="2" customFormat="1" ht="24.15" customHeight="1">
      <c r="A271" s="39"/>
      <c r="B271" s="40"/>
      <c r="C271" s="203" t="s">
        <v>526</v>
      </c>
      <c r="D271" s="203" t="s">
        <v>116</v>
      </c>
      <c r="E271" s="204" t="s">
        <v>527</v>
      </c>
      <c r="F271" s="205" t="s">
        <v>528</v>
      </c>
      <c r="G271" s="206" t="s">
        <v>262</v>
      </c>
      <c r="H271" s="207">
        <v>664.53999999999996</v>
      </c>
      <c r="I271" s="208"/>
      <c r="J271" s="209">
        <f>ROUND(I271*H271,2)</f>
        <v>0</v>
      </c>
      <c r="K271" s="205" t="s">
        <v>129</v>
      </c>
      <c r="L271" s="45"/>
      <c r="M271" s="210" t="s">
        <v>19</v>
      </c>
      <c r="N271" s="211" t="s">
        <v>40</v>
      </c>
      <c r="O271" s="85"/>
      <c r="P271" s="212">
        <f>O271*H271</f>
        <v>0</v>
      </c>
      <c r="Q271" s="212">
        <v>0</v>
      </c>
      <c r="R271" s="212">
        <f>Q271*H271</f>
        <v>0</v>
      </c>
      <c r="S271" s="212">
        <v>0</v>
      </c>
      <c r="T271" s="213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14" t="s">
        <v>120</v>
      </c>
      <c r="AT271" s="214" t="s">
        <v>116</v>
      </c>
      <c r="AU271" s="214" t="s">
        <v>79</v>
      </c>
      <c r="AY271" s="18" t="s">
        <v>115</v>
      </c>
      <c r="BE271" s="215">
        <f>IF(N271="základní",J271,0)</f>
        <v>0</v>
      </c>
      <c r="BF271" s="215">
        <f>IF(N271="snížená",J271,0)</f>
        <v>0</v>
      </c>
      <c r="BG271" s="215">
        <f>IF(N271="zákl. přenesená",J271,0)</f>
        <v>0</v>
      </c>
      <c r="BH271" s="215">
        <f>IF(N271="sníž. přenesená",J271,0)</f>
        <v>0</v>
      </c>
      <c r="BI271" s="215">
        <f>IF(N271="nulová",J271,0)</f>
        <v>0</v>
      </c>
      <c r="BJ271" s="18" t="s">
        <v>77</v>
      </c>
      <c r="BK271" s="215">
        <f>ROUND(I271*H271,2)</f>
        <v>0</v>
      </c>
      <c r="BL271" s="18" t="s">
        <v>120</v>
      </c>
      <c r="BM271" s="214" t="s">
        <v>529</v>
      </c>
    </row>
    <row r="272" s="2" customFormat="1">
      <c r="A272" s="39"/>
      <c r="B272" s="40"/>
      <c r="C272" s="41"/>
      <c r="D272" s="218" t="s">
        <v>132</v>
      </c>
      <c r="E272" s="41"/>
      <c r="F272" s="219" t="s">
        <v>530</v>
      </c>
      <c r="G272" s="41"/>
      <c r="H272" s="41"/>
      <c r="I272" s="220"/>
      <c r="J272" s="41"/>
      <c r="K272" s="41"/>
      <c r="L272" s="45"/>
      <c r="M272" s="221"/>
      <c r="N272" s="222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132</v>
      </c>
      <c r="AU272" s="18" t="s">
        <v>79</v>
      </c>
    </row>
    <row r="273" s="12" customFormat="1" ht="25.92" customHeight="1">
      <c r="A273" s="12"/>
      <c r="B273" s="189"/>
      <c r="C273" s="190"/>
      <c r="D273" s="191" t="s">
        <v>68</v>
      </c>
      <c r="E273" s="192" t="s">
        <v>259</v>
      </c>
      <c r="F273" s="192" t="s">
        <v>531</v>
      </c>
      <c r="G273" s="190"/>
      <c r="H273" s="190"/>
      <c r="I273" s="193"/>
      <c r="J273" s="194">
        <f>BK273</f>
        <v>0</v>
      </c>
      <c r="K273" s="190"/>
      <c r="L273" s="195"/>
      <c r="M273" s="196"/>
      <c r="N273" s="197"/>
      <c r="O273" s="197"/>
      <c r="P273" s="198">
        <f>P274</f>
        <v>0</v>
      </c>
      <c r="Q273" s="197"/>
      <c r="R273" s="198">
        <f>R274</f>
        <v>2.4515820000000002</v>
      </c>
      <c r="S273" s="197"/>
      <c r="T273" s="199">
        <f>T274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00" t="s">
        <v>134</v>
      </c>
      <c r="AT273" s="201" t="s">
        <v>68</v>
      </c>
      <c r="AU273" s="201" t="s">
        <v>69</v>
      </c>
      <c r="AY273" s="200" t="s">
        <v>115</v>
      </c>
      <c r="BK273" s="202">
        <f>BK274</f>
        <v>0</v>
      </c>
    </row>
    <row r="274" s="12" customFormat="1" ht="22.8" customHeight="1">
      <c r="A274" s="12"/>
      <c r="B274" s="189"/>
      <c r="C274" s="190"/>
      <c r="D274" s="191" t="s">
        <v>68</v>
      </c>
      <c r="E274" s="216" t="s">
        <v>532</v>
      </c>
      <c r="F274" s="216" t="s">
        <v>533</v>
      </c>
      <c r="G274" s="190"/>
      <c r="H274" s="190"/>
      <c r="I274" s="193"/>
      <c r="J274" s="217">
        <f>BK274</f>
        <v>0</v>
      </c>
      <c r="K274" s="190"/>
      <c r="L274" s="195"/>
      <c r="M274" s="196"/>
      <c r="N274" s="197"/>
      <c r="O274" s="197"/>
      <c r="P274" s="198">
        <f>SUM(P275:P279)</f>
        <v>0</v>
      </c>
      <c r="Q274" s="197"/>
      <c r="R274" s="198">
        <f>SUM(R275:R279)</f>
        <v>2.4515820000000002</v>
      </c>
      <c r="S274" s="197"/>
      <c r="T274" s="199">
        <f>SUM(T275:T279)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00" t="s">
        <v>134</v>
      </c>
      <c r="AT274" s="201" t="s">
        <v>68</v>
      </c>
      <c r="AU274" s="201" t="s">
        <v>77</v>
      </c>
      <c r="AY274" s="200" t="s">
        <v>115</v>
      </c>
      <c r="BK274" s="202">
        <f>SUM(BK275:BK279)</f>
        <v>0</v>
      </c>
    </row>
    <row r="275" s="2" customFormat="1" ht="24.15" customHeight="1">
      <c r="A275" s="39"/>
      <c r="B275" s="40"/>
      <c r="C275" s="203" t="s">
        <v>534</v>
      </c>
      <c r="D275" s="203" t="s">
        <v>116</v>
      </c>
      <c r="E275" s="204" t="s">
        <v>535</v>
      </c>
      <c r="F275" s="205" t="s">
        <v>536</v>
      </c>
      <c r="G275" s="206" t="s">
        <v>417</v>
      </c>
      <c r="H275" s="207">
        <v>18</v>
      </c>
      <c r="I275" s="208"/>
      <c r="J275" s="209">
        <f>ROUND(I275*H275,2)</f>
        <v>0</v>
      </c>
      <c r="K275" s="205" t="s">
        <v>129</v>
      </c>
      <c r="L275" s="45"/>
      <c r="M275" s="210" t="s">
        <v>19</v>
      </c>
      <c r="N275" s="211" t="s">
        <v>40</v>
      </c>
      <c r="O275" s="85"/>
      <c r="P275" s="212">
        <f>O275*H275</f>
        <v>0</v>
      </c>
      <c r="Q275" s="212">
        <v>0.13538</v>
      </c>
      <c r="R275" s="212">
        <f>Q275*H275</f>
        <v>2.4368400000000001</v>
      </c>
      <c r="S275" s="212">
        <v>0</v>
      </c>
      <c r="T275" s="213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14" t="s">
        <v>534</v>
      </c>
      <c r="AT275" s="214" t="s">
        <v>116</v>
      </c>
      <c r="AU275" s="214" t="s">
        <v>79</v>
      </c>
      <c r="AY275" s="18" t="s">
        <v>115</v>
      </c>
      <c r="BE275" s="215">
        <f>IF(N275="základní",J275,0)</f>
        <v>0</v>
      </c>
      <c r="BF275" s="215">
        <f>IF(N275="snížená",J275,0)</f>
        <v>0</v>
      </c>
      <c r="BG275" s="215">
        <f>IF(N275="zákl. přenesená",J275,0)</f>
        <v>0</v>
      </c>
      <c r="BH275" s="215">
        <f>IF(N275="sníž. přenesená",J275,0)</f>
        <v>0</v>
      </c>
      <c r="BI275" s="215">
        <f>IF(N275="nulová",J275,0)</f>
        <v>0</v>
      </c>
      <c r="BJ275" s="18" t="s">
        <v>77</v>
      </c>
      <c r="BK275" s="215">
        <f>ROUND(I275*H275,2)</f>
        <v>0</v>
      </c>
      <c r="BL275" s="18" t="s">
        <v>534</v>
      </c>
      <c r="BM275" s="214" t="s">
        <v>537</v>
      </c>
    </row>
    <row r="276" s="2" customFormat="1">
      <c r="A276" s="39"/>
      <c r="B276" s="40"/>
      <c r="C276" s="41"/>
      <c r="D276" s="218" t="s">
        <v>132</v>
      </c>
      <c r="E276" s="41"/>
      <c r="F276" s="219" t="s">
        <v>538</v>
      </c>
      <c r="G276" s="41"/>
      <c r="H276" s="41"/>
      <c r="I276" s="220"/>
      <c r="J276" s="41"/>
      <c r="K276" s="41"/>
      <c r="L276" s="45"/>
      <c r="M276" s="221"/>
      <c r="N276" s="222"/>
      <c r="O276" s="85"/>
      <c r="P276" s="85"/>
      <c r="Q276" s="85"/>
      <c r="R276" s="85"/>
      <c r="S276" s="85"/>
      <c r="T276" s="86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132</v>
      </c>
      <c r="AU276" s="18" t="s">
        <v>79</v>
      </c>
    </row>
    <row r="277" s="2" customFormat="1" ht="16.5" customHeight="1">
      <c r="A277" s="39"/>
      <c r="B277" s="40"/>
      <c r="C277" s="260" t="s">
        <v>539</v>
      </c>
      <c r="D277" s="260" t="s">
        <v>259</v>
      </c>
      <c r="E277" s="261" t="s">
        <v>540</v>
      </c>
      <c r="F277" s="262" t="s">
        <v>541</v>
      </c>
      <c r="G277" s="263" t="s">
        <v>417</v>
      </c>
      <c r="H277" s="264">
        <v>18.899999999999999</v>
      </c>
      <c r="I277" s="265"/>
      <c r="J277" s="266">
        <f>ROUND(I277*H277,2)</f>
        <v>0</v>
      </c>
      <c r="K277" s="262" t="s">
        <v>129</v>
      </c>
      <c r="L277" s="267"/>
      <c r="M277" s="268" t="s">
        <v>19</v>
      </c>
      <c r="N277" s="269" t="s">
        <v>40</v>
      </c>
      <c r="O277" s="85"/>
      <c r="P277" s="212">
        <f>O277*H277</f>
        <v>0</v>
      </c>
      <c r="Q277" s="212">
        <v>0.00077999999999999999</v>
      </c>
      <c r="R277" s="212">
        <f>Q277*H277</f>
        <v>0.014741999999999998</v>
      </c>
      <c r="S277" s="212">
        <v>0</v>
      </c>
      <c r="T277" s="213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14" t="s">
        <v>219</v>
      </c>
      <c r="AT277" s="214" t="s">
        <v>259</v>
      </c>
      <c r="AU277" s="214" t="s">
        <v>79</v>
      </c>
      <c r="AY277" s="18" t="s">
        <v>115</v>
      </c>
      <c r="BE277" s="215">
        <f>IF(N277="základní",J277,0)</f>
        <v>0</v>
      </c>
      <c r="BF277" s="215">
        <f>IF(N277="snížená",J277,0)</f>
        <v>0</v>
      </c>
      <c r="BG277" s="215">
        <f>IF(N277="zákl. přenesená",J277,0)</f>
        <v>0</v>
      </c>
      <c r="BH277" s="215">
        <f>IF(N277="sníž. přenesená",J277,0)</f>
        <v>0</v>
      </c>
      <c r="BI277" s="215">
        <f>IF(N277="nulová",J277,0)</f>
        <v>0</v>
      </c>
      <c r="BJ277" s="18" t="s">
        <v>77</v>
      </c>
      <c r="BK277" s="215">
        <f>ROUND(I277*H277,2)</f>
        <v>0</v>
      </c>
      <c r="BL277" s="18" t="s">
        <v>120</v>
      </c>
      <c r="BM277" s="214" t="s">
        <v>542</v>
      </c>
    </row>
    <row r="278" s="13" customFormat="1">
      <c r="A278" s="13"/>
      <c r="B278" s="223"/>
      <c r="C278" s="224"/>
      <c r="D278" s="225" t="s">
        <v>139</v>
      </c>
      <c r="E278" s="226" t="s">
        <v>19</v>
      </c>
      <c r="F278" s="227" t="s">
        <v>275</v>
      </c>
      <c r="G278" s="224"/>
      <c r="H278" s="228">
        <v>18</v>
      </c>
      <c r="I278" s="229"/>
      <c r="J278" s="224"/>
      <c r="K278" s="224"/>
      <c r="L278" s="230"/>
      <c r="M278" s="231"/>
      <c r="N278" s="232"/>
      <c r="O278" s="232"/>
      <c r="P278" s="232"/>
      <c r="Q278" s="232"/>
      <c r="R278" s="232"/>
      <c r="S278" s="232"/>
      <c r="T278" s="23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4" t="s">
        <v>139</v>
      </c>
      <c r="AU278" s="234" t="s">
        <v>79</v>
      </c>
      <c r="AV278" s="13" t="s">
        <v>79</v>
      </c>
      <c r="AW278" s="13" t="s">
        <v>31</v>
      </c>
      <c r="AX278" s="13" t="s">
        <v>77</v>
      </c>
      <c r="AY278" s="234" t="s">
        <v>115</v>
      </c>
    </row>
    <row r="279" s="13" customFormat="1">
      <c r="A279" s="13"/>
      <c r="B279" s="223"/>
      <c r="C279" s="224"/>
      <c r="D279" s="225" t="s">
        <v>139</v>
      </c>
      <c r="E279" s="224"/>
      <c r="F279" s="227" t="s">
        <v>543</v>
      </c>
      <c r="G279" s="224"/>
      <c r="H279" s="228">
        <v>18.899999999999999</v>
      </c>
      <c r="I279" s="229"/>
      <c r="J279" s="224"/>
      <c r="K279" s="224"/>
      <c r="L279" s="230"/>
      <c r="M279" s="270"/>
      <c r="N279" s="271"/>
      <c r="O279" s="271"/>
      <c r="P279" s="271"/>
      <c r="Q279" s="271"/>
      <c r="R279" s="271"/>
      <c r="S279" s="271"/>
      <c r="T279" s="27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4" t="s">
        <v>139</v>
      </c>
      <c r="AU279" s="234" t="s">
        <v>79</v>
      </c>
      <c r="AV279" s="13" t="s">
        <v>79</v>
      </c>
      <c r="AW279" s="13" t="s">
        <v>4</v>
      </c>
      <c r="AX279" s="13" t="s">
        <v>77</v>
      </c>
      <c r="AY279" s="234" t="s">
        <v>115</v>
      </c>
    </row>
    <row r="280" s="2" customFormat="1" ht="6.96" customHeight="1">
      <c r="A280" s="39"/>
      <c r="B280" s="60"/>
      <c r="C280" s="61"/>
      <c r="D280" s="61"/>
      <c r="E280" s="61"/>
      <c r="F280" s="61"/>
      <c r="G280" s="61"/>
      <c r="H280" s="61"/>
      <c r="I280" s="61"/>
      <c r="J280" s="61"/>
      <c r="K280" s="61"/>
      <c r="L280" s="45"/>
      <c r="M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</row>
  </sheetData>
  <sheetProtection sheet="1" autoFilter="0" formatColumns="0" formatRows="0" objects="1" scenarios="1" spinCount="100000" saltValue="oKsGlnh16DGwp15zV10M43bqNBsLfVcgm0kMRO6AJ2jB9yJfsmWdg8Y6POI3eECNS81WZjr5urZLIIPzo2OhxA==" hashValue="PPyE31ExqLNpy28NLynWy1wYWwek9cQTBkV9wgqzq8gc/6YzlnddpNakFAFx9X7rvGl2VWgRm2U5P7mHLSOQrA==" algorithmName="SHA-512" password="CC35"/>
  <autoFilter ref="C89:K279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2_02/113106121"/>
    <hyperlink ref="F96" r:id="rId2" display="https://podminky.urs.cz/item/CS_URS_2022_02/113106241"/>
    <hyperlink ref="F99" r:id="rId3" display="https://podminky.urs.cz/item/CS_URS_2022_02/113107222"/>
    <hyperlink ref="F102" r:id="rId4" display="https://podminky.urs.cz/item/CS_URS_2022_02/113107131"/>
    <hyperlink ref="F104" r:id="rId5" display="https://podminky.urs.cz/item/CS_URS_2022_02/113107143"/>
    <hyperlink ref="F106" r:id="rId6" display="https://podminky.urs.cz/item/CS_URS_2022_02/121151103"/>
    <hyperlink ref="F109" r:id="rId7" display="https://podminky.urs.cz/item/CS_URS_2022_02/122211101"/>
    <hyperlink ref="F119" r:id="rId8" display="https://podminky.urs.cz/item/CS_URS_2022_02/129001101"/>
    <hyperlink ref="F123" r:id="rId9" display="https://podminky.urs.cz/item/CS_URS_2022_02/162751117"/>
    <hyperlink ref="F129" r:id="rId10" display="https://podminky.urs.cz/item/CS_URS_2022_02/162751117"/>
    <hyperlink ref="F132" r:id="rId11" display="https://podminky.urs.cz/item/CS_URS_2022_02/162751119"/>
    <hyperlink ref="F136" r:id="rId12" display="https://podminky.urs.cz/item/CS_URS_2022_02/162751119"/>
    <hyperlink ref="F140" r:id="rId13" display="https://podminky.urs.cz/item/CS_URS_2022_02/167151111"/>
    <hyperlink ref="F143" r:id="rId14" display="https://podminky.urs.cz/item/CS_URS_2022_02/171152111"/>
    <hyperlink ref="F147" r:id="rId15" display="https://podminky.urs.cz/item/CS_URS_2022_02/171201221"/>
    <hyperlink ref="F151" r:id="rId16" display="https://podminky.urs.cz/item/CS_URS_2022_02/171251201"/>
    <hyperlink ref="F154" r:id="rId17" display="https://podminky.urs.cz/item/CS_URS_2022_02/181411142"/>
    <hyperlink ref="F158" r:id="rId18" display="https://podminky.urs.cz/item/CS_URS_2022_02/181951111"/>
    <hyperlink ref="F161" r:id="rId19" display="https://podminky.urs.cz/item/CS_URS_2022_02/181951112"/>
    <hyperlink ref="F166" r:id="rId20" display="https://podminky.urs.cz/item/CS_URS_2022_02/184813511"/>
    <hyperlink ref="F168" r:id="rId21" display="https://podminky.urs.cz/item/CS_URS_2022_02/185851121"/>
    <hyperlink ref="F172" r:id="rId22" display="https://podminky.urs.cz/item/CS_URS_2022_02/213141111"/>
    <hyperlink ref="F178" r:id="rId23" display="https://podminky.urs.cz/item/CS_URS_2022_02/564861111"/>
    <hyperlink ref="F180" r:id="rId24" display="https://podminky.urs.cz/item/CS_URS_2022_02/564952111"/>
    <hyperlink ref="F183" r:id="rId25" display="https://podminky.urs.cz/item/CS_URS_2022_02/564952114"/>
    <hyperlink ref="F185" r:id="rId26" display="https://podminky.urs.cz/item/CS_URS_2022_02/564951313"/>
    <hyperlink ref="F188" r:id="rId27" display="https://podminky.urs.cz/item/CS_URS_2022_02/564961315"/>
    <hyperlink ref="F193" r:id="rId28" display="https://podminky.urs.cz/item/CS_URS_2022_02/564971315"/>
    <hyperlink ref="F195" r:id="rId29" display="https://podminky.urs.cz/item/CS_URS_2022_02/565165121"/>
    <hyperlink ref="F197" r:id="rId30" display="https://podminky.urs.cz/item/CS_URS_2022_02/573211112"/>
    <hyperlink ref="F200" r:id="rId31" display="https://podminky.urs.cz/item/CS_URS_2022_02/577134111"/>
    <hyperlink ref="F202" r:id="rId32" display="https://podminky.urs.cz/item/CS_URS_2022_02/596212312"/>
    <hyperlink ref="F209" r:id="rId33" display="https://podminky.urs.cz/item/CS_URS_2022_02/596212212"/>
    <hyperlink ref="F213" r:id="rId34" display="https://podminky.urs.cz/item/CS_URS_2022_02/596211110"/>
    <hyperlink ref="F219" r:id="rId35" display="https://podminky.urs.cz/item/CS_URS_2022_02/916231213"/>
    <hyperlink ref="F225" r:id="rId36" display="https://podminky.urs.cz/item/CS_URS_2022_02/916331112"/>
    <hyperlink ref="F231" r:id="rId37" display="https://podminky.urs.cz/item/CS_URS_2022_02/890411851"/>
    <hyperlink ref="F234" r:id="rId38" display="https://podminky.urs.cz/item/CS_URS_2022_02/899331111"/>
    <hyperlink ref="F237" r:id="rId39" display="https://podminky.urs.cz/item/CS_URS_2022_02/899431111"/>
    <hyperlink ref="F240" r:id="rId40" display="https://podminky.urs.cz/item/CS_URS_2022_02/914111111"/>
    <hyperlink ref="F243" r:id="rId41" display="https://podminky.urs.cz/item/CS_URS_2022_02/914511112"/>
    <hyperlink ref="F246" r:id="rId42" display="https://podminky.urs.cz/item/CS_URS_2022_02/915131111"/>
    <hyperlink ref="F249" r:id="rId43" display="https://podminky.urs.cz/item/CS_URS_2022_02/997006006"/>
    <hyperlink ref="F252" r:id="rId44" display="https://podminky.urs.cz/item/CS_URS_2022_02/997006007"/>
    <hyperlink ref="F255" r:id="rId45" display="https://podminky.urs.cz/item/CS_URS_2022_02/997221551"/>
    <hyperlink ref="F258" r:id="rId46" display="https://podminky.urs.cz/item/CS_URS_2022_02/997221559"/>
    <hyperlink ref="F262" r:id="rId47" display="https://podminky.urs.cz/item/CS_URS_2022_02/997221561"/>
    <hyperlink ref="F266" r:id="rId48" display="https://podminky.urs.cz/item/CS_URS_2022_02/997221873"/>
    <hyperlink ref="F270" r:id="rId49" display="https://podminky.urs.cz/item/CS_URS_2022_02/998225111"/>
    <hyperlink ref="F272" r:id="rId50" display="https://podminky.urs.cz/item/CS_URS_2022_02/998225191"/>
    <hyperlink ref="F276" r:id="rId51" display="https://podminky.urs.cz/item/CS_URS_2022_02/460510074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79</v>
      </c>
    </row>
    <row r="4" s="1" customFormat="1" ht="24.96" customHeight="1">
      <c r="B4" s="21"/>
      <c r="D4" s="131" t="s">
        <v>89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Líbeznice - Komunikace B. Smetany, Bořanovická a K. H. Borovského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90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544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2. 11. 2022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27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28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27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30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27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32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27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33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35</v>
      </c>
      <c r="E30" s="39"/>
      <c r="F30" s="39"/>
      <c r="G30" s="39"/>
      <c r="H30" s="39"/>
      <c r="I30" s="39"/>
      <c r="J30" s="145">
        <f>ROUND(J89,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37</v>
      </c>
      <c r="G32" s="39"/>
      <c r="H32" s="39"/>
      <c r="I32" s="146" t="s">
        <v>36</v>
      </c>
      <c r="J32" s="146" t="s">
        <v>38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39</v>
      </c>
      <c r="E33" s="133" t="s">
        <v>40</v>
      </c>
      <c r="F33" s="148">
        <f>ROUND((SUM(BE89:BE263)),  2)</f>
        <v>0</v>
      </c>
      <c r="G33" s="39"/>
      <c r="H33" s="39"/>
      <c r="I33" s="149">
        <v>0.20999999999999999</v>
      </c>
      <c r="J33" s="148">
        <f>ROUND(((SUM(BE89:BE263))*I33),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41</v>
      </c>
      <c r="F34" s="148">
        <f>ROUND((SUM(BF89:BF263)),  2)</f>
        <v>0</v>
      </c>
      <c r="G34" s="39"/>
      <c r="H34" s="39"/>
      <c r="I34" s="149">
        <v>0.14999999999999999</v>
      </c>
      <c r="J34" s="148">
        <f>ROUND(((SUM(BF89:BF263))*I34),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42</v>
      </c>
      <c r="F35" s="148">
        <f>ROUND((SUM(BG89:BG263)),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43</v>
      </c>
      <c r="F36" s="148">
        <f>ROUND((SUM(BH89:BH263)),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44</v>
      </c>
      <c r="F37" s="148">
        <f>ROUND((SUM(BI89:BI263)),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45</v>
      </c>
      <c r="E39" s="152"/>
      <c r="F39" s="152"/>
      <c r="G39" s="153" t="s">
        <v>46</v>
      </c>
      <c r="H39" s="154" t="s">
        <v>47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92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Líbeznice - Komunikace B. Smetany, Bořanovická a K. H. Borovského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90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02 - Bořanovická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2. 11. 2022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 </v>
      </c>
      <c r="G54" s="41"/>
      <c r="H54" s="41"/>
      <c r="I54" s="33" t="s">
        <v>30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28</v>
      </c>
      <c r="D55" s="41"/>
      <c r="E55" s="41"/>
      <c r="F55" s="28" t="str">
        <f>IF(E18="","",E18)</f>
        <v>Vyplň údaj</v>
      </c>
      <c r="G55" s="41"/>
      <c r="H55" s="41"/>
      <c r="I55" s="33" t="s">
        <v>32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93</v>
      </c>
      <c r="D57" s="163"/>
      <c r="E57" s="163"/>
      <c r="F57" s="163"/>
      <c r="G57" s="163"/>
      <c r="H57" s="163"/>
      <c r="I57" s="163"/>
      <c r="J57" s="164" t="s">
        <v>94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67</v>
      </c>
      <c r="D59" s="41"/>
      <c r="E59" s="41"/>
      <c r="F59" s="41"/>
      <c r="G59" s="41"/>
      <c r="H59" s="41"/>
      <c r="I59" s="41"/>
      <c r="J59" s="103">
        <f>J89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95</v>
      </c>
    </row>
    <row r="60" s="9" customFormat="1" ht="24.96" customHeight="1">
      <c r="A60" s="9"/>
      <c r="B60" s="166"/>
      <c r="C60" s="167"/>
      <c r="D60" s="168" t="s">
        <v>164</v>
      </c>
      <c r="E60" s="169"/>
      <c r="F60" s="169"/>
      <c r="G60" s="169"/>
      <c r="H60" s="169"/>
      <c r="I60" s="169"/>
      <c r="J60" s="170">
        <f>J90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165</v>
      </c>
      <c r="E61" s="175"/>
      <c r="F61" s="175"/>
      <c r="G61" s="175"/>
      <c r="H61" s="175"/>
      <c r="I61" s="175"/>
      <c r="J61" s="176">
        <f>J91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166</v>
      </c>
      <c r="E62" s="175"/>
      <c r="F62" s="175"/>
      <c r="G62" s="175"/>
      <c r="H62" s="175"/>
      <c r="I62" s="175"/>
      <c r="J62" s="176">
        <f>J157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167</v>
      </c>
      <c r="E63" s="175"/>
      <c r="F63" s="175"/>
      <c r="G63" s="175"/>
      <c r="H63" s="175"/>
      <c r="I63" s="175"/>
      <c r="J63" s="176">
        <f>J164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169</v>
      </c>
      <c r="E64" s="175"/>
      <c r="F64" s="175"/>
      <c r="G64" s="175"/>
      <c r="H64" s="175"/>
      <c r="I64" s="175"/>
      <c r="J64" s="176">
        <f>J205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170</v>
      </c>
      <c r="E65" s="175"/>
      <c r="F65" s="175"/>
      <c r="G65" s="175"/>
      <c r="H65" s="175"/>
      <c r="I65" s="175"/>
      <c r="J65" s="176">
        <f>J211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171</v>
      </c>
      <c r="E66" s="175"/>
      <c r="F66" s="175"/>
      <c r="G66" s="175"/>
      <c r="H66" s="175"/>
      <c r="I66" s="175"/>
      <c r="J66" s="176">
        <f>J230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172</v>
      </c>
      <c r="E67" s="175"/>
      <c r="F67" s="175"/>
      <c r="G67" s="175"/>
      <c r="H67" s="175"/>
      <c r="I67" s="175"/>
      <c r="J67" s="176">
        <f>J252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6"/>
      <c r="C68" s="167"/>
      <c r="D68" s="168" t="s">
        <v>173</v>
      </c>
      <c r="E68" s="169"/>
      <c r="F68" s="169"/>
      <c r="G68" s="169"/>
      <c r="H68" s="169"/>
      <c r="I68" s="169"/>
      <c r="J68" s="170">
        <f>J257</f>
        <v>0</v>
      </c>
      <c r="K68" s="167"/>
      <c r="L68" s="17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2"/>
      <c r="C69" s="173"/>
      <c r="D69" s="174" t="s">
        <v>174</v>
      </c>
      <c r="E69" s="175"/>
      <c r="F69" s="175"/>
      <c r="G69" s="175"/>
      <c r="H69" s="175"/>
      <c r="I69" s="175"/>
      <c r="J69" s="176">
        <f>J258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5" s="2" customFormat="1" ht="6.96" customHeight="1">
      <c r="A75" s="39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4.96" customHeight="1">
      <c r="A76" s="39"/>
      <c r="B76" s="40"/>
      <c r="C76" s="24" t="s">
        <v>101</v>
      </c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16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161" t="str">
        <f>E7</f>
        <v>Líbeznice - Komunikace B. Smetany, Bořanovická a K. H. Borovského</v>
      </c>
      <c r="F79" s="33"/>
      <c r="G79" s="33"/>
      <c r="H79" s="33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90</v>
      </c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E9</f>
        <v>SO 02 - Bořanovická</v>
      </c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21</v>
      </c>
      <c r="D83" s="41"/>
      <c r="E83" s="41"/>
      <c r="F83" s="28" t="str">
        <f>F12</f>
        <v xml:space="preserve"> </v>
      </c>
      <c r="G83" s="41"/>
      <c r="H83" s="41"/>
      <c r="I83" s="33" t="s">
        <v>23</v>
      </c>
      <c r="J83" s="73" t="str">
        <f>IF(J12="","",J12)</f>
        <v>2. 11. 2022</v>
      </c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25</v>
      </c>
      <c r="D85" s="41"/>
      <c r="E85" s="41"/>
      <c r="F85" s="28" t="str">
        <f>E15</f>
        <v xml:space="preserve"> </v>
      </c>
      <c r="G85" s="41"/>
      <c r="H85" s="41"/>
      <c r="I85" s="33" t="s">
        <v>30</v>
      </c>
      <c r="J85" s="37" t="str">
        <f>E21</f>
        <v xml:space="preserve"> 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28</v>
      </c>
      <c r="D86" s="41"/>
      <c r="E86" s="41"/>
      <c r="F86" s="28" t="str">
        <f>IF(E18="","",E18)</f>
        <v>Vyplň údaj</v>
      </c>
      <c r="G86" s="41"/>
      <c r="H86" s="41"/>
      <c r="I86" s="33" t="s">
        <v>32</v>
      </c>
      <c r="J86" s="37" t="str">
        <f>E24</f>
        <v xml:space="preserve"> </v>
      </c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78"/>
      <c r="B88" s="179"/>
      <c r="C88" s="180" t="s">
        <v>102</v>
      </c>
      <c r="D88" s="181" t="s">
        <v>54</v>
      </c>
      <c r="E88" s="181" t="s">
        <v>50</v>
      </c>
      <c r="F88" s="181" t="s">
        <v>51</v>
      </c>
      <c r="G88" s="181" t="s">
        <v>103</v>
      </c>
      <c r="H88" s="181" t="s">
        <v>104</v>
      </c>
      <c r="I88" s="181" t="s">
        <v>105</v>
      </c>
      <c r="J88" s="181" t="s">
        <v>94</v>
      </c>
      <c r="K88" s="182" t="s">
        <v>106</v>
      </c>
      <c r="L88" s="183"/>
      <c r="M88" s="93" t="s">
        <v>19</v>
      </c>
      <c r="N88" s="94" t="s">
        <v>39</v>
      </c>
      <c r="O88" s="94" t="s">
        <v>107</v>
      </c>
      <c r="P88" s="94" t="s">
        <v>108</v>
      </c>
      <c r="Q88" s="94" t="s">
        <v>109</v>
      </c>
      <c r="R88" s="94" t="s">
        <v>110</v>
      </c>
      <c r="S88" s="94" t="s">
        <v>111</v>
      </c>
      <c r="T88" s="95" t="s">
        <v>112</v>
      </c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</row>
    <row r="89" s="2" customFormat="1" ht="22.8" customHeight="1">
      <c r="A89" s="39"/>
      <c r="B89" s="40"/>
      <c r="C89" s="100" t="s">
        <v>113</v>
      </c>
      <c r="D89" s="41"/>
      <c r="E89" s="41"/>
      <c r="F89" s="41"/>
      <c r="G89" s="41"/>
      <c r="H89" s="41"/>
      <c r="I89" s="41"/>
      <c r="J89" s="184">
        <f>BK89</f>
        <v>0</v>
      </c>
      <c r="K89" s="41"/>
      <c r="L89" s="45"/>
      <c r="M89" s="96"/>
      <c r="N89" s="185"/>
      <c r="O89" s="97"/>
      <c r="P89" s="186">
        <f>P90+P257</f>
        <v>0</v>
      </c>
      <c r="Q89" s="97"/>
      <c r="R89" s="186">
        <f>R90+R257</f>
        <v>650.2499656</v>
      </c>
      <c r="S89" s="97"/>
      <c r="T89" s="187">
        <f>T90+T257</f>
        <v>612.89909999999998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68</v>
      </c>
      <c r="AU89" s="18" t="s">
        <v>95</v>
      </c>
      <c r="BK89" s="188">
        <f>BK90+BK257</f>
        <v>0</v>
      </c>
    </row>
    <row r="90" s="12" customFormat="1" ht="25.92" customHeight="1">
      <c r="A90" s="12"/>
      <c r="B90" s="189"/>
      <c r="C90" s="190"/>
      <c r="D90" s="191" t="s">
        <v>68</v>
      </c>
      <c r="E90" s="192" t="s">
        <v>175</v>
      </c>
      <c r="F90" s="192" t="s">
        <v>176</v>
      </c>
      <c r="G90" s="190"/>
      <c r="H90" s="190"/>
      <c r="I90" s="193"/>
      <c r="J90" s="194">
        <f>BK90</f>
        <v>0</v>
      </c>
      <c r="K90" s="190"/>
      <c r="L90" s="195"/>
      <c r="M90" s="196"/>
      <c r="N90" s="197"/>
      <c r="O90" s="197"/>
      <c r="P90" s="198">
        <f>P91+P157+P164+P205+P211+P230+P252</f>
        <v>0</v>
      </c>
      <c r="Q90" s="197"/>
      <c r="R90" s="198">
        <f>R91+R157+R164+R205+R211+R230+R252</f>
        <v>645.56471999999997</v>
      </c>
      <c r="S90" s="197"/>
      <c r="T90" s="199">
        <f>T91+T157+T164+T205+T211+T230+T252</f>
        <v>612.89909999999998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0" t="s">
        <v>77</v>
      </c>
      <c r="AT90" s="201" t="s">
        <v>68</v>
      </c>
      <c r="AU90" s="201" t="s">
        <v>69</v>
      </c>
      <c r="AY90" s="200" t="s">
        <v>115</v>
      </c>
      <c r="BK90" s="202">
        <f>BK91+BK157+BK164+BK205+BK211+BK230+BK252</f>
        <v>0</v>
      </c>
    </row>
    <row r="91" s="12" customFormat="1" ht="22.8" customHeight="1">
      <c r="A91" s="12"/>
      <c r="B91" s="189"/>
      <c r="C91" s="190"/>
      <c r="D91" s="191" t="s">
        <v>68</v>
      </c>
      <c r="E91" s="216" t="s">
        <v>77</v>
      </c>
      <c r="F91" s="216" t="s">
        <v>177</v>
      </c>
      <c r="G91" s="190"/>
      <c r="H91" s="190"/>
      <c r="I91" s="193"/>
      <c r="J91" s="217">
        <f>BK91</f>
        <v>0</v>
      </c>
      <c r="K91" s="190"/>
      <c r="L91" s="195"/>
      <c r="M91" s="196"/>
      <c r="N91" s="197"/>
      <c r="O91" s="197"/>
      <c r="P91" s="198">
        <f>SUM(P92:P156)</f>
        <v>0</v>
      </c>
      <c r="Q91" s="197"/>
      <c r="R91" s="198">
        <f>SUM(R92:R156)</f>
        <v>458.526005</v>
      </c>
      <c r="S91" s="197"/>
      <c r="T91" s="199">
        <f>SUM(T92:T156)</f>
        <v>612.89909999999998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0" t="s">
        <v>77</v>
      </c>
      <c r="AT91" s="201" t="s">
        <v>68</v>
      </c>
      <c r="AU91" s="201" t="s">
        <v>77</v>
      </c>
      <c r="AY91" s="200" t="s">
        <v>115</v>
      </c>
      <c r="BK91" s="202">
        <f>SUM(BK92:BK156)</f>
        <v>0</v>
      </c>
    </row>
    <row r="92" s="2" customFormat="1" ht="37.8" customHeight="1">
      <c r="A92" s="39"/>
      <c r="B92" s="40"/>
      <c r="C92" s="203" t="s">
        <v>77</v>
      </c>
      <c r="D92" s="203" t="s">
        <v>116</v>
      </c>
      <c r="E92" s="204" t="s">
        <v>183</v>
      </c>
      <c r="F92" s="205" t="s">
        <v>184</v>
      </c>
      <c r="G92" s="206" t="s">
        <v>180</v>
      </c>
      <c r="H92" s="207">
        <v>875.70000000000005</v>
      </c>
      <c r="I92" s="208"/>
      <c r="J92" s="209">
        <f>ROUND(I92*H92,2)</f>
        <v>0</v>
      </c>
      <c r="K92" s="205" t="s">
        <v>129</v>
      </c>
      <c r="L92" s="45"/>
      <c r="M92" s="210" t="s">
        <v>19</v>
      </c>
      <c r="N92" s="211" t="s">
        <v>40</v>
      </c>
      <c r="O92" s="85"/>
      <c r="P92" s="212">
        <f>O92*H92</f>
        <v>0</v>
      </c>
      <c r="Q92" s="212">
        <v>0</v>
      </c>
      <c r="R92" s="212">
        <f>Q92*H92</f>
        <v>0</v>
      </c>
      <c r="S92" s="212">
        <v>0.40799999999999997</v>
      </c>
      <c r="T92" s="213">
        <f>S92*H92</f>
        <v>357.28559999999999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4" t="s">
        <v>120</v>
      </c>
      <c r="AT92" s="214" t="s">
        <v>116</v>
      </c>
      <c r="AU92" s="214" t="s">
        <v>79</v>
      </c>
      <c r="AY92" s="18" t="s">
        <v>115</v>
      </c>
      <c r="BE92" s="215">
        <f>IF(N92="základní",J92,0)</f>
        <v>0</v>
      </c>
      <c r="BF92" s="215">
        <f>IF(N92="snížená",J92,0)</f>
        <v>0</v>
      </c>
      <c r="BG92" s="215">
        <f>IF(N92="zákl. přenesená",J92,0)</f>
        <v>0</v>
      </c>
      <c r="BH92" s="215">
        <f>IF(N92="sníž. přenesená",J92,0)</f>
        <v>0</v>
      </c>
      <c r="BI92" s="215">
        <f>IF(N92="nulová",J92,0)</f>
        <v>0</v>
      </c>
      <c r="BJ92" s="18" t="s">
        <v>77</v>
      </c>
      <c r="BK92" s="215">
        <f>ROUND(I92*H92,2)</f>
        <v>0</v>
      </c>
      <c r="BL92" s="18" t="s">
        <v>120</v>
      </c>
      <c r="BM92" s="214" t="s">
        <v>545</v>
      </c>
    </row>
    <row r="93" s="2" customFormat="1">
      <c r="A93" s="39"/>
      <c r="B93" s="40"/>
      <c r="C93" s="41"/>
      <c r="D93" s="218" t="s">
        <v>132</v>
      </c>
      <c r="E93" s="41"/>
      <c r="F93" s="219" t="s">
        <v>186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132</v>
      </c>
      <c r="AU93" s="18" t="s">
        <v>79</v>
      </c>
    </row>
    <row r="94" s="13" customFormat="1">
      <c r="A94" s="13"/>
      <c r="B94" s="223"/>
      <c r="C94" s="224"/>
      <c r="D94" s="225" t="s">
        <v>139</v>
      </c>
      <c r="E94" s="226" t="s">
        <v>19</v>
      </c>
      <c r="F94" s="227" t="s">
        <v>546</v>
      </c>
      <c r="G94" s="224"/>
      <c r="H94" s="228">
        <v>875.70000000000005</v>
      </c>
      <c r="I94" s="229"/>
      <c r="J94" s="224"/>
      <c r="K94" s="224"/>
      <c r="L94" s="230"/>
      <c r="M94" s="231"/>
      <c r="N94" s="232"/>
      <c r="O94" s="232"/>
      <c r="P94" s="232"/>
      <c r="Q94" s="232"/>
      <c r="R94" s="232"/>
      <c r="S94" s="232"/>
      <c r="T94" s="23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4" t="s">
        <v>139</v>
      </c>
      <c r="AU94" s="234" t="s">
        <v>79</v>
      </c>
      <c r="AV94" s="13" t="s">
        <v>79</v>
      </c>
      <c r="AW94" s="13" t="s">
        <v>31</v>
      </c>
      <c r="AX94" s="13" t="s">
        <v>77</v>
      </c>
      <c r="AY94" s="234" t="s">
        <v>115</v>
      </c>
    </row>
    <row r="95" s="2" customFormat="1" ht="37.8" customHeight="1">
      <c r="A95" s="39"/>
      <c r="B95" s="40"/>
      <c r="C95" s="203" t="s">
        <v>79</v>
      </c>
      <c r="D95" s="203" t="s">
        <v>116</v>
      </c>
      <c r="E95" s="204" t="s">
        <v>188</v>
      </c>
      <c r="F95" s="205" t="s">
        <v>189</v>
      </c>
      <c r="G95" s="206" t="s">
        <v>180</v>
      </c>
      <c r="H95" s="207">
        <v>878.39999999999998</v>
      </c>
      <c r="I95" s="208"/>
      <c r="J95" s="209">
        <f>ROUND(I95*H95,2)</f>
        <v>0</v>
      </c>
      <c r="K95" s="205" t="s">
        <v>129</v>
      </c>
      <c r="L95" s="45"/>
      <c r="M95" s="210" t="s">
        <v>19</v>
      </c>
      <c r="N95" s="211" t="s">
        <v>40</v>
      </c>
      <c r="O95" s="85"/>
      <c r="P95" s="212">
        <f>O95*H95</f>
        <v>0</v>
      </c>
      <c r="Q95" s="212">
        <v>0</v>
      </c>
      <c r="R95" s="212">
        <f>Q95*H95</f>
        <v>0</v>
      </c>
      <c r="S95" s="212">
        <v>0.28999999999999998</v>
      </c>
      <c r="T95" s="213">
        <f>S95*H95</f>
        <v>254.73599999999999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4" t="s">
        <v>120</v>
      </c>
      <c r="AT95" s="214" t="s">
        <v>116</v>
      </c>
      <c r="AU95" s="214" t="s">
        <v>79</v>
      </c>
      <c r="AY95" s="18" t="s">
        <v>115</v>
      </c>
      <c r="BE95" s="215">
        <f>IF(N95="základní",J95,0)</f>
        <v>0</v>
      </c>
      <c r="BF95" s="215">
        <f>IF(N95="snížená",J95,0)</f>
        <v>0</v>
      </c>
      <c r="BG95" s="215">
        <f>IF(N95="zákl. přenesená",J95,0)</f>
        <v>0</v>
      </c>
      <c r="BH95" s="215">
        <f>IF(N95="sníž. přenesená",J95,0)</f>
        <v>0</v>
      </c>
      <c r="BI95" s="215">
        <f>IF(N95="nulová",J95,0)</f>
        <v>0</v>
      </c>
      <c r="BJ95" s="18" t="s">
        <v>77</v>
      </c>
      <c r="BK95" s="215">
        <f>ROUND(I95*H95,2)</f>
        <v>0</v>
      </c>
      <c r="BL95" s="18" t="s">
        <v>120</v>
      </c>
      <c r="BM95" s="214" t="s">
        <v>547</v>
      </c>
    </row>
    <row r="96" s="2" customFormat="1">
      <c r="A96" s="39"/>
      <c r="B96" s="40"/>
      <c r="C96" s="41"/>
      <c r="D96" s="218" t="s">
        <v>132</v>
      </c>
      <c r="E96" s="41"/>
      <c r="F96" s="219" t="s">
        <v>191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132</v>
      </c>
      <c r="AU96" s="18" t="s">
        <v>79</v>
      </c>
    </row>
    <row r="97" s="13" customFormat="1">
      <c r="A97" s="13"/>
      <c r="B97" s="223"/>
      <c r="C97" s="224"/>
      <c r="D97" s="225" t="s">
        <v>139</v>
      </c>
      <c r="E97" s="226" t="s">
        <v>19</v>
      </c>
      <c r="F97" s="227" t="s">
        <v>548</v>
      </c>
      <c r="G97" s="224"/>
      <c r="H97" s="228">
        <v>878.39999999999998</v>
      </c>
      <c r="I97" s="229"/>
      <c r="J97" s="224"/>
      <c r="K97" s="224"/>
      <c r="L97" s="230"/>
      <c r="M97" s="231"/>
      <c r="N97" s="232"/>
      <c r="O97" s="232"/>
      <c r="P97" s="232"/>
      <c r="Q97" s="232"/>
      <c r="R97" s="232"/>
      <c r="S97" s="232"/>
      <c r="T97" s="23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4" t="s">
        <v>139</v>
      </c>
      <c r="AU97" s="234" t="s">
        <v>79</v>
      </c>
      <c r="AV97" s="13" t="s">
        <v>79</v>
      </c>
      <c r="AW97" s="13" t="s">
        <v>31</v>
      </c>
      <c r="AX97" s="13" t="s">
        <v>77</v>
      </c>
      <c r="AY97" s="234" t="s">
        <v>115</v>
      </c>
    </row>
    <row r="98" s="2" customFormat="1" ht="24.15" customHeight="1">
      <c r="A98" s="39"/>
      <c r="B98" s="40"/>
      <c r="C98" s="203" t="s">
        <v>134</v>
      </c>
      <c r="D98" s="203" t="s">
        <v>116</v>
      </c>
      <c r="E98" s="204" t="s">
        <v>193</v>
      </c>
      <c r="F98" s="205" t="s">
        <v>194</v>
      </c>
      <c r="G98" s="206" t="s">
        <v>180</v>
      </c>
      <c r="H98" s="207">
        <v>2.7000000000000002</v>
      </c>
      <c r="I98" s="208"/>
      <c r="J98" s="209">
        <f>ROUND(I98*H98,2)</f>
        <v>0</v>
      </c>
      <c r="K98" s="205" t="s">
        <v>129</v>
      </c>
      <c r="L98" s="45"/>
      <c r="M98" s="210" t="s">
        <v>19</v>
      </c>
      <c r="N98" s="211" t="s">
        <v>40</v>
      </c>
      <c r="O98" s="85"/>
      <c r="P98" s="212">
        <f>O98*H98</f>
        <v>0</v>
      </c>
      <c r="Q98" s="212">
        <v>0</v>
      </c>
      <c r="R98" s="212">
        <f>Q98*H98</f>
        <v>0</v>
      </c>
      <c r="S98" s="212">
        <v>0.32500000000000001</v>
      </c>
      <c r="T98" s="213">
        <f>S98*H98</f>
        <v>0.87750000000000006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4" t="s">
        <v>120</v>
      </c>
      <c r="AT98" s="214" t="s">
        <v>116</v>
      </c>
      <c r="AU98" s="214" t="s">
        <v>79</v>
      </c>
      <c r="AY98" s="18" t="s">
        <v>115</v>
      </c>
      <c r="BE98" s="215">
        <f>IF(N98="základní",J98,0)</f>
        <v>0</v>
      </c>
      <c r="BF98" s="215">
        <f>IF(N98="snížená",J98,0)</f>
        <v>0</v>
      </c>
      <c r="BG98" s="215">
        <f>IF(N98="zákl. přenesená",J98,0)</f>
        <v>0</v>
      </c>
      <c r="BH98" s="215">
        <f>IF(N98="sníž. přenesená",J98,0)</f>
        <v>0</v>
      </c>
      <c r="BI98" s="215">
        <f>IF(N98="nulová",J98,0)</f>
        <v>0</v>
      </c>
      <c r="BJ98" s="18" t="s">
        <v>77</v>
      </c>
      <c r="BK98" s="215">
        <f>ROUND(I98*H98,2)</f>
        <v>0</v>
      </c>
      <c r="BL98" s="18" t="s">
        <v>120</v>
      </c>
      <c r="BM98" s="214" t="s">
        <v>549</v>
      </c>
    </row>
    <row r="99" s="2" customFormat="1">
      <c r="A99" s="39"/>
      <c r="B99" s="40"/>
      <c r="C99" s="41"/>
      <c r="D99" s="218" t="s">
        <v>132</v>
      </c>
      <c r="E99" s="41"/>
      <c r="F99" s="219" t="s">
        <v>196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132</v>
      </c>
      <c r="AU99" s="18" t="s">
        <v>79</v>
      </c>
    </row>
    <row r="100" s="2" customFormat="1" ht="16.5" customHeight="1">
      <c r="A100" s="39"/>
      <c r="B100" s="40"/>
      <c r="C100" s="203" t="s">
        <v>120</v>
      </c>
      <c r="D100" s="203" t="s">
        <v>116</v>
      </c>
      <c r="E100" s="204" t="s">
        <v>550</v>
      </c>
      <c r="F100" s="205" t="s">
        <v>551</v>
      </c>
      <c r="G100" s="206" t="s">
        <v>180</v>
      </c>
      <c r="H100" s="207">
        <v>108.48</v>
      </c>
      <c r="I100" s="208"/>
      <c r="J100" s="209">
        <f>ROUND(I100*H100,2)</f>
        <v>0</v>
      </c>
      <c r="K100" s="205" t="s">
        <v>129</v>
      </c>
      <c r="L100" s="45"/>
      <c r="M100" s="210" t="s">
        <v>19</v>
      </c>
      <c r="N100" s="211" t="s">
        <v>40</v>
      </c>
      <c r="O100" s="85"/>
      <c r="P100" s="212">
        <f>O100*H100</f>
        <v>0</v>
      </c>
      <c r="Q100" s="212">
        <v>0</v>
      </c>
      <c r="R100" s="212">
        <f>Q100*H100</f>
        <v>0</v>
      </c>
      <c r="S100" s="212">
        <v>0</v>
      </c>
      <c r="T100" s="21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4" t="s">
        <v>120</v>
      </c>
      <c r="AT100" s="214" t="s">
        <v>116</v>
      </c>
      <c r="AU100" s="214" t="s">
        <v>79</v>
      </c>
      <c r="AY100" s="18" t="s">
        <v>115</v>
      </c>
      <c r="BE100" s="215">
        <f>IF(N100="základní",J100,0)</f>
        <v>0</v>
      </c>
      <c r="BF100" s="215">
        <f>IF(N100="snížená",J100,0)</f>
        <v>0</v>
      </c>
      <c r="BG100" s="215">
        <f>IF(N100="zákl. přenesená",J100,0)</f>
        <v>0</v>
      </c>
      <c r="BH100" s="215">
        <f>IF(N100="sníž. přenesená",J100,0)</f>
        <v>0</v>
      </c>
      <c r="BI100" s="215">
        <f>IF(N100="nulová",J100,0)</f>
        <v>0</v>
      </c>
      <c r="BJ100" s="18" t="s">
        <v>77</v>
      </c>
      <c r="BK100" s="215">
        <f>ROUND(I100*H100,2)</f>
        <v>0</v>
      </c>
      <c r="BL100" s="18" t="s">
        <v>120</v>
      </c>
      <c r="BM100" s="214" t="s">
        <v>552</v>
      </c>
    </row>
    <row r="101" s="2" customFormat="1">
      <c r="A101" s="39"/>
      <c r="B101" s="40"/>
      <c r="C101" s="41"/>
      <c r="D101" s="218" t="s">
        <v>132</v>
      </c>
      <c r="E101" s="41"/>
      <c r="F101" s="219" t="s">
        <v>553</v>
      </c>
      <c r="G101" s="41"/>
      <c r="H101" s="41"/>
      <c r="I101" s="220"/>
      <c r="J101" s="41"/>
      <c r="K101" s="41"/>
      <c r="L101" s="45"/>
      <c r="M101" s="221"/>
      <c r="N101" s="22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132</v>
      </c>
      <c r="AU101" s="18" t="s">
        <v>79</v>
      </c>
    </row>
    <row r="102" s="13" customFormat="1">
      <c r="A102" s="13"/>
      <c r="B102" s="223"/>
      <c r="C102" s="224"/>
      <c r="D102" s="225" t="s">
        <v>139</v>
      </c>
      <c r="E102" s="226" t="s">
        <v>19</v>
      </c>
      <c r="F102" s="227" t="s">
        <v>554</v>
      </c>
      <c r="G102" s="224"/>
      <c r="H102" s="228">
        <v>108.48</v>
      </c>
      <c r="I102" s="229"/>
      <c r="J102" s="224"/>
      <c r="K102" s="224"/>
      <c r="L102" s="230"/>
      <c r="M102" s="231"/>
      <c r="N102" s="232"/>
      <c r="O102" s="232"/>
      <c r="P102" s="232"/>
      <c r="Q102" s="232"/>
      <c r="R102" s="232"/>
      <c r="S102" s="232"/>
      <c r="T102" s="23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4" t="s">
        <v>139</v>
      </c>
      <c r="AU102" s="234" t="s">
        <v>79</v>
      </c>
      <c r="AV102" s="13" t="s">
        <v>79</v>
      </c>
      <c r="AW102" s="13" t="s">
        <v>31</v>
      </c>
      <c r="AX102" s="13" t="s">
        <v>77</v>
      </c>
      <c r="AY102" s="234" t="s">
        <v>115</v>
      </c>
    </row>
    <row r="103" s="2" customFormat="1" ht="16.5" customHeight="1">
      <c r="A103" s="39"/>
      <c r="B103" s="40"/>
      <c r="C103" s="203" t="s">
        <v>124</v>
      </c>
      <c r="D103" s="203" t="s">
        <v>116</v>
      </c>
      <c r="E103" s="204" t="s">
        <v>206</v>
      </c>
      <c r="F103" s="205" t="s">
        <v>207</v>
      </c>
      <c r="G103" s="206" t="s">
        <v>208</v>
      </c>
      <c r="H103" s="207">
        <v>457.41000000000002</v>
      </c>
      <c r="I103" s="208"/>
      <c r="J103" s="209">
        <f>ROUND(I103*H103,2)</f>
        <v>0</v>
      </c>
      <c r="K103" s="205" t="s">
        <v>129</v>
      </c>
      <c r="L103" s="45"/>
      <c r="M103" s="210" t="s">
        <v>19</v>
      </c>
      <c r="N103" s="211" t="s">
        <v>40</v>
      </c>
      <c r="O103" s="85"/>
      <c r="P103" s="212">
        <f>O103*H103</f>
        <v>0</v>
      </c>
      <c r="Q103" s="212">
        <v>0</v>
      </c>
      <c r="R103" s="212">
        <f>Q103*H103</f>
        <v>0</v>
      </c>
      <c r="S103" s="212">
        <v>0</v>
      </c>
      <c r="T103" s="213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4" t="s">
        <v>120</v>
      </c>
      <c r="AT103" s="214" t="s">
        <v>116</v>
      </c>
      <c r="AU103" s="214" t="s">
        <v>79</v>
      </c>
      <c r="AY103" s="18" t="s">
        <v>115</v>
      </c>
      <c r="BE103" s="215">
        <f>IF(N103="základní",J103,0)</f>
        <v>0</v>
      </c>
      <c r="BF103" s="215">
        <f>IF(N103="snížená",J103,0)</f>
        <v>0</v>
      </c>
      <c r="BG103" s="215">
        <f>IF(N103="zákl. přenesená",J103,0)</f>
        <v>0</v>
      </c>
      <c r="BH103" s="215">
        <f>IF(N103="sníž. přenesená",J103,0)</f>
        <v>0</v>
      </c>
      <c r="BI103" s="215">
        <f>IF(N103="nulová",J103,0)</f>
        <v>0</v>
      </c>
      <c r="BJ103" s="18" t="s">
        <v>77</v>
      </c>
      <c r="BK103" s="215">
        <f>ROUND(I103*H103,2)</f>
        <v>0</v>
      </c>
      <c r="BL103" s="18" t="s">
        <v>120</v>
      </c>
      <c r="BM103" s="214" t="s">
        <v>555</v>
      </c>
    </row>
    <row r="104" s="2" customFormat="1">
      <c r="A104" s="39"/>
      <c r="B104" s="40"/>
      <c r="C104" s="41"/>
      <c r="D104" s="218" t="s">
        <v>132</v>
      </c>
      <c r="E104" s="41"/>
      <c r="F104" s="219" t="s">
        <v>210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132</v>
      </c>
      <c r="AU104" s="18" t="s">
        <v>79</v>
      </c>
    </row>
    <row r="105" s="13" customFormat="1">
      <c r="A105" s="13"/>
      <c r="B105" s="223"/>
      <c r="C105" s="224"/>
      <c r="D105" s="225" t="s">
        <v>139</v>
      </c>
      <c r="E105" s="226" t="s">
        <v>19</v>
      </c>
      <c r="F105" s="227" t="s">
        <v>556</v>
      </c>
      <c r="G105" s="224"/>
      <c r="H105" s="228">
        <v>255.31999999999999</v>
      </c>
      <c r="I105" s="229"/>
      <c r="J105" s="224"/>
      <c r="K105" s="224"/>
      <c r="L105" s="230"/>
      <c r="M105" s="231"/>
      <c r="N105" s="232"/>
      <c r="O105" s="232"/>
      <c r="P105" s="232"/>
      <c r="Q105" s="232"/>
      <c r="R105" s="232"/>
      <c r="S105" s="232"/>
      <c r="T105" s="23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4" t="s">
        <v>139</v>
      </c>
      <c r="AU105" s="234" t="s">
        <v>79</v>
      </c>
      <c r="AV105" s="13" t="s">
        <v>79</v>
      </c>
      <c r="AW105" s="13" t="s">
        <v>31</v>
      </c>
      <c r="AX105" s="13" t="s">
        <v>69</v>
      </c>
      <c r="AY105" s="234" t="s">
        <v>115</v>
      </c>
    </row>
    <row r="106" s="13" customFormat="1">
      <c r="A106" s="13"/>
      <c r="B106" s="223"/>
      <c r="C106" s="224"/>
      <c r="D106" s="225" t="s">
        <v>139</v>
      </c>
      <c r="E106" s="226" t="s">
        <v>19</v>
      </c>
      <c r="F106" s="227" t="s">
        <v>557</v>
      </c>
      <c r="G106" s="224"/>
      <c r="H106" s="228">
        <v>59.399999999999999</v>
      </c>
      <c r="I106" s="229"/>
      <c r="J106" s="224"/>
      <c r="K106" s="224"/>
      <c r="L106" s="230"/>
      <c r="M106" s="231"/>
      <c r="N106" s="232"/>
      <c r="O106" s="232"/>
      <c r="P106" s="232"/>
      <c r="Q106" s="232"/>
      <c r="R106" s="232"/>
      <c r="S106" s="232"/>
      <c r="T106" s="23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4" t="s">
        <v>139</v>
      </c>
      <c r="AU106" s="234" t="s">
        <v>79</v>
      </c>
      <c r="AV106" s="13" t="s">
        <v>79</v>
      </c>
      <c r="AW106" s="13" t="s">
        <v>31</v>
      </c>
      <c r="AX106" s="13" t="s">
        <v>69</v>
      </c>
      <c r="AY106" s="234" t="s">
        <v>115</v>
      </c>
    </row>
    <row r="107" s="13" customFormat="1">
      <c r="A107" s="13"/>
      <c r="B107" s="223"/>
      <c r="C107" s="224"/>
      <c r="D107" s="225" t="s">
        <v>139</v>
      </c>
      <c r="E107" s="226" t="s">
        <v>19</v>
      </c>
      <c r="F107" s="227" t="s">
        <v>558</v>
      </c>
      <c r="G107" s="224"/>
      <c r="H107" s="228">
        <v>33</v>
      </c>
      <c r="I107" s="229"/>
      <c r="J107" s="224"/>
      <c r="K107" s="224"/>
      <c r="L107" s="230"/>
      <c r="M107" s="231"/>
      <c r="N107" s="232"/>
      <c r="O107" s="232"/>
      <c r="P107" s="232"/>
      <c r="Q107" s="232"/>
      <c r="R107" s="232"/>
      <c r="S107" s="232"/>
      <c r="T107" s="23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4" t="s">
        <v>139</v>
      </c>
      <c r="AU107" s="234" t="s">
        <v>79</v>
      </c>
      <c r="AV107" s="13" t="s">
        <v>79</v>
      </c>
      <c r="AW107" s="13" t="s">
        <v>31</v>
      </c>
      <c r="AX107" s="13" t="s">
        <v>69</v>
      </c>
      <c r="AY107" s="234" t="s">
        <v>115</v>
      </c>
    </row>
    <row r="108" s="13" customFormat="1">
      <c r="A108" s="13"/>
      <c r="B108" s="223"/>
      <c r="C108" s="224"/>
      <c r="D108" s="225" t="s">
        <v>139</v>
      </c>
      <c r="E108" s="226" t="s">
        <v>19</v>
      </c>
      <c r="F108" s="227" t="s">
        <v>559</v>
      </c>
      <c r="G108" s="224"/>
      <c r="H108" s="228">
        <v>9.5</v>
      </c>
      <c r="I108" s="229"/>
      <c r="J108" s="224"/>
      <c r="K108" s="224"/>
      <c r="L108" s="230"/>
      <c r="M108" s="231"/>
      <c r="N108" s="232"/>
      <c r="O108" s="232"/>
      <c r="P108" s="232"/>
      <c r="Q108" s="232"/>
      <c r="R108" s="232"/>
      <c r="S108" s="232"/>
      <c r="T108" s="23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4" t="s">
        <v>139</v>
      </c>
      <c r="AU108" s="234" t="s">
        <v>79</v>
      </c>
      <c r="AV108" s="13" t="s">
        <v>79</v>
      </c>
      <c r="AW108" s="13" t="s">
        <v>31</v>
      </c>
      <c r="AX108" s="13" t="s">
        <v>69</v>
      </c>
      <c r="AY108" s="234" t="s">
        <v>115</v>
      </c>
    </row>
    <row r="109" s="13" customFormat="1">
      <c r="A109" s="13"/>
      <c r="B109" s="223"/>
      <c r="C109" s="224"/>
      <c r="D109" s="225" t="s">
        <v>139</v>
      </c>
      <c r="E109" s="226" t="s">
        <v>19</v>
      </c>
      <c r="F109" s="227" t="s">
        <v>560</v>
      </c>
      <c r="G109" s="224"/>
      <c r="H109" s="228">
        <v>2.73</v>
      </c>
      <c r="I109" s="229"/>
      <c r="J109" s="224"/>
      <c r="K109" s="224"/>
      <c r="L109" s="230"/>
      <c r="M109" s="231"/>
      <c r="N109" s="232"/>
      <c r="O109" s="232"/>
      <c r="P109" s="232"/>
      <c r="Q109" s="232"/>
      <c r="R109" s="232"/>
      <c r="S109" s="232"/>
      <c r="T109" s="23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4" t="s">
        <v>139</v>
      </c>
      <c r="AU109" s="234" t="s">
        <v>79</v>
      </c>
      <c r="AV109" s="13" t="s">
        <v>79</v>
      </c>
      <c r="AW109" s="13" t="s">
        <v>31</v>
      </c>
      <c r="AX109" s="13" t="s">
        <v>69</v>
      </c>
      <c r="AY109" s="234" t="s">
        <v>115</v>
      </c>
    </row>
    <row r="110" s="13" customFormat="1">
      <c r="A110" s="13"/>
      <c r="B110" s="223"/>
      <c r="C110" s="224"/>
      <c r="D110" s="225" t="s">
        <v>139</v>
      </c>
      <c r="E110" s="226" t="s">
        <v>19</v>
      </c>
      <c r="F110" s="227" t="s">
        <v>561</v>
      </c>
      <c r="G110" s="224"/>
      <c r="H110" s="228">
        <v>-131.80000000000001</v>
      </c>
      <c r="I110" s="229"/>
      <c r="J110" s="224"/>
      <c r="K110" s="224"/>
      <c r="L110" s="230"/>
      <c r="M110" s="231"/>
      <c r="N110" s="232"/>
      <c r="O110" s="232"/>
      <c r="P110" s="232"/>
      <c r="Q110" s="232"/>
      <c r="R110" s="232"/>
      <c r="S110" s="232"/>
      <c r="T110" s="23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4" t="s">
        <v>139</v>
      </c>
      <c r="AU110" s="234" t="s">
        <v>79</v>
      </c>
      <c r="AV110" s="13" t="s">
        <v>79</v>
      </c>
      <c r="AW110" s="13" t="s">
        <v>31</v>
      </c>
      <c r="AX110" s="13" t="s">
        <v>69</v>
      </c>
      <c r="AY110" s="234" t="s">
        <v>115</v>
      </c>
    </row>
    <row r="111" s="13" customFormat="1">
      <c r="A111" s="13"/>
      <c r="B111" s="223"/>
      <c r="C111" s="224"/>
      <c r="D111" s="225" t="s">
        <v>139</v>
      </c>
      <c r="E111" s="226" t="s">
        <v>19</v>
      </c>
      <c r="F111" s="227" t="s">
        <v>562</v>
      </c>
      <c r="G111" s="224"/>
      <c r="H111" s="228">
        <v>229.25999999999999</v>
      </c>
      <c r="I111" s="229"/>
      <c r="J111" s="224"/>
      <c r="K111" s="224"/>
      <c r="L111" s="230"/>
      <c r="M111" s="231"/>
      <c r="N111" s="232"/>
      <c r="O111" s="232"/>
      <c r="P111" s="232"/>
      <c r="Q111" s="232"/>
      <c r="R111" s="232"/>
      <c r="S111" s="232"/>
      <c r="T111" s="23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4" t="s">
        <v>139</v>
      </c>
      <c r="AU111" s="234" t="s">
        <v>79</v>
      </c>
      <c r="AV111" s="13" t="s">
        <v>79</v>
      </c>
      <c r="AW111" s="13" t="s">
        <v>31</v>
      </c>
      <c r="AX111" s="13" t="s">
        <v>69</v>
      </c>
      <c r="AY111" s="234" t="s">
        <v>115</v>
      </c>
    </row>
    <row r="112" s="14" customFormat="1">
      <c r="A112" s="14"/>
      <c r="B112" s="239"/>
      <c r="C112" s="240"/>
      <c r="D112" s="225" t="s">
        <v>139</v>
      </c>
      <c r="E112" s="241" t="s">
        <v>19</v>
      </c>
      <c r="F112" s="242" t="s">
        <v>218</v>
      </c>
      <c r="G112" s="240"/>
      <c r="H112" s="243">
        <v>457.40999999999997</v>
      </c>
      <c r="I112" s="244"/>
      <c r="J112" s="240"/>
      <c r="K112" s="240"/>
      <c r="L112" s="245"/>
      <c r="M112" s="246"/>
      <c r="N112" s="247"/>
      <c r="O112" s="247"/>
      <c r="P112" s="247"/>
      <c r="Q112" s="247"/>
      <c r="R112" s="247"/>
      <c r="S112" s="247"/>
      <c r="T112" s="248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9" t="s">
        <v>139</v>
      </c>
      <c r="AU112" s="249" t="s">
        <v>79</v>
      </c>
      <c r="AV112" s="14" t="s">
        <v>120</v>
      </c>
      <c r="AW112" s="14" t="s">
        <v>31</v>
      </c>
      <c r="AX112" s="14" t="s">
        <v>77</v>
      </c>
      <c r="AY112" s="249" t="s">
        <v>115</v>
      </c>
    </row>
    <row r="113" s="2" customFormat="1" ht="24.15" customHeight="1">
      <c r="A113" s="39"/>
      <c r="B113" s="40"/>
      <c r="C113" s="203" t="s">
        <v>151</v>
      </c>
      <c r="D113" s="203" t="s">
        <v>116</v>
      </c>
      <c r="E113" s="204" t="s">
        <v>220</v>
      </c>
      <c r="F113" s="205" t="s">
        <v>221</v>
      </c>
      <c r="G113" s="206" t="s">
        <v>208</v>
      </c>
      <c r="H113" s="207">
        <v>183.41</v>
      </c>
      <c r="I113" s="208"/>
      <c r="J113" s="209">
        <f>ROUND(I113*H113,2)</f>
        <v>0</v>
      </c>
      <c r="K113" s="205" t="s">
        <v>129</v>
      </c>
      <c r="L113" s="45"/>
      <c r="M113" s="210" t="s">
        <v>19</v>
      </c>
      <c r="N113" s="211" t="s">
        <v>40</v>
      </c>
      <c r="O113" s="85"/>
      <c r="P113" s="212">
        <f>O113*H113</f>
        <v>0</v>
      </c>
      <c r="Q113" s="212">
        <v>0</v>
      </c>
      <c r="R113" s="212">
        <f>Q113*H113</f>
        <v>0</v>
      </c>
      <c r="S113" s="212">
        <v>0</v>
      </c>
      <c r="T113" s="21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4" t="s">
        <v>120</v>
      </c>
      <c r="AT113" s="214" t="s">
        <v>116</v>
      </c>
      <c r="AU113" s="214" t="s">
        <v>79</v>
      </c>
      <c r="AY113" s="18" t="s">
        <v>115</v>
      </c>
      <c r="BE113" s="215">
        <f>IF(N113="základní",J113,0)</f>
        <v>0</v>
      </c>
      <c r="BF113" s="215">
        <f>IF(N113="snížená",J113,0)</f>
        <v>0</v>
      </c>
      <c r="BG113" s="215">
        <f>IF(N113="zákl. přenesená",J113,0)</f>
        <v>0</v>
      </c>
      <c r="BH113" s="215">
        <f>IF(N113="sníž. přenesená",J113,0)</f>
        <v>0</v>
      </c>
      <c r="BI113" s="215">
        <f>IF(N113="nulová",J113,0)</f>
        <v>0</v>
      </c>
      <c r="BJ113" s="18" t="s">
        <v>77</v>
      </c>
      <c r="BK113" s="215">
        <f>ROUND(I113*H113,2)</f>
        <v>0</v>
      </c>
      <c r="BL113" s="18" t="s">
        <v>120</v>
      </c>
      <c r="BM113" s="214" t="s">
        <v>563</v>
      </c>
    </row>
    <row r="114" s="2" customFormat="1">
      <c r="A114" s="39"/>
      <c r="B114" s="40"/>
      <c r="C114" s="41"/>
      <c r="D114" s="218" t="s">
        <v>132</v>
      </c>
      <c r="E114" s="41"/>
      <c r="F114" s="219" t="s">
        <v>223</v>
      </c>
      <c r="G114" s="41"/>
      <c r="H114" s="41"/>
      <c r="I114" s="220"/>
      <c r="J114" s="41"/>
      <c r="K114" s="41"/>
      <c r="L114" s="45"/>
      <c r="M114" s="221"/>
      <c r="N114" s="222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132</v>
      </c>
      <c r="AU114" s="18" t="s">
        <v>79</v>
      </c>
    </row>
    <row r="115" s="15" customFormat="1">
      <c r="A115" s="15"/>
      <c r="B115" s="250"/>
      <c r="C115" s="251"/>
      <c r="D115" s="225" t="s">
        <v>139</v>
      </c>
      <c r="E115" s="252" t="s">
        <v>19</v>
      </c>
      <c r="F115" s="253" t="s">
        <v>224</v>
      </c>
      <c r="G115" s="251"/>
      <c r="H115" s="252" t="s">
        <v>19</v>
      </c>
      <c r="I115" s="254"/>
      <c r="J115" s="251"/>
      <c r="K115" s="251"/>
      <c r="L115" s="255"/>
      <c r="M115" s="256"/>
      <c r="N115" s="257"/>
      <c r="O115" s="257"/>
      <c r="P115" s="257"/>
      <c r="Q115" s="257"/>
      <c r="R115" s="257"/>
      <c r="S115" s="257"/>
      <c r="T115" s="258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59" t="s">
        <v>139</v>
      </c>
      <c r="AU115" s="259" t="s">
        <v>79</v>
      </c>
      <c r="AV115" s="15" t="s">
        <v>77</v>
      </c>
      <c r="AW115" s="15" t="s">
        <v>31</v>
      </c>
      <c r="AX115" s="15" t="s">
        <v>69</v>
      </c>
      <c r="AY115" s="259" t="s">
        <v>115</v>
      </c>
    </row>
    <row r="116" s="13" customFormat="1">
      <c r="A116" s="13"/>
      <c r="B116" s="223"/>
      <c r="C116" s="224"/>
      <c r="D116" s="225" t="s">
        <v>139</v>
      </c>
      <c r="E116" s="226" t="s">
        <v>19</v>
      </c>
      <c r="F116" s="227" t="s">
        <v>564</v>
      </c>
      <c r="G116" s="224"/>
      <c r="H116" s="228">
        <v>183.41</v>
      </c>
      <c r="I116" s="229"/>
      <c r="J116" s="224"/>
      <c r="K116" s="224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139</v>
      </c>
      <c r="AU116" s="234" t="s">
        <v>79</v>
      </c>
      <c r="AV116" s="13" t="s">
        <v>79</v>
      </c>
      <c r="AW116" s="13" t="s">
        <v>31</v>
      </c>
      <c r="AX116" s="13" t="s">
        <v>77</v>
      </c>
      <c r="AY116" s="234" t="s">
        <v>115</v>
      </c>
    </row>
    <row r="117" s="2" customFormat="1" ht="37.8" customHeight="1">
      <c r="A117" s="39"/>
      <c r="B117" s="40"/>
      <c r="C117" s="203" t="s">
        <v>158</v>
      </c>
      <c r="D117" s="203" t="s">
        <v>116</v>
      </c>
      <c r="E117" s="204" t="s">
        <v>227</v>
      </c>
      <c r="F117" s="205" t="s">
        <v>228</v>
      </c>
      <c r="G117" s="206" t="s">
        <v>208</v>
      </c>
      <c r="H117" s="207">
        <v>457.41000000000002</v>
      </c>
      <c r="I117" s="208"/>
      <c r="J117" s="209">
        <f>ROUND(I117*H117,2)</f>
        <v>0</v>
      </c>
      <c r="K117" s="205" t="s">
        <v>129</v>
      </c>
      <c r="L117" s="45"/>
      <c r="M117" s="210" t="s">
        <v>19</v>
      </c>
      <c r="N117" s="211" t="s">
        <v>40</v>
      </c>
      <c r="O117" s="85"/>
      <c r="P117" s="212">
        <f>O117*H117</f>
        <v>0</v>
      </c>
      <c r="Q117" s="212">
        <v>0</v>
      </c>
      <c r="R117" s="212">
        <f>Q117*H117</f>
        <v>0</v>
      </c>
      <c r="S117" s="212">
        <v>0</v>
      </c>
      <c r="T117" s="21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4" t="s">
        <v>120</v>
      </c>
      <c r="AT117" s="214" t="s">
        <v>116</v>
      </c>
      <c r="AU117" s="214" t="s">
        <v>79</v>
      </c>
      <c r="AY117" s="18" t="s">
        <v>115</v>
      </c>
      <c r="BE117" s="215">
        <f>IF(N117="základní",J117,0)</f>
        <v>0</v>
      </c>
      <c r="BF117" s="215">
        <f>IF(N117="snížená",J117,0)</f>
        <v>0</v>
      </c>
      <c r="BG117" s="215">
        <f>IF(N117="zákl. přenesená",J117,0)</f>
        <v>0</v>
      </c>
      <c r="BH117" s="215">
        <f>IF(N117="sníž. přenesená",J117,0)</f>
        <v>0</v>
      </c>
      <c r="BI117" s="215">
        <f>IF(N117="nulová",J117,0)</f>
        <v>0</v>
      </c>
      <c r="BJ117" s="18" t="s">
        <v>77</v>
      </c>
      <c r="BK117" s="215">
        <f>ROUND(I117*H117,2)</f>
        <v>0</v>
      </c>
      <c r="BL117" s="18" t="s">
        <v>120</v>
      </c>
      <c r="BM117" s="214" t="s">
        <v>565</v>
      </c>
    </row>
    <row r="118" s="2" customFormat="1">
      <c r="A118" s="39"/>
      <c r="B118" s="40"/>
      <c r="C118" s="41"/>
      <c r="D118" s="218" t="s">
        <v>132</v>
      </c>
      <c r="E118" s="41"/>
      <c r="F118" s="219" t="s">
        <v>230</v>
      </c>
      <c r="G118" s="41"/>
      <c r="H118" s="41"/>
      <c r="I118" s="220"/>
      <c r="J118" s="41"/>
      <c r="K118" s="41"/>
      <c r="L118" s="45"/>
      <c r="M118" s="221"/>
      <c r="N118" s="222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132</v>
      </c>
      <c r="AU118" s="18" t="s">
        <v>79</v>
      </c>
    </row>
    <row r="119" s="13" customFormat="1">
      <c r="A119" s="13"/>
      <c r="B119" s="223"/>
      <c r="C119" s="224"/>
      <c r="D119" s="225" t="s">
        <v>139</v>
      </c>
      <c r="E119" s="226" t="s">
        <v>19</v>
      </c>
      <c r="F119" s="227" t="s">
        <v>566</v>
      </c>
      <c r="G119" s="224"/>
      <c r="H119" s="228">
        <v>457.41000000000002</v>
      </c>
      <c r="I119" s="229"/>
      <c r="J119" s="224"/>
      <c r="K119" s="224"/>
      <c r="L119" s="230"/>
      <c r="M119" s="231"/>
      <c r="N119" s="232"/>
      <c r="O119" s="232"/>
      <c r="P119" s="232"/>
      <c r="Q119" s="232"/>
      <c r="R119" s="232"/>
      <c r="S119" s="232"/>
      <c r="T119" s="23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4" t="s">
        <v>139</v>
      </c>
      <c r="AU119" s="234" t="s">
        <v>79</v>
      </c>
      <c r="AV119" s="13" t="s">
        <v>79</v>
      </c>
      <c r="AW119" s="13" t="s">
        <v>31</v>
      </c>
      <c r="AX119" s="13" t="s">
        <v>77</v>
      </c>
      <c r="AY119" s="234" t="s">
        <v>115</v>
      </c>
    </row>
    <row r="120" s="2" customFormat="1" ht="37.8" customHeight="1">
      <c r="A120" s="39"/>
      <c r="B120" s="40"/>
      <c r="C120" s="203" t="s">
        <v>219</v>
      </c>
      <c r="D120" s="203" t="s">
        <v>116</v>
      </c>
      <c r="E120" s="204" t="s">
        <v>238</v>
      </c>
      <c r="F120" s="205" t="s">
        <v>239</v>
      </c>
      <c r="G120" s="206" t="s">
        <v>208</v>
      </c>
      <c r="H120" s="207">
        <v>4574.1000000000004</v>
      </c>
      <c r="I120" s="208"/>
      <c r="J120" s="209">
        <f>ROUND(I120*H120,2)</f>
        <v>0</v>
      </c>
      <c r="K120" s="205" t="s">
        <v>129</v>
      </c>
      <c r="L120" s="45"/>
      <c r="M120" s="210" t="s">
        <v>19</v>
      </c>
      <c r="N120" s="211" t="s">
        <v>40</v>
      </c>
      <c r="O120" s="85"/>
      <c r="P120" s="212">
        <f>O120*H120</f>
        <v>0</v>
      </c>
      <c r="Q120" s="212">
        <v>0</v>
      </c>
      <c r="R120" s="212">
        <f>Q120*H120</f>
        <v>0</v>
      </c>
      <c r="S120" s="212">
        <v>0</v>
      </c>
      <c r="T120" s="21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4" t="s">
        <v>120</v>
      </c>
      <c r="AT120" s="214" t="s">
        <v>116</v>
      </c>
      <c r="AU120" s="214" t="s">
        <v>79</v>
      </c>
      <c r="AY120" s="18" t="s">
        <v>115</v>
      </c>
      <c r="BE120" s="215">
        <f>IF(N120="základní",J120,0)</f>
        <v>0</v>
      </c>
      <c r="BF120" s="215">
        <f>IF(N120="snížená",J120,0)</f>
        <v>0</v>
      </c>
      <c r="BG120" s="215">
        <f>IF(N120="zákl. přenesená",J120,0)</f>
        <v>0</v>
      </c>
      <c r="BH120" s="215">
        <f>IF(N120="sníž. přenesená",J120,0)</f>
        <v>0</v>
      </c>
      <c r="BI120" s="215">
        <f>IF(N120="nulová",J120,0)</f>
        <v>0</v>
      </c>
      <c r="BJ120" s="18" t="s">
        <v>77</v>
      </c>
      <c r="BK120" s="215">
        <f>ROUND(I120*H120,2)</f>
        <v>0</v>
      </c>
      <c r="BL120" s="18" t="s">
        <v>120</v>
      </c>
      <c r="BM120" s="214" t="s">
        <v>567</v>
      </c>
    </row>
    <row r="121" s="2" customFormat="1">
      <c r="A121" s="39"/>
      <c r="B121" s="40"/>
      <c r="C121" s="41"/>
      <c r="D121" s="218" t="s">
        <v>132</v>
      </c>
      <c r="E121" s="41"/>
      <c r="F121" s="219" t="s">
        <v>241</v>
      </c>
      <c r="G121" s="41"/>
      <c r="H121" s="41"/>
      <c r="I121" s="220"/>
      <c r="J121" s="41"/>
      <c r="K121" s="41"/>
      <c r="L121" s="45"/>
      <c r="M121" s="221"/>
      <c r="N121" s="222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132</v>
      </c>
      <c r="AU121" s="18" t="s">
        <v>79</v>
      </c>
    </row>
    <row r="122" s="13" customFormat="1">
      <c r="A122" s="13"/>
      <c r="B122" s="223"/>
      <c r="C122" s="224"/>
      <c r="D122" s="225" t="s">
        <v>139</v>
      </c>
      <c r="E122" s="226" t="s">
        <v>19</v>
      </c>
      <c r="F122" s="227" t="s">
        <v>566</v>
      </c>
      <c r="G122" s="224"/>
      <c r="H122" s="228">
        <v>457.41000000000002</v>
      </c>
      <c r="I122" s="229"/>
      <c r="J122" s="224"/>
      <c r="K122" s="224"/>
      <c r="L122" s="230"/>
      <c r="M122" s="231"/>
      <c r="N122" s="232"/>
      <c r="O122" s="232"/>
      <c r="P122" s="232"/>
      <c r="Q122" s="232"/>
      <c r="R122" s="232"/>
      <c r="S122" s="232"/>
      <c r="T122" s="23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4" t="s">
        <v>139</v>
      </c>
      <c r="AU122" s="234" t="s">
        <v>79</v>
      </c>
      <c r="AV122" s="13" t="s">
        <v>79</v>
      </c>
      <c r="AW122" s="13" t="s">
        <v>31</v>
      </c>
      <c r="AX122" s="13" t="s">
        <v>77</v>
      </c>
      <c r="AY122" s="234" t="s">
        <v>115</v>
      </c>
    </row>
    <row r="123" s="13" customFormat="1">
      <c r="A123" s="13"/>
      <c r="B123" s="223"/>
      <c r="C123" s="224"/>
      <c r="D123" s="225" t="s">
        <v>139</v>
      </c>
      <c r="E123" s="224"/>
      <c r="F123" s="227" t="s">
        <v>568</v>
      </c>
      <c r="G123" s="224"/>
      <c r="H123" s="228">
        <v>4574.1000000000004</v>
      </c>
      <c r="I123" s="229"/>
      <c r="J123" s="224"/>
      <c r="K123" s="224"/>
      <c r="L123" s="230"/>
      <c r="M123" s="231"/>
      <c r="N123" s="232"/>
      <c r="O123" s="232"/>
      <c r="P123" s="232"/>
      <c r="Q123" s="232"/>
      <c r="R123" s="232"/>
      <c r="S123" s="232"/>
      <c r="T123" s="23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4" t="s">
        <v>139</v>
      </c>
      <c r="AU123" s="234" t="s">
        <v>79</v>
      </c>
      <c r="AV123" s="13" t="s">
        <v>79</v>
      </c>
      <c r="AW123" s="13" t="s">
        <v>4</v>
      </c>
      <c r="AX123" s="13" t="s">
        <v>77</v>
      </c>
      <c r="AY123" s="234" t="s">
        <v>115</v>
      </c>
    </row>
    <row r="124" s="2" customFormat="1" ht="24.15" customHeight="1">
      <c r="A124" s="39"/>
      <c r="B124" s="40"/>
      <c r="C124" s="203" t="s">
        <v>226</v>
      </c>
      <c r="D124" s="203" t="s">
        <v>116</v>
      </c>
      <c r="E124" s="204" t="s">
        <v>248</v>
      </c>
      <c r="F124" s="205" t="s">
        <v>249</v>
      </c>
      <c r="G124" s="206" t="s">
        <v>208</v>
      </c>
      <c r="H124" s="207">
        <v>229.25999999999999</v>
      </c>
      <c r="I124" s="208"/>
      <c r="J124" s="209">
        <f>ROUND(I124*H124,2)</f>
        <v>0</v>
      </c>
      <c r="K124" s="205" t="s">
        <v>129</v>
      </c>
      <c r="L124" s="45"/>
      <c r="M124" s="210" t="s">
        <v>19</v>
      </c>
      <c r="N124" s="211" t="s">
        <v>40</v>
      </c>
      <c r="O124" s="85"/>
      <c r="P124" s="212">
        <f>O124*H124</f>
        <v>0</v>
      </c>
      <c r="Q124" s="212">
        <v>0</v>
      </c>
      <c r="R124" s="212">
        <f>Q124*H124</f>
        <v>0</v>
      </c>
      <c r="S124" s="212">
        <v>0</v>
      </c>
      <c r="T124" s="213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4" t="s">
        <v>120</v>
      </c>
      <c r="AT124" s="214" t="s">
        <v>116</v>
      </c>
      <c r="AU124" s="214" t="s">
        <v>79</v>
      </c>
      <c r="AY124" s="18" t="s">
        <v>115</v>
      </c>
      <c r="BE124" s="215">
        <f>IF(N124="základní",J124,0)</f>
        <v>0</v>
      </c>
      <c r="BF124" s="215">
        <f>IF(N124="snížená",J124,0)</f>
        <v>0</v>
      </c>
      <c r="BG124" s="215">
        <f>IF(N124="zákl. přenesená",J124,0)</f>
        <v>0</v>
      </c>
      <c r="BH124" s="215">
        <f>IF(N124="sníž. přenesená",J124,0)</f>
        <v>0</v>
      </c>
      <c r="BI124" s="215">
        <f>IF(N124="nulová",J124,0)</f>
        <v>0</v>
      </c>
      <c r="BJ124" s="18" t="s">
        <v>77</v>
      </c>
      <c r="BK124" s="215">
        <f>ROUND(I124*H124,2)</f>
        <v>0</v>
      </c>
      <c r="BL124" s="18" t="s">
        <v>120</v>
      </c>
      <c r="BM124" s="214" t="s">
        <v>569</v>
      </c>
    </row>
    <row r="125" s="2" customFormat="1">
      <c r="A125" s="39"/>
      <c r="B125" s="40"/>
      <c r="C125" s="41"/>
      <c r="D125" s="218" t="s">
        <v>132</v>
      </c>
      <c r="E125" s="41"/>
      <c r="F125" s="219" t="s">
        <v>251</v>
      </c>
      <c r="G125" s="41"/>
      <c r="H125" s="41"/>
      <c r="I125" s="220"/>
      <c r="J125" s="41"/>
      <c r="K125" s="41"/>
      <c r="L125" s="45"/>
      <c r="M125" s="221"/>
      <c r="N125" s="222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132</v>
      </c>
      <c r="AU125" s="18" t="s">
        <v>79</v>
      </c>
    </row>
    <row r="126" s="13" customFormat="1">
      <c r="A126" s="13"/>
      <c r="B126" s="223"/>
      <c r="C126" s="224"/>
      <c r="D126" s="225" t="s">
        <v>139</v>
      </c>
      <c r="E126" s="226" t="s">
        <v>19</v>
      </c>
      <c r="F126" s="227" t="s">
        <v>570</v>
      </c>
      <c r="G126" s="224"/>
      <c r="H126" s="228">
        <v>229.25999999999999</v>
      </c>
      <c r="I126" s="229"/>
      <c r="J126" s="224"/>
      <c r="K126" s="224"/>
      <c r="L126" s="230"/>
      <c r="M126" s="231"/>
      <c r="N126" s="232"/>
      <c r="O126" s="232"/>
      <c r="P126" s="232"/>
      <c r="Q126" s="232"/>
      <c r="R126" s="232"/>
      <c r="S126" s="232"/>
      <c r="T126" s="23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4" t="s">
        <v>139</v>
      </c>
      <c r="AU126" s="234" t="s">
        <v>79</v>
      </c>
      <c r="AV126" s="13" t="s">
        <v>79</v>
      </c>
      <c r="AW126" s="13" t="s">
        <v>31</v>
      </c>
      <c r="AX126" s="13" t="s">
        <v>77</v>
      </c>
      <c r="AY126" s="234" t="s">
        <v>115</v>
      </c>
    </row>
    <row r="127" s="2" customFormat="1" ht="33" customHeight="1">
      <c r="A127" s="39"/>
      <c r="B127" s="40"/>
      <c r="C127" s="203" t="s">
        <v>234</v>
      </c>
      <c r="D127" s="203" t="s">
        <v>116</v>
      </c>
      <c r="E127" s="204" t="s">
        <v>254</v>
      </c>
      <c r="F127" s="205" t="s">
        <v>255</v>
      </c>
      <c r="G127" s="206" t="s">
        <v>208</v>
      </c>
      <c r="H127" s="207">
        <v>229.25999999999999</v>
      </c>
      <c r="I127" s="208"/>
      <c r="J127" s="209">
        <f>ROUND(I127*H127,2)</f>
        <v>0</v>
      </c>
      <c r="K127" s="205" t="s">
        <v>129</v>
      </c>
      <c r="L127" s="45"/>
      <c r="M127" s="210" t="s">
        <v>19</v>
      </c>
      <c r="N127" s="211" t="s">
        <v>40</v>
      </c>
      <c r="O127" s="85"/>
      <c r="P127" s="212">
        <f>O127*H127</f>
        <v>0</v>
      </c>
      <c r="Q127" s="212">
        <v>0</v>
      </c>
      <c r="R127" s="212">
        <f>Q127*H127</f>
        <v>0</v>
      </c>
      <c r="S127" s="212">
        <v>0</v>
      </c>
      <c r="T127" s="21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4" t="s">
        <v>120</v>
      </c>
      <c r="AT127" s="214" t="s">
        <v>116</v>
      </c>
      <c r="AU127" s="214" t="s">
        <v>79</v>
      </c>
      <c r="AY127" s="18" t="s">
        <v>115</v>
      </c>
      <c r="BE127" s="215">
        <f>IF(N127="základní",J127,0)</f>
        <v>0</v>
      </c>
      <c r="BF127" s="215">
        <f>IF(N127="snížená",J127,0)</f>
        <v>0</v>
      </c>
      <c r="BG127" s="215">
        <f>IF(N127="zákl. přenesená",J127,0)</f>
        <v>0</v>
      </c>
      <c r="BH127" s="215">
        <f>IF(N127="sníž. přenesená",J127,0)</f>
        <v>0</v>
      </c>
      <c r="BI127" s="215">
        <f>IF(N127="nulová",J127,0)</f>
        <v>0</v>
      </c>
      <c r="BJ127" s="18" t="s">
        <v>77</v>
      </c>
      <c r="BK127" s="215">
        <f>ROUND(I127*H127,2)</f>
        <v>0</v>
      </c>
      <c r="BL127" s="18" t="s">
        <v>120</v>
      </c>
      <c r="BM127" s="214" t="s">
        <v>571</v>
      </c>
    </row>
    <row r="128" s="2" customFormat="1">
      <c r="A128" s="39"/>
      <c r="B128" s="40"/>
      <c r="C128" s="41"/>
      <c r="D128" s="218" t="s">
        <v>132</v>
      </c>
      <c r="E128" s="41"/>
      <c r="F128" s="219" t="s">
        <v>257</v>
      </c>
      <c r="G128" s="41"/>
      <c r="H128" s="41"/>
      <c r="I128" s="220"/>
      <c r="J128" s="41"/>
      <c r="K128" s="41"/>
      <c r="L128" s="45"/>
      <c r="M128" s="221"/>
      <c r="N128" s="222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132</v>
      </c>
      <c r="AU128" s="18" t="s">
        <v>79</v>
      </c>
    </row>
    <row r="129" s="13" customFormat="1">
      <c r="A129" s="13"/>
      <c r="B129" s="223"/>
      <c r="C129" s="224"/>
      <c r="D129" s="225" t="s">
        <v>139</v>
      </c>
      <c r="E129" s="226" t="s">
        <v>19</v>
      </c>
      <c r="F129" s="227" t="s">
        <v>572</v>
      </c>
      <c r="G129" s="224"/>
      <c r="H129" s="228">
        <v>229.25999999999999</v>
      </c>
      <c r="I129" s="229"/>
      <c r="J129" s="224"/>
      <c r="K129" s="224"/>
      <c r="L129" s="230"/>
      <c r="M129" s="231"/>
      <c r="N129" s="232"/>
      <c r="O129" s="232"/>
      <c r="P129" s="232"/>
      <c r="Q129" s="232"/>
      <c r="R129" s="232"/>
      <c r="S129" s="232"/>
      <c r="T129" s="23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4" t="s">
        <v>139</v>
      </c>
      <c r="AU129" s="234" t="s">
        <v>79</v>
      </c>
      <c r="AV129" s="13" t="s">
        <v>79</v>
      </c>
      <c r="AW129" s="13" t="s">
        <v>31</v>
      </c>
      <c r="AX129" s="13" t="s">
        <v>77</v>
      </c>
      <c r="AY129" s="234" t="s">
        <v>115</v>
      </c>
    </row>
    <row r="130" s="2" customFormat="1" ht="16.5" customHeight="1">
      <c r="A130" s="39"/>
      <c r="B130" s="40"/>
      <c r="C130" s="260" t="s">
        <v>237</v>
      </c>
      <c r="D130" s="260" t="s">
        <v>259</v>
      </c>
      <c r="E130" s="261" t="s">
        <v>260</v>
      </c>
      <c r="F130" s="262" t="s">
        <v>261</v>
      </c>
      <c r="G130" s="263" t="s">
        <v>262</v>
      </c>
      <c r="H130" s="264">
        <v>458.51999999999998</v>
      </c>
      <c r="I130" s="265"/>
      <c r="J130" s="266">
        <f>ROUND(I130*H130,2)</f>
        <v>0</v>
      </c>
      <c r="K130" s="262" t="s">
        <v>129</v>
      </c>
      <c r="L130" s="267"/>
      <c r="M130" s="268" t="s">
        <v>19</v>
      </c>
      <c r="N130" s="269" t="s">
        <v>40</v>
      </c>
      <c r="O130" s="85"/>
      <c r="P130" s="212">
        <f>O130*H130</f>
        <v>0</v>
      </c>
      <c r="Q130" s="212">
        <v>1</v>
      </c>
      <c r="R130" s="212">
        <f>Q130*H130</f>
        <v>458.51999999999998</v>
      </c>
      <c r="S130" s="212">
        <v>0</v>
      </c>
      <c r="T130" s="21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4" t="s">
        <v>219</v>
      </c>
      <c r="AT130" s="214" t="s">
        <v>259</v>
      </c>
      <c r="AU130" s="214" t="s">
        <v>79</v>
      </c>
      <c r="AY130" s="18" t="s">
        <v>115</v>
      </c>
      <c r="BE130" s="215">
        <f>IF(N130="základní",J130,0)</f>
        <v>0</v>
      </c>
      <c r="BF130" s="215">
        <f>IF(N130="snížená",J130,0)</f>
        <v>0</v>
      </c>
      <c r="BG130" s="215">
        <f>IF(N130="zákl. přenesená",J130,0)</f>
        <v>0</v>
      </c>
      <c r="BH130" s="215">
        <f>IF(N130="sníž. přenesená",J130,0)</f>
        <v>0</v>
      </c>
      <c r="BI130" s="215">
        <f>IF(N130="nulová",J130,0)</f>
        <v>0</v>
      </c>
      <c r="BJ130" s="18" t="s">
        <v>77</v>
      </c>
      <c r="BK130" s="215">
        <f>ROUND(I130*H130,2)</f>
        <v>0</v>
      </c>
      <c r="BL130" s="18" t="s">
        <v>120</v>
      </c>
      <c r="BM130" s="214" t="s">
        <v>573</v>
      </c>
    </row>
    <row r="131" s="2" customFormat="1" ht="24.15" customHeight="1">
      <c r="A131" s="39"/>
      <c r="B131" s="40"/>
      <c r="C131" s="203" t="s">
        <v>244</v>
      </c>
      <c r="D131" s="203" t="s">
        <v>116</v>
      </c>
      <c r="E131" s="204" t="s">
        <v>265</v>
      </c>
      <c r="F131" s="205" t="s">
        <v>266</v>
      </c>
      <c r="G131" s="206" t="s">
        <v>262</v>
      </c>
      <c r="H131" s="207">
        <v>823.33799999999997</v>
      </c>
      <c r="I131" s="208"/>
      <c r="J131" s="209">
        <f>ROUND(I131*H131,2)</f>
        <v>0</v>
      </c>
      <c r="K131" s="205" t="s">
        <v>129</v>
      </c>
      <c r="L131" s="45"/>
      <c r="M131" s="210" t="s">
        <v>19</v>
      </c>
      <c r="N131" s="211" t="s">
        <v>40</v>
      </c>
      <c r="O131" s="85"/>
      <c r="P131" s="212">
        <f>O131*H131</f>
        <v>0</v>
      </c>
      <c r="Q131" s="212">
        <v>0</v>
      </c>
      <c r="R131" s="212">
        <f>Q131*H131</f>
        <v>0</v>
      </c>
      <c r="S131" s="212">
        <v>0</v>
      </c>
      <c r="T131" s="213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4" t="s">
        <v>120</v>
      </c>
      <c r="AT131" s="214" t="s">
        <v>116</v>
      </c>
      <c r="AU131" s="214" t="s">
        <v>79</v>
      </c>
      <c r="AY131" s="18" t="s">
        <v>115</v>
      </c>
      <c r="BE131" s="215">
        <f>IF(N131="základní",J131,0)</f>
        <v>0</v>
      </c>
      <c r="BF131" s="215">
        <f>IF(N131="snížená",J131,0)</f>
        <v>0</v>
      </c>
      <c r="BG131" s="215">
        <f>IF(N131="zákl. přenesená",J131,0)</f>
        <v>0</v>
      </c>
      <c r="BH131" s="215">
        <f>IF(N131="sníž. přenesená",J131,0)</f>
        <v>0</v>
      </c>
      <c r="BI131" s="215">
        <f>IF(N131="nulová",J131,0)</f>
        <v>0</v>
      </c>
      <c r="BJ131" s="18" t="s">
        <v>77</v>
      </c>
      <c r="BK131" s="215">
        <f>ROUND(I131*H131,2)</f>
        <v>0</v>
      </c>
      <c r="BL131" s="18" t="s">
        <v>120</v>
      </c>
      <c r="BM131" s="214" t="s">
        <v>574</v>
      </c>
    </row>
    <row r="132" s="2" customFormat="1">
      <c r="A132" s="39"/>
      <c r="B132" s="40"/>
      <c r="C132" s="41"/>
      <c r="D132" s="218" t="s">
        <v>132</v>
      </c>
      <c r="E132" s="41"/>
      <c r="F132" s="219" t="s">
        <v>268</v>
      </c>
      <c r="G132" s="41"/>
      <c r="H132" s="41"/>
      <c r="I132" s="220"/>
      <c r="J132" s="41"/>
      <c r="K132" s="41"/>
      <c r="L132" s="45"/>
      <c r="M132" s="221"/>
      <c r="N132" s="222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132</v>
      </c>
      <c r="AU132" s="18" t="s">
        <v>79</v>
      </c>
    </row>
    <row r="133" s="13" customFormat="1">
      <c r="A133" s="13"/>
      <c r="B133" s="223"/>
      <c r="C133" s="224"/>
      <c r="D133" s="225" t="s">
        <v>139</v>
      </c>
      <c r="E133" s="226" t="s">
        <v>19</v>
      </c>
      <c r="F133" s="227" t="s">
        <v>566</v>
      </c>
      <c r="G133" s="224"/>
      <c r="H133" s="228">
        <v>457.41000000000002</v>
      </c>
      <c r="I133" s="229"/>
      <c r="J133" s="224"/>
      <c r="K133" s="224"/>
      <c r="L133" s="230"/>
      <c r="M133" s="231"/>
      <c r="N133" s="232"/>
      <c r="O133" s="232"/>
      <c r="P133" s="232"/>
      <c r="Q133" s="232"/>
      <c r="R133" s="232"/>
      <c r="S133" s="232"/>
      <c r="T133" s="23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4" t="s">
        <v>139</v>
      </c>
      <c r="AU133" s="234" t="s">
        <v>79</v>
      </c>
      <c r="AV133" s="13" t="s">
        <v>79</v>
      </c>
      <c r="AW133" s="13" t="s">
        <v>31</v>
      </c>
      <c r="AX133" s="13" t="s">
        <v>77</v>
      </c>
      <c r="AY133" s="234" t="s">
        <v>115</v>
      </c>
    </row>
    <row r="134" s="13" customFormat="1">
      <c r="A134" s="13"/>
      <c r="B134" s="223"/>
      <c r="C134" s="224"/>
      <c r="D134" s="225" t="s">
        <v>139</v>
      </c>
      <c r="E134" s="224"/>
      <c r="F134" s="227" t="s">
        <v>575</v>
      </c>
      <c r="G134" s="224"/>
      <c r="H134" s="228">
        <v>823.33799999999997</v>
      </c>
      <c r="I134" s="229"/>
      <c r="J134" s="224"/>
      <c r="K134" s="224"/>
      <c r="L134" s="230"/>
      <c r="M134" s="231"/>
      <c r="N134" s="232"/>
      <c r="O134" s="232"/>
      <c r="P134" s="232"/>
      <c r="Q134" s="232"/>
      <c r="R134" s="232"/>
      <c r="S134" s="232"/>
      <c r="T134" s="23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4" t="s">
        <v>139</v>
      </c>
      <c r="AU134" s="234" t="s">
        <v>79</v>
      </c>
      <c r="AV134" s="13" t="s">
        <v>79</v>
      </c>
      <c r="AW134" s="13" t="s">
        <v>4</v>
      </c>
      <c r="AX134" s="13" t="s">
        <v>77</v>
      </c>
      <c r="AY134" s="234" t="s">
        <v>115</v>
      </c>
    </row>
    <row r="135" s="2" customFormat="1" ht="24.15" customHeight="1">
      <c r="A135" s="39"/>
      <c r="B135" s="40"/>
      <c r="C135" s="203" t="s">
        <v>247</v>
      </c>
      <c r="D135" s="203" t="s">
        <v>116</v>
      </c>
      <c r="E135" s="204" t="s">
        <v>271</v>
      </c>
      <c r="F135" s="205" t="s">
        <v>272</v>
      </c>
      <c r="G135" s="206" t="s">
        <v>208</v>
      </c>
      <c r="H135" s="207">
        <v>229.25999999999999</v>
      </c>
      <c r="I135" s="208"/>
      <c r="J135" s="209">
        <f>ROUND(I135*H135,2)</f>
        <v>0</v>
      </c>
      <c r="K135" s="205" t="s">
        <v>129</v>
      </c>
      <c r="L135" s="45"/>
      <c r="M135" s="210" t="s">
        <v>19</v>
      </c>
      <c r="N135" s="211" t="s">
        <v>40</v>
      </c>
      <c r="O135" s="85"/>
      <c r="P135" s="212">
        <f>O135*H135</f>
        <v>0</v>
      </c>
      <c r="Q135" s="212">
        <v>0</v>
      </c>
      <c r="R135" s="212">
        <f>Q135*H135</f>
        <v>0</v>
      </c>
      <c r="S135" s="212">
        <v>0</v>
      </c>
      <c r="T135" s="213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4" t="s">
        <v>120</v>
      </c>
      <c r="AT135" s="214" t="s">
        <v>116</v>
      </c>
      <c r="AU135" s="214" t="s">
        <v>79</v>
      </c>
      <c r="AY135" s="18" t="s">
        <v>115</v>
      </c>
      <c r="BE135" s="215">
        <f>IF(N135="základní",J135,0)</f>
        <v>0</v>
      </c>
      <c r="BF135" s="215">
        <f>IF(N135="snížená",J135,0)</f>
        <v>0</v>
      </c>
      <c r="BG135" s="215">
        <f>IF(N135="zákl. přenesená",J135,0)</f>
        <v>0</v>
      </c>
      <c r="BH135" s="215">
        <f>IF(N135="sníž. přenesená",J135,0)</f>
        <v>0</v>
      </c>
      <c r="BI135" s="215">
        <f>IF(N135="nulová",J135,0)</f>
        <v>0</v>
      </c>
      <c r="BJ135" s="18" t="s">
        <v>77</v>
      </c>
      <c r="BK135" s="215">
        <f>ROUND(I135*H135,2)</f>
        <v>0</v>
      </c>
      <c r="BL135" s="18" t="s">
        <v>120</v>
      </c>
      <c r="BM135" s="214" t="s">
        <v>576</v>
      </c>
    </row>
    <row r="136" s="2" customFormat="1">
      <c r="A136" s="39"/>
      <c r="B136" s="40"/>
      <c r="C136" s="41"/>
      <c r="D136" s="218" t="s">
        <v>132</v>
      </c>
      <c r="E136" s="41"/>
      <c r="F136" s="219" t="s">
        <v>274</v>
      </c>
      <c r="G136" s="41"/>
      <c r="H136" s="41"/>
      <c r="I136" s="220"/>
      <c r="J136" s="41"/>
      <c r="K136" s="41"/>
      <c r="L136" s="45"/>
      <c r="M136" s="221"/>
      <c r="N136" s="222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132</v>
      </c>
      <c r="AU136" s="18" t="s">
        <v>79</v>
      </c>
    </row>
    <row r="137" s="13" customFormat="1">
      <c r="A137" s="13"/>
      <c r="B137" s="223"/>
      <c r="C137" s="224"/>
      <c r="D137" s="225" t="s">
        <v>139</v>
      </c>
      <c r="E137" s="226" t="s">
        <v>19</v>
      </c>
      <c r="F137" s="227" t="s">
        <v>570</v>
      </c>
      <c r="G137" s="224"/>
      <c r="H137" s="228">
        <v>229.25999999999999</v>
      </c>
      <c r="I137" s="229"/>
      <c r="J137" s="224"/>
      <c r="K137" s="224"/>
      <c r="L137" s="230"/>
      <c r="M137" s="231"/>
      <c r="N137" s="232"/>
      <c r="O137" s="232"/>
      <c r="P137" s="232"/>
      <c r="Q137" s="232"/>
      <c r="R137" s="232"/>
      <c r="S137" s="232"/>
      <c r="T137" s="23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4" t="s">
        <v>139</v>
      </c>
      <c r="AU137" s="234" t="s">
        <v>79</v>
      </c>
      <c r="AV137" s="13" t="s">
        <v>79</v>
      </c>
      <c r="AW137" s="13" t="s">
        <v>31</v>
      </c>
      <c r="AX137" s="13" t="s">
        <v>77</v>
      </c>
      <c r="AY137" s="234" t="s">
        <v>115</v>
      </c>
    </row>
    <row r="138" s="2" customFormat="1" ht="21.75" customHeight="1">
      <c r="A138" s="39"/>
      <c r="B138" s="40"/>
      <c r="C138" s="203" t="s">
        <v>253</v>
      </c>
      <c r="D138" s="203" t="s">
        <v>116</v>
      </c>
      <c r="E138" s="204" t="s">
        <v>287</v>
      </c>
      <c r="F138" s="205" t="s">
        <v>288</v>
      </c>
      <c r="G138" s="206" t="s">
        <v>180</v>
      </c>
      <c r="H138" s="207">
        <v>400.30000000000001</v>
      </c>
      <c r="I138" s="208"/>
      <c r="J138" s="209">
        <f>ROUND(I138*H138,2)</f>
        <v>0</v>
      </c>
      <c r="K138" s="205" t="s">
        <v>129</v>
      </c>
      <c r="L138" s="45"/>
      <c r="M138" s="210" t="s">
        <v>19</v>
      </c>
      <c r="N138" s="211" t="s">
        <v>40</v>
      </c>
      <c r="O138" s="85"/>
      <c r="P138" s="212">
        <f>O138*H138</f>
        <v>0</v>
      </c>
      <c r="Q138" s="212">
        <v>0</v>
      </c>
      <c r="R138" s="212">
        <f>Q138*H138</f>
        <v>0</v>
      </c>
      <c r="S138" s="212">
        <v>0</v>
      </c>
      <c r="T138" s="21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4" t="s">
        <v>120</v>
      </c>
      <c r="AT138" s="214" t="s">
        <v>116</v>
      </c>
      <c r="AU138" s="214" t="s">
        <v>79</v>
      </c>
      <c r="AY138" s="18" t="s">
        <v>115</v>
      </c>
      <c r="BE138" s="215">
        <f>IF(N138="základní",J138,0)</f>
        <v>0</v>
      </c>
      <c r="BF138" s="215">
        <f>IF(N138="snížená",J138,0)</f>
        <v>0</v>
      </c>
      <c r="BG138" s="215">
        <f>IF(N138="zákl. přenesená",J138,0)</f>
        <v>0</v>
      </c>
      <c r="BH138" s="215">
        <f>IF(N138="sníž. přenesená",J138,0)</f>
        <v>0</v>
      </c>
      <c r="BI138" s="215">
        <f>IF(N138="nulová",J138,0)</f>
        <v>0</v>
      </c>
      <c r="BJ138" s="18" t="s">
        <v>77</v>
      </c>
      <c r="BK138" s="215">
        <f>ROUND(I138*H138,2)</f>
        <v>0</v>
      </c>
      <c r="BL138" s="18" t="s">
        <v>120</v>
      </c>
      <c r="BM138" s="214" t="s">
        <v>577</v>
      </c>
    </row>
    <row r="139" s="2" customFormat="1">
      <c r="A139" s="39"/>
      <c r="B139" s="40"/>
      <c r="C139" s="41"/>
      <c r="D139" s="218" t="s">
        <v>132</v>
      </c>
      <c r="E139" s="41"/>
      <c r="F139" s="219" t="s">
        <v>290</v>
      </c>
      <c r="G139" s="41"/>
      <c r="H139" s="41"/>
      <c r="I139" s="220"/>
      <c r="J139" s="41"/>
      <c r="K139" s="41"/>
      <c r="L139" s="45"/>
      <c r="M139" s="221"/>
      <c r="N139" s="222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132</v>
      </c>
      <c r="AU139" s="18" t="s">
        <v>79</v>
      </c>
    </row>
    <row r="140" s="2" customFormat="1" ht="24.15" customHeight="1">
      <c r="A140" s="39"/>
      <c r="B140" s="40"/>
      <c r="C140" s="203" t="s">
        <v>8</v>
      </c>
      <c r="D140" s="203" t="s">
        <v>116</v>
      </c>
      <c r="E140" s="204" t="s">
        <v>578</v>
      </c>
      <c r="F140" s="205" t="s">
        <v>579</v>
      </c>
      <c r="G140" s="206" t="s">
        <v>180</v>
      </c>
      <c r="H140" s="207">
        <v>400.30000000000001</v>
      </c>
      <c r="I140" s="208"/>
      <c r="J140" s="209">
        <f>ROUND(I140*H140,2)</f>
        <v>0</v>
      </c>
      <c r="K140" s="205" t="s">
        <v>129</v>
      </c>
      <c r="L140" s="45"/>
      <c r="M140" s="210" t="s">
        <v>19</v>
      </c>
      <c r="N140" s="211" t="s">
        <v>40</v>
      </c>
      <c r="O140" s="85"/>
      <c r="P140" s="212">
        <f>O140*H140</f>
        <v>0</v>
      </c>
      <c r="Q140" s="212">
        <v>0</v>
      </c>
      <c r="R140" s="212">
        <f>Q140*H140</f>
        <v>0</v>
      </c>
      <c r="S140" s="212">
        <v>0</v>
      </c>
      <c r="T140" s="21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4" t="s">
        <v>120</v>
      </c>
      <c r="AT140" s="214" t="s">
        <v>116</v>
      </c>
      <c r="AU140" s="214" t="s">
        <v>79</v>
      </c>
      <c r="AY140" s="18" t="s">
        <v>115</v>
      </c>
      <c r="BE140" s="215">
        <f>IF(N140="základní",J140,0)</f>
        <v>0</v>
      </c>
      <c r="BF140" s="215">
        <f>IF(N140="snížená",J140,0)</f>
        <v>0</v>
      </c>
      <c r="BG140" s="215">
        <f>IF(N140="zákl. přenesená",J140,0)</f>
        <v>0</v>
      </c>
      <c r="BH140" s="215">
        <f>IF(N140="sníž. přenesená",J140,0)</f>
        <v>0</v>
      </c>
      <c r="BI140" s="215">
        <f>IF(N140="nulová",J140,0)</f>
        <v>0</v>
      </c>
      <c r="BJ140" s="18" t="s">
        <v>77</v>
      </c>
      <c r="BK140" s="215">
        <f>ROUND(I140*H140,2)</f>
        <v>0</v>
      </c>
      <c r="BL140" s="18" t="s">
        <v>120</v>
      </c>
      <c r="BM140" s="214" t="s">
        <v>580</v>
      </c>
    </row>
    <row r="141" s="2" customFormat="1">
      <c r="A141" s="39"/>
      <c r="B141" s="40"/>
      <c r="C141" s="41"/>
      <c r="D141" s="218" t="s">
        <v>132</v>
      </c>
      <c r="E141" s="41"/>
      <c r="F141" s="219" t="s">
        <v>581</v>
      </c>
      <c r="G141" s="41"/>
      <c r="H141" s="41"/>
      <c r="I141" s="220"/>
      <c r="J141" s="41"/>
      <c r="K141" s="41"/>
      <c r="L141" s="45"/>
      <c r="M141" s="221"/>
      <c r="N141" s="222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132</v>
      </c>
      <c r="AU141" s="18" t="s">
        <v>79</v>
      </c>
    </row>
    <row r="142" s="2" customFormat="1" ht="16.5" customHeight="1">
      <c r="A142" s="39"/>
      <c r="B142" s="40"/>
      <c r="C142" s="260" t="s">
        <v>264</v>
      </c>
      <c r="D142" s="260" t="s">
        <v>259</v>
      </c>
      <c r="E142" s="261" t="s">
        <v>281</v>
      </c>
      <c r="F142" s="262" t="s">
        <v>282</v>
      </c>
      <c r="G142" s="263" t="s">
        <v>283</v>
      </c>
      <c r="H142" s="264">
        <v>6.0049999999999999</v>
      </c>
      <c r="I142" s="265"/>
      <c r="J142" s="266">
        <f>ROUND(I142*H142,2)</f>
        <v>0</v>
      </c>
      <c r="K142" s="262" t="s">
        <v>129</v>
      </c>
      <c r="L142" s="267"/>
      <c r="M142" s="268" t="s">
        <v>19</v>
      </c>
      <c r="N142" s="269" t="s">
        <v>40</v>
      </c>
      <c r="O142" s="85"/>
      <c r="P142" s="212">
        <f>O142*H142</f>
        <v>0</v>
      </c>
      <c r="Q142" s="212">
        <v>0.001</v>
      </c>
      <c r="R142" s="212">
        <f>Q142*H142</f>
        <v>0.0060049999999999999</v>
      </c>
      <c r="S142" s="212">
        <v>0</v>
      </c>
      <c r="T142" s="21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4" t="s">
        <v>219</v>
      </c>
      <c r="AT142" s="214" t="s">
        <v>259</v>
      </c>
      <c r="AU142" s="214" t="s">
        <v>79</v>
      </c>
      <c r="AY142" s="18" t="s">
        <v>115</v>
      </c>
      <c r="BE142" s="215">
        <f>IF(N142="základní",J142,0)</f>
        <v>0</v>
      </c>
      <c r="BF142" s="215">
        <f>IF(N142="snížená",J142,0)</f>
        <v>0</v>
      </c>
      <c r="BG142" s="215">
        <f>IF(N142="zákl. přenesená",J142,0)</f>
        <v>0</v>
      </c>
      <c r="BH142" s="215">
        <f>IF(N142="sníž. přenesená",J142,0)</f>
        <v>0</v>
      </c>
      <c r="BI142" s="215">
        <f>IF(N142="nulová",J142,0)</f>
        <v>0</v>
      </c>
      <c r="BJ142" s="18" t="s">
        <v>77</v>
      </c>
      <c r="BK142" s="215">
        <f>ROUND(I142*H142,2)</f>
        <v>0</v>
      </c>
      <c r="BL142" s="18" t="s">
        <v>120</v>
      </c>
      <c r="BM142" s="214" t="s">
        <v>582</v>
      </c>
    </row>
    <row r="143" s="13" customFormat="1">
      <c r="A143" s="13"/>
      <c r="B143" s="223"/>
      <c r="C143" s="224"/>
      <c r="D143" s="225" t="s">
        <v>139</v>
      </c>
      <c r="E143" s="224"/>
      <c r="F143" s="227" t="s">
        <v>583</v>
      </c>
      <c r="G143" s="224"/>
      <c r="H143" s="228">
        <v>6.0049999999999999</v>
      </c>
      <c r="I143" s="229"/>
      <c r="J143" s="224"/>
      <c r="K143" s="224"/>
      <c r="L143" s="230"/>
      <c r="M143" s="231"/>
      <c r="N143" s="232"/>
      <c r="O143" s="232"/>
      <c r="P143" s="232"/>
      <c r="Q143" s="232"/>
      <c r="R143" s="232"/>
      <c r="S143" s="232"/>
      <c r="T143" s="23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4" t="s">
        <v>139</v>
      </c>
      <c r="AU143" s="234" t="s">
        <v>79</v>
      </c>
      <c r="AV143" s="13" t="s">
        <v>79</v>
      </c>
      <c r="AW143" s="13" t="s">
        <v>4</v>
      </c>
      <c r="AX143" s="13" t="s">
        <v>77</v>
      </c>
      <c r="AY143" s="234" t="s">
        <v>115</v>
      </c>
    </row>
    <row r="144" s="2" customFormat="1" ht="21.75" customHeight="1">
      <c r="A144" s="39"/>
      <c r="B144" s="40"/>
      <c r="C144" s="203" t="s">
        <v>270</v>
      </c>
      <c r="D144" s="203" t="s">
        <v>116</v>
      </c>
      <c r="E144" s="204" t="s">
        <v>287</v>
      </c>
      <c r="F144" s="205" t="s">
        <v>288</v>
      </c>
      <c r="G144" s="206" t="s">
        <v>180</v>
      </c>
      <c r="H144" s="207">
        <v>400.30000000000001</v>
      </c>
      <c r="I144" s="208"/>
      <c r="J144" s="209">
        <f>ROUND(I144*H144,2)</f>
        <v>0</v>
      </c>
      <c r="K144" s="205" t="s">
        <v>129</v>
      </c>
      <c r="L144" s="45"/>
      <c r="M144" s="210" t="s">
        <v>19</v>
      </c>
      <c r="N144" s="211" t="s">
        <v>40</v>
      </c>
      <c r="O144" s="85"/>
      <c r="P144" s="212">
        <f>O144*H144</f>
        <v>0</v>
      </c>
      <c r="Q144" s="212">
        <v>0</v>
      </c>
      <c r="R144" s="212">
        <f>Q144*H144</f>
        <v>0</v>
      </c>
      <c r="S144" s="212">
        <v>0</v>
      </c>
      <c r="T144" s="21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4" t="s">
        <v>120</v>
      </c>
      <c r="AT144" s="214" t="s">
        <v>116</v>
      </c>
      <c r="AU144" s="214" t="s">
        <v>79</v>
      </c>
      <c r="AY144" s="18" t="s">
        <v>115</v>
      </c>
      <c r="BE144" s="215">
        <f>IF(N144="základní",J144,0)</f>
        <v>0</v>
      </c>
      <c r="BF144" s="215">
        <f>IF(N144="snížená",J144,0)</f>
        <v>0</v>
      </c>
      <c r="BG144" s="215">
        <f>IF(N144="zákl. přenesená",J144,0)</f>
        <v>0</v>
      </c>
      <c r="BH144" s="215">
        <f>IF(N144="sníž. přenesená",J144,0)</f>
        <v>0</v>
      </c>
      <c r="BI144" s="215">
        <f>IF(N144="nulová",J144,0)</f>
        <v>0</v>
      </c>
      <c r="BJ144" s="18" t="s">
        <v>77</v>
      </c>
      <c r="BK144" s="215">
        <f>ROUND(I144*H144,2)</f>
        <v>0</v>
      </c>
      <c r="BL144" s="18" t="s">
        <v>120</v>
      </c>
      <c r="BM144" s="214" t="s">
        <v>584</v>
      </c>
    </row>
    <row r="145" s="2" customFormat="1">
      <c r="A145" s="39"/>
      <c r="B145" s="40"/>
      <c r="C145" s="41"/>
      <c r="D145" s="218" t="s">
        <v>132</v>
      </c>
      <c r="E145" s="41"/>
      <c r="F145" s="219" t="s">
        <v>290</v>
      </c>
      <c r="G145" s="41"/>
      <c r="H145" s="41"/>
      <c r="I145" s="220"/>
      <c r="J145" s="41"/>
      <c r="K145" s="41"/>
      <c r="L145" s="45"/>
      <c r="M145" s="221"/>
      <c r="N145" s="222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132</v>
      </c>
      <c r="AU145" s="18" t="s">
        <v>79</v>
      </c>
    </row>
    <row r="146" s="13" customFormat="1">
      <c r="A146" s="13"/>
      <c r="B146" s="223"/>
      <c r="C146" s="224"/>
      <c r="D146" s="225" t="s">
        <v>139</v>
      </c>
      <c r="E146" s="226" t="s">
        <v>19</v>
      </c>
      <c r="F146" s="227" t="s">
        <v>585</v>
      </c>
      <c r="G146" s="224"/>
      <c r="H146" s="228">
        <v>400.30000000000001</v>
      </c>
      <c r="I146" s="229"/>
      <c r="J146" s="224"/>
      <c r="K146" s="224"/>
      <c r="L146" s="230"/>
      <c r="M146" s="231"/>
      <c r="N146" s="232"/>
      <c r="O146" s="232"/>
      <c r="P146" s="232"/>
      <c r="Q146" s="232"/>
      <c r="R146" s="232"/>
      <c r="S146" s="232"/>
      <c r="T146" s="23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4" t="s">
        <v>139</v>
      </c>
      <c r="AU146" s="234" t="s">
        <v>79</v>
      </c>
      <c r="AV146" s="13" t="s">
        <v>79</v>
      </c>
      <c r="AW146" s="13" t="s">
        <v>31</v>
      </c>
      <c r="AX146" s="13" t="s">
        <v>77</v>
      </c>
      <c r="AY146" s="234" t="s">
        <v>115</v>
      </c>
    </row>
    <row r="147" s="2" customFormat="1" ht="21.75" customHeight="1">
      <c r="A147" s="39"/>
      <c r="B147" s="40"/>
      <c r="C147" s="203" t="s">
        <v>275</v>
      </c>
      <c r="D147" s="203" t="s">
        <v>116</v>
      </c>
      <c r="E147" s="204" t="s">
        <v>292</v>
      </c>
      <c r="F147" s="205" t="s">
        <v>293</v>
      </c>
      <c r="G147" s="206" t="s">
        <v>180</v>
      </c>
      <c r="H147" s="207">
        <v>1146.3</v>
      </c>
      <c r="I147" s="208"/>
      <c r="J147" s="209">
        <f>ROUND(I147*H147,2)</f>
        <v>0</v>
      </c>
      <c r="K147" s="205" t="s">
        <v>129</v>
      </c>
      <c r="L147" s="45"/>
      <c r="M147" s="210" t="s">
        <v>19</v>
      </c>
      <c r="N147" s="211" t="s">
        <v>40</v>
      </c>
      <c r="O147" s="85"/>
      <c r="P147" s="212">
        <f>O147*H147</f>
        <v>0</v>
      </c>
      <c r="Q147" s="212">
        <v>0</v>
      </c>
      <c r="R147" s="212">
        <f>Q147*H147</f>
        <v>0</v>
      </c>
      <c r="S147" s="212">
        <v>0</v>
      </c>
      <c r="T147" s="213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4" t="s">
        <v>120</v>
      </c>
      <c r="AT147" s="214" t="s">
        <v>116</v>
      </c>
      <c r="AU147" s="214" t="s">
        <v>79</v>
      </c>
      <c r="AY147" s="18" t="s">
        <v>115</v>
      </c>
      <c r="BE147" s="215">
        <f>IF(N147="základní",J147,0)</f>
        <v>0</v>
      </c>
      <c r="BF147" s="215">
        <f>IF(N147="snížená",J147,0)</f>
        <v>0</v>
      </c>
      <c r="BG147" s="215">
        <f>IF(N147="zákl. přenesená",J147,0)</f>
        <v>0</v>
      </c>
      <c r="BH147" s="215">
        <f>IF(N147="sníž. přenesená",J147,0)</f>
        <v>0</v>
      </c>
      <c r="BI147" s="215">
        <f>IF(N147="nulová",J147,0)</f>
        <v>0</v>
      </c>
      <c r="BJ147" s="18" t="s">
        <v>77</v>
      </c>
      <c r="BK147" s="215">
        <f>ROUND(I147*H147,2)</f>
        <v>0</v>
      </c>
      <c r="BL147" s="18" t="s">
        <v>120</v>
      </c>
      <c r="BM147" s="214" t="s">
        <v>586</v>
      </c>
    </row>
    <row r="148" s="2" customFormat="1">
      <c r="A148" s="39"/>
      <c r="B148" s="40"/>
      <c r="C148" s="41"/>
      <c r="D148" s="218" t="s">
        <v>132</v>
      </c>
      <c r="E148" s="41"/>
      <c r="F148" s="219" t="s">
        <v>295</v>
      </c>
      <c r="G148" s="41"/>
      <c r="H148" s="41"/>
      <c r="I148" s="220"/>
      <c r="J148" s="41"/>
      <c r="K148" s="41"/>
      <c r="L148" s="45"/>
      <c r="M148" s="221"/>
      <c r="N148" s="222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132</v>
      </c>
      <c r="AU148" s="18" t="s">
        <v>79</v>
      </c>
    </row>
    <row r="149" s="15" customFormat="1">
      <c r="A149" s="15"/>
      <c r="B149" s="250"/>
      <c r="C149" s="251"/>
      <c r="D149" s="225" t="s">
        <v>139</v>
      </c>
      <c r="E149" s="252" t="s">
        <v>19</v>
      </c>
      <c r="F149" s="253" t="s">
        <v>296</v>
      </c>
      <c r="G149" s="251"/>
      <c r="H149" s="252" t="s">
        <v>19</v>
      </c>
      <c r="I149" s="254"/>
      <c r="J149" s="251"/>
      <c r="K149" s="251"/>
      <c r="L149" s="255"/>
      <c r="M149" s="256"/>
      <c r="N149" s="257"/>
      <c r="O149" s="257"/>
      <c r="P149" s="257"/>
      <c r="Q149" s="257"/>
      <c r="R149" s="257"/>
      <c r="S149" s="257"/>
      <c r="T149" s="258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9" t="s">
        <v>139</v>
      </c>
      <c r="AU149" s="259" t="s">
        <v>79</v>
      </c>
      <c r="AV149" s="15" t="s">
        <v>77</v>
      </c>
      <c r="AW149" s="15" t="s">
        <v>31</v>
      </c>
      <c r="AX149" s="15" t="s">
        <v>69</v>
      </c>
      <c r="AY149" s="259" t="s">
        <v>115</v>
      </c>
    </row>
    <row r="150" s="15" customFormat="1">
      <c r="A150" s="15"/>
      <c r="B150" s="250"/>
      <c r="C150" s="251"/>
      <c r="D150" s="225" t="s">
        <v>139</v>
      </c>
      <c r="E150" s="252" t="s">
        <v>19</v>
      </c>
      <c r="F150" s="253" t="s">
        <v>297</v>
      </c>
      <c r="G150" s="251"/>
      <c r="H150" s="252" t="s">
        <v>19</v>
      </c>
      <c r="I150" s="254"/>
      <c r="J150" s="251"/>
      <c r="K150" s="251"/>
      <c r="L150" s="255"/>
      <c r="M150" s="256"/>
      <c r="N150" s="257"/>
      <c r="O150" s="257"/>
      <c r="P150" s="257"/>
      <c r="Q150" s="257"/>
      <c r="R150" s="257"/>
      <c r="S150" s="257"/>
      <c r="T150" s="258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59" t="s">
        <v>139</v>
      </c>
      <c r="AU150" s="259" t="s">
        <v>79</v>
      </c>
      <c r="AV150" s="15" t="s">
        <v>77</v>
      </c>
      <c r="AW150" s="15" t="s">
        <v>31</v>
      </c>
      <c r="AX150" s="15" t="s">
        <v>69</v>
      </c>
      <c r="AY150" s="259" t="s">
        <v>115</v>
      </c>
    </row>
    <row r="151" s="13" customFormat="1">
      <c r="A151" s="13"/>
      <c r="B151" s="223"/>
      <c r="C151" s="224"/>
      <c r="D151" s="225" t="s">
        <v>139</v>
      </c>
      <c r="E151" s="226" t="s">
        <v>19</v>
      </c>
      <c r="F151" s="227" t="s">
        <v>587</v>
      </c>
      <c r="G151" s="224"/>
      <c r="H151" s="228">
        <v>1146.3</v>
      </c>
      <c r="I151" s="229"/>
      <c r="J151" s="224"/>
      <c r="K151" s="224"/>
      <c r="L151" s="230"/>
      <c r="M151" s="231"/>
      <c r="N151" s="232"/>
      <c r="O151" s="232"/>
      <c r="P151" s="232"/>
      <c r="Q151" s="232"/>
      <c r="R151" s="232"/>
      <c r="S151" s="232"/>
      <c r="T151" s="23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4" t="s">
        <v>139</v>
      </c>
      <c r="AU151" s="234" t="s">
        <v>79</v>
      </c>
      <c r="AV151" s="13" t="s">
        <v>79</v>
      </c>
      <c r="AW151" s="13" t="s">
        <v>31</v>
      </c>
      <c r="AX151" s="13" t="s">
        <v>77</v>
      </c>
      <c r="AY151" s="234" t="s">
        <v>115</v>
      </c>
    </row>
    <row r="152" s="2" customFormat="1" ht="24.15" customHeight="1">
      <c r="A152" s="39"/>
      <c r="B152" s="40"/>
      <c r="C152" s="203" t="s">
        <v>280</v>
      </c>
      <c r="D152" s="203" t="s">
        <v>116</v>
      </c>
      <c r="E152" s="204" t="s">
        <v>300</v>
      </c>
      <c r="F152" s="205" t="s">
        <v>301</v>
      </c>
      <c r="G152" s="206" t="s">
        <v>180</v>
      </c>
      <c r="H152" s="207">
        <v>400.30000000000001</v>
      </c>
      <c r="I152" s="208"/>
      <c r="J152" s="209">
        <f>ROUND(I152*H152,2)</f>
        <v>0</v>
      </c>
      <c r="K152" s="205" t="s">
        <v>129</v>
      </c>
      <c r="L152" s="45"/>
      <c r="M152" s="210" t="s">
        <v>19</v>
      </c>
      <c r="N152" s="211" t="s">
        <v>40</v>
      </c>
      <c r="O152" s="85"/>
      <c r="P152" s="212">
        <f>O152*H152</f>
        <v>0</v>
      </c>
      <c r="Q152" s="212">
        <v>0</v>
      </c>
      <c r="R152" s="212">
        <f>Q152*H152</f>
        <v>0</v>
      </c>
      <c r="S152" s="212">
        <v>0</v>
      </c>
      <c r="T152" s="213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14" t="s">
        <v>120</v>
      </c>
      <c r="AT152" s="214" t="s">
        <v>116</v>
      </c>
      <c r="AU152" s="214" t="s">
        <v>79</v>
      </c>
      <c r="AY152" s="18" t="s">
        <v>115</v>
      </c>
      <c r="BE152" s="215">
        <f>IF(N152="základní",J152,0)</f>
        <v>0</v>
      </c>
      <c r="BF152" s="215">
        <f>IF(N152="snížená",J152,0)</f>
        <v>0</v>
      </c>
      <c r="BG152" s="215">
        <f>IF(N152="zákl. přenesená",J152,0)</f>
        <v>0</v>
      </c>
      <c r="BH152" s="215">
        <f>IF(N152="sníž. přenesená",J152,0)</f>
        <v>0</v>
      </c>
      <c r="BI152" s="215">
        <f>IF(N152="nulová",J152,0)</f>
        <v>0</v>
      </c>
      <c r="BJ152" s="18" t="s">
        <v>77</v>
      </c>
      <c r="BK152" s="215">
        <f>ROUND(I152*H152,2)</f>
        <v>0</v>
      </c>
      <c r="BL152" s="18" t="s">
        <v>120</v>
      </c>
      <c r="BM152" s="214" t="s">
        <v>588</v>
      </c>
    </row>
    <row r="153" s="2" customFormat="1">
      <c r="A153" s="39"/>
      <c r="B153" s="40"/>
      <c r="C153" s="41"/>
      <c r="D153" s="218" t="s">
        <v>132</v>
      </c>
      <c r="E153" s="41"/>
      <c r="F153" s="219" t="s">
        <v>303</v>
      </c>
      <c r="G153" s="41"/>
      <c r="H153" s="41"/>
      <c r="I153" s="220"/>
      <c r="J153" s="41"/>
      <c r="K153" s="41"/>
      <c r="L153" s="45"/>
      <c r="M153" s="221"/>
      <c r="N153" s="222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132</v>
      </c>
      <c r="AU153" s="18" t="s">
        <v>79</v>
      </c>
    </row>
    <row r="154" s="2" customFormat="1" ht="16.5" customHeight="1">
      <c r="A154" s="39"/>
      <c r="B154" s="40"/>
      <c r="C154" s="203" t="s">
        <v>286</v>
      </c>
      <c r="D154" s="203" t="s">
        <v>116</v>
      </c>
      <c r="E154" s="204" t="s">
        <v>305</v>
      </c>
      <c r="F154" s="205" t="s">
        <v>306</v>
      </c>
      <c r="G154" s="206" t="s">
        <v>208</v>
      </c>
      <c r="H154" s="207">
        <v>10.01</v>
      </c>
      <c r="I154" s="208"/>
      <c r="J154" s="209">
        <f>ROUND(I154*H154,2)</f>
        <v>0</v>
      </c>
      <c r="K154" s="205" t="s">
        <v>129</v>
      </c>
      <c r="L154" s="45"/>
      <c r="M154" s="210" t="s">
        <v>19</v>
      </c>
      <c r="N154" s="211" t="s">
        <v>40</v>
      </c>
      <c r="O154" s="85"/>
      <c r="P154" s="212">
        <f>O154*H154</f>
        <v>0</v>
      </c>
      <c r="Q154" s="212">
        <v>0</v>
      </c>
      <c r="R154" s="212">
        <f>Q154*H154</f>
        <v>0</v>
      </c>
      <c r="S154" s="212">
        <v>0</v>
      </c>
      <c r="T154" s="213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4" t="s">
        <v>120</v>
      </c>
      <c r="AT154" s="214" t="s">
        <v>116</v>
      </c>
      <c r="AU154" s="214" t="s">
        <v>79</v>
      </c>
      <c r="AY154" s="18" t="s">
        <v>115</v>
      </c>
      <c r="BE154" s="215">
        <f>IF(N154="základní",J154,0)</f>
        <v>0</v>
      </c>
      <c r="BF154" s="215">
        <f>IF(N154="snížená",J154,0)</f>
        <v>0</v>
      </c>
      <c r="BG154" s="215">
        <f>IF(N154="zákl. přenesená",J154,0)</f>
        <v>0</v>
      </c>
      <c r="BH154" s="215">
        <f>IF(N154="sníž. přenesená",J154,0)</f>
        <v>0</v>
      </c>
      <c r="BI154" s="215">
        <f>IF(N154="nulová",J154,0)</f>
        <v>0</v>
      </c>
      <c r="BJ154" s="18" t="s">
        <v>77</v>
      </c>
      <c r="BK154" s="215">
        <f>ROUND(I154*H154,2)</f>
        <v>0</v>
      </c>
      <c r="BL154" s="18" t="s">
        <v>120</v>
      </c>
      <c r="BM154" s="214" t="s">
        <v>589</v>
      </c>
    </row>
    <row r="155" s="2" customFormat="1">
      <c r="A155" s="39"/>
      <c r="B155" s="40"/>
      <c r="C155" s="41"/>
      <c r="D155" s="218" t="s">
        <v>132</v>
      </c>
      <c r="E155" s="41"/>
      <c r="F155" s="219" t="s">
        <v>308</v>
      </c>
      <c r="G155" s="41"/>
      <c r="H155" s="41"/>
      <c r="I155" s="220"/>
      <c r="J155" s="41"/>
      <c r="K155" s="41"/>
      <c r="L155" s="45"/>
      <c r="M155" s="221"/>
      <c r="N155" s="222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132</v>
      </c>
      <c r="AU155" s="18" t="s">
        <v>79</v>
      </c>
    </row>
    <row r="156" s="13" customFormat="1">
      <c r="A156" s="13"/>
      <c r="B156" s="223"/>
      <c r="C156" s="224"/>
      <c r="D156" s="225" t="s">
        <v>139</v>
      </c>
      <c r="E156" s="226" t="s">
        <v>19</v>
      </c>
      <c r="F156" s="227" t="s">
        <v>590</v>
      </c>
      <c r="G156" s="224"/>
      <c r="H156" s="228">
        <v>10.01</v>
      </c>
      <c r="I156" s="229"/>
      <c r="J156" s="224"/>
      <c r="K156" s="224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139</v>
      </c>
      <c r="AU156" s="234" t="s">
        <v>79</v>
      </c>
      <c r="AV156" s="13" t="s">
        <v>79</v>
      </c>
      <c r="AW156" s="13" t="s">
        <v>31</v>
      </c>
      <c r="AX156" s="13" t="s">
        <v>77</v>
      </c>
      <c r="AY156" s="234" t="s">
        <v>115</v>
      </c>
    </row>
    <row r="157" s="12" customFormat="1" ht="22.8" customHeight="1">
      <c r="A157" s="12"/>
      <c r="B157" s="189"/>
      <c r="C157" s="190"/>
      <c r="D157" s="191" t="s">
        <v>68</v>
      </c>
      <c r="E157" s="216" t="s">
        <v>79</v>
      </c>
      <c r="F157" s="216" t="s">
        <v>310</v>
      </c>
      <c r="G157" s="190"/>
      <c r="H157" s="190"/>
      <c r="I157" s="193"/>
      <c r="J157" s="217">
        <f>BK157</f>
        <v>0</v>
      </c>
      <c r="K157" s="190"/>
      <c r="L157" s="195"/>
      <c r="M157" s="196"/>
      <c r="N157" s="197"/>
      <c r="O157" s="197"/>
      <c r="P157" s="198">
        <f>SUM(P158:P163)</f>
        <v>0</v>
      </c>
      <c r="Q157" s="197"/>
      <c r="R157" s="198">
        <f>SUM(R158:R163)</f>
        <v>0.088109999999999994</v>
      </c>
      <c r="S157" s="197"/>
      <c r="T157" s="199">
        <f>SUM(T158:T163)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0" t="s">
        <v>77</v>
      </c>
      <c r="AT157" s="201" t="s">
        <v>68</v>
      </c>
      <c r="AU157" s="201" t="s">
        <v>77</v>
      </c>
      <c r="AY157" s="200" t="s">
        <v>115</v>
      </c>
      <c r="BK157" s="202">
        <f>SUM(BK158:BK163)</f>
        <v>0</v>
      </c>
    </row>
    <row r="158" s="2" customFormat="1" ht="24.15" customHeight="1">
      <c r="A158" s="39"/>
      <c r="B158" s="40"/>
      <c r="C158" s="203" t="s">
        <v>7</v>
      </c>
      <c r="D158" s="203" t="s">
        <v>116</v>
      </c>
      <c r="E158" s="204" t="s">
        <v>312</v>
      </c>
      <c r="F158" s="205" t="s">
        <v>313</v>
      </c>
      <c r="G158" s="206" t="s">
        <v>180</v>
      </c>
      <c r="H158" s="207">
        <v>198</v>
      </c>
      <c r="I158" s="208"/>
      <c r="J158" s="209">
        <f>ROUND(I158*H158,2)</f>
        <v>0</v>
      </c>
      <c r="K158" s="205" t="s">
        <v>129</v>
      </c>
      <c r="L158" s="45"/>
      <c r="M158" s="210" t="s">
        <v>19</v>
      </c>
      <c r="N158" s="211" t="s">
        <v>40</v>
      </c>
      <c r="O158" s="85"/>
      <c r="P158" s="212">
        <f>O158*H158</f>
        <v>0</v>
      </c>
      <c r="Q158" s="212">
        <v>0.00010000000000000001</v>
      </c>
      <c r="R158" s="212">
        <f>Q158*H158</f>
        <v>0.019800000000000002</v>
      </c>
      <c r="S158" s="212">
        <v>0</v>
      </c>
      <c r="T158" s="213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14" t="s">
        <v>120</v>
      </c>
      <c r="AT158" s="214" t="s">
        <v>116</v>
      </c>
      <c r="AU158" s="214" t="s">
        <v>79</v>
      </c>
      <c r="AY158" s="18" t="s">
        <v>115</v>
      </c>
      <c r="BE158" s="215">
        <f>IF(N158="základní",J158,0)</f>
        <v>0</v>
      </c>
      <c r="BF158" s="215">
        <f>IF(N158="snížená",J158,0)</f>
        <v>0</v>
      </c>
      <c r="BG158" s="215">
        <f>IF(N158="zákl. přenesená",J158,0)</f>
        <v>0</v>
      </c>
      <c r="BH158" s="215">
        <f>IF(N158="sníž. přenesená",J158,0)</f>
        <v>0</v>
      </c>
      <c r="BI158" s="215">
        <f>IF(N158="nulová",J158,0)</f>
        <v>0</v>
      </c>
      <c r="BJ158" s="18" t="s">
        <v>77</v>
      </c>
      <c r="BK158" s="215">
        <f>ROUND(I158*H158,2)</f>
        <v>0</v>
      </c>
      <c r="BL158" s="18" t="s">
        <v>120</v>
      </c>
      <c r="BM158" s="214" t="s">
        <v>591</v>
      </c>
    </row>
    <row r="159" s="2" customFormat="1">
      <c r="A159" s="39"/>
      <c r="B159" s="40"/>
      <c r="C159" s="41"/>
      <c r="D159" s="218" t="s">
        <v>132</v>
      </c>
      <c r="E159" s="41"/>
      <c r="F159" s="219" t="s">
        <v>315</v>
      </c>
      <c r="G159" s="41"/>
      <c r="H159" s="41"/>
      <c r="I159" s="220"/>
      <c r="J159" s="41"/>
      <c r="K159" s="41"/>
      <c r="L159" s="45"/>
      <c r="M159" s="221"/>
      <c r="N159" s="222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132</v>
      </c>
      <c r="AU159" s="18" t="s">
        <v>79</v>
      </c>
    </row>
    <row r="160" s="13" customFormat="1">
      <c r="A160" s="13"/>
      <c r="B160" s="223"/>
      <c r="C160" s="224"/>
      <c r="D160" s="225" t="s">
        <v>139</v>
      </c>
      <c r="E160" s="226" t="s">
        <v>19</v>
      </c>
      <c r="F160" s="227" t="s">
        <v>592</v>
      </c>
      <c r="G160" s="224"/>
      <c r="H160" s="228">
        <v>198</v>
      </c>
      <c r="I160" s="229"/>
      <c r="J160" s="224"/>
      <c r="K160" s="224"/>
      <c r="L160" s="230"/>
      <c r="M160" s="231"/>
      <c r="N160" s="232"/>
      <c r="O160" s="232"/>
      <c r="P160" s="232"/>
      <c r="Q160" s="232"/>
      <c r="R160" s="232"/>
      <c r="S160" s="232"/>
      <c r="T160" s="23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4" t="s">
        <v>139</v>
      </c>
      <c r="AU160" s="234" t="s">
        <v>79</v>
      </c>
      <c r="AV160" s="13" t="s">
        <v>79</v>
      </c>
      <c r="AW160" s="13" t="s">
        <v>31</v>
      </c>
      <c r="AX160" s="13" t="s">
        <v>77</v>
      </c>
      <c r="AY160" s="234" t="s">
        <v>115</v>
      </c>
    </row>
    <row r="161" s="2" customFormat="1" ht="16.5" customHeight="1">
      <c r="A161" s="39"/>
      <c r="B161" s="40"/>
      <c r="C161" s="260" t="s">
        <v>299</v>
      </c>
      <c r="D161" s="260" t="s">
        <v>259</v>
      </c>
      <c r="E161" s="261" t="s">
        <v>318</v>
      </c>
      <c r="F161" s="262" t="s">
        <v>319</v>
      </c>
      <c r="G161" s="263" t="s">
        <v>180</v>
      </c>
      <c r="H161" s="264">
        <v>227.69999999999999</v>
      </c>
      <c r="I161" s="265"/>
      <c r="J161" s="266">
        <f>ROUND(I161*H161,2)</f>
        <v>0</v>
      </c>
      <c r="K161" s="262" t="s">
        <v>129</v>
      </c>
      <c r="L161" s="267"/>
      <c r="M161" s="268" t="s">
        <v>19</v>
      </c>
      <c r="N161" s="269" t="s">
        <v>40</v>
      </c>
      <c r="O161" s="85"/>
      <c r="P161" s="212">
        <f>O161*H161</f>
        <v>0</v>
      </c>
      <c r="Q161" s="212">
        <v>0.00029999999999999997</v>
      </c>
      <c r="R161" s="212">
        <f>Q161*H161</f>
        <v>0.068309999999999996</v>
      </c>
      <c r="S161" s="212">
        <v>0</v>
      </c>
      <c r="T161" s="213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14" t="s">
        <v>219</v>
      </c>
      <c r="AT161" s="214" t="s">
        <v>259</v>
      </c>
      <c r="AU161" s="214" t="s">
        <v>79</v>
      </c>
      <c r="AY161" s="18" t="s">
        <v>115</v>
      </c>
      <c r="BE161" s="215">
        <f>IF(N161="základní",J161,0)</f>
        <v>0</v>
      </c>
      <c r="BF161" s="215">
        <f>IF(N161="snížená",J161,0)</f>
        <v>0</v>
      </c>
      <c r="BG161" s="215">
        <f>IF(N161="zákl. přenesená",J161,0)</f>
        <v>0</v>
      </c>
      <c r="BH161" s="215">
        <f>IF(N161="sníž. přenesená",J161,0)</f>
        <v>0</v>
      </c>
      <c r="BI161" s="215">
        <f>IF(N161="nulová",J161,0)</f>
        <v>0</v>
      </c>
      <c r="BJ161" s="18" t="s">
        <v>77</v>
      </c>
      <c r="BK161" s="215">
        <f>ROUND(I161*H161,2)</f>
        <v>0</v>
      </c>
      <c r="BL161" s="18" t="s">
        <v>120</v>
      </c>
      <c r="BM161" s="214" t="s">
        <v>593</v>
      </c>
    </row>
    <row r="162" s="13" customFormat="1">
      <c r="A162" s="13"/>
      <c r="B162" s="223"/>
      <c r="C162" s="224"/>
      <c r="D162" s="225" t="s">
        <v>139</v>
      </c>
      <c r="E162" s="226" t="s">
        <v>19</v>
      </c>
      <c r="F162" s="227" t="s">
        <v>592</v>
      </c>
      <c r="G162" s="224"/>
      <c r="H162" s="228">
        <v>198</v>
      </c>
      <c r="I162" s="229"/>
      <c r="J162" s="224"/>
      <c r="K162" s="224"/>
      <c r="L162" s="230"/>
      <c r="M162" s="231"/>
      <c r="N162" s="232"/>
      <c r="O162" s="232"/>
      <c r="P162" s="232"/>
      <c r="Q162" s="232"/>
      <c r="R162" s="232"/>
      <c r="S162" s="232"/>
      <c r="T162" s="23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139</v>
      </c>
      <c r="AU162" s="234" t="s">
        <v>79</v>
      </c>
      <c r="AV162" s="13" t="s">
        <v>79</v>
      </c>
      <c r="AW162" s="13" t="s">
        <v>31</v>
      </c>
      <c r="AX162" s="13" t="s">
        <v>77</v>
      </c>
      <c r="AY162" s="234" t="s">
        <v>115</v>
      </c>
    </row>
    <row r="163" s="13" customFormat="1">
      <c r="A163" s="13"/>
      <c r="B163" s="223"/>
      <c r="C163" s="224"/>
      <c r="D163" s="225" t="s">
        <v>139</v>
      </c>
      <c r="E163" s="224"/>
      <c r="F163" s="227" t="s">
        <v>594</v>
      </c>
      <c r="G163" s="224"/>
      <c r="H163" s="228">
        <v>227.69999999999999</v>
      </c>
      <c r="I163" s="229"/>
      <c r="J163" s="224"/>
      <c r="K163" s="224"/>
      <c r="L163" s="230"/>
      <c r="M163" s="231"/>
      <c r="N163" s="232"/>
      <c r="O163" s="232"/>
      <c r="P163" s="232"/>
      <c r="Q163" s="232"/>
      <c r="R163" s="232"/>
      <c r="S163" s="232"/>
      <c r="T163" s="23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4" t="s">
        <v>139</v>
      </c>
      <c r="AU163" s="234" t="s">
        <v>79</v>
      </c>
      <c r="AV163" s="13" t="s">
        <v>79</v>
      </c>
      <c r="AW163" s="13" t="s">
        <v>4</v>
      </c>
      <c r="AX163" s="13" t="s">
        <v>77</v>
      </c>
      <c r="AY163" s="234" t="s">
        <v>115</v>
      </c>
    </row>
    <row r="164" s="12" customFormat="1" ht="22.8" customHeight="1">
      <c r="A164" s="12"/>
      <c r="B164" s="189"/>
      <c r="C164" s="190"/>
      <c r="D164" s="191" t="s">
        <v>68</v>
      </c>
      <c r="E164" s="216" t="s">
        <v>124</v>
      </c>
      <c r="F164" s="216" t="s">
        <v>322</v>
      </c>
      <c r="G164" s="190"/>
      <c r="H164" s="190"/>
      <c r="I164" s="193"/>
      <c r="J164" s="217">
        <f>BK164</f>
        <v>0</v>
      </c>
      <c r="K164" s="190"/>
      <c r="L164" s="195"/>
      <c r="M164" s="196"/>
      <c r="N164" s="197"/>
      <c r="O164" s="197"/>
      <c r="P164" s="198">
        <f>SUM(P165:P204)</f>
        <v>0</v>
      </c>
      <c r="Q164" s="197"/>
      <c r="R164" s="198">
        <f>SUM(R165:R204)</f>
        <v>76.892434999999992</v>
      </c>
      <c r="S164" s="197"/>
      <c r="T164" s="199">
        <f>SUM(T165:T204)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0" t="s">
        <v>77</v>
      </c>
      <c r="AT164" s="201" t="s">
        <v>68</v>
      </c>
      <c r="AU164" s="201" t="s">
        <v>77</v>
      </c>
      <c r="AY164" s="200" t="s">
        <v>115</v>
      </c>
      <c r="BK164" s="202">
        <f>SUM(BK165:BK204)</f>
        <v>0</v>
      </c>
    </row>
    <row r="165" s="2" customFormat="1" ht="21.75" customHeight="1">
      <c r="A165" s="39"/>
      <c r="B165" s="40"/>
      <c r="C165" s="203" t="s">
        <v>304</v>
      </c>
      <c r="D165" s="203" t="s">
        <v>116</v>
      </c>
      <c r="E165" s="204" t="s">
        <v>324</v>
      </c>
      <c r="F165" s="205" t="s">
        <v>325</v>
      </c>
      <c r="G165" s="206" t="s">
        <v>180</v>
      </c>
      <c r="H165" s="207">
        <v>773.29999999999995</v>
      </c>
      <c r="I165" s="208"/>
      <c r="J165" s="209">
        <f>ROUND(I165*H165,2)</f>
        <v>0</v>
      </c>
      <c r="K165" s="205" t="s">
        <v>129</v>
      </c>
      <c r="L165" s="45"/>
      <c r="M165" s="210" t="s">
        <v>19</v>
      </c>
      <c r="N165" s="211" t="s">
        <v>40</v>
      </c>
      <c r="O165" s="85"/>
      <c r="P165" s="212">
        <f>O165*H165</f>
        <v>0</v>
      </c>
      <c r="Q165" s="212">
        <v>0</v>
      </c>
      <c r="R165" s="212">
        <f>Q165*H165</f>
        <v>0</v>
      </c>
      <c r="S165" s="212">
        <v>0</v>
      </c>
      <c r="T165" s="213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4" t="s">
        <v>120</v>
      </c>
      <c r="AT165" s="214" t="s">
        <v>116</v>
      </c>
      <c r="AU165" s="214" t="s">
        <v>79</v>
      </c>
      <c r="AY165" s="18" t="s">
        <v>115</v>
      </c>
      <c r="BE165" s="215">
        <f>IF(N165="základní",J165,0)</f>
        <v>0</v>
      </c>
      <c r="BF165" s="215">
        <f>IF(N165="snížená",J165,0)</f>
        <v>0</v>
      </c>
      <c r="BG165" s="215">
        <f>IF(N165="zákl. přenesená",J165,0)</f>
        <v>0</v>
      </c>
      <c r="BH165" s="215">
        <f>IF(N165="sníž. přenesená",J165,0)</f>
        <v>0</v>
      </c>
      <c r="BI165" s="215">
        <f>IF(N165="nulová",J165,0)</f>
        <v>0</v>
      </c>
      <c r="BJ165" s="18" t="s">
        <v>77</v>
      </c>
      <c r="BK165" s="215">
        <f>ROUND(I165*H165,2)</f>
        <v>0</v>
      </c>
      <c r="BL165" s="18" t="s">
        <v>120</v>
      </c>
      <c r="BM165" s="214" t="s">
        <v>595</v>
      </c>
    </row>
    <row r="166" s="2" customFormat="1">
      <c r="A166" s="39"/>
      <c r="B166" s="40"/>
      <c r="C166" s="41"/>
      <c r="D166" s="218" t="s">
        <v>132</v>
      </c>
      <c r="E166" s="41"/>
      <c r="F166" s="219" t="s">
        <v>327</v>
      </c>
      <c r="G166" s="41"/>
      <c r="H166" s="41"/>
      <c r="I166" s="220"/>
      <c r="J166" s="41"/>
      <c r="K166" s="41"/>
      <c r="L166" s="45"/>
      <c r="M166" s="221"/>
      <c r="N166" s="222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132</v>
      </c>
      <c r="AU166" s="18" t="s">
        <v>79</v>
      </c>
    </row>
    <row r="167" s="2" customFormat="1" ht="24.15" customHeight="1">
      <c r="A167" s="39"/>
      <c r="B167" s="40"/>
      <c r="C167" s="203" t="s">
        <v>311</v>
      </c>
      <c r="D167" s="203" t="s">
        <v>116</v>
      </c>
      <c r="E167" s="204" t="s">
        <v>329</v>
      </c>
      <c r="F167" s="205" t="s">
        <v>330</v>
      </c>
      <c r="G167" s="206" t="s">
        <v>180</v>
      </c>
      <c r="H167" s="207">
        <v>773.29999999999995</v>
      </c>
      <c r="I167" s="208"/>
      <c r="J167" s="209">
        <f>ROUND(I167*H167,2)</f>
        <v>0</v>
      </c>
      <c r="K167" s="205" t="s">
        <v>129</v>
      </c>
      <c r="L167" s="45"/>
      <c r="M167" s="210" t="s">
        <v>19</v>
      </c>
      <c r="N167" s="211" t="s">
        <v>40</v>
      </c>
      <c r="O167" s="85"/>
      <c r="P167" s="212">
        <f>O167*H167</f>
        <v>0</v>
      </c>
      <c r="Q167" s="212">
        <v>0</v>
      </c>
      <c r="R167" s="212">
        <f>Q167*H167</f>
        <v>0</v>
      </c>
      <c r="S167" s="212">
        <v>0</v>
      </c>
      <c r="T167" s="21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4" t="s">
        <v>120</v>
      </c>
      <c r="AT167" s="214" t="s">
        <v>116</v>
      </c>
      <c r="AU167" s="214" t="s">
        <v>79</v>
      </c>
      <c r="AY167" s="18" t="s">
        <v>115</v>
      </c>
      <c r="BE167" s="215">
        <f>IF(N167="základní",J167,0)</f>
        <v>0</v>
      </c>
      <c r="BF167" s="215">
        <f>IF(N167="snížená",J167,0)</f>
        <v>0</v>
      </c>
      <c r="BG167" s="215">
        <f>IF(N167="zákl. přenesená",J167,0)</f>
        <v>0</v>
      </c>
      <c r="BH167" s="215">
        <f>IF(N167="sníž. přenesená",J167,0)</f>
        <v>0</v>
      </c>
      <c r="BI167" s="215">
        <f>IF(N167="nulová",J167,0)</f>
        <v>0</v>
      </c>
      <c r="BJ167" s="18" t="s">
        <v>77</v>
      </c>
      <c r="BK167" s="215">
        <f>ROUND(I167*H167,2)</f>
        <v>0</v>
      </c>
      <c r="BL167" s="18" t="s">
        <v>120</v>
      </c>
      <c r="BM167" s="214" t="s">
        <v>596</v>
      </c>
    </row>
    <row r="168" s="2" customFormat="1">
      <c r="A168" s="39"/>
      <c r="B168" s="40"/>
      <c r="C168" s="41"/>
      <c r="D168" s="218" t="s">
        <v>132</v>
      </c>
      <c r="E168" s="41"/>
      <c r="F168" s="219" t="s">
        <v>332</v>
      </c>
      <c r="G168" s="41"/>
      <c r="H168" s="41"/>
      <c r="I168" s="220"/>
      <c r="J168" s="41"/>
      <c r="K168" s="41"/>
      <c r="L168" s="45"/>
      <c r="M168" s="221"/>
      <c r="N168" s="222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132</v>
      </c>
      <c r="AU168" s="18" t="s">
        <v>79</v>
      </c>
    </row>
    <row r="169" s="13" customFormat="1">
      <c r="A169" s="13"/>
      <c r="B169" s="223"/>
      <c r="C169" s="224"/>
      <c r="D169" s="225" t="s">
        <v>139</v>
      </c>
      <c r="E169" s="226" t="s">
        <v>19</v>
      </c>
      <c r="F169" s="227" t="s">
        <v>597</v>
      </c>
      <c r="G169" s="224"/>
      <c r="H169" s="228">
        <v>773.29999999999995</v>
      </c>
      <c r="I169" s="229"/>
      <c r="J169" s="224"/>
      <c r="K169" s="224"/>
      <c r="L169" s="230"/>
      <c r="M169" s="231"/>
      <c r="N169" s="232"/>
      <c r="O169" s="232"/>
      <c r="P169" s="232"/>
      <c r="Q169" s="232"/>
      <c r="R169" s="232"/>
      <c r="S169" s="232"/>
      <c r="T169" s="23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4" t="s">
        <v>139</v>
      </c>
      <c r="AU169" s="234" t="s">
        <v>79</v>
      </c>
      <c r="AV169" s="13" t="s">
        <v>79</v>
      </c>
      <c r="AW169" s="13" t="s">
        <v>31</v>
      </c>
      <c r="AX169" s="13" t="s">
        <v>77</v>
      </c>
      <c r="AY169" s="234" t="s">
        <v>115</v>
      </c>
    </row>
    <row r="170" s="2" customFormat="1" ht="24.15" customHeight="1">
      <c r="A170" s="39"/>
      <c r="B170" s="40"/>
      <c r="C170" s="203" t="s">
        <v>317</v>
      </c>
      <c r="D170" s="203" t="s">
        <v>116</v>
      </c>
      <c r="E170" s="204" t="s">
        <v>335</v>
      </c>
      <c r="F170" s="205" t="s">
        <v>336</v>
      </c>
      <c r="G170" s="206" t="s">
        <v>180</v>
      </c>
      <c r="H170" s="207">
        <v>25</v>
      </c>
      <c r="I170" s="208"/>
      <c r="J170" s="209">
        <f>ROUND(I170*H170,2)</f>
        <v>0</v>
      </c>
      <c r="K170" s="205" t="s">
        <v>129</v>
      </c>
      <c r="L170" s="45"/>
      <c r="M170" s="210" t="s">
        <v>19</v>
      </c>
      <c r="N170" s="211" t="s">
        <v>40</v>
      </c>
      <c r="O170" s="85"/>
      <c r="P170" s="212">
        <f>O170*H170</f>
        <v>0</v>
      </c>
      <c r="Q170" s="212">
        <v>0</v>
      </c>
      <c r="R170" s="212">
        <f>Q170*H170</f>
        <v>0</v>
      </c>
      <c r="S170" s="212">
        <v>0</v>
      </c>
      <c r="T170" s="213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4" t="s">
        <v>120</v>
      </c>
      <c r="AT170" s="214" t="s">
        <v>116</v>
      </c>
      <c r="AU170" s="214" t="s">
        <v>79</v>
      </c>
      <c r="AY170" s="18" t="s">
        <v>115</v>
      </c>
      <c r="BE170" s="215">
        <f>IF(N170="základní",J170,0)</f>
        <v>0</v>
      </c>
      <c r="BF170" s="215">
        <f>IF(N170="snížená",J170,0)</f>
        <v>0</v>
      </c>
      <c r="BG170" s="215">
        <f>IF(N170="zákl. přenesená",J170,0)</f>
        <v>0</v>
      </c>
      <c r="BH170" s="215">
        <f>IF(N170="sníž. přenesená",J170,0)</f>
        <v>0</v>
      </c>
      <c r="BI170" s="215">
        <f>IF(N170="nulová",J170,0)</f>
        <v>0</v>
      </c>
      <c r="BJ170" s="18" t="s">
        <v>77</v>
      </c>
      <c r="BK170" s="215">
        <f>ROUND(I170*H170,2)</f>
        <v>0</v>
      </c>
      <c r="BL170" s="18" t="s">
        <v>120</v>
      </c>
      <c r="BM170" s="214" t="s">
        <v>598</v>
      </c>
    </row>
    <row r="171" s="2" customFormat="1">
      <c r="A171" s="39"/>
      <c r="B171" s="40"/>
      <c r="C171" s="41"/>
      <c r="D171" s="218" t="s">
        <v>132</v>
      </c>
      <c r="E171" s="41"/>
      <c r="F171" s="219" t="s">
        <v>338</v>
      </c>
      <c r="G171" s="41"/>
      <c r="H171" s="41"/>
      <c r="I171" s="220"/>
      <c r="J171" s="41"/>
      <c r="K171" s="41"/>
      <c r="L171" s="45"/>
      <c r="M171" s="221"/>
      <c r="N171" s="222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132</v>
      </c>
      <c r="AU171" s="18" t="s">
        <v>79</v>
      </c>
    </row>
    <row r="172" s="2" customFormat="1" ht="24.15" customHeight="1">
      <c r="A172" s="39"/>
      <c r="B172" s="40"/>
      <c r="C172" s="203" t="s">
        <v>323</v>
      </c>
      <c r="D172" s="203" t="s">
        <v>116</v>
      </c>
      <c r="E172" s="204" t="s">
        <v>340</v>
      </c>
      <c r="F172" s="205" t="s">
        <v>341</v>
      </c>
      <c r="G172" s="206" t="s">
        <v>180</v>
      </c>
      <c r="H172" s="207">
        <v>396</v>
      </c>
      <c r="I172" s="208"/>
      <c r="J172" s="209">
        <f>ROUND(I172*H172,2)</f>
        <v>0</v>
      </c>
      <c r="K172" s="205" t="s">
        <v>129</v>
      </c>
      <c r="L172" s="45"/>
      <c r="M172" s="210" t="s">
        <v>19</v>
      </c>
      <c r="N172" s="211" t="s">
        <v>40</v>
      </c>
      <c r="O172" s="85"/>
      <c r="P172" s="212">
        <f>O172*H172</f>
        <v>0</v>
      </c>
      <c r="Q172" s="212">
        <v>0</v>
      </c>
      <c r="R172" s="212">
        <f>Q172*H172</f>
        <v>0</v>
      </c>
      <c r="S172" s="212">
        <v>0</v>
      </c>
      <c r="T172" s="213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4" t="s">
        <v>120</v>
      </c>
      <c r="AT172" s="214" t="s">
        <v>116</v>
      </c>
      <c r="AU172" s="214" t="s">
        <v>79</v>
      </c>
      <c r="AY172" s="18" t="s">
        <v>115</v>
      </c>
      <c r="BE172" s="215">
        <f>IF(N172="základní",J172,0)</f>
        <v>0</v>
      </c>
      <c r="BF172" s="215">
        <f>IF(N172="snížená",J172,0)</f>
        <v>0</v>
      </c>
      <c r="BG172" s="215">
        <f>IF(N172="zákl. přenesená",J172,0)</f>
        <v>0</v>
      </c>
      <c r="BH172" s="215">
        <f>IF(N172="sníž. přenesená",J172,0)</f>
        <v>0</v>
      </c>
      <c r="BI172" s="215">
        <f>IF(N172="nulová",J172,0)</f>
        <v>0</v>
      </c>
      <c r="BJ172" s="18" t="s">
        <v>77</v>
      </c>
      <c r="BK172" s="215">
        <f>ROUND(I172*H172,2)</f>
        <v>0</v>
      </c>
      <c r="BL172" s="18" t="s">
        <v>120</v>
      </c>
      <c r="BM172" s="214" t="s">
        <v>599</v>
      </c>
    </row>
    <row r="173" s="2" customFormat="1">
      <c r="A173" s="39"/>
      <c r="B173" s="40"/>
      <c r="C173" s="41"/>
      <c r="D173" s="218" t="s">
        <v>132</v>
      </c>
      <c r="E173" s="41"/>
      <c r="F173" s="219" t="s">
        <v>343</v>
      </c>
      <c r="G173" s="41"/>
      <c r="H173" s="41"/>
      <c r="I173" s="220"/>
      <c r="J173" s="41"/>
      <c r="K173" s="41"/>
      <c r="L173" s="45"/>
      <c r="M173" s="221"/>
      <c r="N173" s="222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132</v>
      </c>
      <c r="AU173" s="18" t="s">
        <v>79</v>
      </c>
    </row>
    <row r="174" s="13" customFormat="1">
      <c r="A174" s="13"/>
      <c r="B174" s="223"/>
      <c r="C174" s="224"/>
      <c r="D174" s="225" t="s">
        <v>139</v>
      </c>
      <c r="E174" s="226" t="s">
        <v>19</v>
      </c>
      <c r="F174" s="227" t="s">
        <v>600</v>
      </c>
      <c r="G174" s="224"/>
      <c r="H174" s="228">
        <v>396</v>
      </c>
      <c r="I174" s="229"/>
      <c r="J174" s="224"/>
      <c r="K174" s="224"/>
      <c r="L174" s="230"/>
      <c r="M174" s="231"/>
      <c r="N174" s="232"/>
      <c r="O174" s="232"/>
      <c r="P174" s="232"/>
      <c r="Q174" s="232"/>
      <c r="R174" s="232"/>
      <c r="S174" s="232"/>
      <c r="T174" s="23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4" t="s">
        <v>139</v>
      </c>
      <c r="AU174" s="234" t="s">
        <v>79</v>
      </c>
      <c r="AV174" s="13" t="s">
        <v>79</v>
      </c>
      <c r="AW174" s="13" t="s">
        <v>31</v>
      </c>
      <c r="AX174" s="13" t="s">
        <v>77</v>
      </c>
      <c r="AY174" s="234" t="s">
        <v>115</v>
      </c>
    </row>
    <row r="175" s="2" customFormat="1" ht="24.15" customHeight="1">
      <c r="A175" s="39"/>
      <c r="B175" s="40"/>
      <c r="C175" s="203" t="s">
        <v>328</v>
      </c>
      <c r="D175" s="203" t="s">
        <v>116</v>
      </c>
      <c r="E175" s="204" t="s">
        <v>346</v>
      </c>
      <c r="F175" s="205" t="s">
        <v>347</v>
      </c>
      <c r="G175" s="206" t="s">
        <v>180</v>
      </c>
      <c r="H175" s="207">
        <v>44.5</v>
      </c>
      <c r="I175" s="208"/>
      <c r="J175" s="209">
        <f>ROUND(I175*H175,2)</f>
        <v>0</v>
      </c>
      <c r="K175" s="205" t="s">
        <v>129</v>
      </c>
      <c r="L175" s="45"/>
      <c r="M175" s="210" t="s">
        <v>19</v>
      </c>
      <c r="N175" s="211" t="s">
        <v>40</v>
      </c>
      <c r="O175" s="85"/>
      <c r="P175" s="212">
        <f>O175*H175</f>
        <v>0</v>
      </c>
      <c r="Q175" s="212">
        <v>0</v>
      </c>
      <c r="R175" s="212">
        <f>Q175*H175</f>
        <v>0</v>
      </c>
      <c r="S175" s="212">
        <v>0</v>
      </c>
      <c r="T175" s="213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14" t="s">
        <v>120</v>
      </c>
      <c r="AT175" s="214" t="s">
        <v>116</v>
      </c>
      <c r="AU175" s="214" t="s">
        <v>79</v>
      </c>
      <c r="AY175" s="18" t="s">
        <v>115</v>
      </c>
      <c r="BE175" s="215">
        <f>IF(N175="základní",J175,0)</f>
        <v>0</v>
      </c>
      <c r="BF175" s="215">
        <f>IF(N175="snížená",J175,0)</f>
        <v>0</v>
      </c>
      <c r="BG175" s="215">
        <f>IF(N175="zákl. přenesená",J175,0)</f>
        <v>0</v>
      </c>
      <c r="BH175" s="215">
        <f>IF(N175="sníž. přenesená",J175,0)</f>
        <v>0</v>
      </c>
      <c r="BI175" s="215">
        <f>IF(N175="nulová",J175,0)</f>
        <v>0</v>
      </c>
      <c r="BJ175" s="18" t="s">
        <v>77</v>
      </c>
      <c r="BK175" s="215">
        <f>ROUND(I175*H175,2)</f>
        <v>0</v>
      </c>
      <c r="BL175" s="18" t="s">
        <v>120</v>
      </c>
      <c r="BM175" s="214" t="s">
        <v>601</v>
      </c>
    </row>
    <row r="176" s="2" customFormat="1">
      <c r="A176" s="39"/>
      <c r="B176" s="40"/>
      <c r="C176" s="41"/>
      <c r="D176" s="218" t="s">
        <v>132</v>
      </c>
      <c r="E176" s="41"/>
      <c r="F176" s="219" t="s">
        <v>349</v>
      </c>
      <c r="G176" s="41"/>
      <c r="H176" s="41"/>
      <c r="I176" s="220"/>
      <c r="J176" s="41"/>
      <c r="K176" s="41"/>
      <c r="L176" s="45"/>
      <c r="M176" s="221"/>
      <c r="N176" s="222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132</v>
      </c>
      <c r="AU176" s="18" t="s">
        <v>79</v>
      </c>
    </row>
    <row r="177" s="13" customFormat="1">
      <c r="A177" s="13"/>
      <c r="B177" s="223"/>
      <c r="C177" s="224"/>
      <c r="D177" s="225" t="s">
        <v>139</v>
      </c>
      <c r="E177" s="226" t="s">
        <v>19</v>
      </c>
      <c r="F177" s="227" t="s">
        <v>317</v>
      </c>
      <c r="G177" s="224"/>
      <c r="H177" s="228">
        <v>25</v>
      </c>
      <c r="I177" s="229"/>
      <c r="J177" s="224"/>
      <c r="K177" s="224"/>
      <c r="L177" s="230"/>
      <c r="M177" s="231"/>
      <c r="N177" s="232"/>
      <c r="O177" s="232"/>
      <c r="P177" s="232"/>
      <c r="Q177" s="232"/>
      <c r="R177" s="232"/>
      <c r="S177" s="232"/>
      <c r="T177" s="23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4" t="s">
        <v>139</v>
      </c>
      <c r="AU177" s="234" t="s">
        <v>79</v>
      </c>
      <c r="AV177" s="13" t="s">
        <v>79</v>
      </c>
      <c r="AW177" s="13" t="s">
        <v>31</v>
      </c>
      <c r="AX177" s="13" t="s">
        <v>69</v>
      </c>
      <c r="AY177" s="234" t="s">
        <v>115</v>
      </c>
    </row>
    <row r="178" s="13" customFormat="1">
      <c r="A178" s="13"/>
      <c r="B178" s="223"/>
      <c r="C178" s="224"/>
      <c r="D178" s="225" t="s">
        <v>139</v>
      </c>
      <c r="E178" s="226" t="s">
        <v>19</v>
      </c>
      <c r="F178" s="227" t="s">
        <v>602</v>
      </c>
      <c r="G178" s="224"/>
      <c r="H178" s="228">
        <v>19.5</v>
      </c>
      <c r="I178" s="229"/>
      <c r="J178" s="224"/>
      <c r="K178" s="224"/>
      <c r="L178" s="230"/>
      <c r="M178" s="231"/>
      <c r="N178" s="232"/>
      <c r="O178" s="232"/>
      <c r="P178" s="232"/>
      <c r="Q178" s="232"/>
      <c r="R178" s="232"/>
      <c r="S178" s="232"/>
      <c r="T178" s="23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4" t="s">
        <v>139</v>
      </c>
      <c r="AU178" s="234" t="s">
        <v>79</v>
      </c>
      <c r="AV178" s="13" t="s">
        <v>79</v>
      </c>
      <c r="AW178" s="13" t="s">
        <v>31</v>
      </c>
      <c r="AX178" s="13" t="s">
        <v>69</v>
      </c>
      <c r="AY178" s="234" t="s">
        <v>115</v>
      </c>
    </row>
    <row r="179" s="14" customFormat="1">
      <c r="A179" s="14"/>
      <c r="B179" s="239"/>
      <c r="C179" s="240"/>
      <c r="D179" s="225" t="s">
        <v>139</v>
      </c>
      <c r="E179" s="241" t="s">
        <v>19</v>
      </c>
      <c r="F179" s="242" t="s">
        <v>218</v>
      </c>
      <c r="G179" s="240"/>
      <c r="H179" s="243">
        <v>44.5</v>
      </c>
      <c r="I179" s="244"/>
      <c r="J179" s="240"/>
      <c r="K179" s="240"/>
      <c r="L179" s="245"/>
      <c r="M179" s="246"/>
      <c r="N179" s="247"/>
      <c r="O179" s="247"/>
      <c r="P179" s="247"/>
      <c r="Q179" s="247"/>
      <c r="R179" s="247"/>
      <c r="S179" s="247"/>
      <c r="T179" s="248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9" t="s">
        <v>139</v>
      </c>
      <c r="AU179" s="249" t="s">
        <v>79</v>
      </c>
      <c r="AV179" s="14" t="s">
        <v>120</v>
      </c>
      <c r="AW179" s="14" t="s">
        <v>31</v>
      </c>
      <c r="AX179" s="14" t="s">
        <v>77</v>
      </c>
      <c r="AY179" s="249" t="s">
        <v>115</v>
      </c>
    </row>
    <row r="180" s="2" customFormat="1" ht="24.15" customHeight="1">
      <c r="A180" s="39"/>
      <c r="B180" s="40"/>
      <c r="C180" s="203" t="s">
        <v>334</v>
      </c>
      <c r="D180" s="203" t="s">
        <v>116</v>
      </c>
      <c r="E180" s="204" t="s">
        <v>353</v>
      </c>
      <c r="F180" s="205" t="s">
        <v>354</v>
      </c>
      <c r="G180" s="206" t="s">
        <v>180</v>
      </c>
      <c r="H180" s="207">
        <v>150</v>
      </c>
      <c r="I180" s="208"/>
      <c r="J180" s="209">
        <f>ROUND(I180*H180,2)</f>
        <v>0</v>
      </c>
      <c r="K180" s="205" t="s">
        <v>129</v>
      </c>
      <c r="L180" s="45"/>
      <c r="M180" s="210" t="s">
        <v>19</v>
      </c>
      <c r="N180" s="211" t="s">
        <v>40</v>
      </c>
      <c r="O180" s="85"/>
      <c r="P180" s="212">
        <f>O180*H180</f>
        <v>0</v>
      </c>
      <c r="Q180" s="212">
        <v>0</v>
      </c>
      <c r="R180" s="212">
        <f>Q180*H180</f>
        <v>0</v>
      </c>
      <c r="S180" s="212">
        <v>0</v>
      </c>
      <c r="T180" s="213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14" t="s">
        <v>120</v>
      </c>
      <c r="AT180" s="214" t="s">
        <v>116</v>
      </c>
      <c r="AU180" s="214" t="s">
        <v>79</v>
      </c>
      <c r="AY180" s="18" t="s">
        <v>115</v>
      </c>
      <c r="BE180" s="215">
        <f>IF(N180="základní",J180,0)</f>
        <v>0</v>
      </c>
      <c r="BF180" s="215">
        <f>IF(N180="snížená",J180,0)</f>
        <v>0</v>
      </c>
      <c r="BG180" s="215">
        <f>IF(N180="zákl. přenesená",J180,0)</f>
        <v>0</v>
      </c>
      <c r="BH180" s="215">
        <f>IF(N180="sníž. přenesená",J180,0)</f>
        <v>0</v>
      </c>
      <c r="BI180" s="215">
        <f>IF(N180="nulová",J180,0)</f>
        <v>0</v>
      </c>
      <c r="BJ180" s="18" t="s">
        <v>77</v>
      </c>
      <c r="BK180" s="215">
        <f>ROUND(I180*H180,2)</f>
        <v>0</v>
      </c>
      <c r="BL180" s="18" t="s">
        <v>120</v>
      </c>
      <c r="BM180" s="214" t="s">
        <v>603</v>
      </c>
    </row>
    <row r="181" s="2" customFormat="1">
      <c r="A181" s="39"/>
      <c r="B181" s="40"/>
      <c r="C181" s="41"/>
      <c r="D181" s="218" t="s">
        <v>132</v>
      </c>
      <c r="E181" s="41"/>
      <c r="F181" s="219" t="s">
        <v>356</v>
      </c>
      <c r="G181" s="41"/>
      <c r="H181" s="41"/>
      <c r="I181" s="220"/>
      <c r="J181" s="41"/>
      <c r="K181" s="41"/>
      <c r="L181" s="45"/>
      <c r="M181" s="221"/>
      <c r="N181" s="222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132</v>
      </c>
      <c r="AU181" s="18" t="s">
        <v>79</v>
      </c>
    </row>
    <row r="182" s="2" customFormat="1" ht="24.15" customHeight="1">
      <c r="A182" s="39"/>
      <c r="B182" s="40"/>
      <c r="C182" s="203" t="s">
        <v>339</v>
      </c>
      <c r="D182" s="203" t="s">
        <v>116</v>
      </c>
      <c r="E182" s="204" t="s">
        <v>358</v>
      </c>
      <c r="F182" s="205" t="s">
        <v>359</v>
      </c>
      <c r="G182" s="206" t="s">
        <v>180</v>
      </c>
      <c r="H182" s="207">
        <v>773.29999999999995</v>
      </c>
      <c r="I182" s="208"/>
      <c r="J182" s="209">
        <f>ROUND(I182*H182,2)</f>
        <v>0</v>
      </c>
      <c r="K182" s="205" t="s">
        <v>129</v>
      </c>
      <c r="L182" s="45"/>
      <c r="M182" s="210" t="s">
        <v>19</v>
      </c>
      <c r="N182" s="211" t="s">
        <v>40</v>
      </c>
      <c r="O182" s="85"/>
      <c r="P182" s="212">
        <f>O182*H182</f>
        <v>0</v>
      </c>
      <c r="Q182" s="212">
        <v>0</v>
      </c>
      <c r="R182" s="212">
        <f>Q182*H182</f>
        <v>0</v>
      </c>
      <c r="S182" s="212">
        <v>0</v>
      </c>
      <c r="T182" s="213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14" t="s">
        <v>120</v>
      </c>
      <c r="AT182" s="214" t="s">
        <v>116</v>
      </c>
      <c r="AU182" s="214" t="s">
        <v>79</v>
      </c>
      <c r="AY182" s="18" t="s">
        <v>115</v>
      </c>
      <c r="BE182" s="215">
        <f>IF(N182="základní",J182,0)</f>
        <v>0</v>
      </c>
      <c r="BF182" s="215">
        <f>IF(N182="snížená",J182,0)</f>
        <v>0</v>
      </c>
      <c r="BG182" s="215">
        <f>IF(N182="zákl. přenesená",J182,0)</f>
        <v>0</v>
      </c>
      <c r="BH182" s="215">
        <f>IF(N182="sníž. přenesená",J182,0)</f>
        <v>0</v>
      </c>
      <c r="BI182" s="215">
        <f>IF(N182="nulová",J182,0)</f>
        <v>0</v>
      </c>
      <c r="BJ182" s="18" t="s">
        <v>77</v>
      </c>
      <c r="BK182" s="215">
        <f>ROUND(I182*H182,2)</f>
        <v>0</v>
      </c>
      <c r="BL182" s="18" t="s">
        <v>120</v>
      </c>
      <c r="BM182" s="214" t="s">
        <v>604</v>
      </c>
    </row>
    <row r="183" s="2" customFormat="1">
      <c r="A183" s="39"/>
      <c r="B183" s="40"/>
      <c r="C183" s="41"/>
      <c r="D183" s="218" t="s">
        <v>132</v>
      </c>
      <c r="E183" s="41"/>
      <c r="F183" s="219" t="s">
        <v>361</v>
      </c>
      <c r="G183" s="41"/>
      <c r="H183" s="41"/>
      <c r="I183" s="220"/>
      <c r="J183" s="41"/>
      <c r="K183" s="41"/>
      <c r="L183" s="45"/>
      <c r="M183" s="221"/>
      <c r="N183" s="222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132</v>
      </c>
      <c r="AU183" s="18" t="s">
        <v>79</v>
      </c>
    </row>
    <row r="184" s="2" customFormat="1" ht="16.5" customHeight="1">
      <c r="A184" s="39"/>
      <c r="B184" s="40"/>
      <c r="C184" s="203" t="s">
        <v>345</v>
      </c>
      <c r="D184" s="203" t="s">
        <v>116</v>
      </c>
      <c r="E184" s="204" t="s">
        <v>605</v>
      </c>
      <c r="F184" s="205" t="s">
        <v>606</v>
      </c>
      <c r="G184" s="206" t="s">
        <v>180</v>
      </c>
      <c r="H184" s="207">
        <v>1546.5999999999999</v>
      </c>
      <c r="I184" s="208"/>
      <c r="J184" s="209">
        <f>ROUND(I184*H184,2)</f>
        <v>0</v>
      </c>
      <c r="K184" s="205" t="s">
        <v>129</v>
      </c>
      <c r="L184" s="45"/>
      <c r="M184" s="210" t="s">
        <v>19</v>
      </c>
      <c r="N184" s="211" t="s">
        <v>40</v>
      </c>
      <c r="O184" s="85"/>
      <c r="P184" s="212">
        <f>O184*H184</f>
        <v>0</v>
      </c>
      <c r="Q184" s="212">
        <v>0</v>
      </c>
      <c r="R184" s="212">
        <f>Q184*H184</f>
        <v>0</v>
      </c>
      <c r="S184" s="212">
        <v>0</v>
      </c>
      <c r="T184" s="213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14" t="s">
        <v>120</v>
      </c>
      <c r="AT184" s="214" t="s">
        <v>116</v>
      </c>
      <c r="AU184" s="214" t="s">
        <v>79</v>
      </c>
      <c r="AY184" s="18" t="s">
        <v>115</v>
      </c>
      <c r="BE184" s="215">
        <f>IF(N184="základní",J184,0)</f>
        <v>0</v>
      </c>
      <c r="BF184" s="215">
        <f>IF(N184="snížená",J184,0)</f>
        <v>0</v>
      </c>
      <c r="BG184" s="215">
        <f>IF(N184="zákl. přenesená",J184,0)</f>
        <v>0</v>
      </c>
      <c r="BH184" s="215">
        <f>IF(N184="sníž. přenesená",J184,0)</f>
        <v>0</v>
      </c>
      <c r="BI184" s="215">
        <f>IF(N184="nulová",J184,0)</f>
        <v>0</v>
      </c>
      <c r="BJ184" s="18" t="s">
        <v>77</v>
      </c>
      <c r="BK184" s="215">
        <f>ROUND(I184*H184,2)</f>
        <v>0</v>
      </c>
      <c r="BL184" s="18" t="s">
        <v>120</v>
      </c>
      <c r="BM184" s="214" t="s">
        <v>607</v>
      </c>
    </row>
    <row r="185" s="2" customFormat="1">
      <c r="A185" s="39"/>
      <c r="B185" s="40"/>
      <c r="C185" s="41"/>
      <c r="D185" s="218" t="s">
        <v>132</v>
      </c>
      <c r="E185" s="41"/>
      <c r="F185" s="219" t="s">
        <v>608</v>
      </c>
      <c r="G185" s="41"/>
      <c r="H185" s="41"/>
      <c r="I185" s="220"/>
      <c r="J185" s="41"/>
      <c r="K185" s="41"/>
      <c r="L185" s="45"/>
      <c r="M185" s="221"/>
      <c r="N185" s="222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132</v>
      </c>
      <c r="AU185" s="18" t="s">
        <v>79</v>
      </c>
    </row>
    <row r="186" s="13" customFormat="1">
      <c r="A186" s="13"/>
      <c r="B186" s="223"/>
      <c r="C186" s="224"/>
      <c r="D186" s="225" t="s">
        <v>139</v>
      </c>
      <c r="E186" s="226" t="s">
        <v>19</v>
      </c>
      <c r="F186" s="227" t="s">
        <v>609</v>
      </c>
      <c r="G186" s="224"/>
      <c r="H186" s="228">
        <v>1546.5999999999999</v>
      </c>
      <c r="I186" s="229"/>
      <c r="J186" s="224"/>
      <c r="K186" s="224"/>
      <c r="L186" s="230"/>
      <c r="M186" s="231"/>
      <c r="N186" s="232"/>
      <c r="O186" s="232"/>
      <c r="P186" s="232"/>
      <c r="Q186" s="232"/>
      <c r="R186" s="232"/>
      <c r="S186" s="232"/>
      <c r="T186" s="23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4" t="s">
        <v>139</v>
      </c>
      <c r="AU186" s="234" t="s">
        <v>79</v>
      </c>
      <c r="AV186" s="13" t="s">
        <v>79</v>
      </c>
      <c r="AW186" s="13" t="s">
        <v>31</v>
      </c>
      <c r="AX186" s="13" t="s">
        <v>77</v>
      </c>
      <c r="AY186" s="234" t="s">
        <v>115</v>
      </c>
    </row>
    <row r="187" s="2" customFormat="1" ht="24.15" customHeight="1">
      <c r="A187" s="39"/>
      <c r="B187" s="40"/>
      <c r="C187" s="203" t="s">
        <v>352</v>
      </c>
      <c r="D187" s="203" t="s">
        <v>116</v>
      </c>
      <c r="E187" s="204" t="s">
        <v>369</v>
      </c>
      <c r="F187" s="205" t="s">
        <v>370</v>
      </c>
      <c r="G187" s="206" t="s">
        <v>180</v>
      </c>
      <c r="H187" s="207">
        <v>773.29999999999995</v>
      </c>
      <c r="I187" s="208"/>
      <c r="J187" s="209">
        <f>ROUND(I187*H187,2)</f>
        <v>0</v>
      </c>
      <c r="K187" s="205" t="s">
        <v>129</v>
      </c>
      <c r="L187" s="45"/>
      <c r="M187" s="210" t="s">
        <v>19</v>
      </c>
      <c r="N187" s="211" t="s">
        <v>40</v>
      </c>
      <c r="O187" s="85"/>
      <c r="P187" s="212">
        <f>O187*H187</f>
        <v>0</v>
      </c>
      <c r="Q187" s="212">
        <v>0</v>
      </c>
      <c r="R187" s="212">
        <f>Q187*H187</f>
        <v>0</v>
      </c>
      <c r="S187" s="212">
        <v>0</v>
      </c>
      <c r="T187" s="213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14" t="s">
        <v>120</v>
      </c>
      <c r="AT187" s="214" t="s">
        <v>116</v>
      </c>
      <c r="AU187" s="214" t="s">
        <v>79</v>
      </c>
      <c r="AY187" s="18" t="s">
        <v>115</v>
      </c>
      <c r="BE187" s="215">
        <f>IF(N187="základní",J187,0)</f>
        <v>0</v>
      </c>
      <c r="BF187" s="215">
        <f>IF(N187="snížená",J187,0)</f>
        <v>0</v>
      </c>
      <c r="BG187" s="215">
        <f>IF(N187="zákl. přenesená",J187,0)</f>
        <v>0</v>
      </c>
      <c r="BH187" s="215">
        <f>IF(N187="sníž. přenesená",J187,0)</f>
        <v>0</v>
      </c>
      <c r="BI187" s="215">
        <f>IF(N187="nulová",J187,0)</f>
        <v>0</v>
      </c>
      <c r="BJ187" s="18" t="s">
        <v>77</v>
      </c>
      <c r="BK187" s="215">
        <f>ROUND(I187*H187,2)</f>
        <v>0</v>
      </c>
      <c r="BL187" s="18" t="s">
        <v>120</v>
      </c>
      <c r="BM187" s="214" t="s">
        <v>610</v>
      </c>
    </row>
    <row r="188" s="2" customFormat="1">
      <c r="A188" s="39"/>
      <c r="B188" s="40"/>
      <c r="C188" s="41"/>
      <c r="D188" s="218" t="s">
        <v>132</v>
      </c>
      <c r="E188" s="41"/>
      <c r="F188" s="219" t="s">
        <v>372</v>
      </c>
      <c r="G188" s="41"/>
      <c r="H188" s="41"/>
      <c r="I188" s="220"/>
      <c r="J188" s="41"/>
      <c r="K188" s="41"/>
      <c r="L188" s="45"/>
      <c r="M188" s="221"/>
      <c r="N188" s="222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132</v>
      </c>
      <c r="AU188" s="18" t="s">
        <v>79</v>
      </c>
    </row>
    <row r="189" s="2" customFormat="1" ht="37.8" customHeight="1">
      <c r="A189" s="39"/>
      <c r="B189" s="40"/>
      <c r="C189" s="203" t="s">
        <v>357</v>
      </c>
      <c r="D189" s="203" t="s">
        <v>116</v>
      </c>
      <c r="E189" s="204" t="s">
        <v>374</v>
      </c>
      <c r="F189" s="205" t="s">
        <v>375</v>
      </c>
      <c r="G189" s="206" t="s">
        <v>180</v>
      </c>
      <c r="H189" s="207">
        <v>25</v>
      </c>
      <c r="I189" s="208"/>
      <c r="J189" s="209">
        <f>ROUND(I189*H189,2)</f>
        <v>0</v>
      </c>
      <c r="K189" s="205" t="s">
        <v>129</v>
      </c>
      <c r="L189" s="45"/>
      <c r="M189" s="210" t="s">
        <v>19</v>
      </c>
      <c r="N189" s="211" t="s">
        <v>40</v>
      </c>
      <c r="O189" s="85"/>
      <c r="P189" s="212">
        <f>O189*H189</f>
        <v>0</v>
      </c>
      <c r="Q189" s="212">
        <v>0.11303000000000001</v>
      </c>
      <c r="R189" s="212">
        <f>Q189*H189</f>
        <v>2.8257500000000002</v>
      </c>
      <c r="S189" s="212">
        <v>0</v>
      </c>
      <c r="T189" s="213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14" t="s">
        <v>120</v>
      </c>
      <c r="AT189" s="214" t="s">
        <v>116</v>
      </c>
      <c r="AU189" s="214" t="s">
        <v>79</v>
      </c>
      <c r="AY189" s="18" t="s">
        <v>115</v>
      </c>
      <c r="BE189" s="215">
        <f>IF(N189="základní",J189,0)</f>
        <v>0</v>
      </c>
      <c r="BF189" s="215">
        <f>IF(N189="snížená",J189,0)</f>
        <v>0</v>
      </c>
      <c r="BG189" s="215">
        <f>IF(N189="zákl. přenesená",J189,0)</f>
        <v>0</v>
      </c>
      <c r="BH189" s="215">
        <f>IF(N189="sníž. přenesená",J189,0)</f>
        <v>0</v>
      </c>
      <c r="BI189" s="215">
        <f>IF(N189="nulová",J189,0)</f>
        <v>0</v>
      </c>
      <c r="BJ189" s="18" t="s">
        <v>77</v>
      </c>
      <c r="BK189" s="215">
        <f>ROUND(I189*H189,2)</f>
        <v>0</v>
      </c>
      <c r="BL189" s="18" t="s">
        <v>120</v>
      </c>
      <c r="BM189" s="214" t="s">
        <v>611</v>
      </c>
    </row>
    <row r="190" s="2" customFormat="1">
      <c r="A190" s="39"/>
      <c r="B190" s="40"/>
      <c r="C190" s="41"/>
      <c r="D190" s="218" t="s">
        <v>132</v>
      </c>
      <c r="E190" s="41"/>
      <c r="F190" s="219" t="s">
        <v>377</v>
      </c>
      <c r="G190" s="41"/>
      <c r="H190" s="41"/>
      <c r="I190" s="220"/>
      <c r="J190" s="41"/>
      <c r="K190" s="41"/>
      <c r="L190" s="45"/>
      <c r="M190" s="221"/>
      <c r="N190" s="222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132</v>
      </c>
      <c r="AU190" s="18" t="s">
        <v>79</v>
      </c>
    </row>
    <row r="191" s="2" customFormat="1" ht="16.5" customHeight="1">
      <c r="A191" s="39"/>
      <c r="B191" s="40"/>
      <c r="C191" s="260" t="s">
        <v>362</v>
      </c>
      <c r="D191" s="260" t="s">
        <v>259</v>
      </c>
      <c r="E191" s="261" t="s">
        <v>379</v>
      </c>
      <c r="F191" s="262" t="s">
        <v>380</v>
      </c>
      <c r="G191" s="263" t="s">
        <v>180</v>
      </c>
      <c r="H191" s="264">
        <v>25.5</v>
      </c>
      <c r="I191" s="265"/>
      <c r="J191" s="266">
        <f>ROUND(I191*H191,2)</f>
        <v>0</v>
      </c>
      <c r="K191" s="262" t="s">
        <v>129</v>
      </c>
      <c r="L191" s="267"/>
      <c r="M191" s="268" t="s">
        <v>19</v>
      </c>
      <c r="N191" s="269" t="s">
        <v>40</v>
      </c>
      <c r="O191" s="85"/>
      <c r="P191" s="212">
        <f>O191*H191</f>
        <v>0</v>
      </c>
      <c r="Q191" s="212">
        <v>0.216</v>
      </c>
      <c r="R191" s="212">
        <f>Q191*H191</f>
        <v>5.508</v>
      </c>
      <c r="S191" s="212">
        <v>0</v>
      </c>
      <c r="T191" s="213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14" t="s">
        <v>219</v>
      </c>
      <c r="AT191" s="214" t="s">
        <v>259</v>
      </c>
      <c r="AU191" s="214" t="s">
        <v>79</v>
      </c>
      <c r="AY191" s="18" t="s">
        <v>115</v>
      </c>
      <c r="BE191" s="215">
        <f>IF(N191="základní",J191,0)</f>
        <v>0</v>
      </c>
      <c r="BF191" s="215">
        <f>IF(N191="snížená",J191,0)</f>
        <v>0</v>
      </c>
      <c r="BG191" s="215">
        <f>IF(N191="zákl. přenesená",J191,0)</f>
        <v>0</v>
      </c>
      <c r="BH191" s="215">
        <f>IF(N191="sníž. přenesená",J191,0)</f>
        <v>0</v>
      </c>
      <c r="BI191" s="215">
        <f>IF(N191="nulová",J191,0)</f>
        <v>0</v>
      </c>
      <c r="BJ191" s="18" t="s">
        <v>77</v>
      </c>
      <c r="BK191" s="215">
        <f>ROUND(I191*H191,2)</f>
        <v>0</v>
      </c>
      <c r="BL191" s="18" t="s">
        <v>120</v>
      </c>
      <c r="BM191" s="214" t="s">
        <v>612</v>
      </c>
    </row>
    <row r="192" s="13" customFormat="1">
      <c r="A192" s="13"/>
      <c r="B192" s="223"/>
      <c r="C192" s="224"/>
      <c r="D192" s="225" t="s">
        <v>139</v>
      </c>
      <c r="E192" s="224"/>
      <c r="F192" s="227" t="s">
        <v>613</v>
      </c>
      <c r="G192" s="224"/>
      <c r="H192" s="228">
        <v>25.5</v>
      </c>
      <c r="I192" s="229"/>
      <c r="J192" s="224"/>
      <c r="K192" s="224"/>
      <c r="L192" s="230"/>
      <c r="M192" s="231"/>
      <c r="N192" s="232"/>
      <c r="O192" s="232"/>
      <c r="P192" s="232"/>
      <c r="Q192" s="232"/>
      <c r="R192" s="232"/>
      <c r="S192" s="232"/>
      <c r="T192" s="23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4" t="s">
        <v>139</v>
      </c>
      <c r="AU192" s="234" t="s">
        <v>79</v>
      </c>
      <c r="AV192" s="13" t="s">
        <v>79</v>
      </c>
      <c r="AW192" s="13" t="s">
        <v>4</v>
      </c>
      <c r="AX192" s="13" t="s">
        <v>77</v>
      </c>
      <c r="AY192" s="234" t="s">
        <v>115</v>
      </c>
    </row>
    <row r="193" s="2" customFormat="1" ht="44.25" customHeight="1">
      <c r="A193" s="39"/>
      <c r="B193" s="40"/>
      <c r="C193" s="203" t="s">
        <v>368</v>
      </c>
      <c r="D193" s="203" t="s">
        <v>116</v>
      </c>
      <c r="E193" s="204" t="s">
        <v>384</v>
      </c>
      <c r="F193" s="205" t="s">
        <v>385</v>
      </c>
      <c r="G193" s="206" t="s">
        <v>180</v>
      </c>
      <c r="H193" s="207">
        <v>198</v>
      </c>
      <c r="I193" s="208"/>
      <c r="J193" s="209">
        <f>ROUND(I193*H193,2)</f>
        <v>0</v>
      </c>
      <c r="K193" s="205" t="s">
        <v>19</v>
      </c>
      <c r="L193" s="45"/>
      <c r="M193" s="210" t="s">
        <v>19</v>
      </c>
      <c r="N193" s="211" t="s">
        <v>40</v>
      </c>
      <c r="O193" s="85"/>
      <c r="P193" s="212">
        <f>O193*H193</f>
        <v>0</v>
      </c>
      <c r="Q193" s="212">
        <v>0.10362</v>
      </c>
      <c r="R193" s="212">
        <f>Q193*H193</f>
        <v>20.516760000000001</v>
      </c>
      <c r="S193" s="212">
        <v>0</v>
      </c>
      <c r="T193" s="213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4" t="s">
        <v>120</v>
      </c>
      <c r="AT193" s="214" t="s">
        <v>116</v>
      </c>
      <c r="AU193" s="214" t="s">
        <v>79</v>
      </c>
      <c r="AY193" s="18" t="s">
        <v>115</v>
      </c>
      <c r="BE193" s="215">
        <f>IF(N193="základní",J193,0)</f>
        <v>0</v>
      </c>
      <c r="BF193" s="215">
        <f>IF(N193="snížená",J193,0)</f>
        <v>0</v>
      </c>
      <c r="BG193" s="215">
        <f>IF(N193="zákl. přenesená",J193,0)</f>
        <v>0</v>
      </c>
      <c r="BH193" s="215">
        <f>IF(N193="sníž. přenesená",J193,0)</f>
        <v>0</v>
      </c>
      <c r="BI193" s="215">
        <f>IF(N193="nulová",J193,0)</f>
        <v>0</v>
      </c>
      <c r="BJ193" s="18" t="s">
        <v>77</v>
      </c>
      <c r="BK193" s="215">
        <f>ROUND(I193*H193,2)</f>
        <v>0</v>
      </c>
      <c r="BL193" s="18" t="s">
        <v>120</v>
      </c>
      <c r="BM193" s="214" t="s">
        <v>614</v>
      </c>
    </row>
    <row r="194" s="2" customFormat="1" ht="16.5" customHeight="1">
      <c r="A194" s="39"/>
      <c r="B194" s="40"/>
      <c r="C194" s="260" t="s">
        <v>373</v>
      </c>
      <c r="D194" s="260" t="s">
        <v>259</v>
      </c>
      <c r="E194" s="261" t="s">
        <v>388</v>
      </c>
      <c r="F194" s="262" t="s">
        <v>389</v>
      </c>
      <c r="G194" s="263" t="s">
        <v>180</v>
      </c>
      <c r="H194" s="264">
        <v>201.96000000000001</v>
      </c>
      <c r="I194" s="265"/>
      <c r="J194" s="266">
        <f>ROUND(I194*H194,2)</f>
        <v>0</v>
      </c>
      <c r="K194" s="262" t="s">
        <v>19</v>
      </c>
      <c r="L194" s="267"/>
      <c r="M194" s="268" t="s">
        <v>19</v>
      </c>
      <c r="N194" s="269" t="s">
        <v>40</v>
      </c>
      <c r="O194" s="85"/>
      <c r="P194" s="212">
        <f>O194*H194</f>
        <v>0</v>
      </c>
      <c r="Q194" s="212">
        <v>0</v>
      </c>
      <c r="R194" s="212">
        <f>Q194*H194</f>
        <v>0</v>
      </c>
      <c r="S194" s="212">
        <v>0</v>
      </c>
      <c r="T194" s="213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14" t="s">
        <v>219</v>
      </c>
      <c r="AT194" s="214" t="s">
        <v>259</v>
      </c>
      <c r="AU194" s="214" t="s">
        <v>79</v>
      </c>
      <c r="AY194" s="18" t="s">
        <v>115</v>
      </c>
      <c r="BE194" s="215">
        <f>IF(N194="základní",J194,0)</f>
        <v>0</v>
      </c>
      <c r="BF194" s="215">
        <f>IF(N194="snížená",J194,0)</f>
        <v>0</v>
      </c>
      <c r="BG194" s="215">
        <f>IF(N194="zákl. přenesená",J194,0)</f>
        <v>0</v>
      </c>
      <c r="BH194" s="215">
        <f>IF(N194="sníž. přenesená",J194,0)</f>
        <v>0</v>
      </c>
      <c r="BI194" s="215">
        <f>IF(N194="nulová",J194,0)</f>
        <v>0</v>
      </c>
      <c r="BJ194" s="18" t="s">
        <v>77</v>
      </c>
      <c r="BK194" s="215">
        <f>ROUND(I194*H194,2)</f>
        <v>0</v>
      </c>
      <c r="BL194" s="18" t="s">
        <v>120</v>
      </c>
      <c r="BM194" s="214" t="s">
        <v>615</v>
      </c>
    </row>
    <row r="195" s="13" customFormat="1">
      <c r="A195" s="13"/>
      <c r="B195" s="223"/>
      <c r="C195" s="224"/>
      <c r="D195" s="225" t="s">
        <v>139</v>
      </c>
      <c r="E195" s="224"/>
      <c r="F195" s="227" t="s">
        <v>616</v>
      </c>
      <c r="G195" s="224"/>
      <c r="H195" s="228">
        <v>201.96000000000001</v>
      </c>
      <c r="I195" s="229"/>
      <c r="J195" s="224"/>
      <c r="K195" s="224"/>
      <c r="L195" s="230"/>
      <c r="M195" s="231"/>
      <c r="N195" s="232"/>
      <c r="O195" s="232"/>
      <c r="P195" s="232"/>
      <c r="Q195" s="232"/>
      <c r="R195" s="232"/>
      <c r="S195" s="232"/>
      <c r="T195" s="23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4" t="s">
        <v>139</v>
      </c>
      <c r="AU195" s="234" t="s">
        <v>79</v>
      </c>
      <c r="AV195" s="13" t="s">
        <v>79</v>
      </c>
      <c r="AW195" s="13" t="s">
        <v>4</v>
      </c>
      <c r="AX195" s="13" t="s">
        <v>77</v>
      </c>
      <c r="AY195" s="234" t="s">
        <v>115</v>
      </c>
    </row>
    <row r="196" s="2" customFormat="1" ht="44.25" customHeight="1">
      <c r="A196" s="39"/>
      <c r="B196" s="40"/>
      <c r="C196" s="203" t="s">
        <v>378</v>
      </c>
      <c r="D196" s="203" t="s">
        <v>116</v>
      </c>
      <c r="E196" s="204" t="s">
        <v>393</v>
      </c>
      <c r="F196" s="205" t="s">
        <v>394</v>
      </c>
      <c r="G196" s="206" t="s">
        <v>180</v>
      </c>
      <c r="H196" s="207">
        <v>150</v>
      </c>
      <c r="I196" s="208"/>
      <c r="J196" s="209">
        <f>ROUND(I196*H196,2)</f>
        <v>0</v>
      </c>
      <c r="K196" s="205" t="s">
        <v>129</v>
      </c>
      <c r="L196" s="45"/>
      <c r="M196" s="210" t="s">
        <v>19</v>
      </c>
      <c r="N196" s="211" t="s">
        <v>40</v>
      </c>
      <c r="O196" s="85"/>
      <c r="P196" s="212">
        <f>O196*H196</f>
        <v>0</v>
      </c>
      <c r="Q196" s="212">
        <v>0.11162</v>
      </c>
      <c r="R196" s="212">
        <f>Q196*H196</f>
        <v>16.742999999999999</v>
      </c>
      <c r="S196" s="212">
        <v>0</v>
      </c>
      <c r="T196" s="213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14" t="s">
        <v>120</v>
      </c>
      <c r="AT196" s="214" t="s">
        <v>116</v>
      </c>
      <c r="AU196" s="214" t="s">
        <v>79</v>
      </c>
      <c r="AY196" s="18" t="s">
        <v>115</v>
      </c>
      <c r="BE196" s="215">
        <f>IF(N196="základní",J196,0)</f>
        <v>0</v>
      </c>
      <c r="BF196" s="215">
        <f>IF(N196="snížená",J196,0)</f>
        <v>0</v>
      </c>
      <c r="BG196" s="215">
        <f>IF(N196="zákl. přenesená",J196,0)</f>
        <v>0</v>
      </c>
      <c r="BH196" s="215">
        <f>IF(N196="sníž. přenesená",J196,0)</f>
        <v>0</v>
      </c>
      <c r="BI196" s="215">
        <f>IF(N196="nulová",J196,0)</f>
        <v>0</v>
      </c>
      <c r="BJ196" s="18" t="s">
        <v>77</v>
      </c>
      <c r="BK196" s="215">
        <f>ROUND(I196*H196,2)</f>
        <v>0</v>
      </c>
      <c r="BL196" s="18" t="s">
        <v>120</v>
      </c>
      <c r="BM196" s="214" t="s">
        <v>617</v>
      </c>
    </row>
    <row r="197" s="2" customFormat="1">
      <c r="A197" s="39"/>
      <c r="B197" s="40"/>
      <c r="C197" s="41"/>
      <c r="D197" s="218" t="s">
        <v>132</v>
      </c>
      <c r="E197" s="41"/>
      <c r="F197" s="219" t="s">
        <v>396</v>
      </c>
      <c r="G197" s="41"/>
      <c r="H197" s="41"/>
      <c r="I197" s="220"/>
      <c r="J197" s="41"/>
      <c r="K197" s="41"/>
      <c r="L197" s="45"/>
      <c r="M197" s="221"/>
      <c r="N197" s="222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132</v>
      </c>
      <c r="AU197" s="18" t="s">
        <v>79</v>
      </c>
    </row>
    <row r="198" s="2" customFormat="1" ht="16.5" customHeight="1">
      <c r="A198" s="39"/>
      <c r="B198" s="40"/>
      <c r="C198" s="260" t="s">
        <v>383</v>
      </c>
      <c r="D198" s="260" t="s">
        <v>259</v>
      </c>
      <c r="E198" s="261" t="s">
        <v>398</v>
      </c>
      <c r="F198" s="262" t="s">
        <v>399</v>
      </c>
      <c r="G198" s="263" t="s">
        <v>180</v>
      </c>
      <c r="H198" s="264">
        <v>153</v>
      </c>
      <c r="I198" s="265"/>
      <c r="J198" s="266">
        <f>ROUND(I198*H198,2)</f>
        <v>0</v>
      </c>
      <c r="K198" s="262" t="s">
        <v>129</v>
      </c>
      <c r="L198" s="267"/>
      <c r="M198" s="268" t="s">
        <v>19</v>
      </c>
      <c r="N198" s="269" t="s">
        <v>40</v>
      </c>
      <c r="O198" s="85"/>
      <c r="P198" s="212">
        <f>O198*H198</f>
        <v>0</v>
      </c>
      <c r="Q198" s="212">
        <v>0.17599999999999999</v>
      </c>
      <c r="R198" s="212">
        <f>Q198*H198</f>
        <v>26.927999999999997</v>
      </c>
      <c r="S198" s="212">
        <v>0</v>
      </c>
      <c r="T198" s="213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4" t="s">
        <v>219</v>
      </c>
      <c r="AT198" s="214" t="s">
        <v>259</v>
      </c>
      <c r="AU198" s="214" t="s">
        <v>79</v>
      </c>
      <c r="AY198" s="18" t="s">
        <v>115</v>
      </c>
      <c r="BE198" s="215">
        <f>IF(N198="základní",J198,0)</f>
        <v>0</v>
      </c>
      <c r="BF198" s="215">
        <f>IF(N198="snížená",J198,0)</f>
        <v>0</v>
      </c>
      <c r="BG198" s="215">
        <f>IF(N198="zákl. přenesená",J198,0)</f>
        <v>0</v>
      </c>
      <c r="BH198" s="215">
        <f>IF(N198="sníž. přenesená",J198,0)</f>
        <v>0</v>
      </c>
      <c r="BI198" s="215">
        <f>IF(N198="nulová",J198,0)</f>
        <v>0</v>
      </c>
      <c r="BJ198" s="18" t="s">
        <v>77</v>
      </c>
      <c r="BK198" s="215">
        <f>ROUND(I198*H198,2)</f>
        <v>0</v>
      </c>
      <c r="BL198" s="18" t="s">
        <v>120</v>
      </c>
      <c r="BM198" s="214" t="s">
        <v>618</v>
      </c>
    </row>
    <row r="199" s="13" customFormat="1">
      <c r="A199" s="13"/>
      <c r="B199" s="223"/>
      <c r="C199" s="224"/>
      <c r="D199" s="225" t="s">
        <v>139</v>
      </c>
      <c r="E199" s="224"/>
      <c r="F199" s="227" t="s">
        <v>619</v>
      </c>
      <c r="G199" s="224"/>
      <c r="H199" s="228">
        <v>153</v>
      </c>
      <c r="I199" s="229"/>
      <c r="J199" s="224"/>
      <c r="K199" s="224"/>
      <c r="L199" s="230"/>
      <c r="M199" s="231"/>
      <c r="N199" s="232"/>
      <c r="O199" s="232"/>
      <c r="P199" s="232"/>
      <c r="Q199" s="232"/>
      <c r="R199" s="232"/>
      <c r="S199" s="232"/>
      <c r="T199" s="23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4" t="s">
        <v>139</v>
      </c>
      <c r="AU199" s="234" t="s">
        <v>79</v>
      </c>
      <c r="AV199" s="13" t="s">
        <v>79</v>
      </c>
      <c r="AW199" s="13" t="s">
        <v>4</v>
      </c>
      <c r="AX199" s="13" t="s">
        <v>77</v>
      </c>
      <c r="AY199" s="234" t="s">
        <v>115</v>
      </c>
    </row>
    <row r="200" s="2" customFormat="1" ht="37.8" customHeight="1">
      <c r="A200" s="39"/>
      <c r="B200" s="40"/>
      <c r="C200" s="203" t="s">
        <v>387</v>
      </c>
      <c r="D200" s="203" t="s">
        <v>116</v>
      </c>
      <c r="E200" s="204" t="s">
        <v>403</v>
      </c>
      <c r="F200" s="205" t="s">
        <v>404</v>
      </c>
      <c r="G200" s="206" t="s">
        <v>180</v>
      </c>
      <c r="H200" s="207">
        <v>19.5</v>
      </c>
      <c r="I200" s="208"/>
      <c r="J200" s="209">
        <f>ROUND(I200*H200,2)</f>
        <v>0</v>
      </c>
      <c r="K200" s="205" t="s">
        <v>129</v>
      </c>
      <c r="L200" s="45"/>
      <c r="M200" s="210" t="s">
        <v>19</v>
      </c>
      <c r="N200" s="211" t="s">
        <v>40</v>
      </c>
      <c r="O200" s="85"/>
      <c r="P200" s="212">
        <f>O200*H200</f>
        <v>0</v>
      </c>
      <c r="Q200" s="212">
        <v>0.089219999999999994</v>
      </c>
      <c r="R200" s="212">
        <f>Q200*H200</f>
        <v>1.73979</v>
      </c>
      <c r="S200" s="212">
        <v>0</v>
      </c>
      <c r="T200" s="213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14" t="s">
        <v>120</v>
      </c>
      <c r="AT200" s="214" t="s">
        <v>116</v>
      </c>
      <c r="AU200" s="214" t="s">
        <v>79</v>
      </c>
      <c r="AY200" s="18" t="s">
        <v>115</v>
      </c>
      <c r="BE200" s="215">
        <f>IF(N200="základní",J200,0)</f>
        <v>0</v>
      </c>
      <c r="BF200" s="215">
        <f>IF(N200="snížená",J200,0)</f>
        <v>0</v>
      </c>
      <c r="BG200" s="215">
        <f>IF(N200="zákl. přenesená",J200,0)</f>
        <v>0</v>
      </c>
      <c r="BH200" s="215">
        <f>IF(N200="sníž. přenesená",J200,0)</f>
        <v>0</v>
      </c>
      <c r="BI200" s="215">
        <f>IF(N200="nulová",J200,0)</f>
        <v>0</v>
      </c>
      <c r="BJ200" s="18" t="s">
        <v>77</v>
      </c>
      <c r="BK200" s="215">
        <f>ROUND(I200*H200,2)</f>
        <v>0</v>
      </c>
      <c r="BL200" s="18" t="s">
        <v>120</v>
      </c>
      <c r="BM200" s="214" t="s">
        <v>620</v>
      </c>
    </row>
    <row r="201" s="2" customFormat="1">
      <c r="A201" s="39"/>
      <c r="B201" s="40"/>
      <c r="C201" s="41"/>
      <c r="D201" s="218" t="s">
        <v>132</v>
      </c>
      <c r="E201" s="41"/>
      <c r="F201" s="219" t="s">
        <v>406</v>
      </c>
      <c r="G201" s="41"/>
      <c r="H201" s="41"/>
      <c r="I201" s="220"/>
      <c r="J201" s="41"/>
      <c r="K201" s="41"/>
      <c r="L201" s="45"/>
      <c r="M201" s="221"/>
      <c r="N201" s="222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132</v>
      </c>
      <c r="AU201" s="18" t="s">
        <v>79</v>
      </c>
    </row>
    <row r="202" s="2" customFormat="1" ht="16.5" customHeight="1">
      <c r="A202" s="39"/>
      <c r="B202" s="40"/>
      <c r="C202" s="260" t="s">
        <v>392</v>
      </c>
      <c r="D202" s="260" t="s">
        <v>259</v>
      </c>
      <c r="E202" s="261" t="s">
        <v>408</v>
      </c>
      <c r="F202" s="262" t="s">
        <v>409</v>
      </c>
      <c r="G202" s="263" t="s">
        <v>180</v>
      </c>
      <c r="H202" s="264">
        <v>20.085000000000001</v>
      </c>
      <c r="I202" s="265"/>
      <c r="J202" s="266">
        <f>ROUND(I202*H202,2)</f>
        <v>0</v>
      </c>
      <c r="K202" s="262" t="s">
        <v>129</v>
      </c>
      <c r="L202" s="267"/>
      <c r="M202" s="268" t="s">
        <v>19</v>
      </c>
      <c r="N202" s="269" t="s">
        <v>40</v>
      </c>
      <c r="O202" s="85"/>
      <c r="P202" s="212">
        <f>O202*H202</f>
        <v>0</v>
      </c>
      <c r="Q202" s="212">
        <v>0.13100000000000001</v>
      </c>
      <c r="R202" s="212">
        <f>Q202*H202</f>
        <v>2.631135</v>
      </c>
      <c r="S202" s="212">
        <v>0</v>
      </c>
      <c r="T202" s="213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14" t="s">
        <v>219</v>
      </c>
      <c r="AT202" s="214" t="s">
        <v>259</v>
      </c>
      <c r="AU202" s="214" t="s">
        <v>79</v>
      </c>
      <c r="AY202" s="18" t="s">
        <v>115</v>
      </c>
      <c r="BE202" s="215">
        <f>IF(N202="základní",J202,0)</f>
        <v>0</v>
      </c>
      <c r="BF202" s="215">
        <f>IF(N202="snížená",J202,0)</f>
        <v>0</v>
      </c>
      <c r="BG202" s="215">
        <f>IF(N202="zákl. přenesená",J202,0)</f>
        <v>0</v>
      </c>
      <c r="BH202" s="215">
        <f>IF(N202="sníž. přenesená",J202,0)</f>
        <v>0</v>
      </c>
      <c r="BI202" s="215">
        <f>IF(N202="nulová",J202,0)</f>
        <v>0</v>
      </c>
      <c r="BJ202" s="18" t="s">
        <v>77</v>
      </c>
      <c r="BK202" s="215">
        <f>ROUND(I202*H202,2)</f>
        <v>0</v>
      </c>
      <c r="BL202" s="18" t="s">
        <v>120</v>
      </c>
      <c r="BM202" s="214" t="s">
        <v>621</v>
      </c>
    </row>
    <row r="203" s="13" customFormat="1">
      <c r="A203" s="13"/>
      <c r="B203" s="223"/>
      <c r="C203" s="224"/>
      <c r="D203" s="225" t="s">
        <v>139</v>
      </c>
      <c r="E203" s="226" t="s">
        <v>19</v>
      </c>
      <c r="F203" s="227" t="s">
        <v>602</v>
      </c>
      <c r="G203" s="224"/>
      <c r="H203" s="228">
        <v>19.5</v>
      </c>
      <c r="I203" s="229"/>
      <c r="J203" s="224"/>
      <c r="K203" s="224"/>
      <c r="L203" s="230"/>
      <c r="M203" s="231"/>
      <c r="N203" s="232"/>
      <c r="O203" s="232"/>
      <c r="P203" s="232"/>
      <c r="Q203" s="232"/>
      <c r="R203" s="232"/>
      <c r="S203" s="232"/>
      <c r="T203" s="23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4" t="s">
        <v>139</v>
      </c>
      <c r="AU203" s="234" t="s">
        <v>79</v>
      </c>
      <c r="AV203" s="13" t="s">
        <v>79</v>
      </c>
      <c r="AW203" s="13" t="s">
        <v>31</v>
      </c>
      <c r="AX203" s="13" t="s">
        <v>77</v>
      </c>
      <c r="AY203" s="234" t="s">
        <v>115</v>
      </c>
    </row>
    <row r="204" s="13" customFormat="1">
      <c r="A204" s="13"/>
      <c r="B204" s="223"/>
      <c r="C204" s="224"/>
      <c r="D204" s="225" t="s">
        <v>139</v>
      </c>
      <c r="E204" s="224"/>
      <c r="F204" s="227" t="s">
        <v>622</v>
      </c>
      <c r="G204" s="224"/>
      <c r="H204" s="228">
        <v>20.085000000000001</v>
      </c>
      <c r="I204" s="229"/>
      <c r="J204" s="224"/>
      <c r="K204" s="224"/>
      <c r="L204" s="230"/>
      <c r="M204" s="231"/>
      <c r="N204" s="232"/>
      <c r="O204" s="232"/>
      <c r="P204" s="232"/>
      <c r="Q204" s="232"/>
      <c r="R204" s="232"/>
      <c r="S204" s="232"/>
      <c r="T204" s="23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4" t="s">
        <v>139</v>
      </c>
      <c r="AU204" s="234" t="s">
        <v>79</v>
      </c>
      <c r="AV204" s="13" t="s">
        <v>79</v>
      </c>
      <c r="AW204" s="13" t="s">
        <v>4</v>
      </c>
      <c r="AX204" s="13" t="s">
        <v>77</v>
      </c>
      <c r="AY204" s="234" t="s">
        <v>115</v>
      </c>
    </row>
    <row r="205" s="12" customFormat="1" ht="22.8" customHeight="1">
      <c r="A205" s="12"/>
      <c r="B205" s="189"/>
      <c r="C205" s="190"/>
      <c r="D205" s="191" t="s">
        <v>68</v>
      </c>
      <c r="E205" s="216" t="s">
        <v>219</v>
      </c>
      <c r="F205" s="216" t="s">
        <v>436</v>
      </c>
      <c r="G205" s="190"/>
      <c r="H205" s="190"/>
      <c r="I205" s="193"/>
      <c r="J205" s="217">
        <f>BK205</f>
        <v>0</v>
      </c>
      <c r="K205" s="190"/>
      <c r="L205" s="195"/>
      <c r="M205" s="196"/>
      <c r="N205" s="197"/>
      <c r="O205" s="197"/>
      <c r="P205" s="198">
        <f>SUM(P206:P210)</f>
        <v>0</v>
      </c>
      <c r="Q205" s="197"/>
      <c r="R205" s="198">
        <f>SUM(R206:R210)</f>
        <v>3.05952</v>
      </c>
      <c r="S205" s="197"/>
      <c r="T205" s="199">
        <f>SUM(T206:T210)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0" t="s">
        <v>77</v>
      </c>
      <c r="AT205" s="201" t="s">
        <v>68</v>
      </c>
      <c r="AU205" s="201" t="s">
        <v>77</v>
      </c>
      <c r="AY205" s="200" t="s">
        <v>115</v>
      </c>
      <c r="BK205" s="202">
        <f>SUM(BK206:BK210)</f>
        <v>0</v>
      </c>
    </row>
    <row r="206" s="2" customFormat="1" ht="16.5" customHeight="1">
      <c r="A206" s="39"/>
      <c r="B206" s="40"/>
      <c r="C206" s="203" t="s">
        <v>397</v>
      </c>
      <c r="D206" s="203" t="s">
        <v>116</v>
      </c>
      <c r="E206" s="204" t="s">
        <v>443</v>
      </c>
      <c r="F206" s="205" t="s">
        <v>444</v>
      </c>
      <c r="G206" s="206" t="s">
        <v>445</v>
      </c>
      <c r="H206" s="207">
        <v>4</v>
      </c>
      <c r="I206" s="208"/>
      <c r="J206" s="209">
        <f>ROUND(I206*H206,2)</f>
        <v>0</v>
      </c>
      <c r="K206" s="205" t="s">
        <v>129</v>
      </c>
      <c r="L206" s="45"/>
      <c r="M206" s="210" t="s">
        <v>19</v>
      </c>
      <c r="N206" s="211" t="s">
        <v>40</v>
      </c>
      <c r="O206" s="85"/>
      <c r="P206" s="212">
        <f>O206*H206</f>
        <v>0</v>
      </c>
      <c r="Q206" s="212">
        <v>0.42080000000000001</v>
      </c>
      <c r="R206" s="212">
        <f>Q206*H206</f>
        <v>1.6832</v>
      </c>
      <c r="S206" s="212">
        <v>0</v>
      </c>
      <c r="T206" s="213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14" t="s">
        <v>120</v>
      </c>
      <c r="AT206" s="214" t="s">
        <v>116</v>
      </c>
      <c r="AU206" s="214" t="s">
        <v>79</v>
      </c>
      <c r="AY206" s="18" t="s">
        <v>115</v>
      </c>
      <c r="BE206" s="215">
        <f>IF(N206="základní",J206,0)</f>
        <v>0</v>
      </c>
      <c r="BF206" s="215">
        <f>IF(N206="snížená",J206,0)</f>
        <v>0</v>
      </c>
      <c r="BG206" s="215">
        <f>IF(N206="zákl. přenesená",J206,0)</f>
        <v>0</v>
      </c>
      <c r="BH206" s="215">
        <f>IF(N206="sníž. přenesená",J206,0)</f>
        <v>0</v>
      </c>
      <c r="BI206" s="215">
        <f>IF(N206="nulová",J206,0)</f>
        <v>0</v>
      </c>
      <c r="BJ206" s="18" t="s">
        <v>77</v>
      </c>
      <c r="BK206" s="215">
        <f>ROUND(I206*H206,2)</f>
        <v>0</v>
      </c>
      <c r="BL206" s="18" t="s">
        <v>120</v>
      </c>
      <c r="BM206" s="214" t="s">
        <v>623</v>
      </c>
    </row>
    <row r="207" s="2" customFormat="1">
      <c r="A207" s="39"/>
      <c r="B207" s="40"/>
      <c r="C207" s="41"/>
      <c r="D207" s="218" t="s">
        <v>132</v>
      </c>
      <c r="E207" s="41"/>
      <c r="F207" s="219" t="s">
        <v>447</v>
      </c>
      <c r="G207" s="41"/>
      <c r="H207" s="41"/>
      <c r="I207" s="220"/>
      <c r="J207" s="41"/>
      <c r="K207" s="41"/>
      <c r="L207" s="45"/>
      <c r="M207" s="221"/>
      <c r="N207" s="222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132</v>
      </c>
      <c r="AU207" s="18" t="s">
        <v>79</v>
      </c>
    </row>
    <row r="208" s="2" customFormat="1" ht="16.5" customHeight="1">
      <c r="A208" s="39"/>
      <c r="B208" s="40"/>
      <c r="C208" s="260" t="s">
        <v>402</v>
      </c>
      <c r="D208" s="260" t="s">
        <v>259</v>
      </c>
      <c r="E208" s="261" t="s">
        <v>449</v>
      </c>
      <c r="F208" s="262" t="s">
        <v>450</v>
      </c>
      <c r="G208" s="263" t="s">
        <v>445</v>
      </c>
      <c r="H208" s="264">
        <v>4</v>
      </c>
      <c r="I208" s="265"/>
      <c r="J208" s="266">
        <f>ROUND(I208*H208,2)</f>
        <v>0</v>
      </c>
      <c r="K208" s="262" t="s">
        <v>129</v>
      </c>
      <c r="L208" s="267"/>
      <c r="M208" s="268" t="s">
        <v>19</v>
      </c>
      <c r="N208" s="269" t="s">
        <v>40</v>
      </c>
      <c r="O208" s="85"/>
      <c r="P208" s="212">
        <f>O208*H208</f>
        <v>0</v>
      </c>
      <c r="Q208" s="212">
        <v>0.033000000000000002</v>
      </c>
      <c r="R208" s="212">
        <f>Q208*H208</f>
        <v>0.13200000000000001</v>
      </c>
      <c r="S208" s="212">
        <v>0</v>
      </c>
      <c r="T208" s="213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14" t="s">
        <v>219</v>
      </c>
      <c r="AT208" s="214" t="s">
        <v>259</v>
      </c>
      <c r="AU208" s="214" t="s">
        <v>79</v>
      </c>
      <c r="AY208" s="18" t="s">
        <v>115</v>
      </c>
      <c r="BE208" s="215">
        <f>IF(N208="základní",J208,0)</f>
        <v>0</v>
      </c>
      <c r="BF208" s="215">
        <f>IF(N208="snížená",J208,0)</f>
        <v>0</v>
      </c>
      <c r="BG208" s="215">
        <f>IF(N208="zákl. přenesená",J208,0)</f>
        <v>0</v>
      </c>
      <c r="BH208" s="215">
        <f>IF(N208="sníž. přenesená",J208,0)</f>
        <v>0</v>
      </c>
      <c r="BI208" s="215">
        <f>IF(N208="nulová",J208,0)</f>
        <v>0</v>
      </c>
      <c r="BJ208" s="18" t="s">
        <v>77</v>
      </c>
      <c r="BK208" s="215">
        <f>ROUND(I208*H208,2)</f>
        <v>0</v>
      </c>
      <c r="BL208" s="18" t="s">
        <v>120</v>
      </c>
      <c r="BM208" s="214" t="s">
        <v>624</v>
      </c>
    </row>
    <row r="209" s="2" customFormat="1" ht="24.15" customHeight="1">
      <c r="A209" s="39"/>
      <c r="B209" s="40"/>
      <c r="C209" s="203" t="s">
        <v>407</v>
      </c>
      <c r="D209" s="203" t="s">
        <v>116</v>
      </c>
      <c r="E209" s="204" t="s">
        <v>453</v>
      </c>
      <c r="F209" s="205" t="s">
        <v>454</v>
      </c>
      <c r="G209" s="206" t="s">
        <v>445</v>
      </c>
      <c r="H209" s="207">
        <v>4</v>
      </c>
      <c r="I209" s="208"/>
      <c r="J209" s="209">
        <f>ROUND(I209*H209,2)</f>
        <v>0</v>
      </c>
      <c r="K209" s="205" t="s">
        <v>129</v>
      </c>
      <c r="L209" s="45"/>
      <c r="M209" s="210" t="s">
        <v>19</v>
      </c>
      <c r="N209" s="211" t="s">
        <v>40</v>
      </c>
      <c r="O209" s="85"/>
      <c r="P209" s="212">
        <f>O209*H209</f>
        <v>0</v>
      </c>
      <c r="Q209" s="212">
        <v>0.31108000000000002</v>
      </c>
      <c r="R209" s="212">
        <f>Q209*H209</f>
        <v>1.2443200000000001</v>
      </c>
      <c r="S209" s="212">
        <v>0</v>
      </c>
      <c r="T209" s="213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14" t="s">
        <v>120</v>
      </c>
      <c r="AT209" s="214" t="s">
        <v>116</v>
      </c>
      <c r="AU209" s="214" t="s">
        <v>79</v>
      </c>
      <c r="AY209" s="18" t="s">
        <v>115</v>
      </c>
      <c r="BE209" s="215">
        <f>IF(N209="základní",J209,0)</f>
        <v>0</v>
      </c>
      <c r="BF209" s="215">
        <f>IF(N209="snížená",J209,0)</f>
        <v>0</v>
      </c>
      <c r="BG209" s="215">
        <f>IF(N209="zákl. přenesená",J209,0)</f>
        <v>0</v>
      </c>
      <c r="BH209" s="215">
        <f>IF(N209="sníž. přenesená",J209,0)</f>
        <v>0</v>
      </c>
      <c r="BI209" s="215">
        <f>IF(N209="nulová",J209,0)</f>
        <v>0</v>
      </c>
      <c r="BJ209" s="18" t="s">
        <v>77</v>
      </c>
      <c r="BK209" s="215">
        <f>ROUND(I209*H209,2)</f>
        <v>0</v>
      </c>
      <c r="BL209" s="18" t="s">
        <v>120</v>
      </c>
      <c r="BM209" s="214" t="s">
        <v>625</v>
      </c>
    </row>
    <row r="210" s="2" customFormat="1">
      <c r="A210" s="39"/>
      <c r="B210" s="40"/>
      <c r="C210" s="41"/>
      <c r="D210" s="218" t="s">
        <v>132</v>
      </c>
      <c r="E210" s="41"/>
      <c r="F210" s="219" t="s">
        <v>456</v>
      </c>
      <c r="G210" s="41"/>
      <c r="H210" s="41"/>
      <c r="I210" s="220"/>
      <c r="J210" s="41"/>
      <c r="K210" s="41"/>
      <c r="L210" s="45"/>
      <c r="M210" s="221"/>
      <c r="N210" s="222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132</v>
      </c>
      <c r="AU210" s="18" t="s">
        <v>79</v>
      </c>
    </row>
    <row r="211" s="12" customFormat="1" ht="22.8" customHeight="1">
      <c r="A211" s="12"/>
      <c r="B211" s="189"/>
      <c r="C211" s="190"/>
      <c r="D211" s="191" t="s">
        <v>68</v>
      </c>
      <c r="E211" s="216" t="s">
        <v>226</v>
      </c>
      <c r="F211" s="216" t="s">
        <v>457</v>
      </c>
      <c r="G211" s="190"/>
      <c r="H211" s="190"/>
      <c r="I211" s="193"/>
      <c r="J211" s="217">
        <f>BK211</f>
        <v>0</v>
      </c>
      <c r="K211" s="190"/>
      <c r="L211" s="195"/>
      <c r="M211" s="196"/>
      <c r="N211" s="197"/>
      <c r="O211" s="197"/>
      <c r="P211" s="198">
        <f>SUM(P212:P229)</f>
        <v>0</v>
      </c>
      <c r="Q211" s="197"/>
      <c r="R211" s="198">
        <f>SUM(R212:R229)</f>
        <v>106.99865</v>
      </c>
      <c r="S211" s="197"/>
      <c r="T211" s="199">
        <f>SUM(T212:T229)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00" t="s">
        <v>77</v>
      </c>
      <c r="AT211" s="201" t="s">
        <v>68</v>
      </c>
      <c r="AU211" s="201" t="s">
        <v>77</v>
      </c>
      <c r="AY211" s="200" t="s">
        <v>115</v>
      </c>
      <c r="BK211" s="202">
        <f>SUM(BK212:BK229)</f>
        <v>0</v>
      </c>
    </row>
    <row r="212" s="2" customFormat="1" ht="16.5" customHeight="1">
      <c r="A212" s="39"/>
      <c r="B212" s="40"/>
      <c r="C212" s="203" t="s">
        <v>414</v>
      </c>
      <c r="D212" s="203" t="s">
        <v>116</v>
      </c>
      <c r="E212" s="204" t="s">
        <v>459</v>
      </c>
      <c r="F212" s="205" t="s">
        <v>460</v>
      </c>
      <c r="G212" s="206" t="s">
        <v>445</v>
      </c>
      <c r="H212" s="207">
        <v>4</v>
      </c>
      <c r="I212" s="208"/>
      <c r="J212" s="209">
        <f>ROUND(I212*H212,2)</f>
        <v>0</v>
      </c>
      <c r="K212" s="205" t="s">
        <v>129</v>
      </c>
      <c r="L212" s="45"/>
      <c r="M212" s="210" t="s">
        <v>19</v>
      </c>
      <c r="N212" s="211" t="s">
        <v>40</v>
      </c>
      <c r="O212" s="85"/>
      <c r="P212" s="212">
        <f>O212*H212</f>
        <v>0</v>
      </c>
      <c r="Q212" s="212">
        <v>0.00069999999999999999</v>
      </c>
      <c r="R212" s="212">
        <f>Q212*H212</f>
        <v>0.0028</v>
      </c>
      <c r="S212" s="212">
        <v>0</v>
      </c>
      <c r="T212" s="213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14" t="s">
        <v>120</v>
      </c>
      <c r="AT212" s="214" t="s">
        <v>116</v>
      </c>
      <c r="AU212" s="214" t="s">
        <v>79</v>
      </c>
      <c r="AY212" s="18" t="s">
        <v>115</v>
      </c>
      <c r="BE212" s="215">
        <f>IF(N212="základní",J212,0)</f>
        <v>0</v>
      </c>
      <c r="BF212" s="215">
        <f>IF(N212="snížená",J212,0)</f>
        <v>0</v>
      </c>
      <c r="BG212" s="215">
        <f>IF(N212="zákl. přenesená",J212,0)</f>
        <v>0</v>
      </c>
      <c r="BH212" s="215">
        <f>IF(N212="sníž. přenesená",J212,0)</f>
        <v>0</v>
      </c>
      <c r="BI212" s="215">
        <f>IF(N212="nulová",J212,0)</f>
        <v>0</v>
      </c>
      <c r="BJ212" s="18" t="s">
        <v>77</v>
      </c>
      <c r="BK212" s="215">
        <f>ROUND(I212*H212,2)</f>
        <v>0</v>
      </c>
      <c r="BL212" s="18" t="s">
        <v>120</v>
      </c>
      <c r="BM212" s="214" t="s">
        <v>626</v>
      </c>
    </row>
    <row r="213" s="2" customFormat="1">
      <c r="A213" s="39"/>
      <c r="B213" s="40"/>
      <c r="C213" s="41"/>
      <c r="D213" s="218" t="s">
        <v>132</v>
      </c>
      <c r="E213" s="41"/>
      <c r="F213" s="219" t="s">
        <v>462</v>
      </c>
      <c r="G213" s="41"/>
      <c r="H213" s="41"/>
      <c r="I213" s="220"/>
      <c r="J213" s="41"/>
      <c r="K213" s="41"/>
      <c r="L213" s="45"/>
      <c r="M213" s="221"/>
      <c r="N213" s="222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132</v>
      </c>
      <c r="AU213" s="18" t="s">
        <v>79</v>
      </c>
    </row>
    <row r="214" s="2" customFormat="1" ht="16.5" customHeight="1">
      <c r="A214" s="39"/>
      <c r="B214" s="40"/>
      <c r="C214" s="260" t="s">
        <v>421</v>
      </c>
      <c r="D214" s="260" t="s">
        <v>259</v>
      </c>
      <c r="E214" s="261" t="s">
        <v>464</v>
      </c>
      <c r="F214" s="262" t="s">
        <v>465</v>
      </c>
      <c r="G214" s="263" t="s">
        <v>445</v>
      </c>
      <c r="H214" s="264">
        <v>4</v>
      </c>
      <c r="I214" s="265"/>
      <c r="J214" s="266">
        <f>ROUND(I214*H214,2)</f>
        <v>0</v>
      </c>
      <c r="K214" s="262" t="s">
        <v>129</v>
      </c>
      <c r="L214" s="267"/>
      <c r="M214" s="268" t="s">
        <v>19</v>
      </c>
      <c r="N214" s="269" t="s">
        <v>40</v>
      </c>
      <c r="O214" s="85"/>
      <c r="P214" s="212">
        <f>O214*H214</f>
        <v>0</v>
      </c>
      <c r="Q214" s="212">
        <v>0.0040000000000000001</v>
      </c>
      <c r="R214" s="212">
        <f>Q214*H214</f>
        <v>0.016</v>
      </c>
      <c r="S214" s="212">
        <v>0</v>
      </c>
      <c r="T214" s="213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14" t="s">
        <v>219</v>
      </c>
      <c r="AT214" s="214" t="s">
        <v>259</v>
      </c>
      <c r="AU214" s="214" t="s">
        <v>79</v>
      </c>
      <c r="AY214" s="18" t="s">
        <v>115</v>
      </c>
      <c r="BE214" s="215">
        <f>IF(N214="základní",J214,0)</f>
        <v>0</v>
      </c>
      <c r="BF214" s="215">
        <f>IF(N214="snížená",J214,0)</f>
        <v>0</v>
      </c>
      <c r="BG214" s="215">
        <f>IF(N214="zákl. přenesená",J214,0)</f>
        <v>0</v>
      </c>
      <c r="BH214" s="215">
        <f>IF(N214="sníž. přenesená",J214,0)</f>
        <v>0</v>
      </c>
      <c r="BI214" s="215">
        <f>IF(N214="nulová",J214,0)</f>
        <v>0</v>
      </c>
      <c r="BJ214" s="18" t="s">
        <v>77</v>
      </c>
      <c r="BK214" s="215">
        <f>ROUND(I214*H214,2)</f>
        <v>0</v>
      </c>
      <c r="BL214" s="18" t="s">
        <v>120</v>
      </c>
      <c r="BM214" s="214" t="s">
        <v>627</v>
      </c>
    </row>
    <row r="215" s="2" customFormat="1" ht="16.5" customHeight="1">
      <c r="A215" s="39"/>
      <c r="B215" s="40"/>
      <c r="C215" s="203" t="s">
        <v>426</v>
      </c>
      <c r="D215" s="203" t="s">
        <v>116</v>
      </c>
      <c r="E215" s="204" t="s">
        <v>468</v>
      </c>
      <c r="F215" s="205" t="s">
        <v>469</v>
      </c>
      <c r="G215" s="206" t="s">
        <v>445</v>
      </c>
      <c r="H215" s="207">
        <v>2</v>
      </c>
      <c r="I215" s="208"/>
      <c r="J215" s="209">
        <f>ROUND(I215*H215,2)</f>
        <v>0</v>
      </c>
      <c r="K215" s="205" t="s">
        <v>129</v>
      </c>
      <c r="L215" s="45"/>
      <c r="M215" s="210" t="s">
        <v>19</v>
      </c>
      <c r="N215" s="211" t="s">
        <v>40</v>
      </c>
      <c r="O215" s="85"/>
      <c r="P215" s="212">
        <f>O215*H215</f>
        <v>0</v>
      </c>
      <c r="Q215" s="212">
        <v>0.11241</v>
      </c>
      <c r="R215" s="212">
        <f>Q215*H215</f>
        <v>0.22481999999999999</v>
      </c>
      <c r="S215" s="212">
        <v>0</v>
      </c>
      <c r="T215" s="213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14" t="s">
        <v>120</v>
      </c>
      <c r="AT215" s="214" t="s">
        <v>116</v>
      </c>
      <c r="AU215" s="214" t="s">
        <v>79</v>
      </c>
      <c r="AY215" s="18" t="s">
        <v>115</v>
      </c>
      <c r="BE215" s="215">
        <f>IF(N215="základní",J215,0)</f>
        <v>0</v>
      </c>
      <c r="BF215" s="215">
        <f>IF(N215="snížená",J215,0)</f>
        <v>0</v>
      </c>
      <c r="BG215" s="215">
        <f>IF(N215="zákl. přenesená",J215,0)</f>
        <v>0</v>
      </c>
      <c r="BH215" s="215">
        <f>IF(N215="sníž. přenesená",J215,0)</f>
        <v>0</v>
      </c>
      <c r="BI215" s="215">
        <f>IF(N215="nulová",J215,0)</f>
        <v>0</v>
      </c>
      <c r="BJ215" s="18" t="s">
        <v>77</v>
      </c>
      <c r="BK215" s="215">
        <f>ROUND(I215*H215,2)</f>
        <v>0</v>
      </c>
      <c r="BL215" s="18" t="s">
        <v>120</v>
      </c>
      <c r="BM215" s="214" t="s">
        <v>628</v>
      </c>
    </row>
    <row r="216" s="2" customFormat="1">
      <c r="A216" s="39"/>
      <c r="B216" s="40"/>
      <c r="C216" s="41"/>
      <c r="D216" s="218" t="s">
        <v>132</v>
      </c>
      <c r="E216" s="41"/>
      <c r="F216" s="219" t="s">
        <v>471</v>
      </c>
      <c r="G216" s="41"/>
      <c r="H216" s="41"/>
      <c r="I216" s="220"/>
      <c r="J216" s="41"/>
      <c r="K216" s="41"/>
      <c r="L216" s="45"/>
      <c r="M216" s="221"/>
      <c r="N216" s="222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132</v>
      </c>
      <c r="AU216" s="18" t="s">
        <v>79</v>
      </c>
    </row>
    <row r="217" s="2" customFormat="1" ht="16.5" customHeight="1">
      <c r="A217" s="39"/>
      <c r="B217" s="40"/>
      <c r="C217" s="260" t="s">
        <v>431</v>
      </c>
      <c r="D217" s="260" t="s">
        <v>259</v>
      </c>
      <c r="E217" s="261" t="s">
        <v>473</v>
      </c>
      <c r="F217" s="262" t="s">
        <v>474</v>
      </c>
      <c r="G217" s="263" t="s">
        <v>445</v>
      </c>
      <c r="H217" s="264">
        <v>2</v>
      </c>
      <c r="I217" s="265"/>
      <c r="J217" s="266">
        <f>ROUND(I217*H217,2)</f>
        <v>0</v>
      </c>
      <c r="K217" s="262" t="s">
        <v>129</v>
      </c>
      <c r="L217" s="267"/>
      <c r="M217" s="268" t="s">
        <v>19</v>
      </c>
      <c r="N217" s="269" t="s">
        <v>40</v>
      </c>
      <c r="O217" s="85"/>
      <c r="P217" s="212">
        <f>O217*H217</f>
        <v>0</v>
      </c>
      <c r="Q217" s="212">
        <v>0.0061000000000000004</v>
      </c>
      <c r="R217" s="212">
        <f>Q217*H217</f>
        <v>0.012200000000000001</v>
      </c>
      <c r="S217" s="212">
        <v>0</v>
      </c>
      <c r="T217" s="213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14" t="s">
        <v>219</v>
      </c>
      <c r="AT217" s="214" t="s">
        <v>259</v>
      </c>
      <c r="AU217" s="214" t="s">
        <v>79</v>
      </c>
      <c r="AY217" s="18" t="s">
        <v>115</v>
      </c>
      <c r="BE217" s="215">
        <f>IF(N217="základní",J217,0)</f>
        <v>0</v>
      </c>
      <c r="BF217" s="215">
        <f>IF(N217="snížená",J217,0)</f>
        <v>0</v>
      </c>
      <c r="BG217" s="215">
        <f>IF(N217="zákl. přenesená",J217,0)</f>
        <v>0</v>
      </c>
      <c r="BH217" s="215">
        <f>IF(N217="sníž. přenesená",J217,0)</f>
        <v>0</v>
      </c>
      <c r="BI217" s="215">
        <f>IF(N217="nulová",J217,0)</f>
        <v>0</v>
      </c>
      <c r="BJ217" s="18" t="s">
        <v>77</v>
      </c>
      <c r="BK217" s="215">
        <f>ROUND(I217*H217,2)</f>
        <v>0</v>
      </c>
      <c r="BL217" s="18" t="s">
        <v>120</v>
      </c>
      <c r="BM217" s="214" t="s">
        <v>629</v>
      </c>
    </row>
    <row r="218" s="2" customFormat="1" ht="16.5" customHeight="1">
      <c r="A218" s="39"/>
      <c r="B218" s="40"/>
      <c r="C218" s="203" t="s">
        <v>351</v>
      </c>
      <c r="D218" s="203" t="s">
        <v>116</v>
      </c>
      <c r="E218" s="204" t="s">
        <v>477</v>
      </c>
      <c r="F218" s="205" t="s">
        <v>478</v>
      </c>
      <c r="G218" s="206" t="s">
        <v>180</v>
      </c>
      <c r="H218" s="207">
        <v>1.3</v>
      </c>
      <c r="I218" s="208"/>
      <c r="J218" s="209">
        <f>ROUND(I218*H218,2)</f>
        <v>0</v>
      </c>
      <c r="K218" s="205" t="s">
        <v>129</v>
      </c>
      <c r="L218" s="45"/>
      <c r="M218" s="210" t="s">
        <v>19</v>
      </c>
      <c r="N218" s="211" t="s">
        <v>40</v>
      </c>
      <c r="O218" s="85"/>
      <c r="P218" s="212">
        <f>O218*H218</f>
        <v>0</v>
      </c>
      <c r="Q218" s="212">
        <v>0.0011999999999999999</v>
      </c>
      <c r="R218" s="212">
        <f>Q218*H218</f>
        <v>0.00156</v>
      </c>
      <c r="S218" s="212">
        <v>0</v>
      </c>
      <c r="T218" s="213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14" t="s">
        <v>120</v>
      </c>
      <c r="AT218" s="214" t="s">
        <v>116</v>
      </c>
      <c r="AU218" s="214" t="s">
        <v>79</v>
      </c>
      <c r="AY218" s="18" t="s">
        <v>115</v>
      </c>
      <c r="BE218" s="215">
        <f>IF(N218="základní",J218,0)</f>
        <v>0</v>
      </c>
      <c r="BF218" s="215">
        <f>IF(N218="snížená",J218,0)</f>
        <v>0</v>
      </c>
      <c r="BG218" s="215">
        <f>IF(N218="zákl. přenesená",J218,0)</f>
        <v>0</v>
      </c>
      <c r="BH218" s="215">
        <f>IF(N218="sníž. přenesená",J218,0)</f>
        <v>0</v>
      </c>
      <c r="BI218" s="215">
        <f>IF(N218="nulová",J218,0)</f>
        <v>0</v>
      </c>
      <c r="BJ218" s="18" t="s">
        <v>77</v>
      </c>
      <c r="BK218" s="215">
        <f>ROUND(I218*H218,2)</f>
        <v>0</v>
      </c>
      <c r="BL218" s="18" t="s">
        <v>120</v>
      </c>
      <c r="BM218" s="214" t="s">
        <v>630</v>
      </c>
    </row>
    <row r="219" s="2" customFormat="1">
      <c r="A219" s="39"/>
      <c r="B219" s="40"/>
      <c r="C219" s="41"/>
      <c r="D219" s="218" t="s">
        <v>132</v>
      </c>
      <c r="E219" s="41"/>
      <c r="F219" s="219" t="s">
        <v>480</v>
      </c>
      <c r="G219" s="41"/>
      <c r="H219" s="41"/>
      <c r="I219" s="220"/>
      <c r="J219" s="41"/>
      <c r="K219" s="41"/>
      <c r="L219" s="45"/>
      <c r="M219" s="221"/>
      <c r="N219" s="222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132</v>
      </c>
      <c r="AU219" s="18" t="s">
        <v>79</v>
      </c>
    </row>
    <row r="220" s="2" customFormat="1" ht="24.15" customHeight="1">
      <c r="A220" s="39"/>
      <c r="B220" s="40"/>
      <c r="C220" s="203" t="s">
        <v>495</v>
      </c>
      <c r="D220" s="203" t="s">
        <v>116</v>
      </c>
      <c r="E220" s="204" t="s">
        <v>415</v>
      </c>
      <c r="F220" s="205" t="s">
        <v>416</v>
      </c>
      <c r="G220" s="206" t="s">
        <v>417</v>
      </c>
      <c r="H220" s="207">
        <v>480</v>
      </c>
      <c r="I220" s="208"/>
      <c r="J220" s="209">
        <f>ROUND(I220*H220,2)</f>
        <v>0</v>
      </c>
      <c r="K220" s="205" t="s">
        <v>129</v>
      </c>
      <c r="L220" s="45"/>
      <c r="M220" s="210" t="s">
        <v>19</v>
      </c>
      <c r="N220" s="211" t="s">
        <v>40</v>
      </c>
      <c r="O220" s="85"/>
      <c r="P220" s="212">
        <f>O220*H220</f>
        <v>0</v>
      </c>
      <c r="Q220" s="212">
        <v>0.1295</v>
      </c>
      <c r="R220" s="212">
        <f>Q220*H220</f>
        <v>62.160000000000004</v>
      </c>
      <c r="S220" s="212">
        <v>0</v>
      </c>
      <c r="T220" s="213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14" t="s">
        <v>120</v>
      </c>
      <c r="AT220" s="214" t="s">
        <v>116</v>
      </c>
      <c r="AU220" s="214" t="s">
        <v>79</v>
      </c>
      <c r="AY220" s="18" t="s">
        <v>115</v>
      </c>
      <c r="BE220" s="215">
        <f>IF(N220="základní",J220,0)</f>
        <v>0</v>
      </c>
      <c r="BF220" s="215">
        <f>IF(N220="snížená",J220,0)</f>
        <v>0</v>
      </c>
      <c r="BG220" s="215">
        <f>IF(N220="zákl. přenesená",J220,0)</f>
        <v>0</v>
      </c>
      <c r="BH220" s="215">
        <f>IF(N220="sníž. přenesená",J220,0)</f>
        <v>0</v>
      </c>
      <c r="BI220" s="215">
        <f>IF(N220="nulová",J220,0)</f>
        <v>0</v>
      </c>
      <c r="BJ220" s="18" t="s">
        <v>77</v>
      </c>
      <c r="BK220" s="215">
        <f>ROUND(I220*H220,2)</f>
        <v>0</v>
      </c>
      <c r="BL220" s="18" t="s">
        <v>120</v>
      </c>
      <c r="BM220" s="214" t="s">
        <v>631</v>
      </c>
    </row>
    <row r="221" s="2" customFormat="1">
      <c r="A221" s="39"/>
      <c r="B221" s="40"/>
      <c r="C221" s="41"/>
      <c r="D221" s="218" t="s">
        <v>132</v>
      </c>
      <c r="E221" s="41"/>
      <c r="F221" s="219" t="s">
        <v>419</v>
      </c>
      <c r="G221" s="41"/>
      <c r="H221" s="41"/>
      <c r="I221" s="220"/>
      <c r="J221" s="41"/>
      <c r="K221" s="41"/>
      <c r="L221" s="45"/>
      <c r="M221" s="221"/>
      <c r="N221" s="222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132</v>
      </c>
      <c r="AU221" s="18" t="s">
        <v>79</v>
      </c>
    </row>
    <row r="222" s="13" customFormat="1">
      <c r="A222" s="13"/>
      <c r="B222" s="223"/>
      <c r="C222" s="224"/>
      <c r="D222" s="225" t="s">
        <v>139</v>
      </c>
      <c r="E222" s="226" t="s">
        <v>19</v>
      </c>
      <c r="F222" s="227" t="s">
        <v>632</v>
      </c>
      <c r="G222" s="224"/>
      <c r="H222" s="228">
        <v>480</v>
      </c>
      <c r="I222" s="229"/>
      <c r="J222" s="224"/>
      <c r="K222" s="224"/>
      <c r="L222" s="230"/>
      <c r="M222" s="231"/>
      <c r="N222" s="232"/>
      <c r="O222" s="232"/>
      <c r="P222" s="232"/>
      <c r="Q222" s="232"/>
      <c r="R222" s="232"/>
      <c r="S222" s="232"/>
      <c r="T222" s="23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4" t="s">
        <v>139</v>
      </c>
      <c r="AU222" s="234" t="s">
        <v>79</v>
      </c>
      <c r="AV222" s="13" t="s">
        <v>79</v>
      </c>
      <c r="AW222" s="13" t="s">
        <v>31</v>
      </c>
      <c r="AX222" s="13" t="s">
        <v>77</v>
      </c>
      <c r="AY222" s="234" t="s">
        <v>115</v>
      </c>
    </row>
    <row r="223" s="2" customFormat="1" ht="16.5" customHeight="1">
      <c r="A223" s="39"/>
      <c r="B223" s="40"/>
      <c r="C223" s="260" t="s">
        <v>501</v>
      </c>
      <c r="D223" s="260" t="s">
        <v>259</v>
      </c>
      <c r="E223" s="261" t="s">
        <v>422</v>
      </c>
      <c r="F223" s="262" t="s">
        <v>423</v>
      </c>
      <c r="G223" s="263" t="s">
        <v>417</v>
      </c>
      <c r="H223" s="264">
        <v>489.60000000000002</v>
      </c>
      <c r="I223" s="265"/>
      <c r="J223" s="266">
        <f>ROUND(I223*H223,2)</f>
        <v>0</v>
      </c>
      <c r="K223" s="262" t="s">
        <v>129</v>
      </c>
      <c r="L223" s="267"/>
      <c r="M223" s="268" t="s">
        <v>19</v>
      </c>
      <c r="N223" s="269" t="s">
        <v>40</v>
      </c>
      <c r="O223" s="85"/>
      <c r="P223" s="212">
        <f>O223*H223</f>
        <v>0</v>
      </c>
      <c r="Q223" s="212">
        <v>0.085000000000000006</v>
      </c>
      <c r="R223" s="212">
        <f>Q223*H223</f>
        <v>41.616000000000007</v>
      </c>
      <c r="S223" s="212">
        <v>0</v>
      </c>
      <c r="T223" s="213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14" t="s">
        <v>219</v>
      </c>
      <c r="AT223" s="214" t="s">
        <v>259</v>
      </c>
      <c r="AU223" s="214" t="s">
        <v>79</v>
      </c>
      <c r="AY223" s="18" t="s">
        <v>115</v>
      </c>
      <c r="BE223" s="215">
        <f>IF(N223="základní",J223,0)</f>
        <v>0</v>
      </c>
      <c r="BF223" s="215">
        <f>IF(N223="snížená",J223,0)</f>
        <v>0</v>
      </c>
      <c r="BG223" s="215">
        <f>IF(N223="zákl. přenesená",J223,0)</f>
        <v>0</v>
      </c>
      <c r="BH223" s="215">
        <f>IF(N223="sníž. přenesená",J223,0)</f>
        <v>0</v>
      </c>
      <c r="BI223" s="215">
        <f>IF(N223="nulová",J223,0)</f>
        <v>0</v>
      </c>
      <c r="BJ223" s="18" t="s">
        <v>77</v>
      </c>
      <c r="BK223" s="215">
        <f>ROUND(I223*H223,2)</f>
        <v>0</v>
      </c>
      <c r="BL223" s="18" t="s">
        <v>120</v>
      </c>
      <c r="BM223" s="214" t="s">
        <v>633</v>
      </c>
    </row>
    <row r="224" s="13" customFormat="1">
      <c r="A224" s="13"/>
      <c r="B224" s="223"/>
      <c r="C224" s="224"/>
      <c r="D224" s="225" t="s">
        <v>139</v>
      </c>
      <c r="E224" s="224"/>
      <c r="F224" s="227" t="s">
        <v>634</v>
      </c>
      <c r="G224" s="224"/>
      <c r="H224" s="228">
        <v>489.60000000000002</v>
      </c>
      <c r="I224" s="229"/>
      <c r="J224" s="224"/>
      <c r="K224" s="224"/>
      <c r="L224" s="230"/>
      <c r="M224" s="231"/>
      <c r="N224" s="232"/>
      <c r="O224" s="232"/>
      <c r="P224" s="232"/>
      <c r="Q224" s="232"/>
      <c r="R224" s="232"/>
      <c r="S224" s="232"/>
      <c r="T224" s="23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4" t="s">
        <v>139</v>
      </c>
      <c r="AU224" s="234" t="s">
        <v>79</v>
      </c>
      <c r="AV224" s="13" t="s">
        <v>79</v>
      </c>
      <c r="AW224" s="13" t="s">
        <v>4</v>
      </c>
      <c r="AX224" s="13" t="s">
        <v>77</v>
      </c>
      <c r="AY224" s="234" t="s">
        <v>115</v>
      </c>
    </row>
    <row r="225" s="2" customFormat="1" ht="24.15" customHeight="1">
      <c r="A225" s="39"/>
      <c r="B225" s="40"/>
      <c r="C225" s="203" t="s">
        <v>508</v>
      </c>
      <c r="D225" s="203" t="s">
        <v>116</v>
      </c>
      <c r="E225" s="204" t="s">
        <v>427</v>
      </c>
      <c r="F225" s="205" t="s">
        <v>428</v>
      </c>
      <c r="G225" s="206" t="s">
        <v>417</v>
      </c>
      <c r="H225" s="207">
        <v>22</v>
      </c>
      <c r="I225" s="208"/>
      <c r="J225" s="209">
        <f>ROUND(I225*H225,2)</f>
        <v>0</v>
      </c>
      <c r="K225" s="205" t="s">
        <v>129</v>
      </c>
      <c r="L225" s="45"/>
      <c r="M225" s="210" t="s">
        <v>19</v>
      </c>
      <c r="N225" s="211" t="s">
        <v>40</v>
      </c>
      <c r="O225" s="85"/>
      <c r="P225" s="212">
        <f>O225*H225</f>
        <v>0</v>
      </c>
      <c r="Q225" s="212">
        <v>0.10095</v>
      </c>
      <c r="R225" s="212">
        <f>Q225*H225</f>
        <v>2.2208999999999999</v>
      </c>
      <c r="S225" s="212">
        <v>0</v>
      </c>
      <c r="T225" s="213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14" t="s">
        <v>120</v>
      </c>
      <c r="AT225" s="214" t="s">
        <v>116</v>
      </c>
      <c r="AU225" s="214" t="s">
        <v>79</v>
      </c>
      <c r="AY225" s="18" t="s">
        <v>115</v>
      </c>
      <c r="BE225" s="215">
        <f>IF(N225="základní",J225,0)</f>
        <v>0</v>
      </c>
      <c r="BF225" s="215">
        <f>IF(N225="snížená",J225,0)</f>
        <v>0</v>
      </c>
      <c r="BG225" s="215">
        <f>IF(N225="zákl. přenesená",J225,0)</f>
        <v>0</v>
      </c>
      <c r="BH225" s="215">
        <f>IF(N225="sníž. přenesená",J225,0)</f>
        <v>0</v>
      </c>
      <c r="BI225" s="215">
        <f>IF(N225="nulová",J225,0)</f>
        <v>0</v>
      </c>
      <c r="BJ225" s="18" t="s">
        <v>77</v>
      </c>
      <c r="BK225" s="215">
        <f>ROUND(I225*H225,2)</f>
        <v>0</v>
      </c>
      <c r="BL225" s="18" t="s">
        <v>120</v>
      </c>
      <c r="BM225" s="214" t="s">
        <v>635</v>
      </c>
    </row>
    <row r="226" s="2" customFormat="1">
      <c r="A226" s="39"/>
      <c r="B226" s="40"/>
      <c r="C226" s="41"/>
      <c r="D226" s="218" t="s">
        <v>132</v>
      </c>
      <c r="E226" s="41"/>
      <c r="F226" s="219" t="s">
        <v>430</v>
      </c>
      <c r="G226" s="41"/>
      <c r="H226" s="41"/>
      <c r="I226" s="220"/>
      <c r="J226" s="41"/>
      <c r="K226" s="41"/>
      <c r="L226" s="45"/>
      <c r="M226" s="221"/>
      <c r="N226" s="222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132</v>
      </c>
      <c r="AU226" s="18" t="s">
        <v>79</v>
      </c>
    </row>
    <row r="227" s="13" customFormat="1">
      <c r="A227" s="13"/>
      <c r="B227" s="223"/>
      <c r="C227" s="224"/>
      <c r="D227" s="225" t="s">
        <v>139</v>
      </c>
      <c r="E227" s="226" t="s">
        <v>19</v>
      </c>
      <c r="F227" s="227" t="s">
        <v>299</v>
      </c>
      <c r="G227" s="224"/>
      <c r="H227" s="228">
        <v>22</v>
      </c>
      <c r="I227" s="229"/>
      <c r="J227" s="224"/>
      <c r="K227" s="224"/>
      <c r="L227" s="230"/>
      <c r="M227" s="231"/>
      <c r="N227" s="232"/>
      <c r="O227" s="232"/>
      <c r="P227" s="232"/>
      <c r="Q227" s="232"/>
      <c r="R227" s="232"/>
      <c r="S227" s="232"/>
      <c r="T227" s="23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4" t="s">
        <v>139</v>
      </c>
      <c r="AU227" s="234" t="s">
        <v>79</v>
      </c>
      <c r="AV227" s="13" t="s">
        <v>79</v>
      </c>
      <c r="AW227" s="13" t="s">
        <v>31</v>
      </c>
      <c r="AX227" s="13" t="s">
        <v>77</v>
      </c>
      <c r="AY227" s="234" t="s">
        <v>115</v>
      </c>
    </row>
    <row r="228" s="2" customFormat="1" ht="16.5" customHeight="1">
      <c r="A228" s="39"/>
      <c r="B228" s="40"/>
      <c r="C228" s="260" t="s">
        <v>514</v>
      </c>
      <c r="D228" s="260" t="s">
        <v>259</v>
      </c>
      <c r="E228" s="261" t="s">
        <v>432</v>
      </c>
      <c r="F228" s="262" t="s">
        <v>433</v>
      </c>
      <c r="G228" s="263" t="s">
        <v>417</v>
      </c>
      <c r="H228" s="264">
        <v>22.219999999999999</v>
      </c>
      <c r="I228" s="265"/>
      <c r="J228" s="266">
        <f>ROUND(I228*H228,2)</f>
        <v>0</v>
      </c>
      <c r="K228" s="262" t="s">
        <v>129</v>
      </c>
      <c r="L228" s="267"/>
      <c r="M228" s="268" t="s">
        <v>19</v>
      </c>
      <c r="N228" s="269" t="s">
        <v>40</v>
      </c>
      <c r="O228" s="85"/>
      <c r="P228" s="212">
        <f>O228*H228</f>
        <v>0</v>
      </c>
      <c r="Q228" s="212">
        <v>0.033500000000000002</v>
      </c>
      <c r="R228" s="212">
        <f>Q228*H228</f>
        <v>0.74436999999999998</v>
      </c>
      <c r="S228" s="212">
        <v>0</v>
      </c>
      <c r="T228" s="213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14" t="s">
        <v>219</v>
      </c>
      <c r="AT228" s="214" t="s">
        <v>259</v>
      </c>
      <c r="AU228" s="214" t="s">
        <v>79</v>
      </c>
      <c r="AY228" s="18" t="s">
        <v>115</v>
      </c>
      <c r="BE228" s="215">
        <f>IF(N228="základní",J228,0)</f>
        <v>0</v>
      </c>
      <c r="BF228" s="215">
        <f>IF(N228="snížená",J228,0)</f>
        <v>0</v>
      </c>
      <c r="BG228" s="215">
        <f>IF(N228="zákl. přenesená",J228,0)</f>
        <v>0</v>
      </c>
      <c r="BH228" s="215">
        <f>IF(N228="sníž. přenesená",J228,0)</f>
        <v>0</v>
      </c>
      <c r="BI228" s="215">
        <f>IF(N228="nulová",J228,0)</f>
        <v>0</v>
      </c>
      <c r="BJ228" s="18" t="s">
        <v>77</v>
      </c>
      <c r="BK228" s="215">
        <f>ROUND(I228*H228,2)</f>
        <v>0</v>
      </c>
      <c r="BL228" s="18" t="s">
        <v>120</v>
      </c>
      <c r="BM228" s="214" t="s">
        <v>636</v>
      </c>
    </row>
    <row r="229" s="13" customFormat="1">
      <c r="A229" s="13"/>
      <c r="B229" s="223"/>
      <c r="C229" s="224"/>
      <c r="D229" s="225" t="s">
        <v>139</v>
      </c>
      <c r="E229" s="224"/>
      <c r="F229" s="227" t="s">
        <v>637</v>
      </c>
      <c r="G229" s="224"/>
      <c r="H229" s="228">
        <v>22.219999999999999</v>
      </c>
      <c r="I229" s="229"/>
      <c r="J229" s="224"/>
      <c r="K229" s="224"/>
      <c r="L229" s="230"/>
      <c r="M229" s="231"/>
      <c r="N229" s="232"/>
      <c r="O229" s="232"/>
      <c r="P229" s="232"/>
      <c r="Q229" s="232"/>
      <c r="R229" s="232"/>
      <c r="S229" s="232"/>
      <c r="T229" s="23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4" t="s">
        <v>139</v>
      </c>
      <c r="AU229" s="234" t="s">
        <v>79</v>
      </c>
      <c r="AV229" s="13" t="s">
        <v>79</v>
      </c>
      <c r="AW229" s="13" t="s">
        <v>4</v>
      </c>
      <c r="AX229" s="13" t="s">
        <v>77</v>
      </c>
      <c r="AY229" s="234" t="s">
        <v>115</v>
      </c>
    </row>
    <row r="230" s="12" customFormat="1" ht="22.8" customHeight="1">
      <c r="A230" s="12"/>
      <c r="B230" s="189"/>
      <c r="C230" s="190"/>
      <c r="D230" s="191" t="s">
        <v>68</v>
      </c>
      <c r="E230" s="216" t="s">
        <v>481</v>
      </c>
      <c r="F230" s="216" t="s">
        <v>482</v>
      </c>
      <c r="G230" s="190"/>
      <c r="H230" s="190"/>
      <c r="I230" s="193"/>
      <c r="J230" s="217">
        <f>BK230</f>
        <v>0</v>
      </c>
      <c r="K230" s="190"/>
      <c r="L230" s="195"/>
      <c r="M230" s="196"/>
      <c r="N230" s="197"/>
      <c r="O230" s="197"/>
      <c r="P230" s="198">
        <f>SUM(P231:P251)</f>
        <v>0</v>
      </c>
      <c r="Q230" s="197"/>
      <c r="R230" s="198">
        <f>SUM(R231:R251)</f>
        <v>0</v>
      </c>
      <c r="S230" s="197"/>
      <c r="T230" s="199">
        <f>SUM(T231:T251)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00" t="s">
        <v>77</v>
      </c>
      <c r="AT230" s="201" t="s">
        <v>68</v>
      </c>
      <c r="AU230" s="201" t="s">
        <v>77</v>
      </c>
      <c r="AY230" s="200" t="s">
        <v>115</v>
      </c>
      <c r="BK230" s="202">
        <f>SUM(BK231:BK251)</f>
        <v>0</v>
      </c>
    </row>
    <row r="231" s="2" customFormat="1" ht="24.15" customHeight="1">
      <c r="A231" s="39"/>
      <c r="B231" s="40"/>
      <c r="C231" s="203" t="s">
        <v>442</v>
      </c>
      <c r="D231" s="203" t="s">
        <v>116</v>
      </c>
      <c r="E231" s="204" t="s">
        <v>484</v>
      </c>
      <c r="F231" s="205" t="s">
        <v>485</v>
      </c>
      <c r="G231" s="206" t="s">
        <v>262</v>
      </c>
      <c r="H231" s="207">
        <v>0.87</v>
      </c>
      <c r="I231" s="208"/>
      <c r="J231" s="209">
        <f>ROUND(I231*H231,2)</f>
        <v>0</v>
      </c>
      <c r="K231" s="205" t="s">
        <v>129</v>
      </c>
      <c r="L231" s="45"/>
      <c r="M231" s="210" t="s">
        <v>19</v>
      </c>
      <c r="N231" s="211" t="s">
        <v>40</v>
      </c>
      <c r="O231" s="85"/>
      <c r="P231" s="212">
        <f>O231*H231</f>
        <v>0</v>
      </c>
      <c r="Q231" s="212">
        <v>0</v>
      </c>
      <c r="R231" s="212">
        <f>Q231*H231</f>
        <v>0</v>
      </c>
      <c r="S231" s="212">
        <v>0</v>
      </c>
      <c r="T231" s="213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14" t="s">
        <v>120</v>
      </c>
      <c r="AT231" s="214" t="s">
        <v>116</v>
      </c>
      <c r="AU231" s="214" t="s">
        <v>79</v>
      </c>
      <c r="AY231" s="18" t="s">
        <v>115</v>
      </c>
      <c r="BE231" s="215">
        <f>IF(N231="základní",J231,0)</f>
        <v>0</v>
      </c>
      <c r="BF231" s="215">
        <f>IF(N231="snížená",J231,0)</f>
        <v>0</v>
      </c>
      <c r="BG231" s="215">
        <f>IF(N231="zákl. přenesená",J231,0)</f>
        <v>0</v>
      </c>
      <c r="BH231" s="215">
        <f>IF(N231="sníž. přenesená",J231,0)</f>
        <v>0</v>
      </c>
      <c r="BI231" s="215">
        <f>IF(N231="nulová",J231,0)</f>
        <v>0</v>
      </c>
      <c r="BJ231" s="18" t="s">
        <v>77</v>
      </c>
      <c r="BK231" s="215">
        <f>ROUND(I231*H231,2)</f>
        <v>0</v>
      </c>
      <c r="BL231" s="18" t="s">
        <v>120</v>
      </c>
      <c r="BM231" s="214" t="s">
        <v>638</v>
      </c>
    </row>
    <row r="232" s="2" customFormat="1">
      <c r="A232" s="39"/>
      <c r="B232" s="40"/>
      <c r="C232" s="41"/>
      <c r="D232" s="218" t="s">
        <v>132</v>
      </c>
      <c r="E232" s="41"/>
      <c r="F232" s="219" t="s">
        <v>487</v>
      </c>
      <c r="G232" s="41"/>
      <c r="H232" s="41"/>
      <c r="I232" s="220"/>
      <c r="J232" s="41"/>
      <c r="K232" s="41"/>
      <c r="L232" s="45"/>
      <c r="M232" s="221"/>
      <c r="N232" s="222"/>
      <c r="O232" s="85"/>
      <c r="P232" s="85"/>
      <c r="Q232" s="85"/>
      <c r="R232" s="85"/>
      <c r="S232" s="85"/>
      <c r="T232" s="86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132</v>
      </c>
      <c r="AU232" s="18" t="s">
        <v>79</v>
      </c>
    </row>
    <row r="233" s="13" customFormat="1">
      <c r="A233" s="13"/>
      <c r="B233" s="223"/>
      <c r="C233" s="224"/>
      <c r="D233" s="225" t="s">
        <v>139</v>
      </c>
      <c r="E233" s="226" t="s">
        <v>19</v>
      </c>
      <c r="F233" s="227" t="s">
        <v>639</v>
      </c>
      <c r="G233" s="224"/>
      <c r="H233" s="228">
        <v>0.87</v>
      </c>
      <c r="I233" s="229"/>
      <c r="J233" s="224"/>
      <c r="K233" s="224"/>
      <c r="L233" s="230"/>
      <c r="M233" s="231"/>
      <c r="N233" s="232"/>
      <c r="O233" s="232"/>
      <c r="P233" s="232"/>
      <c r="Q233" s="232"/>
      <c r="R233" s="232"/>
      <c r="S233" s="232"/>
      <c r="T233" s="23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4" t="s">
        <v>139</v>
      </c>
      <c r="AU233" s="234" t="s">
        <v>79</v>
      </c>
      <c r="AV233" s="13" t="s">
        <v>79</v>
      </c>
      <c r="AW233" s="13" t="s">
        <v>31</v>
      </c>
      <c r="AX233" s="13" t="s">
        <v>77</v>
      </c>
      <c r="AY233" s="234" t="s">
        <v>115</v>
      </c>
    </row>
    <row r="234" s="2" customFormat="1" ht="24.15" customHeight="1">
      <c r="A234" s="39"/>
      <c r="B234" s="40"/>
      <c r="C234" s="203" t="s">
        <v>448</v>
      </c>
      <c r="D234" s="203" t="s">
        <v>116</v>
      </c>
      <c r="E234" s="204" t="s">
        <v>490</v>
      </c>
      <c r="F234" s="205" t="s">
        <v>491</v>
      </c>
      <c r="G234" s="206" t="s">
        <v>262</v>
      </c>
      <c r="H234" s="207">
        <v>358.27999999999997</v>
      </c>
      <c r="I234" s="208"/>
      <c r="J234" s="209">
        <f>ROUND(I234*H234,2)</f>
        <v>0</v>
      </c>
      <c r="K234" s="205" t="s">
        <v>129</v>
      </c>
      <c r="L234" s="45"/>
      <c r="M234" s="210" t="s">
        <v>19</v>
      </c>
      <c r="N234" s="211" t="s">
        <v>40</v>
      </c>
      <c r="O234" s="85"/>
      <c r="P234" s="212">
        <f>O234*H234</f>
        <v>0</v>
      </c>
      <c r="Q234" s="212">
        <v>0</v>
      </c>
      <c r="R234" s="212">
        <f>Q234*H234</f>
        <v>0</v>
      </c>
      <c r="S234" s="212">
        <v>0</v>
      </c>
      <c r="T234" s="213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14" t="s">
        <v>120</v>
      </c>
      <c r="AT234" s="214" t="s">
        <v>116</v>
      </c>
      <c r="AU234" s="214" t="s">
        <v>79</v>
      </c>
      <c r="AY234" s="18" t="s">
        <v>115</v>
      </c>
      <c r="BE234" s="215">
        <f>IF(N234="základní",J234,0)</f>
        <v>0</v>
      </c>
      <c r="BF234" s="215">
        <f>IF(N234="snížená",J234,0)</f>
        <v>0</v>
      </c>
      <c r="BG234" s="215">
        <f>IF(N234="zákl. přenesená",J234,0)</f>
        <v>0</v>
      </c>
      <c r="BH234" s="215">
        <f>IF(N234="sníž. přenesená",J234,0)</f>
        <v>0</v>
      </c>
      <c r="BI234" s="215">
        <f>IF(N234="nulová",J234,0)</f>
        <v>0</v>
      </c>
      <c r="BJ234" s="18" t="s">
        <v>77</v>
      </c>
      <c r="BK234" s="215">
        <f>ROUND(I234*H234,2)</f>
        <v>0</v>
      </c>
      <c r="BL234" s="18" t="s">
        <v>120</v>
      </c>
      <c r="BM234" s="214" t="s">
        <v>640</v>
      </c>
    </row>
    <row r="235" s="2" customFormat="1">
      <c r="A235" s="39"/>
      <c r="B235" s="40"/>
      <c r="C235" s="41"/>
      <c r="D235" s="218" t="s">
        <v>132</v>
      </c>
      <c r="E235" s="41"/>
      <c r="F235" s="219" t="s">
        <v>493</v>
      </c>
      <c r="G235" s="41"/>
      <c r="H235" s="41"/>
      <c r="I235" s="220"/>
      <c r="J235" s="41"/>
      <c r="K235" s="41"/>
      <c r="L235" s="45"/>
      <c r="M235" s="221"/>
      <c r="N235" s="222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132</v>
      </c>
      <c r="AU235" s="18" t="s">
        <v>79</v>
      </c>
    </row>
    <row r="236" s="13" customFormat="1">
      <c r="A236" s="13"/>
      <c r="B236" s="223"/>
      <c r="C236" s="224"/>
      <c r="D236" s="225" t="s">
        <v>139</v>
      </c>
      <c r="E236" s="226" t="s">
        <v>19</v>
      </c>
      <c r="F236" s="227" t="s">
        <v>641</v>
      </c>
      <c r="G236" s="224"/>
      <c r="H236" s="228">
        <v>358.27999999999997</v>
      </c>
      <c r="I236" s="229"/>
      <c r="J236" s="224"/>
      <c r="K236" s="224"/>
      <c r="L236" s="230"/>
      <c r="M236" s="231"/>
      <c r="N236" s="232"/>
      <c r="O236" s="232"/>
      <c r="P236" s="232"/>
      <c r="Q236" s="232"/>
      <c r="R236" s="232"/>
      <c r="S236" s="232"/>
      <c r="T236" s="23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4" t="s">
        <v>139</v>
      </c>
      <c r="AU236" s="234" t="s">
        <v>79</v>
      </c>
      <c r="AV236" s="13" t="s">
        <v>79</v>
      </c>
      <c r="AW236" s="13" t="s">
        <v>31</v>
      </c>
      <c r="AX236" s="13" t="s">
        <v>77</v>
      </c>
      <c r="AY236" s="234" t="s">
        <v>115</v>
      </c>
    </row>
    <row r="237" s="2" customFormat="1" ht="24.15" customHeight="1">
      <c r="A237" s="39"/>
      <c r="B237" s="40"/>
      <c r="C237" s="203" t="s">
        <v>452</v>
      </c>
      <c r="D237" s="203" t="s">
        <v>116</v>
      </c>
      <c r="E237" s="204" t="s">
        <v>496</v>
      </c>
      <c r="F237" s="205" t="s">
        <v>497</v>
      </c>
      <c r="G237" s="206" t="s">
        <v>262</v>
      </c>
      <c r="H237" s="207">
        <v>253.75</v>
      </c>
      <c r="I237" s="208"/>
      <c r="J237" s="209">
        <f>ROUND(I237*H237,2)</f>
        <v>0</v>
      </c>
      <c r="K237" s="205" t="s">
        <v>129</v>
      </c>
      <c r="L237" s="45"/>
      <c r="M237" s="210" t="s">
        <v>19</v>
      </c>
      <c r="N237" s="211" t="s">
        <v>40</v>
      </c>
      <c r="O237" s="85"/>
      <c r="P237" s="212">
        <f>O237*H237</f>
        <v>0</v>
      </c>
      <c r="Q237" s="212">
        <v>0</v>
      </c>
      <c r="R237" s="212">
        <f>Q237*H237</f>
        <v>0</v>
      </c>
      <c r="S237" s="212">
        <v>0</v>
      </c>
      <c r="T237" s="213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14" t="s">
        <v>120</v>
      </c>
      <c r="AT237" s="214" t="s">
        <v>116</v>
      </c>
      <c r="AU237" s="214" t="s">
        <v>79</v>
      </c>
      <c r="AY237" s="18" t="s">
        <v>115</v>
      </c>
      <c r="BE237" s="215">
        <f>IF(N237="základní",J237,0)</f>
        <v>0</v>
      </c>
      <c r="BF237" s="215">
        <f>IF(N237="snížená",J237,0)</f>
        <v>0</v>
      </c>
      <c r="BG237" s="215">
        <f>IF(N237="zákl. přenesená",J237,0)</f>
        <v>0</v>
      </c>
      <c r="BH237" s="215">
        <f>IF(N237="sníž. přenesená",J237,0)</f>
        <v>0</v>
      </c>
      <c r="BI237" s="215">
        <f>IF(N237="nulová",J237,0)</f>
        <v>0</v>
      </c>
      <c r="BJ237" s="18" t="s">
        <v>77</v>
      </c>
      <c r="BK237" s="215">
        <f>ROUND(I237*H237,2)</f>
        <v>0</v>
      </c>
      <c r="BL237" s="18" t="s">
        <v>120</v>
      </c>
      <c r="BM237" s="214" t="s">
        <v>642</v>
      </c>
    </row>
    <row r="238" s="2" customFormat="1">
      <c r="A238" s="39"/>
      <c r="B238" s="40"/>
      <c r="C238" s="41"/>
      <c r="D238" s="218" t="s">
        <v>132</v>
      </c>
      <c r="E238" s="41"/>
      <c r="F238" s="219" t="s">
        <v>499</v>
      </c>
      <c r="G238" s="41"/>
      <c r="H238" s="41"/>
      <c r="I238" s="220"/>
      <c r="J238" s="41"/>
      <c r="K238" s="41"/>
      <c r="L238" s="45"/>
      <c r="M238" s="221"/>
      <c r="N238" s="222"/>
      <c r="O238" s="85"/>
      <c r="P238" s="85"/>
      <c r="Q238" s="85"/>
      <c r="R238" s="85"/>
      <c r="S238" s="85"/>
      <c r="T238" s="86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132</v>
      </c>
      <c r="AU238" s="18" t="s">
        <v>79</v>
      </c>
    </row>
    <row r="239" s="13" customFormat="1">
      <c r="A239" s="13"/>
      <c r="B239" s="223"/>
      <c r="C239" s="224"/>
      <c r="D239" s="225" t="s">
        <v>139</v>
      </c>
      <c r="E239" s="226" t="s">
        <v>19</v>
      </c>
      <c r="F239" s="227" t="s">
        <v>643</v>
      </c>
      <c r="G239" s="224"/>
      <c r="H239" s="228">
        <v>253.75</v>
      </c>
      <c r="I239" s="229"/>
      <c r="J239" s="224"/>
      <c r="K239" s="224"/>
      <c r="L239" s="230"/>
      <c r="M239" s="231"/>
      <c r="N239" s="232"/>
      <c r="O239" s="232"/>
      <c r="P239" s="232"/>
      <c r="Q239" s="232"/>
      <c r="R239" s="232"/>
      <c r="S239" s="232"/>
      <c r="T239" s="23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4" t="s">
        <v>139</v>
      </c>
      <c r="AU239" s="234" t="s">
        <v>79</v>
      </c>
      <c r="AV239" s="13" t="s">
        <v>79</v>
      </c>
      <c r="AW239" s="13" t="s">
        <v>31</v>
      </c>
      <c r="AX239" s="13" t="s">
        <v>77</v>
      </c>
      <c r="AY239" s="234" t="s">
        <v>115</v>
      </c>
    </row>
    <row r="240" s="2" customFormat="1" ht="24.15" customHeight="1">
      <c r="A240" s="39"/>
      <c r="B240" s="40"/>
      <c r="C240" s="203" t="s">
        <v>458</v>
      </c>
      <c r="D240" s="203" t="s">
        <v>116</v>
      </c>
      <c r="E240" s="204" t="s">
        <v>502</v>
      </c>
      <c r="F240" s="205" t="s">
        <v>503</v>
      </c>
      <c r="G240" s="206" t="s">
        <v>262</v>
      </c>
      <c r="H240" s="207">
        <v>4821.25</v>
      </c>
      <c r="I240" s="208"/>
      <c r="J240" s="209">
        <f>ROUND(I240*H240,2)</f>
        <v>0</v>
      </c>
      <c r="K240" s="205" t="s">
        <v>129</v>
      </c>
      <c r="L240" s="45"/>
      <c r="M240" s="210" t="s">
        <v>19</v>
      </c>
      <c r="N240" s="211" t="s">
        <v>40</v>
      </c>
      <c r="O240" s="85"/>
      <c r="P240" s="212">
        <f>O240*H240</f>
        <v>0</v>
      </c>
      <c r="Q240" s="212">
        <v>0</v>
      </c>
      <c r="R240" s="212">
        <f>Q240*H240</f>
        <v>0</v>
      </c>
      <c r="S240" s="212">
        <v>0</v>
      </c>
      <c r="T240" s="213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14" t="s">
        <v>120</v>
      </c>
      <c r="AT240" s="214" t="s">
        <v>116</v>
      </c>
      <c r="AU240" s="214" t="s">
        <v>79</v>
      </c>
      <c r="AY240" s="18" t="s">
        <v>115</v>
      </c>
      <c r="BE240" s="215">
        <f>IF(N240="základní",J240,0)</f>
        <v>0</v>
      </c>
      <c r="BF240" s="215">
        <f>IF(N240="snížená",J240,0)</f>
        <v>0</v>
      </c>
      <c r="BG240" s="215">
        <f>IF(N240="zákl. přenesená",J240,0)</f>
        <v>0</v>
      </c>
      <c r="BH240" s="215">
        <f>IF(N240="sníž. přenesená",J240,0)</f>
        <v>0</v>
      </c>
      <c r="BI240" s="215">
        <f>IF(N240="nulová",J240,0)</f>
        <v>0</v>
      </c>
      <c r="BJ240" s="18" t="s">
        <v>77</v>
      </c>
      <c r="BK240" s="215">
        <f>ROUND(I240*H240,2)</f>
        <v>0</v>
      </c>
      <c r="BL240" s="18" t="s">
        <v>120</v>
      </c>
      <c r="BM240" s="214" t="s">
        <v>644</v>
      </c>
    </row>
    <row r="241" s="2" customFormat="1">
      <c r="A241" s="39"/>
      <c r="B241" s="40"/>
      <c r="C241" s="41"/>
      <c r="D241" s="218" t="s">
        <v>132</v>
      </c>
      <c r="E241" s="41"/>
      <c r="F241" s="219" t="s">
        <v>505</v>
      </c>
      <c r="G241" s="41"/>
      <c r="H241" s="41"/>
      <c r="I241" s="220"/>
      <c r="J241" s="41"/>
      <c r="K241" s="41"/>
      <c r="L241" s="45"/>
      <c r="M241" s="221"/>
      <c r="N241" s="222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132</v>
      </c>
      <c r="AU241" s="18" t="s">
        <v>79</v>
      </c>
    </row>
    <row r="242" s="13" customFormat="1">
      <c r="A242" s="13"/>
      <c r="B242" s="223"/>
      <c r="C242" s="224"/>
      <c r="D242" s="225" t="s">
        <v>139</v>
      </c>
      <c r="E242" s="226" t="s">
        <v>19</v>
      </c>
      <c r="F242" s="227" t="s">
        <v>643</v>
      </c>
      <c r="G242" s="224"/>
      <c r="H242" s="228">
        <v>253.75</v>
      </c>
      <c r="I242" s="229"/>
      <c r="J242" s="224"/>
      <c r="K242" s="224"/>
      <c r="L242" s="230"/>
      <c r="M242" s="231"/>
      <c r="N242" s="232"/>
      <c r="O242" s="232"/>
      <c r="P242" s="232"/>
      <c r="Q242" s="232"/>
      <c r="R242" s="232"/>
      <c r="S242" s="232"/>
      <c r="T242" s="23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4" t="s">
        <v>139</v>
      </c>
      <c r="AU242" s="234" t="s">
        <v>79</v>
      </c>
      <c r="AV242" s="13" t="s">
        <v>79</v>
      </c>
      <c r="AW242" s="13" t="s">
        <v>31</v>
      </c>
      <c r="AX242" s="13" t="s">
        <v>69</v>
      </c>
      <c r="AY242" s="234" t="s">
        <v>115</v>
      </c>
    </row>
    <row r="243" s="14" customFormat="1">
      <c r="A243" s="14"/>
      <c r="B243" s="239"/>
      <c r="C243" s="240"/>
      <c r="D243" s="225" t="s">
        <v>139</v>
      </c>
      <c r="E243" s="241" t="s">
        <v>19</v>
      </c>
      <c r="F243" s="242" t="s">
        <v>218</v>
      </c>
      <c r="G243" s="240"/>
      <c r="H243" s="243">
        <v>253.75</v>
      </c>
      <c r="I243" s="244"/>
      <c r="J243" s="240"/>
      <c r="K243" s="240"/>
      <c r="L243" s="245"/>
      <c r="M243" s="246"/>
      <c r="N243" s="247"/>
      <c r="O243" s="247"/>
      <c r="P243" s="247"/>
      <c r="Q243" s="247"/>
      <c r="R243" s="247"/>
      <c r="S243" s="247"/>
      <c r="T243" s="248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9" t="s">
        <v>139</v>
      </c>
      <c r="AU243" s="249" t="s">
        <v>79</v>
      </c>
      <c r="AV243" s="14" t="s">
        <v>120</v>
      </c>
      <c r="AW243" s="14" t="s">
        <v>31</v>
      </c>
      <c r="AX243" s="14" t="s">
        <v>77</v>
      </c>
      <c r="AY243" s="249" t="s">
        <v>115</v>
      </c>
    </row>
    <row r="244" s="13" customFormat="1">
      <c r="A244" s="13"/>
      <c r="B244" s="223"/>
      <c r="C244" s="224"/>
      <c r="D244" s="225" t="s">
        <v>139</v>
      </c>
      <c r="E244" s="224"/>
      <c r="F244" s="227" t="s">
        <v>645</v>
      </c>
      <c r="G244" s="224"/>
      <c r="H244" s="228">
        <v>4821.25</v>
      </c>
      <c r="I244" s="229"/>
      <c r="J244" s="224"/>
      <c r="K244" s="224"/>
      <c r="L244" s="230"/>
      <c r="M244" s="231"/>
      <c r="N244" s="232"/>
      <c r="O244" s="232"/>
      <c r="P244" s="232"/>
      <c r="Q244" s="232"/>
      <c r="R244" s="232"/>
      <c r="S244" s="232"/>
      <c r="T244" s="23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4" t="s">
        <v>139</v>
      </c>
      <c r="AU244" s="234" t="s">
        <v>79</v>
      </c>
      <c r="AV244" s="13" t="s">
        <v>79</v>
      </c>
      <c r="AW244" s="13" t="s">
        <v>4</v>
      </c>
      <c r="AX244" s="13" t="s">
        <v>77</v>
      </c>
      <c r="AY244" s="234" t="s">
        <v>115</v>
      </c>
    </row>
    <row r="245" s="2" customFormat="1" ht="24.15" customHeight="1">
      <c r="A245" s="39"/>
      <c r="B245" s="40"/>
      <c r="C245" s="203" t="s">
        <v>463</v>
      </c>
      <c r="D245" s="203" t="s">
        <v>116</v>
      </c>
      <c r="E245" s="204" t="s">
        <v>509</v>
      </c>
      <c r="F245" s="205" t="s">
        <v>510</v>
      </c>
      <c r="G245" s="206" t="s">
        <v>262</v>
      </c>
      <c r="H245" s="207">
        <v>359.14999999999998</v>
      </c>
      <c r="I245" s="208"/>
      <c r="J245" s="209">
        <f>ROUND(I245*H245,2)</f>
        <v>0</v>
      </c>
      <c r="K245" s="205" t="s">
        <v>129</v>
      </c>
      <c r="L245" s="45"/>
      <c r="M245" s="210" t="s">
        <v>19</v>
      </c>
      <c r="N245" s="211" t="s">
        <v>40</v>
      </c>
      <c r="O245" s="85"/>
      <c r="P245" s="212">
        <f>O245*H245</f>
        <v>0</v>
      </c>
      <c r="Q245" s="212">
        <v>0</v>
      </c>
      <c r="R245" s="212">
        <f>Q245*H245</f>
        <v>0</v>
      </c>
      <c r="S245" s="212">
        <v>0</v>
      </c>
      <c r="T245" s="213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14" t="s">
        <v>120</v>
      </c>
      <c r="AT245" s="214" t="s">
        <v>116</v>
      </c>
      <c r="AU245" s="214" t="s">
        <v>79</v>
      </c>
      <c r="AY245" s="18" t="s">
        <v>115</v>
      </c>
      <c r="BE245" s="215">
        <f>IF(N245="základní",J245,0)</f>
        <v>0</v>
      </c>
      <c r="BF245" s="215">
        <f>IF(N245="snížená",J245,0)</f>
        <v>0</v>
      </c>
      <c r="BG245" s="215">
        <f>IF(N245="zákl. přenesená",J245,0)</f>
        <v>0</v>
      </c>
      <c r="BH245" s="215">
        <f>IF(N245="sníž. přenesená",J245,0)</f>
        <v>0</v>
      </c>
      <c r="BI245" s="215">
        <f>IF(N245="nulová",J245,0)</f>
        <v>0</v>
      </c>
      <c r="BJ245" s="18" t="s">
        <v>77</v>
      </c>
      <c r="BK245" s="215">
        <f>ROUND(I245*H245,2)</f>
        <v>0</v>
      </c>
      <c r="BL245" s="18" t="s">
        <v>120</v>
      </c>
      <c r="BM245" s="214" t="s">
        <v>646</v>
      </c>
    </row>
    <row r="246" s="2" customFormat="1">
      <c r="A246" s="39"/>
      <c r="B246" s="40"/>
      <c r="C246" s="41"/>
      <c r="D246" s="218" t="s">
        <v>132</v>
      </c>
      <c r="E246" s="41"/>
      <c r="F246" s="219" t="s">
        <v>512</v>
      </c>
      <c r="G246" s="41"/>
      <c r="H246" s="41"/>
      <c r="I246" s="220"/>
      <c r="J246" s="41"/>
      <c r="K246" s="41"/>
      <c r="L246" s="45"/>
      <c r="M246" s="221"/>
      <c r="N246" s="222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132</v>
      </c>
      <c r="AU246" s="18" t="s">
        <v>79</v>
      </c>
    </row>
    <row r="247" s="13" customFormat="1">
      <c r="A247" s="13"/>
      <c r="B247" s="223"/>
      <c r="C247" s="224"/>
      <c r="D247" s="225" t="s">
        <v>139</v>
      </c>
      <c r="E247" s="226" t="s">
        <v>19</v>
      </c>
      <c r="F247" s="227" t="s">
        <v>647</v>
      </c>
      <c r="G247" s="224"/>
      <c r="H247" s="228">
        <v>359.14999999999998</v>
      </c>
      <c r="I247" s="229"/>
      <c r="J247" s="224"/>
      <c r="K247" s="224"/>
      <c r="L247" s="230"/>
      <c r="M247" s="231"/>
      <c r="N247" s="232"/>
      <c r="O247" s="232"/>
      <c r="P247" s="232"/>
      <c r="Q247" s="232"/>
      <c r="R247" s="232"/>
      <c r="S247" s="232"/>
      <c r="T247" s="23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4" t="s">
        <v>139</v>
      </c>
      <c r="AU247" s="234" t="s">
        <v>79</v>
      </c>
      <c r="AV247" s="13" t="s">
        <v>79</v>
      </c>
      <c r="AW247" s="13" t="s">
        <v>31</v>
      </c>
      <c r="AX247" s="13" t="s">
        <v>77</v>
      </c>
      <c r="AY247" s="234" t="s">
        <v>115</v>
      </c>
    </row>
    <row r="248" s="2" customFormat="1" ht="24.15" customHeight="1">
      <c r="A248" s="39"/>
      <c r="B248" s="40"/>
      <c r="C248" s="203" t="s">
        <v>467</v>
      </c>
      <c r="D248" s="203" t="s">
        <v>116</v>
      </c>
      <c r="E248" s="204" t="s">
        <v>515</v>
      </c>
      <c r="F248" s="205" t="s">
        <v>516</v>
      </c>
      <c r="G248" s="206" t="s">
        <v>262</v>
      </c>
      <c r="H248" s="207">
        <v>253.75</v>
      </c>
      <c r="I248" s="208"/>
      <c r="J248" s="209">
        <f>ROUND(I248*H248,2)</f>
        <v>0</v>
      </c>
      <c r="K248" s="205" t="s">
        <v>129</v>
      </c>
      <c r="L248" s="45"/>
      <c r="M248" s="210" t="s">
        <v>19</v>
      </c>
      <c r="N248" s="211" t="s">
        <v>40</v>
      </c>
      <c r="O248" s="85"/>
      <c r="P248" s="212">
        <f>O248*H248</f>
        <v>0</v>
      </c>
      <c r="Q248" s="212">
        <v>0</v>
      </c>
      <c r="R248" s="212">
        <f>Q248*H248</f>
        <v>0</v>
      </c>
      <c r="S248" s="212">
        <v>0</v>
      </c>
      <c r="T248" s="213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14" t="s">
        <v>120</v>
      </c>
      <c r="AT248" s="214" t="s">
        <v>116</v>
      </c>
      <c r="AU248" s="214" t="s">
        <v>79</v>
      </c>
      <c r="AY248" s="18" t="s">
        <v>115</v>
      </c>
      <c r="BE248" s="215">
        <f>IF(N248="základní",J248,0)</f>
        <v>0</v>
      </c>
      <c r="BF248" s="215">
        <f>IF(N248="snížená",J248,0)</f>
        <v>0</v>
      </c>
      <c r="BG248" s="215">
        <f>IF(N248="zákl. přenesená",J248,0)</f>
        <v>0</v>
      </c>
      <c r="BH248" s="215">
        <f>IF(N248="sníž. přenesená",J248,0)</f>
        <v>0</v>
      </c>
      <c r="BI248" s="215">
        <f>IF(N248="nulová",J248,0)</f>
        <v>0</v>
      </c>
      <c r="BJ248" s="18" t="s">
        <v>77</v>
      </c>
      <c r="BK248" s="215">
        <f>ROUND(I248*H248,2)</f>
        <v>0</v>
      </c>
      <c r="BL248" s="18" t="s">
        <v>120</v>
      </c>
      <c r="BM248" s="214" t="s">
        <v>648</v>
      </c>
    </row>
    <row r="249" s="2" customFormat="1">
      <c r="A249" s="39"/>
      <c r="B249" s="40"/>
      <c r="C249" s="41"/>
      <c r="D249" s="218" t="s">
        <v>132</v>
      </c>
      <c r="E249" s="41"/>
      <c r="F249" s="219" t="s">
        <v>518</v>
      </c>
      <c r="G249" s="41"/>
      <c r="H249" s="41"/>
      <c r="I249" s="220"/>
      <c r="J249" s="41"/>
      <c r="K249" s="41"/>
      <c r="L249" s="45"/>
      <c r="M249" s="221"/>
      <c r="N249" s="222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132</v>
      </c>
      <c r="AU249" s="18" t="s">
        <v>79</v>
      </c>
    </row>
    <row r="250" s="13" customFormat="1">
      <c r="A250" s="13"/>
      <c r="B250" s="223"/>
      <c r="C250" s="224"/>
      <c r="D250" s="225" t="s">
        <v>139</v>
      </c>
      <c r="E250" s="226" t="s">
        <v>19</v>
      </c>
      <c r="F250" s="227" t="s">
        <v>649</v>
      </c>
      <c r="G250" s="224"/>
      <c r="H250" s="228">
        <v>253.75</v>
      </c>
      <c r="I250" s="229"/>
      <c r="J250" s="224"/>
      <c r="K250" s="224"/>
      <c r="L250" s="230"/>
      <c r="M250" s="231"/>
      <c r="N250" s="232"/>
      <c r="O250" s="232"/>
      <c r="P250" s="232"/>
      <c r="Q250" s="232"/>
      <c r="R250" s="232"/>
      <c r="S250" s="232"/>
      <c r="T250" s="23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4" t="s">
        <v>139</v>
      </c>
      <c r="AU250" s="234" t="s">
        <v>79</v>
      </c>
      <c r="AV250" s="13" t="s">
        <v>79</v>
      </c>
      <c r="AW250" s="13" t="s">
        <v>31</v>
      </c>
      <c r="AX250" s="13" t="s">
        <v>69</v>
      </c>
      <c r="AY250" s="234" t="s">
        <v>115</v>
      </c>
    </row>
    <row r="251" s="14" customFormat="1">
      <c r="A251" s="14"/>
      <c r="B251" s="239"/>
      <c r="C251" s="240"/>
      <c r="D251" s="225" t="s">
        <v>139</v>
      </c>
      <c r="E251" s="241" t="s">
        <v>19</v>
      </c>
      <c r="F251" s="242" t="s">
        <v>218</v>
      </c>
      <c r="G251" s="240"/>
      <c r="H251" s="243">
        <v>253.75</v>
      </c>
      <c r="I251" s="244"/>
      <c r="J251" s="240"/>
      <c r="K251" s="240"/>
      <c r="L251" s="245"/>
      <c r="M251" s="246"/>
      <c r="N251" s="247"/>
      <c r="O251" s="247"/>
      <c r="P251" s="247"/>
      <c r="Q251" s="247"/>
      <c r="R251" s="247"/>
      <c r="S251" s="247"/>
      <c r="T251" s="248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9" t="s">
        <v>139</v>
      </c>
      <c r="AU251" s="249" t="s">
        <v>79</v>
      </c>
      <c r="AV251" s="14" t="s">
        <v>120</v>
      </c>
      <c r="AW251" s="14" t="s">
        <v>31</v>
      </c>
      <c r="AX251" s="14" t="s">
        <v>77</v>
      </c>
      <c r="AY251" s="249" t="s">
        <v>115</v>
      </c>
    </row>
    <row r="252" s="12" customFormat="1" ht="22.8" customHeight="1">
      <c r="A252" s="12"/>
      <c r="B252" s="189"/>
      <c r="C252" s="190"/>
      <c r="D252" s="191" t="s">
        <v>68</v>
      </c>
      <c r="E252" s="216" t="s">
        <v>519</v>
      </c>
      <c r="F252" s="216" t="s">
        <v>520</v>
      </c>
      <c r="G252" s="190"/>
      <c r="H252" s="190"/>
      <c r="I252" s="193"/>
      <c r="J252" s="217">
        <f>BK252</f>
        <v>0</v>
      </c>
      <c r="K252" s="190"/>
      <c r="L252" s="195"/>
      <c r="M252" s="196"/>
      <c r="N252" s="197"/>
      <c r="O252" s="197"/>
      <c r="P252" s="198">
        <f>SUM(P253:P256)</f>
        <v>0</v>
      </c>
      <c r="Q252" s="197"/>
      <c r="R252" s="198">
        <f>SUM(R253:R256)</f>
        <v>0</v>
      </c>
      <c r="S252" s="197"/>
      <c r="T252" s="199">
        <f>SUM(T253:T256)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0" t="s">
        <v>77</v>
      </c>
      <c r="AT252" s="201" t="s">
        <v>68</v>
      </c>
      <c r="AU252" s="201" t="s">
        <v>77</v>
      </c>
      <c r="AY252" s="200" t="s">
        <v>115</v>
      </c>
      <c r="BK252" s="202">
        <f>SUM(BK253:BK256)</f>
        <v>0</v>
      </c>
    </row>
    <row r="253" s="2" customFormat="1" ht="24.15" customHeight="1">
      <c r="A253" s="39"/>
      <c r="B253" s="40"/>
      <c r="C253" s="203" t="s">
        <v>472</v>
      </c>
      <c r="D253" s="203" t="s">
        <v>116</v>
      </c>
      <c r="E253" s="204" t="s">
        <v>522</v>
      </c>
      <c r="F253" s="205" t="s">
        <v>523</v>
      </c>
      <c r="G253" s="206" t="s">
        <v>262</v>
      </c>
      <c r="H253" s="207">
        <v>645.59299999999996</v>
      </c>
      <c r="I253" s="208"/>
      <c r="J253" s="209">
        <f>ROUND(I253*H253,2)</f>
        <v>0</v>
      </c>
      <c r="K253" s="205" t="s">
        <v>129</v>
      </c>
      <c r="L253" s="45"/>
      <c r="M253" s="210" t="s">
        <v>19</v>
      </c>
      <c r="N253" s="211" t="s">
        <v>40</v>
      </c>
      <c r="O253" s="85"/>
      <c r="P253" s="212">
        <f>O253*H253</f>
        <v>0</v>
      </c>
      <c r="Q253" s="212">
        <v>0</v>
      </c>
      <c r="R253" s="212">
        <f>Q253*H253</f>
        <v>0</v>
      </c>
      <c r="S253" s="212">
        <v>0</v>
      </c>
      <c r="T253" s="213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14" t="s">
        <v>120</v>
      </c>
      <c r="AT253" s="214" t="s">
        <v>116</v>
      </c>
      <c r="AU253" s="214" t="s">
        <v>79</v>
      </c>
      <c r="AY253" s="18" t="s">
        <v>115</v>
      </c>
      <c r="BE253" s="215">
        <f>IF(N253="základní",J253,0)</f>
        <v>0</v>
      </c>
      <c r="BF253" s="215">
        <f>IF(N253="snížená",J253,0)</f>
        <v>0</v>
      </c>
      <c r="BG253" s="215">
        <f>IF(N253="zákl. přenesená",J253,0)</f>
        <v>0</v>
      </c>
      <c r="BH253" s="215">
        <f>IF(N253="sníž. přenesená",J253,0)</f>
        <v>0</v>
      </c>
      <c r="BI253" s="215">
        <f>IF(N253="nulová",J253,0)</f>
        <v>0</v>
      </c>
      <c r="BJ253" s="18" t="s">
        <v>77</v>
      </c>
      <c r="BK253" s="215">
        <f>ROUND(I253*H253,2)</f>
        <v>0</v>
      </c>
      <c r="BL253" s="18" t="s">
        <v>120</v>
      </c>
      <c r="BM253" s="214" t="s">
        <v>650</v>
      </c>
    </row>
    <row r="254" s="2" customFormat="1">
      <c r="A254" s="39"/>
      <c r="B254" s="40"/>
      <c r="C254" s="41"/>
      <c r="D254" s="218" t="s">
        <v>132</v>
      </c>
      <c r="E254" s="41"/>
      <c r="F254" s="219" t="s">
        <v>525</v>
      </c>
      <c r="G254" s="41"/>
      <c r="H254" s="41"/>
      <c r="I254" s="220"/>
      <c r="J254" s="41"/>
      <c r="K254" s="41"/>
      <c r="L254" s="45"/>
      <c r="M254" s="221"/>
      <c r="N254" s="222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132</v>
      </c>
      <c r="AU254" s="18" t="s">
        <v>79</v>
      </c>
    </row>
    <row r="255" s="2" customFormat="1" ht="24.15" customHeight="1">
      <c r="A255" s="39"/>
      <c r="B255" s="40"/>
      <c r="C255" s="203" t="s">
        <v>476</v>
      </c>
      <c r="D255" s="203" t="s">
        <v>116</v>
      </c>
      <c r="E255" s="204" t="s">
        <v>651</v>
      </c>
      <c r="F255" s="205" t="s">
        <v>652</v>
      </c>
      <c r="G255" s="206" t="s">
        <v>262</v>
      </c>
      <c r="H255" s="207">
        <v>645.59299999999996</v>
      </c>
      <c r="I255" s="208"/>
      <c r="J255" s="209">
        <f>ROUND(I255*H255,2)</f>
        <v>0</v>
      </c>
      <c r="K255" s="205" t="s">
        <v>129</v>
      </c>
      <c r="L255" s="45"/>
      <c r="M255" s="210" t="s">
        <v>19</v>
      </c>
      <c r="N255" s="211" t="s">
        <v>40</v>
      </c>
      <c r="O255" s="85"/>
      <c r="P255" s="212">
        <f>O255*H255</f>
        <v>0</v>
      </c>
      <c r="Q255" s="212">
        <v>0</v>
      </c>
      <c r="R255" s="212">
        <f>Q255*H255</f>
        <v>0</v>
      </c>
      <c r="S255" s="212">
        <v>0</v>
      </c>
      <c r="T255" s="213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14" t="s">
        <v>120</v>
      </c>
      <c r="AT255" s="214" t="s">
        <v>116</v>
      </c>
      <c r="AU255" s="214" t="s">
        <v>79</v>
      </c>
      <c r="AY255" s="18" t="s">
        <v>115</v>
      </c>
      <c r="BE255" s="215">
        <f>IF(N255="základní",J255,0)</f>
        <v>0</v>
      </c>
      <c r="BF255" s="215">
        <f>IF(N255="snížená",J255,0)</f>
        <v>0</v>
      </c>
      <c r="BG255" s="215">
        <f>IF(N255="zákl. přenesená",J255,0)</f>
        <v>0</v>
      </c>
      <c r="BH255" s="215">
        <f>IF(N255="sníž. přenesená",J255,0)</f>
        <v>0</v>
      </c>
      <c r="BI255" s="215">
        <f>IF(N255="nulová",J255,0)</f>
        <v>0</v>
      </c>
      <c r="BJ255" s="18" t="s">
        <v>77</v>
      </c>
      <c r="BK255" s="215">
        <f>ROUND(I255*H255,2)</f>
        <v>0</v>
      </c>
      <c r="BL255" s="18" t="s">
        <v>120</v>
      </c>
      <c r="BM255" s="214" t="s">
        <v>653</v>
      </c>
    </row>
    <row r="256" s="2" customFormat="1">
      <c r="A256" s="39"/>
      <c r="B256" s="40"/>
      <c r="C256" s="41"/>
      <c r="D256" s="218" t="s">
        <v>132</v>
      </c>
      <c r="E256" s="41"/>
      <c r="F256" s="219" t="s">
        <v>654</v>
      </c>
      <c r="G256" s="41"/>
      <c r="H256" s="41"/>
      <c r="I256" s="220"/>
      <c r="J256" s="41"/>
      <c r="K256" s="41"/>
      <c r="L256" s="45"/>
      <c r="M256" s="221"/>
      <c r="N256" s="222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132</v>
      </c>
      <c r="AU256" s="18" t="s">
        <v>79</v>
      </c>
    </row>
    <row r="257" s="12" customFormat="1" ht="25.92" customHeight="1">
      <c r="A257" s="12"/>
      <c r="B257" s="189"/>
      <c r="C257" s="190"/>
      <c r="D257" s="191" t="s">
        <v>68</v>
      </c>
      <c r="E257" s="192" t="s">
        <v>259</v>
      </c>
      <c r="F257" s="192" t="s">
        <v>531</v>
      </c>
      <c r="G257" s="190"/>
      <c r="H257" s="190"/>
      <c r="I257" s="193"/>
      <c r="J257" s="194">
        <f>BK257</f>
        <v>0</v>
      </c>
      <c r="K257" s="190"/>
      <c r="L257" s="195"/>
      <c r="M257" s="196"/>
      <c r="N257" s="197"/>
      <c r="O257" s="197"/>
      <c r="P257" s="198">
        <f>P258</f>
        <v>0</v>
      </c>
      <c r="Q257" s="197"/>
      <c r="R257" s="198">
        <f>R258</f>
        <v>4.6852455999999991</v>
      </c>
      <c r="S257" s="197"/>
      <c r="T257" s="199">
        <f>T258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00" t="s">
        <v>134</v>
      </c>
      <c r="AT257" s="201" t="s">
        <v>68</v>
      </c>
      <c r="AU257" s="201" t="s">
        <v>69</v>
      </c>
      <c r="AY257" s="200" t="s">
        <v>115</v>
      </c>
      <c r="BK257" s="202">
        <f>BK258</f>
        <v>0</v>
      </c>
    </row>
    <row r="258" s="12" customFormat="1" ht="22.8" customHeight="1">
      <c r="A258" s="12"/>
      <c r="B258" s="189"/>
      <c r="C258" s="190"/>
      <c r="D258" s="191" t="s">
        <v>68</v>
      </c>
      <c r="E258" s="216" t="s">
        <v>532</v>
      </c>
      <c r="F258" s="216" t="s">
        <v>533</v>
      </c>
      <c r="G258" s="190"/>
      <c r="H258" s="190"/>
      <c r="I258" s="193"/>
      <c r="J258" s="217">
        <f>BK258</f>
        <v>0</v>
      </c>
      <c r="K258" s="190"/>
      <c r="L258" s="195"/>
      <c r="M258" s="196"/>
      <c r="N258" s="197"/>
      <c r="O258" s="197"/>
      <c r="P258" s="198">
        <f>SUM(P259:P263)</f>
        <v>0</v>
      </c>
      <c r="Q258" s="197"/>
      <c r="R258" s="198">
        <f>SUM(R259:R263)</f>
        <v>4.6852455999999991</v>
      </c>
      <c r="S258" s="197"/>
      <c r="T258" s="199">
        <f>SUM(T259:T263)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00" t="s">
        <v>134</v>
      </c>
      <c r="AT258" s="201" t="s">
        <v>68</v>
      </c>
      <c r="AU258" s="201" t="s">
        <v>77</v>
      </c>
      <c r="AY258" s="200" t="s">
        <v>115</v>
      </c>
      <c r="BK258" s="202">
        <f>SUM(BK259:BK263)</f>
        <v>0</v>
      </c>
    </row>
    <row r="259" s="2" customFormat="1" ht="24.15" customHeight="1">
      <c r="A259" s="39"/>
      <c r="B259" s="40"/>
      <c r="C259" s="203" t="s">
        <v>483</v>
      </c>
      <c r="D259" s="203" t="s">
        <v>116</v>
      </c>
      <c r="E259" s="204" t="s">
        <v>535</v>
      </c>
      <c r="F259" s="205" t="s">
        <v>536</v>
      </c>
      <c r="G259" s="206" t="s">
        <v>417</v>
      </c>
      <c r="H259" s="207">
        <v>34.399999999999999</v>
      </c>
      <c r="I259" s="208"/>
      <c r="J259" s="209">
        <f>ROUND(I259*H259,2)</f>
        <v>0</v>
      </c>
      <c r="K259" s="205" t="s">
        <v>129</v>
      </c>
      <c r="L259" s="45"/>
      <c r="M259" s="210" t="s">
        <v>19</v>
      </c>
      <c r="N259" s="211" t="s">
        <v>40</v>
      </c>
      <c r="O259" s="85"/>
      <c r="P259" s="212">
        <f>O259*H259</f>
        <v>0</v>
      </c>
      <c r="Q259" s="212">
        <v>0.13538</v>
      </c>
      <c r="R259" s="212">
        <f>Q259*H259</f>
        <v>4.6570719999999994</v>
      </c>
      <c r="S259" s="212">
        <v>0</v>
      </c>
      <c r="T259" s="213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4" t="s">
        <v>534</v>
      </c>
      <c r="AT259" s="214" t="s">
        <v>116</v>
      </c>
      <c r="AU259" s="214" t="s">
        <v>79</v>
      </c>
      <c r="AY259" s="18" t="s">
        <v>115</v>
      </c>
      <c r="BE259" s="215">
        <f>IF(N259="základní",J259,0)</f>
        <v>0</v>
      </c>
      <c r="BF259" s="215">
        <f>IF(N259="snížená",J259,0)</f>
        <v>0</v>
      </c>
      <c r="BG259" s="215">
        <f>IF(N259="zákl. přenesená",J259,0)</f>
        <v>0</v>
      </c>
      <c r="BH259" s="215">
        <f>IF(N259="sníž. přenesená",J259,0)</f>
        <v>0</v>
      </c>
      <c r="BI259" s="215">
        <f>IF(N259="nulová",J259,0)</f>
        <v>0</v>
      </c>
      <c r="BJ259" s="18" t="s">
        <v>77</v>
      </c>
      <c r="BK259" s="215">
        <f>ROUND(I259*H259,2)</f>
        <v>0</v>
      </c>
      <c r="BL259" s="18" t="s">
        <v>534</v>
      </c>
      <c r="BM259" s="214" t="s">
        <v>655</v>
      </c>
    </row>
    <row r="260" s="2" customFormat="1">
      <c r="A260" s="39"/>
      <c r="B260" s="40"/>
      <c r="C260" s="41"/>
      <c r="D260" s="218" t="s">
        <v>132</v>
      </c>
      <c r="E260" s="41"/>
      <c r="F260" s="219" t="s">
        <v>538</v>
      </c>
      <c r="G260" s="41"/>
      <c r="H260" s="41"/>
      <c r="I260" s="220"/>
      <c r="J260" s="41"/>
      <c r="K260" s="41"/>
      <c r="L260" s="45"/>
      <c r="M260" s="221"/>
      <c r="N260" s="222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132</v>
      </c>
      <c r="AU260" s="18" t="s">
        <v>79</v>
      </c>
    </row>
    <row r="261" s="2" customFormat="1" ht="16.5" customHeight="1">
      <c r="A261" s="39"/>
      <c r="B261" s="40"/>
      <c r="C261" s="260" t="s">
        <v>489</v>
      </c>
      <c r="D261" s="260" t="s">
        <v>259</v>
      </c>
      <c r="E261" s="261" t="s">
        <v>540</v>
      </c>
      <c r="F261" s="262" t="s">
        <v>541</v>
      </c>
      <c r="G261" s="263" t="s">
        <v>417</v>
      </c>
      <c r="H261" s="264">
        <v>36.119999999999997</v>
      </c>
      <c r="I261" s="265"/>
      <c r="J261" s="266">
        <f>ROUND(I261*H261,2)</f>
        <v>0</v>
      </c>
      <c r="K261" s="262" t="s">
        <v>129</v>
      </c>
      <c r="L261" s="267"/>
      <c r="M261" s="268" t="s">
        <v>19</v>
      </c>
      <c r="N261" s="269" t="s">
        <v>40</v>
      </c>
      <c r="O261" s="85"/>
      <c r="P261" s="212">
        <f>O261*H261</f>
        <v>0</v>
      </c>
      <c r="Q261" s="212">
        <v>0.00077999999999999999</v>
      </c>
      <c r="R261" s="212">
        <f>Q261*H261</f>
        <v>0.028173599999999997</v>
      </c>
      <c r="S261" s="212">
        <v>0</v>
      </c>
      <c r="T261" s="213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14" t="s">
        <v>219</v>
      </c>
      <c r="AT261" s="214" t="s">
        <v>259</v>
      </c>
      <c r="AU261" s="214" t="s">
        <v>79</v>
      </c>
      <c r="AY261" s="18" t="s">
        <v>115</v>
      </c>
      <c r="BE261" s="215">
        <f>IF(N261="základní",J261,0)</f>
        <v>0</v>
      </c>
      <c r="BF261" s="215">
        <f>IF(N261="snížená",J261,0)</f>
        <v>0</v>
      </c>
      <c r="BG261" s="215">
        <f>IF(N261="zákl. přenesená",J261,0)</f>
        <v>0</v>
      </c>
      <c r="BH261" s="215">
        <f>IF(N261="sníž. přenesená",J261,0)</f>
        <v>0</v>
      </c>
      <c r="BI261" s="215">
        <f>IF(N261="nulová",J261,0)</f>
        <v>0</v>
      </c>
      <c r="BJ261" s="18" t="s">
        <v>77</v>
      </c>
      <c r="BK261" s="215">
        <f>ROUND(I261*H261,2)</f>
        <v>0</v>
      </c>
      <c r="BL261" s="18" t="s">
        <v>120</v>
      </c>
      <c r="BM261" s="214" t="s">
        <v>656</v>
      </c>
    </row>
    <row r="262" s="13" customFormat="1">
      <c r="A262" s="13"/>
      <c r="B262" s="223"/>
      <c r="C262" s="224"/>
      <c r="D262" s="225" t="s">
        <v>139</v>
      </c>
      <c r="E262" s="226" t="s">
        <v>19</v>
      </c>
      <c r="F262" s="227" t="s">
        <v>657</v>
      </c>
      <c r="G262" s="224"/>
      <c r="H262" s="228">
        <v>34.399999999999999</v>
      </c>
      <c r="I262" s="229"/>
      <c r="J262" s="224"/>
      <c r="K262" s="224"/>
      <c r="L262" s="230"/>
      <c r="M262" s="231"/>
      <c r="N262" s="232"/>
      <c r="O262" s="232"/>
      <c r="P262" s="232"/>
      <c r="Q262" s="232"/>
      <c r="R262" s="232"/>
      <c r="S262" s="232"/>
      <c r="T262" s="23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4" t="s">
        <v>139</v>
      </c>
      <c r="AU262" s="234" t="s">
        <v>79</v>
      </c>
      <c r="AV262" s="13" t="s">
        <v>79</v>
      </c>
      <c r="AW262" s="13" t="s">
        <v>31</v>
      </c>
      <c r="AX262" s="13" t="s">
        <v>77</v>
      </c>
      <c r="AY262" s="234" t="s">
        <v>115</v>
      </c>
    </row>
    <row r="263" s="13" customFormat="1">
      <c r="A263" s="13"/>
      <c r="B263" s="223"/>
      <c r="C263" s="224"/>
      <c r="D263" s="225" t="s">
        <v>139</v>
      </c>
      <c r="E263" s="224"/>
      <c r="F263" s="227" t="s">
        <v>658</v>
      </c>
      <c r="G263" s="224"/>
      <c r="H263" s="228">
        <v>36.119999999999997</v>
      </c>
      <c r="I263" s="229"/>
      <c r="J263" s="224"/>
      <c r="K263" s="224"/>
      <c r="L263" s="230"/>
      <c r="M263" s="270"/>
      <c r="N263" s="271"/>
      <c r="O263" s="271"/>
      <c r="P263" s="271"/>
      <c r="Q263" s="271"/>
      <c r="R263" s="271"/>
      <c r="S263" s="271"/>
      <c r="T263" s="27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4" t="s">
        <v>139</v>
      </c>
      <c r="AU263" s="234" t="s">
        <v>79</v>
      </c>
      <c r="AV263" s="13" t="s">
        <v>79</v>
      </c>
      <c r="AW263" s="13" t="s">
        <v>4</v>
      </c>
      <c r="AX263" s="13" t="s">
        <v>77</v>
      </c>
      <c r="AY263" s="234" t="s">
        <v>115</v>
      </c>
    </row>
    <row r="264" s="2" customFormat="1" ht="6.96" customHeight="1">
      <c r="A264" s="39"/>
      <c r="B264" s="60"/>
      <c r="C264" s="61"/>
      <c r="D264" s="61"/>
      <c r="E264" s="61"/>
      <c r="F264" s="61"/>
      <c r="G264" s="61"/>
      <c r="H264" s="61"/>
      <c r="I264" s="61"/>
      <c r="J264" s="61"/>
      <c r="K264" s="61"/>
      <c r="L264" s="45"/>
      <c r="M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</row>
  </sheetData>
  <sheetProtection sheet="1" autoFilter="0" formatColumns="0" formatRows="0" objects="1" scenarios="1" spinCount="100000" saltValue="i+aFpg/E9aaaUElCesLRL/trUCWX0ilc1s4gTOxe/K1bm6aspPeIWqG+8RgGD0EfK2r8mK+5Br9Dlkal5wTKvg==" hashValue="T6RwoAFx4n2gtboCVUKLt95JGYMivxOpVpZa/edxpideqjAbaAZxyhSgPlJftuabynYgvgkI5ODp761E9LmFfA==" algorithmName="SHA-512" password="CC35"/>
  <autoFilter ref="C88:K263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2_02/113106241"/>
    <hyperlink ref="F96" r:id="rId2" display="https://podminky.urs.cz/item/CS_URS_2022_02/113107222"/>
    <hyperlink ref="F99" r:id="rId3" display="https://podminky.urs.cz/item/CS_URS_2022_02/113107131"/>
    <hyperlink ref="F101" r:id="rId4" display="https://podminky.urs.cz/item/CS_URS_2022_02/121151113"/>
    <hyperlink ref="F104" r:id="rId5" display="https://podminky.urs.cz/item/CS_URS_2022_02/122211101"/>
    <hyperlink ref="F114" r:id="rId6" display="https://podminky.urs.cz/item/CS_URS_2022_02/129001101"/>
    <hyperlink ref="F118" r:id="rId7" display="https://podminky.urs.cz/item/CS_URS_2022_02/162751117"/>
    <hyperlink ref="F121" r:id="rId8" display="https://podminky.urs.cz/item/CS_URS_2022_02/162751119"/>
    <hyperlink ref="F125" r:id="rId9" display="https://podminky.urs.cz/item/CS_URS_2022_02/167151111"/>
    <hyperlink ref="F128" r:id="rId10" display="https://podminky.urs.cz/item/CS_URS_2022_02/171152111"/>
    <hyperlink ref="F132" r:id="rId11" display="https://podminky.urs.cz/item/CS_URS_2022_02/171201221"/>
    <hyperlink ref="F136" r:id="rId12" display="https://podminky.urs.cz/item/CS_URS_2022_02/171251201"/>
    <hyperlink ref="F139" r:id="rId13" display="https://podminky.urs.cz/item/CS_URS_2022_02/181951111"/>
    <hyperlink ref="F141" r:id="rId14" display="https://podminky.urs.cz/item/CS_URS_2022_02/181411141"/>
    <hyperlink ref="F145" r:id="rId15" display="https://podminky.urs.cz/item/CS_URS_2022_02/181951111"/>
    <hyperlink ref="F148" r:id="rId16" display="https://podminky.urs.cz/item/CS_URS_2022_02/181951112"/>
    <hyperlink ref="F153" r:id="rId17" display="https://podminky.urs.cz/item/CS_URS_2022_02/184813511"/>
    <hyperlink ref="F155" r:id="rId18" display="https://podminky.urs.cz/item/CS_URS_2022_02/185851121"/>
    <hyperlink ref="F159" r:id="rId19" display="https://podminky.urs.cz/item/CS_URS_2022_02/213141111"/>
    <hyperlink ref="F166" r:id="rId20" display="https://podminky.urs.cz/item/CS_URS_2022_02/564861111"/>
    <hyperlink ref="F168" r:id="rId21" display="https://podminky.urs.cz/item/CS_URS_2022_02/564952111"/>
    <hyperlink ref="F171" r:id="rId22" display="https://podminky.urs.cz/item/CS_URS_2022_02/564952114"/>
    <hyperlink ref="F173" r:id="rId23" display="https://podminky.urs.cz/item/CS_URS_2022_02/564951313"/>
    <hyperlink ref="F176" r:id="rId24" display="https://podminky.urs.cz/item/CS_URS_2022_02/564961315"/>
    <hyperlink ref="F181" r:id="rId25" display="https://podminky.urs.cz/item/CS_URS_2022_02/564971315"/>
    <hyperlink ref="F183" r:id="rId26" display="https://podminky.urs.cz/item/CS_URS_2022_02/565165121"/>
    <hyperlink ref="F185" r:id="rId27" display="https://podminky.urs.cz/item/CS_URS_2022_02/573231109"/>
    <hyperlink ref="F188" r:id="rId28" display="https://podminky.urs.cz/item/CS_URS_2022_02/577134111"/>
    <hyperlink ref="F190" r:id="rId29" display="https://podminky.urs.cz/item/CS_URS_2022_02/596212312"/>
    <hyperlink ref="F197" r:id="rId30" display="https://podminky.urs.cz/item/CS_URS_2022_02/596212212"/>
    <hyperlink ref="F201" r:id="rId31" display="https://podminky.urs.cz/item/CS_URS_2022_02/596211110"/>
    <hyperlink ref="F207" r:id="rId32" display="https://podminky.urs.cz/item/CS_URS_2022_02/899331111"/>
    <hyperlink ref="F210" r:id="rId33" display="https://podminky.urs.cz/item/CS_URS_2022_02/899431111"/>
    <hyperlink ref="F213" r:id="rId34" display="https://podminky.urs.cz/item/CS_URS_2022_02/914111111"/>
    <hyperlink ref="F216" r:id="rId35" display="https://podminky.urs.cz/item/CS_URS_2022_02/914511112"/>
    <hyperlink ref="F219" r:id="rId36" display="https://podminky.urs.cz/item/CS_URS_2022_02/915131111"/>
    <hyperlink ref="F221" r:id="rId37" display="https://podminky.urs.cz/item/CS_URS_2022_02/916231213"/>
    <hyperlink ref="F226" r:id="rId38" display="https://podminky.urs.cz/item/CS_URS_2022_02/916331112"/>
    <hyperlink ref="F232" r:id="rId39" display="https://podminky.urs.cz/item/CS_URS_2022_02/997006006"/>
    <hyperlink ref="F235" r:id="rId40" display="https://podminky.urs.cz/item/CS_URS_2022_02/997006007"/>
    <hyperlink ref="F238" r:id="rId41" display="https://podminky.urs.cz/item/CS_URS_2022_02/997221551"/>
    <hyperlink ref="F241" r:id="rId42" display="https://podminky.urs.cz/item/CS_URS_2022_02/997221559"/>
    <hyperlink ref="F246" r:id="rId43" display="https://podminky.urs.cz/item/CS_URS_2022_02/997221561"/>
    <hyperlink ref="F249" r:id="rId44" display="https://podminky.urs.cz/item/CS_URS_2022_02/997221873"/>
    <hyperlink ref="F254" r:id="rId45" display="https://podminky.urs.cz/item/CS_URS_2022_02/998225111"/>
    <hyperlink ref="F256" r:id="rId46" display="https://podminky.urs.cz/item/CS_URS_2022_02/998225192"/>
    <hyperlink ref="F260" r:id="rId47" display="https://podminky.urs.cz/item/CS_URS_2022_02/460510074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8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79</v>
      </c>
    </row>
    <row r="4" s="1" customFormat="1" ht="24.96" customHeight="1">
      <c r="B4" s="21"/>
      <c r="D4" s="131" t="s">
        <v>89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Líbeznice - Komunikace B. Smetany, Bořanovická a K. H. Borovského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90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659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2. 11. 2022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27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28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27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30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27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32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27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33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35</v>
      </c>
      <c r="E30" s="39"/>
      <c r="F30" s="39"/>
      <c r="G30" s="39"/>
      <c r="H30" s="39"/>
      <c r="I30" s="39"/>
      <c r="J30" s="145">
        <f>ROUND(J86,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37</v>
      </c>
      <c r="G32" s="39"/>
      <c r="H32" s="39"/>
      <c r="I32" s="146" t="s">
        <v>36</v>
      </c>
      <c r="J32" s="146" t="s">
        <v>38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39</v>
      </c>
      <c r="E33" s="133" t="s">
        <v>40</v>
      </c>
      <c r="F33" s="148">
        <f>ROUND((SUM(BE86:BE266)),  2)</f>
        <v>0</v>
      </c>
      <c r="G33" s="39"/>
      <c r="H33" s="39"/>
      <c r="I33" s="149">
        <v>0.20999999999999999</v>
      </c>
      <c r="J33" s="148">
        <f>ROUND(((SUM(BE86:BE266))*I33),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41</v>
      </c>
      <c r="F34" s="148">
        <f>ROUND((SUM(BF86:BF266)),  2)</f>
        <v>0</v>
      </c>
      <c r="G34" s="39"/>
      <c r="H34" s="39"/>
      <c r="I34" s="149">
        <v>0.14999999999999999</v>
      </c>
      <c r="J34" s="148">
        <f>ROUND(((SUM(BF86:BF266))*I34),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42</v>
      </c>
      <c r="F35" s="148">
        <f>ROUND((SUM(BG86:BG266)),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43</v>
      </c>
      <c r="F36" s="148">
        <f>ROUND((SUM(BH86:BH266)),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44</v>
      </c>
      <c r="F37" s="148">
        <f>ROUND((SUM(BI86:BI266)),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45</v>
      </c>
      <c r="E39" s="152"/>
      <c r="F39" s="152"/>
      <c r="G39" s="153" t="s">
        <v>46</v>
      </c>
      <c r="H39" s="154" t="s">
        <v>47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92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Líbeznice - Komunikace B. Smetany, Bořanovická a K. H. Borovského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90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03 - K.H.Borovského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2. 11. 2022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 </v>
      </c>
      <c r="G54" s="41"/>
      <c r="H54" s="41"/>
      <c r="I54" s="33" t="s">
        <v>30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28</v>
      </c>
      <c r="D55" s="41"/>
      <c r="E55" s="41"/>
      <c r="F55" s="28" t="str">
        <f>IF(E18="","",E18)</f>
        <v>Vyplň údaj</v>
      </c>
      <c r="G55" s="41"/>
      <c r="H55" s="41"/>
      <c r="I55" s="33" t="s">
        <v>32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93</v>
      </c>
      <c r="D57" s="163"/>
      <c r="E57" s="163"/>
      <c r="F57" s="163"/>
      <c r="G57" s="163"/>
      <c r="H57" s="163"/>
      <c r="I57" s="163"/>
      <c r="J57" s="164" t="s">
        <v>94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67</v>
      </c>
      <c r="D59" s="41"/>
      <c r="E59" s="41"/>
      <c r="F59" s="41"/>
      <c r="G59" s="41"/>
      <c r="H59" s="41"/>
      <c r="I59" s="41"/>
      <c r="J59" s="103">
        <f>J86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95</v>
      </c>
    </row>
    <row r="60" s="9" customFormat="1" ht="24.96" customHeight="1">
      <c r="A60" s="9"/>
      <c r="B60" s="166"/>
      <c r="C60" s="167"/>
      <c r="D60" s="168" t="s">
        <v>164</v>
      </c>
      <c r="E60" s="169"/>
      <c r="F60" s="169"/>
      <c r="G60" s="169"/>
      <c r="H60" s="169"/>
      <c r="I60" s="169"/>
      <c r="J60" s="170">
        <f>J87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165</v>
      </c>
      <c r="E61" s="175"/>
      <c r="F61" s="175"/>
      <c r="G61" s="175"/>
      <c r="H61" s="175"/>
      <c r="I61" s="175"/>
      <c r="J61" s="176">
        <f>J88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166</v>
      </c>
      <c r="E62" s="175"/>
      <c r="F62" s="175"/>
      <c r="G62" s="175"/>
      <c r="H62" s="175"/>
      <c r="I62" s="175"/>
      <c r="J62" s="176">
        <f>J157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660</v>
      </c>
      <c r="E63" s="175"/>
      <c r="F63" s="175"/>
      <c r="G63" s="175"/>
      <c r="H63" s="175"/>
      <c r="I63" s="175"/>
      <c r="J63" s="176">
        <f>J165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661</v>
      </c>
      <c r="E64" s="175"/>
      <c r="F64" s="175"/>
      <c r="G64" s="175"/>
      <c r="H64" s="175"/>
      <c r="I64" s="175"/>
      <c r="J64" s="176">
        <f>J213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171</v>
      </c>
      <c r="E65" s="175"/>
      <c r="F65" s="175"/>
      <c r="G65" s="175"/>
      <c r="H65" s="175"/>
      <c r="I65" s="175"/>
      <c r="J65" s="176">
        <f>J248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172</v>
      </c>
      <c r="E66" s="175"/>
      <c r="F66" s="175"/>
      <c r="G66" s="175"/>
      <c r="H66" s="175"/>
      <c r="I66" s="175"/>
      <c r="J66" s="176">
        <f>J264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101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61" t="str">
        <f>E7</f>
        <v>Líbeznice - Komunikace B. Smetany, Bořanovická a K. H. Borovského</v>
      </c>
      <c r="F76" s="33"/>
      <c r="G76" s="33"/>
      <c r="H76" s="33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90</v>
      </c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70" t="str">
        <f>E9</f>
        <v>SO 03 - K.H.Borovského</v>
      </c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F12</f>
        <v xml:space="preserve"> </v>
      </c>
      <c r="G80" s="41"/>
      <c r="H80" s="41"/>
      <c r="I80" s="33" t="s">
        <v>23</v>
      </c>
      <c r="J80" s="73" t="str">
        <f>IF(J12="","",J12)</f>
        <v>2. 11. 2022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25</v>
      </c>
      <c r="D82" s="41"/>
      <c r="E82" s="41"/>
      <c r="F82" s="28" t="str">
        <f>E15</f>
        <v xml:space="preserve"> </v>
      </c>
      <c r="G82" s="41"/>
      <c r="H82" s="41"/>
      <c r="I82" s="33" t="s">
        <v>30</v>
      </c>
      <c r="J82" s="37" t="str">
        <f>E21</f>
        <v xml:space="preserve"> </v>
      </c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28</v>
      </c>
      <c r="D83" s="41"/>
      <c r="E83" s="41"/>
      <c r="F83" s="28" t="str">
        <f>IF(E18="","",E18)</f>
        <v>Vyplň údaj</v>
      </c>
      <c r="G83" s="41"/>
      <c r="H83" s="41"/>
      <c r="I83" s="33" t="s">
        <v>32</v>
      </c>
      <c r="J83" s="37" t="str">
        <f>E24</f>
        <v xml:space="preserve"> </v>
      </c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78"/>
      <c r="B85" s="179"/>
      <c r="C85" s="180" t="s">
        <v>102</v>
      </c>
      <c r="D85" s="181" t="s">
        <v>54</v>
      </c>
      <c r="E85" s="181" t="s">
        <v>50</v>
      </c>
      <c r="F85" s="181" t="s">
        <v>51</v>
      </c>
      <c r="G85" s="181" t="s">
        <v>103</v>
      </c>
      <c r="H85" s="181" t="s">
        <v>104</v>
      </c>
      <c r="I85" s="181" t="s">
        <v>105</v>
      </c>
      <c r="J85" s="181" t="s">
        <v>94</v>
      </c>
      <c r="K85" s="182" t="s">
        <v>106</v>
      </c>
      <c r="L85" s="183"/>
      <c r="M85" s="93" t="s">
        <v>19</v>
      </c>
      <c r="N85" s="94" t="s">
        <v>39</v>
      </c>
      <c r="O85" s="94" t="s">
        <v>107</v>
      </c>
      <c r="P85" s="94" t="s">
        <v>108</v>
      </c>
      <c r="Q85" s="94" t="s">
        <v>109</v>
      </c>
      <c r="R85" s="94" t="s">
        <v>110</v>
      </c>
      <c r="S85" s="94" t="s">
        <v>111</v>
      </c>
      <c r="T85" s="95" t="s">
        <v>112</v>
      </c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</row>
    <row r="86" s="2" customFormat="1" ht="22.8" customHeight="1">
      <c r="A86" s="39"/>
      <c r="B86" s="40"/>
      <c r="C86" s="100" t="s">
        <v>113</v>
      </c>
      <c r="D86" s="41"/>
      <c r="E86" s="41"/>
      <c r="F86" s="41"/>
      <c r="G86" s="41"/>
      <c r="H86" s="41"/>
      <c r="I86" s="41"/>
      <c r="J86" s="184">
        <f>BK86</f>
        <v>0</v>
      </c>
      <c r="K86" s="41"/>
      <c r="L86" s="45"/>
      <c r="M86" s="96"/>
      <c r="N86" s="185"/>
      <c r="O86" s="97"/>
      <c r="P86" s="186">
        <f>P87</f>
        <v>0</v>
      </c>
      <c r="Q86" s="97"/>
      <c r="R86" s="186">
        <f>R87</f>
        <v>1018.70827</v>
      </c>
      <c r="S86" s="97"/>
      <c r="T86" s="187">
        <f>T87</f>
        <v>995.29000000000008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68</v>
      </c>
      <c r="AU86" s="18" t="s">
        <v>95</v>
      </c>
      <c r="BK86" s="188">
        <f>BK87</f>
        <v>0</v>
      </c>
    </row>
    <row r="87" s="12" customFormat="1" ht="25.92" customHeight="1">
      <c r="A87" s="12"/>
      <c r="B87" s="189"/>
      <c r="C87" s="190"/>
      <c r="D87" s="191" t="s">
        <v>68</v>
      </c>
      <c r="E87" s="192" t="s">
        <v>175</v>
      </c>
      <c r="F87" s="192" t="s">
        <v>176</v>
      </c>
      <c r="G87" s="190"/>
      <c r="H87" s="190"/>
      <c r="I87" s="193"/>
      <c r="J87" s="194">
        <f>BK87</f>
        <v>0</v>
      </c>
      <c r="K87" s="190"/>
      <c r="L87" s="195"/>
      <c r="M87" s="196"/>
      <c r="N87" s="197"/>
      <c r="O87" s="197"/>
      <c r="P87" s="198">
        <f>P88+P157+P165+P213+P248+P264</f>
        <v>0</v>
      </c>
      <c r="Q87" s="197"/>
      <c r="R87" s="198">
        <f>R88+R157+R165+R213+R248+R264</f>
        <v>1018.70827</v>
      </c>
      <c r="S87" s="197"/>
      <c r="T87" s="199">
        <f>T88+T157+T165+T213+T248+T264</f>
        <v>995.29000000000008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0" t="s">
        <v>77</v>
      </c>
      <c r="AT87" s="201" t="s">
        <v>68</v>
      </c>
      <c r="AU87" s="201" t="s">
        <v>69</v>
      </c>
      <c r="AY87" s="200" t="s">
        <v>115</v>
      </c>
      <c r="BK87" s="202">
        <f>BK88+BK157+BK165+BK213+BK248+BK264</f>
        <v>0</v>
      </c>
    </row>
    <row r="88" s="12" customFormat="1" ht="22.8" customHeight="1">
      <c r="A88" s="12"/>
      <c r="B88" s="189"/>
      <c r="C88" s="190"/>
      <c r="D88" s="191" t="s">
        <v>68</v>
      </c>
      <c r="E88" s="216" t="s">
        <v>77</v>
      </c>
      <c r="F88" s="216" t="s">
        <v>177</v>
      </c>
      <c r="G88" s="190"/>
      <c r="H88" s="190"/>
      <c r="I88" s="193"/>
      <c r="J88" s="217">
        <f>BK88</f>
        <v>0</v>
      </c>
      <c r="K88" s="190"/>
      <c r="L88" s="195"/>
      <c r="M88" s="196"/>
      <c r="N88" s="197"/>
      <c r="O88" s="197"/>
      <c r="P88" s="198">
        <f>SUM(P89:P156)</f>
        <v>0</v>
      </c>
      <c r="Q88" s="197"/>
      <c r="R88" s="198">
        <f>SUM(R89:R156)</f>
        <v>632.06174999999996</v>
      </c>
      <c r="S88" s="197"/>
      <c r="T88" s="199">
        <f>SUM(T89:T156)</f>
        <v>995.29000000000008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0" t="s">
        <v>77</v>
      </c>
      <c r="AT88" s="201" t="s">
        <v>68</v>
      </c>
      <c r="AU88" s="201" t="s">
        <v>77</v>
      </c>
      <c r="AY88" s="200" t="s">
        <v>115</v>
      </c>
      <c r="BK88" s="202">
        <f>SUM(BK89:BK156)</f>
        <v>0</v>
      </c>
    </row>
    <row r="89" s="2" customFormat="1" ht="21.75" customHeight="1">
      <c r="A89" s="39"/>
      <c r="B89" s="40"/>
      <c r="C89" s="203" t="s">
        <v>77</v>
      </c>
      <c r="D89" s="203" t="s">
        <v>116</v>
      </c>
      <c r="E89" s="204" t="s">
        <v>662</v>
      </c>
      <c r="F89" s="205" t="s">
        <v>663</v>
      </c>
      <c r="G89" s="206" t="s">
        <v>445</v>
      </c>
      <c r="H89" s="207">
        <v>1</v>
      </c>
      <c r="I89" s="208"/>
      <c r="J89" s="209">
        <f>ROUND(I89*H89,2)</f>
        <v>0</v>
      </c>
      <c r="K89" s="205" t="s">
        <v>129</v>
      </c>
      <c r="L89" s="45"/>
      <c r="M89" s="210" t="s">
        <v>19</v>
      </c>
      <c r="N89" s="211" t="s">
        <v>40</v>
      </c>
      <c r="O89" s="85"/>
      <c r="P89" s="212">
        <f>O89*H89</f>
        <v>0</v>
      </c>
      <c r="Q89" s="212">
        <v>0</v>
      </c>
      <c r="R89" s="212">
        <f>Q89*H89</f>
        <v>0</v>
      </c>
      <c r="S89" s="212">
        <v>0</v>
      </c>
      <c r="T89" s="213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4" t="s">
        <v>120</v>
      </c>
      <c r="AT89" s="214" t="s">
        <v>116</v>
      </c>
      <c r="AU89" s="214" t="s">
        <v>79</v>
      </c>
      <c r="AY89" s="18" t="s">
        <v>115</v>
      </c>
      <c r="BE89" s="215">
        <f>IF(N89="základní",J89,0)</f>
        <v>0</v>
      </c>
      <c r="BF89" s="215">
        <f>IF(N89="snížená",J89,0)</f>
        <v>0</v>
      </c>
      <c r="BG89" s="215">
        <f>IF(N89="zákl. přenesená",J89,0)</f>
        <v>0</v>
      </c>
      <c r="BH89" s="215">
        <f>IF(N89="sníž. přenesená",J89,0)</f>
        <v>0</v>
      </c>
      <c r="BI89" s="215">
        <f>IF(N89="nulová",J89,0)</f>
        <v>0</v>
      </c>
      <c r="BJ89" s="18" t="s">
        <v>77</v>
      </c>
      <c r="BK89" s="215">
        <f>ROUND(I89*H89,2)</f>
        <v>0</v>
      </c>
      <c r="BL89" s="18" t="s">
        <v>120</v>
      </c>
      <c r="BM89" s="214" t="s">
        <v>664</v>
      </c>
    </row>
    <row r="90" s="2" customFormat="1">
      <c r="A90" s="39"/>
      <c r="B90" s="40"/>
      <c r="C90" s="41"/>
      <c r="D90" s="218" t="s">
        <v>132</v>
      </c>
      <c r="E90" s="41"/>
      <c r="F90" s="219" t="s">
        <v>665</v>
      </c>
      <c r="G90" s="41"/>
      <c r="H90" s="41"/>
      <c r="I90" s="220"/>
      <c r="J90" s="41"/>
      <c r="K90" s="41"/>
      <c r="L90" s="45"/>
      <c r="M90" s="221"/>
      <c r="N90" s="222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132</v>
      </c>
      <c r="AU90" s="18" t="s">
        <v>79</v>
      </c>
    </row>
    <row r="91" s="2" customFormat="1" ht="21.75" customHeight="1">
      <c r="A91" s="39"/>
      <c r="B91" s="40"/>
      <c r="C91" s="203" t="s">
        <v>79</v>
      </c>
      <c r="D91" s="203" t="s">
        <v>116</v>
      </c>
      <c r="E91" s="204" t="s">
        <v>666</v>
      </c>
      <c r="F91" s="205" t="s">
        <v>667</v>
      </c>
      <c r="G91" s="206" t="s">
        <v>445</v>
      </c>
      <c r="H91" s="207">
        <v>1</v>
      </c>
      <c r="I91" s="208"/>
      <c r="J91" s="209">
        <f>ROUND(I91*H91,2)</f>
        <v>0</v>
      </c>
      <c r="K91" s="205" t="s">
        <v>129</v>
      </c>
      <c r="L91" s="45"/>
      <c r="M91" s="210" t="s">
        <v>19</v>
      </c>
      <c r="N91" s="211" t="s">
        <v>40</v>
      </c>
      <c r="O91" s="85"/>
      <c r="P91" s="212">
        <f>O91*H91</f>
        <v>0</v>
      </c>
      <c r="Q91" s="212">
        <v>0</v>
      </c>
      <c r="R91" s="212">
        <f>Q91*H91</f>
        <v>0</v>
      </c>
      <c r="S91" s="212">
        <v>0</v>
      </c>
      <c r="T91" s="213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4" t="s">
        <v>120</v>
      </c>
      <c r="AT91" s="214" t="s">
        <v>116</v>
      </c>
      <c r="AU91" s="214" t="s">
        <v>79</v>
      </c>
      <c r="AY91" s="18" t="s">
        <v>115</v>
      </c>
      <c r="BE91" s="215">
        <f>IF(N91="základní",J91,0)</f>
        <v>0</v>
      </c>
      <c r="BF91" s="215">
        <f>IF(N91="snížená",J91,0)</f>
        <v>0</v>
      </c>
      <c r="BG91" s="215">
        <f>IF(N91="zákl. přenesená",J91,0)</f>
        <v>0</v>
      </c>
      <c r="BH91" s="215">
        <f>IF(N91="sníž. přenesená",J91,0)</f>
        <v>0</v>
      </c>
      <c r="BI91" s="215">
        <f>IF(N91="nulová",J91,0)</f>
        <v>0</v>
      </c>
      <c r="BJ91" s="18" t="s">
        <v>77</v>
      </c>
      <c r="BK91" s="215">
        <f>ROUND(I91*H91,2)</f>
        <v>0</v>
      </c>
      <c r="BL91" s="18" t="s">
        <v>120</v>
      </c>
      <c r="BM91" s="214" t="s">
        <v>668</v>
      </c>
    </row>
    <row r="92" s="2" customFormat="1">
      <c r="A92" s="39"/>
      <c r="B92" s="40"/>
      <c r="C92" s="41"/>
      <c r="D92" s="218" t="s">
        <v>132</v>
      </c>
      <c r="E92" s="41"/>
      <c r="F92" s="219" t="s">
        <v>669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132</v>
      </c>
      <c r="AU92" s="18" t="s">
        <v>79</v>
      </c>
    </row>
    <row r="93" s="2" customFormat="1" ht="37.8" customHeight="1">
      <c r="A93" s="39"/>
      <c r="B93" s="40"/>
      <c r="C93" s="203" t="s">
        <v>134</v>
      </c>
      <c r="D93" s="203" t="s">
        <v>116</v>
      </c>
      <c r="E93" s="204" t="s">
        <v>178</v>
      </c>
      <c r="F93" s="205" t="s">
        <v>179</v>
      </c>
      <c r="G93" s="206" t="s">
        <v>180</v>
      </c>
      <c r="H93" s="207">
        <v>14</v>
      </c>
      <c r="I93" s="208"/>
      <c r="J93" s="209">
        <f>ROUND(I93*H93,2)</f>
        <v>0</v>
      </c>
      <c r="K93" s="205" t="s">
        <v>129</v>
      </c>
      <c r="L93" s="45"/>
      <c r="M93" s="210" t="s">
        <v>19</v>
      </c>
      <c r="N93" s="211" t="s">
        <v>40</v>
      </c>
      <c r="O93" s="85"/>
      <c r="P93" s="212">
        <f>O93*H93</f>
        <v>0</v>
      </c>
      <c r="Q93" s="212">
        <v>0</v>
      </c>
      <c r="R93" s="212">
        <f>Q93*H93</f>
        <v>0</v>
      </c>
      <c r="S93" s="212">
        <v>0.255</v>
      </c>
      <c r="T93" s="213">
        <f>S93*H93</f>
        <v>3.5700000000000003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4" t="s">
        <v>120</v>
      </c>
      <c r="AT93" s="214" t="s">
        <v>116</v>
      </c>
      <c r="AU93" s="214" t="s">
        <v>79</v>
      </c>
      <c r="AY93" s="18" t="s">
        <v>115</v>
      </c>
      <c r="BE93" s="215">
        <f>IF(N93="základní",J93,0)</f>
        <v>0</v>
      </c>
      <c r="BF93" s="215">
        <f>IF(N93="snížená",J93,0)</f>
        <v>0</v>
      </c>
      <c r="BG93" s="215">
        <f>IF(N93="zákl. přenesená",J93,0)</f>
        <v>0</v>
      </c>
      <c r="BH93" s="215">
        <f>IF(N93="sníž. přenesená",J93,0)</f>
        <v>0</v>
      </c>
      <c r="BI93" s="215">
        <f>IF(N93="nulová",J93,0)</f>
        <v>0</v>
      </c>
      <c r="BJ93" s="18" t="s">
        <v>77</v>
      </c>
      <c r="BK93" s="215">
        <f>ROUND(I93*H93,2)</f>
        <v>0</v>
      </c>
      <c r="BL93" s="18" t="s">
        <v>120</v>
      </c>
      <c r="BM93" s="214" t="s">
        <v>670</v>
      </c>
    </row>
    <row r="94" s="2" customFormat="1">
      <c r="A94" s="39"/>
      <c r="B94" s="40"/>
      <c r="C94" s="41"/>
      <c r="D94" s="218" t="s">
        <v>132</v>
      </c>
      <c r="E94" s="41"/>
      <c r="F94" s="219" t="s">
        <v>182</v>
      </c>
      <c r="G94" s="41"/>
      <c r="H94" s="41"/>
      <c r="I94" s="220"/>
      <c r="J94" s="41"/>
      <c r="K94" s="41"/>
      <c r="L94" s="45"/>
      <c r="M94" s="221"/>
      <c r="N94" s="22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132</v>
      </c>
      <c r="AU94" s="18" t="s">
        <v>79</v>
      </c>
    </row>
    <row r="95" s="2" customFormat="1" ht="37.8" customHeight="1">
      <c r="A95" s="39"/>
      <c r="B95" s="40"/>
      <c r="C95" s="203" t="s">
        <v>120</v>
      </c>
      <c r="D95" s="203" t="s">
        <v>116</v>
      </c>
      <c r="E95" s="204" t="s">
        <v>671</v>
      </c>
      <c r="F95" s="205" t="s">
        <v>672</v>
      </c>
      <c r="G95" s="206" t="s">
        <v>180</v>
      </c>
      <c r="H95" s="207">
        <v>37</v>
      </c>
      <c r="I95" s="208"/>
      <c r="J95" s="209">
        <f>ROUND(I95*H95,2)</f>
        <v>0</v>
      </c>
      <c r="K95" s="205" t="s">
        <v>129</v>
      </c>
      <c r="L95" s="45"/>
      <c r="M95" s="210" t="s">
        <v>19</v>
      </c>
      <c r="N95" s="211" t="s">
        <v>40</v>
      </c>
      <c r="O95" s="85"/>
      <c r="P95" s="212">
        <f>O95*H95</f>
        <v>0</v>
      </c>
      <c r="Q95" s="212">
        <v>0</v>
      </c>
      <c r="R95" s="212">
        <f>Q95*H95</f>
        <v>0</v>
      </c>
      <c r="S95" s="212">
        <v>0.26000000000000001</v>
      </c>
      <c r="T95" s="213">
        <f>S95*H95</f>
        <v>9.620000000000001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4" t="s">
        <v>120</v>
      </c>
      <c r="AT95" s="214" t="s">
        <v>116</v>
      </c>
      <c r="AU95" s="214" t="s">
        <v>79</v>
      </c>
      <c r="AY95" s="18" t="s">
        <v>115</v>
      </c>
      <c r="BE95" s="215">
        <f>IF(N95="základní",J95,0)</f>
        <v>0</v>
      </c>
      <c r="BF95" s="215">
        <f>IF(N95="snížená",J95,0)</f>
        <v>0</v>
      </c>
      <c r="BG95" s="215">
        <f>IF(N95="zákl. přenesená",J95,0)</f>
        <v>0</v>
      </c>
      <c r="BH95" s="215">
        <f>IF(N95="sníž. přenesená",J95,0)</f>
        <v>0</v>
      </c>
      <c r="BI95" s="215">
        <f>IF(N95="nulová",J95,0)</f>
        <v>0</v>
      </c>
      <c r="BJ95" s="18" t="s">
        <v>77</v>
      </c>
      <c r="BK95" s="215">
        <f>ROUND(I95*H95,2)</f>
        <v>0</v>
      </c>
      <c r="BL95" s="18" t="s">
        <v>120</v>
      </c>
      <c r="BM95" s="214" t="s">
        <v>673</v>
      </c>
    </row>
    <row r="96" s="2" customFormat="1">
      <c r="A96" s="39"/>
      <c r="B96" s="40"/>
      <c r="C96" s="41"/>
      <c r="D96" s="218" t="s">
        <v>132</v>
      </c>
      <c r="E96" s="41"/>
      <c r="F96" s="219" t="s">
        <v>674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132</v>
      </c>
      <c r="AU96" s="18" t="s">
        <v>79</v>
      </c>
    </row>
    <row r="97" s="2" customFormat="1" ht="37.8" customHeight="1">
      <c r="A97" s="39"/>
      <c r="B97" s="40"/>
      <c r="C97" s="203" t="s">
        <v>124</v>
      </c>
      <c r="D97" s="203" t="s">
        <v>116</v>
      </c>
      <c r="E97" s="204" t="s">
        <v>675</v>
      </c>
      <c r="F97" s="205" t="s">
        <v>676</v>
      </c>
      <c r="G97" s="206" t="s">
        <v>180</v>
      </c>
      <c r="H97" s="207">
        <v>100</v>
      </c>
      <c r="I97" s="208"/>
      <c r="J97" s="209">
        <f>ROUND(I97*H97,2)</f>
        <v>0</v>
      </c>
      <c r="K97" s="205" t="s">
        <v>129</v>
      </c>
      <c r="L97" s="45"/>
      <c r="M97" s="210" t="s">
        <v>19</v>
      </c>
      <c r="N97" s="211" t="s">
        <v>40</v>
      </c>
      <c r="O97" s="85"/>
      <c r="P97" s="212">
        <f>O97*H97</f>
        <v>0</v>
      </c>
      <c r="Q97" s="212">
        <v>0</v>
      </c>
      <c r="R97" s="212">
        <f>Q97*H97</f>
        <v>0</v>
      </c>
      <c r="S97" s="212">
        <v>0.625</v>
      </c>
      <c r="T97" s="213">
        <f>S97*H97</f>
        <v>62.5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4" t="s">
        <v>120</v>
      </c>
      <c r="AT97" s="214" t="s">
        <v>116</v>
      </c>
      <c r="AU97" s="214" t="s">
        <v>79</v>
      </c>
      <c r="AY97" s="18" t="s">
        <v>115</v>
      </c>
      <c r="BE97" s="215">
        <f>IF(N97="základní",J97,0)</f>
        <v>0</v>
      </c>
      <c r="BF97" s="215">
        <f>IF(N97="snížená",J97,0)</f>
        <v>0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8" t="s">
        <v>77</v>
      </c>
      <c r="BK97" s="215">
        <f>ROUND(I97*H97,2)</f>
        <v>0</v>
      </c>
      <c r="BL97" s="18" t="s">
        <v>120</v>
      </c>
      <c r="BM97" s="214" t="s">
        <v>677</v>
      </c>
    </row>
    <row r="98" s="2" customFormat="1">
      <c r="A98" s="39"/>
      <c r="B98" s="40"/>
      <c r="C98" s="41"/>
      <c r="D98" s="218" t="s">
        <v>132</v>
      </c>
      <c r="E98" s="41"/>
      <c r="F98" s="219" t="s">
        <v>678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132</v>
      </c>
      <c r="AU98" s="18" t="s">
        <v>79</v>
      </c>
    </row>
    <row r="99" s="2" customFormat="1" ht="37.8" customHeight="1">
      <c r="A99" s="39"/>
      <c r="B99" s="40"/>
      <c r="C99" s="203" t="s">
        <v>151</v>
      </c>
      <c r="D99" s="203" t="s">
        <v>116</v>
      </c>
      <c r="E99" s="204" t="s">
        <v>679</v>
      </c>
      <c r="F99" s="205" t="s">
        <v>680</v>
      </c>
      <c r="G99" s="206" t="s">
        <v>180</v>
      </c>
      <c r="H99" s="207">
        <v>1345</v>
      </c>
      <c r="I99" s="208"/>
      <c r="J99" s="209">
        <f>ROUND(I99*H99,2)</f>
        <v>0</v>
      </c>
      <c r="K99" s="205" t="s">
        <v>129</v>
      </c>
      <c r="L99" s="45"/>
      <c r="M99" s="210" t="s">
        <v>19</v>
      </c>
      <c r="N99" s="211" t="s">
        <v>40</v>
      </c>
      <c r="O99" s="85"/>
      <c r="P99" s="212">
        <f>O99*H99</f>
        <v>0</v>
      </c>
      <c r="Q99" s="212">
        <v>0</v>
      </c>
      <c r="R99" s="212">
        <f>Q99*H99</f>
        <v>0</v>
      </c>
      <c r="S99" s="212">
        <v>0.44</v>
      </c>
      <c r="T99" s="213">
        <f>S99*H99</f>
        <v>591.79999999999995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4" t="s">
        <v>120</v>
      </c>
      <c r="AT99" s="214" t="s">
        <v>116</v>
      </c>
      <c r="AU99" s="214" t="s">
        <v>79</v>
      </c>
      <c r="AY99" s="18" t="s">
        <v>115</v>
      </c>
      <c r="BE99" s="215">
        <f>IF(N99="základní",J99,0)</f>
        <v>0</v>
      </c>
      <c r="BF99" s="215">
        <f>IF(N99="snížená",J99,0)</f>
        <v>0</v>
      </c>
      <c r="BG99" s="215">
        <f>IF(N99="zákl. přenesená",J99,0)</f>
        <v>0</v>
      </c>
      <c r="BH99" s="215">
        <f>IF(N99="sníž. přenesená",J99,0)</f>
        <v>0</v>
      </c>
      <c r="BI99" s="215">
        <f>IF(N99="nulová",J99,0)</f>
        <v>0</v>
      </c>
      <c r="BJ99" s="18" t="s">
        <v>77</v>
      </c>
      <c r="BK99" s="215">
        <f>ROUND(I99*H99,2)</f>
        <v>0</v>
      </c>
      <c r="BL99" s="18" t="s">
        <v>120</v>
      </c>
      <c r="BM99" s="214" t="s">
        <v>681</v>
      </c>
    </row>
    <row r="100" s="2" customFormat="1">
      <c r="A100" s="39"/>
      <c r="B100" s="40"/>
      <c r="C100" s="41"/>
      <c r="D100" s="218" t="s">
        <v>132</v>
      </c>
      <c r="E100" s="41"/>
      <c r="F100" s="219" t="s">
        <v>682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132</v>
      </c>
      <c r="AU100" s="18" t="s">
        <v>79</v>
      </c>
    </row>
    <row r="101" s="2" customFormat="1" ht="24.15" customHeight="1">
      <c r="A101" s="39"/>
      <c r="B101" s="40"/>
      <c r="C101" s="203" t="s">
        <v>158</v>
      </c>
      <c r="D101" s="203" t="s">
        <v>116</v>
      </c>
      <c r="E101" s="204" t="s">
        <v>683</v>
      </c>
      <c r="F101" s="205" t="s">
        <v>684</v>
      </c>
      <c r="G101" s="206" t="s">
        <v>180</v>
      </c>
      <c r="H101" s="207">
        <v>1345</v>
      </c>
      <c r="I101" s="208"/>
      <c r="J101" s="209">
        <f>ROUND(I101*H101,2)</f>
        <v>0</v>
      </c>
      <c r="K101" s="205" t="s">
        <v>129</v>
      </c>
      <c r="L101" s="45"/>
      <c r="M101" s="210" t="s">
        <v>19</v>
      </c>
      <c r="N101" s="211" t="s">
        <v>40</v>
      </c>
      <c r="O101" s="85"/>
      <c r="P101" s="212">
        <f>O101*H101</f>
        <v>0</v>
      </c>
      <c r="Q101" s="212">
        <v>9.0000000000000006E-05</v>
      </c>
      <c r="R101" s="212">
        <f>Q101*H101</f>
        <v>0.12105000000000001</v>
      </c>
      <c r="S101" s="212">
        <v>0.23000000000000001</v>
      </c>
      <c r="T101" s="213">
        <f>S101*H101</f>
        <v>309.35000000000002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4" t="s">
        <v>120</v>
      </c>
      <c r="AT101" s="214" t="s">
        <v>116</v>
      </c>
      <c r="AU101" s="214" t="s">
        <v>79</v>
      </c>
      <c r="AY101" s="18" t="s">
        <v>115</v>
      </c>
      <c r="BE101" s="215">
        <f>IF(N101="základní",J101,0)</f>
        <v>0</v>
      </c>
      <c r="BF101" s="215">
        <f>IF(N101="snížená",J101,0)</f>
        <v>0</v>
      </c>
      <c r="BG101" s="215">
        <f>IF(N101="zákl. přenesená",J101,0)</f>
        <v>0</v>
      </c>
      <c r="BH101" s="215">
        <f>IF(N101="sníž. přenesená",J101,0)</f>
        <v>0</v>
      </c>
      <c r="BI101" s="215">
        <f>IF(N101="nulová",J101,0)</f>
        <v>0</v>
      </c>
      <c r="BJ101" s="18" t="s">
        <v>77</v>
      </c>
      <c r="BK101" s="215">
        <f>ROUND(I101*H101,2)</f>
        <v>0</v>
      </c>
      <c r="BL101" s="18" t="s">
        <v>120</v>
      </c>
      <c r="BM101" s="214" t="s">
        <v>685</v>
      </c>
    </row>
    <row r="102" s="2" customFormat="1">
      <c r="A102" s="39"/>
      <c r="B102" s="40"/>
      <c r="C102" s="41"/>
      <c r="D102" s="218" t="s">
        <v>132</v>
      </c>
      <c r="E102" s="41"/>
      <c r="F102" s="219" t="s">
        <v>686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132</v>
      </c>
      <c r="AU102" s="18" t="s">
        <v>79</v>
      </c>
    </row>
    <row r="103" s="2" customFormat="1" ht="24.15" customHeight="1">
      <c r="A103" s="39"/>
      <c r="B103" s="40"/>
      <c r="C103" s="203" t="s">
        <v>219</v>
      </c>
      <c r="D103" s="203" t="s">
        <v>116</v>
      </c>
      <c r="E103" s="204" t="s">
        <v>687</v>
      </c>
      <c r="F103" s="205" t="s">
        <v>688</v>
      </c>
      <c r="G103" s="206" t="s">
        <v>417</v>
      </c>
      <c r="H103" s="207">
        <v>90</v>
      </c>
      <c r="I103" s="208"/>
      <c r="J103" s="209">
        <f>ROUND(I103*H103,2)</f>
        <v>0</v>
      </c>
      <c r="K103" s="205" t="s">
        <v>129</v>
      </c>
      <c r="L103" s="45"/>
      <c r="M103" s="210" t="s">
        <v>19</v>
      </c>
      <c r="N103" s="211" t="s">
        <v>40</v>
      </c>
      <c r="O103" s="85"/>
      <c r="P103" s="212">
        <f>O103*H103</f>
        <v>0</v>
      </c>
      <c r="Q103" s="212">
        <v>0</v>
      </c>
      <c r="R103" s="212">
        <f>Q103*H103</f>
        <v>0</v>
      </c>
      <c r="S103" s="212">
        <v>0.20499999999999999</v>
      </c>
      <c r="T103" s="213">
        <f>S103*H103</f>
        <v>18.449999999999999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4" t="s">
        <v>120</v>
      </c>
      <c r="AT103" s="214" t="s">
        <v>116</v>
      </c>
      <c r="AU103" s="214" t="s">
        <v>79</v>
      </c>
      <c r="AY103" s="18" t="s">
        <v>115</v>
      </c>
      <c r="BE103" s="215">
        <f>IF(N103="základní",J103,0)</f>
        <v>0</v>
      </c>
      <c r="BF103" s="215">
        <f>IF(N103="snížená",J103,0)</f>
        <v>0</v>
      </c>
      <c r="BG103" s="215">
        <f>IF(N103="zákl. přenesená",J103,0)</f>
        <v>0</v>
      </c>
      <c r="BH103" s="215">
        <f>IF(N103="sníž. přenesená",J103,0)</f>
        <v>0</v>
      </c>
      <c r="BI103" s="215">
        <f>IF(N103="nulová",J103,0)</f>
        <v>0</v>
      </c>
      <c r="BJ103" s="18" t="s">
        <v>77</v>
      </c>
      <c r="BK103" s="215">
        <f>ROUND(I103*H103,2)</f>
        <v>0</v>
      </c>
      <c r="BL103" s="18" t="s">
        <v>120</v>
      </c>
      <c r="BM103" s="214" t="s">
        <v>689</v>
      </c>
    </row>
    <row r="104" s="2" customFormat="1">
      <c r="A104" s="39"/>
      <c r="B104" s="40"/>
      <c r="C104" s="41"/>
      <c r="D104" s="218" t="s">
        <v>132</v>
      </c>
      <c r="E104" s="41"/>
      <c r="F104" s="219" t="s">
        <v>690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132</v>
      </c>
      <c r="AU104" s="18" t="s">
        <v>79</v>
      </c>
    </row>
    <row r="105" s="2" customFormat="1" ht="16.5" customHeight="1">
      <c r="A105" s="39"/>
      <c r="B105" s="40"/>
      <c r="C105" s="203" t="s">
        <v>226</v>
      </c>
      <c r="D105" s="203" t="s">
        <v>116</v>
      </c>
      <c r="E105" s="204" t="s">
        <v>691</v>
      </c>
      <c r="F105" s="205" t="s">
        <v>692</v>
      </c>
      <c r="G105" s="206" t="s">
        <v>208</v>
      </c>
      <c r="H105" s="207">
        <v>175.5</v>
      </c>
      <c r="I105" s="208"/>
      <c r="J105" s="209">
        <f>ROUND(I105*H105,2)</f>
        <v>0</v>
      </c>
      <c r="K105" s="205" t="s">
        <v>129</v>
      </c>
      <c r="L105" s="45"/>
      <c r="M105" s="210" t="s">
        <v>19</v>
      </c>
      <c r="N105" s="211" t="s">
        <v>40</v>
      </c>
      <c r="O105" s="85"/>
      <c r="P105" s="212">
        <f>O105*H105</f>
        <v>0</v>
      </c>
      <c r="Q105" s="212">
        <v>0</v>
      </c>
      <c r="R105" s="212">
        <f>Q105*H105</f>
        <v>0</v>
      </c>
      <c r="S105" s="212">
        <v>0</v>
      </c>
      <c r="T105" s="21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4" t="s">
        <v>120</v>
      </c>
      <c r="AT105" s="214" t="s">
        <v>116</v>
      </c>
      <c r="AU105" s="214" t="s">
        <v>79</v>
      </c>
      <c r="AY105" s="18" t="s">
        <v>115</v>
      </c>
      <c r="BE105" s="215">
        <f>IF(N105="základní",J105,0)</f>
        <v>0</v>
      </c>
      <c r="BF105" s="215">
        <f>IF(N105="snížená",J105,0)</f>
        <v>0</v>
      </c>
      <c r="BG105" s="215">
        <f>IF(N105="zákl. přenesená",J105,0)</f>
        <v>0</v>
      </c>
      <c r="BH105" s="215">
        <f>IF(N105="sníž. přenesená",J105,0)</f>
        <v>0</v>
      </c>
      <c r="BI105" s="215">
        <f>IF(N105="nulová",J105,0)</f>
        <v>0</v>
      </c>
      <c r="BJ105" s="18" t="s">
        <v>77</v>
      </c>
      <c r="BK105" s="215">
        <f>ROUND(I105*H105,2)</f>
        <v>0</v>
      </c>
      <c r="BL105" s="18" t="s">
        <v>120</v>
      </c>
      <c r="BM105" s="214" t="s">
        <v>693</v>
      </c>
    </row>
    <row r="106" s="2" customFormat="1">
      <c r="A106" s="39"/>
      <c r="B106" s="40"/>
      <c r="C106" s="41"/>
      <c r="D106" s="218" t="s">
        <v>132</v>
      </c>
      <c r="E106" s="41"/>
      <c r="F106" s="219" t="s">
        <v>694</v>
      </c>
      <c r="G106" s="41"/>
      <c r="H106" s="41"/>
      <c r="I106" s="220"/>
      <c r="J106" s="41"/>
      <c r="K106" s="41"/>
      <c r="L106" s="45"/>
      <c r="M106" s="221"/>
      <c r="N106" s="22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132</v>
      </c>
      <c r="AU106" s="18" t="s">
        <v>79</v>
      </c>
    </row>
    <row r="107" s="13" customFormat="1">
      <c r="A107" s="13"/>
      <c r="B107" s="223"/>
      <c r="C107" s="224"/>
      <c r="D107" s="225" t="s">
        <v>139</v>
      </c>
      <c r="E107" s="226" t="s">
        <v>19</v>
      </c>
      <c r="F107" s="227" t="s">
        <v>695</v>
      </c>
      <c r="G107" s="224"/>
      <c r="H107" s="228">
        <v>175.5</v>
      </c>
      <c r="I107" s="229"/>
      <c r="J107" s="224"/>
      <c r="K107" s="224"/>
      <c r="L107" s="230"/>
      <c r="M107" s="231"/>
      <c r="N107" s="232"/>
      <c r="O107" s="232"/>
      <c r="P107" s="232"/>
      <c r="Q107" s="232"/>
      <c r="R107" s="232"/>
      <c r="S107" s="232"/>
      <c r="T107" s="23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4" t="s">
        <v>139</v>
      </c>
      <c r="AU107" s="234" t="s">
        <v>79</v>
      </c>
      <c r="AV107" s="13" t="s">
        <v>79</v>
      </c>
      <c r="AW107" s="13" t="s">
        <v>31</v>
      </c>
      <c r="AX107" s="13" t="s">
        <v>77</v>
      </c>
      <c r="AY107" s="234" t="s">
        <v>115</v>
      </c>
    </row>
    <row r="108" s="2" customFormat="1" ht="24.15" customHeight="1">
      <c r="A108" s="39"/>
      <c r="B108" s="40"/>
      <c r="C108" s="203" t="s">
        <v>234</v>
      </c>
      <c r="D108" s="203" t="s">
        <v>116</v>
      </c>
      <c r="E108" s="204" t="s">
        <v>696</v>
      </c>
      <c r="F108" s="205" t="s">
        <v>697</v>
      </c>
      <c r="G108" s="206" t="s">
        <v>208</v>
      </c>
      <c r="H108" s="207">
        <v>351</v>
      </c>
      <c r="I108" s="208"/>
      <c r="J108" s="209">
        <f>ROUND(I108*H108,2)</f>
        <v>0</v>
      </c>
      <c r="K108" s="205" t="s">
        <v>129</v>
      </c>
      <c r="L108" s="45"/>
      <c r="M108" s="210" t="s">
        <v>19</v>
      </c>
      <c r="N108" s="211" t="s">
        <v>40</v>
      </c>
      <c r="O108" s="85"/>
      <c r="P108" s="212">
        <f>O108*H108</f>
        <v>0</v>
      </c>
      <c r="Q108" s="212">
        <v>0</v>
      </c>
      <c r="R108" s="212">
        <f>Q108*H108</f>
        <v>0</v>
      </c>
      <c r="S108" s="212">
        <v>0</v>
      </c>
      <c r="T108" s="21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4" t="s">
        <v>120</v>
      </c>
      <c r="AT108" s="214" t="s">
        <v>116</v>
      </c>
      <c r="AU108" s="214" t="s">
        <v>79</v>
      </c>
      <c r="AY108" s="18" t="s">
        <v>115</v>
      </c>
      <c r="BE108" s="215">
        <f>IF(N108="základní",J108,0)</f>
        <v>0</v>
      </c>
      <c r="BF108" s="215">
        <f>IF(N108="snížená",J108,0)</f>
        <v>0</v>
      </c>
      <c r="BG108" s="215">
        <f>IF(N108="zákl. přenesená",J108,0)</f>
        <v>0</v>
      </c>
      <c r="BH108" s="215">
        <f>IF(N108="sníž. přenesená",J108,0)</f>
        <v>0</v>
      </c>
      <c r="BI108" s="215">
        <f>IF(N108="nulová",J108,0)</f>
        <v>0</v>
      </c>
      <c r="BJ108" s="18" t="s">
        <v>77</v>
      </c>
      <c r="BK108" s="215">
        <f>ROUND(I108*H108,2)</f>
        <v>0</v>
      </c>
      <c r="BL108" s="18" t="s">
        <v>120</v>
      </c>
      <c r="BM108" s="214" t="s">
        <v>698</v>
      </c>
    </row>
    <row r="109" s="2" customFormat="1">
      <c r="A109" s="39"/>
      <c r="B109" s="40"/>
      <c r="C109" s="41"/>
      <c r="D109" s="218" t="s">
        <v>132</v>
      </c>
      <c r="E109" s="41"/>
      <c r="F109" s="219" t="s">
        <v>699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132</v>
      </c>
      <c r="AU109" s="18" t="s">
        <v>79</v>
      </c>
    </row>
    <row r="110" s="13" customFormat="1">
      <c r="A110" s="13"/>
      <c r="B110" s="223"/>
      <c r="C110" s="224"/>
      <c r="D110" s="225" t="s">
        <v>139</v>
      </c>
      <c r="E110" s="226" t="s">
        <v>19</v>
      </c>
      <c r="F110" s="227" t="s">
        <v>700</v>
      </c>
      <c r="G110" s="224"/>
      <c r="H110" s="228">
        <v>351</v>
      </c>
      <c r="I110" s="229"/>
      <c r="J110" s="224"/>
      <c r="K110" s="224"/>
      <c r="L110" s="230"/>
      <c r="M110" s="231"/>
      <c r="N110" s="232"/>
      <c r="O110" s="232"/>
      <c r="P110" s="232"/>
      <c r="Q110" s="232"/>
      <c r="R110" s="232"/>
      <c r="S110" s="232"/>
      <c r="T110" s="23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4" t="s">
        <v>139</v>
      </c>
      <c r="AU110" s="234" t="s">
        <v>79</v>
      </c>
      <c r="AV110" s="13" t="s">
        <v>79</v>
      </c>
      <c r="AW110" s="13" t="s">
        <v>31</v>
      </c>
      <c r="AX110" s="13" t="s">
        <v>77</v>
      </c>
      <c r="AY110" s="234" t="s">
        <v>115</v>
      </c>
    </row>
    <row r="111" s="2" customFormat="1" ht="16.5" customHeight="1">
      <c r="A111" s="39"/>
      <c r="B111" s="40"/>
      <c r="C111" s="260" t="s">
        <v>237</v>
      </c>
      <c r="D111" s="260" t="s">
        <v>259</v>
      </c>
      <c r="E111" s="261" t="s">
        <v>701</v>
      </c>
      <c r="F111" s="262" t="s">
        <v>702</v>
      </c>
      <c r="G111" s="263" t="s">
        <v>262</v>
      </c>
      <c r="H111" s="264">
        <v>631.79999999999995</v>
      </c>
      <c r="I111" s="265"/>
      <c r="J111" s="266">
        <f>ROUND(I111*H111,2)</f>
        <v>0</v>
      </c>
      <c r="K111" s="262" t="s">
        <v>129</v>
      </c>
      <c r="L111" s="267"/>
      <c r="M111" s="268" t="s">
        <v>19</v>
      </c>
      <c r="N111" s="269" t="s">
        <v>40</v>
      </c>
      <c r="O111" s="85"/>
      <c r="P111" s="212">
        <f>O111*H111</f>
        <v>0</v>
      </c>
      <c r="Q111" s="212">
        <v>1</v>
      </c>
      <c r="R111" s="212">
        <f>Q111*H111</f>
        <v>631.79999999999995</v>
      </c>
      <c r="S111" s="212">
        <v>0</v>
      </c>
      <c r="T111" s="21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4" t="s">
        <v>219</v>
      </c>
      <c r="AT111" s="214" t="s">
        <v>259</v>
      </c>
      <c r="AU111" s="214" t="s">
        <v>79</v>
      </c>
      <c r="AY111" s="18" t="s">
        <v>115</v>
      </c>
      <c r="BE111" s="215">
        <f>IF(N111="základní",J111,0)</f>
        <v>0</v>
      </c>
      <c r="BF111" s="215">
        <f>IF(N111="snížená",J111,0)</f>
        <v>0</v>
      </c>
      <c r="BG111" s="215">
        <f>IF(N111="zákl. přenesená",J111,0)</f>
        <v>0</v>
      </c>
      <c r="BH111" s="215">
        <f>IF(N111="sníž. přenesená",J111,0)</f>
        <v>0</v>
      </c>
      <c r="BI111" s="215">
        <f>IF(N111="nulová",J111,0)</f>
        <v>0</v>
      </c>
      <c r="BJ111" s="18" t="s">
        <v>77</v>
      </c>
      <c r="BK111" s="215">
        <f>ROUND(I111*H111,2)</f>
        <v>0</v>
      </c>
      <c r="BL111" s="18" t="s">
        <v>120</v>
      </c>
      <c r="BM111" s="214" t="s">
        <v>703</v>
      </c>
    </row>
    <row r="112" s="13" customFormat="1">
      <c r="A112" s="13"/>
      <c r="B112" s="223"/>
      <c r="C112" s="224"/>
      <c r="D112" s="225" t="s">
        <v>139</v>
      </c>
      <c r="E112" s="224"/>
      <c r="F112" s="227" t="s">
        <v>704</v>
      </c>
      <c r="G112" s="224"/>
      <c r="H112" s="228">
        <v>631.79999999999995</v>
      </c>
      <c r="I112" s="229"/>
      <c r="J112" s="224"/>
      <c r="K112" s="224"/>
      <c r="L112" s="230"/>
      <c r="M112" s="231"/>
      <c r="N112" s="232"/>
      <c r="O112" s="232"/>
      <c r="P112" s="232"/>
      <c r="Q112" s="232"/>
      <c r="R112" s="232"/>
      <c r="S112" s="232"/>
      <c r="T112" s="23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4" t="s">
        <v>139</v>
      </c>
      <c r="AU112" s="234" t="s">
        <v>79</v>
      </c>
      <c r="AV112" s="13" t="s">
        <v>79</v>
      </c>
      <c r="AW112" s="13" t="s">
        <v>4</v>
      </c>
      <c r="AX112" s="13" t="s">
        <v>77</v>
      </c>
      <c r="AY112" s="234" t="s">
        <v>115</v>
      </c>
    </row>
    <row r="113" s="2" customFormat="1" ht="21.75" customHeight="1">
      <c r="A113" s="39"/>
      <c r="B113" s="40"/>
      <c r="C113" s="203" t="s">
        <v>244</v>
      </c>
      <c r="D113" s="203" t="s">
        <v>116</v>
      </c>
      <c r="E113" s="204" t="s">
        <v>705</v>
      </c>
      <c r="F113" s="205" t="s">
        <v>706</v>
      </c>
      <c r="G113" s="206" t="s">
        <v>208</v>
      </c>
      <c r="H113" s="207">
        <v>526.5</v>
      </c>
      <c r="I113" s="208"/>
      <c r="J113" s="209">
        <f>ROUND(I113*H113,2)</f>
        <v>0</v>
      </c>
      <c r="K113" s="205" t="s">
        <v>129</v>
      </c>
      <c r="L113" s="45"/>
      <c r="M113" s="210" t="s">
        <v>19</v>
      </c>
      <c r="N113" s="211" t="s">
        <v>40</v>
      </c>
      <c r="O113" s="85"/>
      <c r="P113" s="212">
        <f>O113*H113</f>
        <v>0</v>
      </c>
      <c r="Q113" s="212">
        <v>0</v>
      </c>
      <c r="R113" s="212">
        <f>Q113*H113</f>
        <v>0</v>
      </c>
      <c r="S113" s="212">
        <v>0</v>
      </c>
      <c r="T113" s="21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4" t="s">
        <v>120</v>
      </c>
      <c r="AT113" s="214" t="s">
        <v>116</v>
      </c>
      <c r="AU113" s="214" t="s">
        <v>79</v>
      </c>
      <c r="AY113" s="18" t="s">
        <v>115</v>
      </c>
      <c r="BE113" s="215">
        <f>IF(N113="základní",J113,0)</f>
        <v>0</v>
      </c>
      <c r="BF113" s="215">
        <f>IF(N113="snížená",J113,0)</f>
        <v>0</v>
      </c>
      <c r="BG113" s="215">
        <f>IF(N113="zákl. přenesená",J113,0)</f>
        <v>0</v>
      </c>
      <c r="BH113" s="215">
        <f>IF(N113="sníž. přenesená",J113,0)</f>
        <v>0</v>
      </c>
      <c r="BI113" s="215">
        <f>IF(N113="nulová",J113,0)</f>
        <v>0</v>
      </c>
      <c r="BJ113" s="18" t="s">
        <v>77</v>
      </c>
      <c r="BK113" s="215">
        <f>ROUND(I113*H113,2)</f>
        <v>0</v>
      </c>
      <c r="BL113" s="18" t="s">
        <v>120</v>
      </c>
      <c r="BM113" s="214" t="s">
        <v>707</v>
      </c>
    </row>
    <row r="114" s="2" customFormat="1">
      <c r="A114" s="39"/>
      <c r="B114" s="40"/>
      <c r="C114" s="41"/>
      <c r="D114" s="218" t="s">
        <v>132</v>
      </c>
      <c r="E114" s="41"/>
      <c r="F114" s="219" t="s">
        <v>708</v>
      </c>
      <c r="G114" s="41"/>
      <c r="H114" s="41"/>
      <c r="I114" s="220"/>
      <c r="J114" s="41"/>
      <c r="K114" s="41"/>
      <c r="L114" s="45"/>
      <c r="M114" s="221"/>
      <c r="N114" s="222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132</v>
      </c>
      <c r="AU114" s="18" t="s">
        <v>79</v>
      </c>
    </row>
    <row r="115" s="13" customFormat="1">
      <c r="A115" s="13"/>
      <c r="B115" s="223"/>
      <c r="C115" s="224"/>
      <c r="D115" s="225" t="s">
        <v>139</v>
      </c>
      <c r="E115" s="226" t="s">
        <v>19</v>
      </c>
      <c r="F115" s="227" t="s">
        <v>695</v>
      </c>
      <c r="G115" s="224"/>
      <c r="H115" s="228">
        <v>175.5</v>
      </c>
      <c r="I115" s="229"/>
      <c r="J115" s="224"/>
      <c r="K115" s="224"/>
      <c r="L115" s="230"/>
      <c r="M115" s="231"/>
      <c r="N115" s="232"/>
      <c r="O115" s="232"/>
      <c r="P115" s="232"/>
      <c r="Q115" s="232"/>
      <c r="R115" s="232"/>
      <c r="S115" s="232"/>
      <c r="T115" s="23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4" t="s">
        <v>139</v>
      </c>
      <c r="AU115" s="234" t="s">
        <v>79</v>
      </c>
      <c r="AV115" s="13" t="s">
        <v>79</v>
      </c>
      <c r="AW115" s="13" t="s">
        <v>31</v>
      </c>
      <c r="AX115" s="13" t="s">
        <v>69</v>
      </c>
      <c r="AY115" s="234" t="s">
        <v>115</v>
      </c>
    </row>
    <row r="116" s="13" customFormat="1">
      <c r="A116" s="13"/>
      <c r="B116" s="223"/>
      <c r="C116" s="224"/>
      <c r="D116" s="225" t="s">
        <v>139</v>
      </c>
      <c r="E116" s="226" t="s">
        <v>19</v>
      </c>
      <c r="F116" s="227" t="s">
        <v>700</v>
      </c>
      <c r="G116" s="224"/>
      <c r="H116" s="228">
        <v>351</v>
      </c>
      <c r="I116" s="229"/>
      <c r="J116" s="224"/>
      <c r="K116" s="224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139</v>
      </c>
      <c r="AU116" s="234" t="s">
        <v>79</v>
      </c>
      <c r="AV116" s="13" t="s">
        <v>79</v>
      </c>
      <c r="AW116" s="13" t="s">
        <v>31</v>
      </c>
      <c r="AX116" s="13" t="s">
        <v>69</v>
      </c>
      <c r="AY116" s="234" t="s">
        <v>115</v>
      </c>
    </row>
    <row r="117" s="14" customFormat="1">
      <c r="A117" s="14"/>
      <c r="B117" s="239"/>
      <c r="C117" s="240"/>
      <c r="D117" s="225" t="s">
        <v>139</v>
      </c>
      <c r="E117" s="241" t="s">
        <v>19</v>
      </c>
      <c r="F117" s="242" t="s">
        <v>218</v>
      </c>
      <c r="G117" s="240"/>
      <c r="H117" s="243">
        <v>526.5</v>
      </c>
      <c r="I117" s="244"/>
      <c r="J117" s="240"/>
      <c r="K117" s="240"/>
      <c r="L117" s="245"/>
      <c r="M117" s="246"/>
      <c r="N117" s="247"/>
      <c r="O117" s="247"/>
      <c r="P117" s="247"/>
      <c r="Q117" s="247"/>
      <c r="R117" s="247"/>
      <c r="S117" s="247"/>
      <c r="T117" s="248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9" t="s">
        <v>139</v>
      </c>
      <c r="AU117" s="249" t="s">
        <v>79</v>
      </c>
      <c r="AV117" s="14" t="s">
        <v>120</v>
      </c>
      <c r="AW117" s="14" t="s">
        <v>31</v>
      </c>
      <c r="AX117" s="14" t="s">
        <v>77</v>
      </c>
      <c r="AY117" s="249" t="s">
        <v>115</v>
      </c>
    </row>
    <row r="118" s="2" customFormat="1" ht="21.75" customHeight="1">
      <c r="A118" s="39"/>
      <c r="B118" s="40"/>
      <c r="C118" s="203" t="s">
        <v>247</v>
      </c>
      <c r="D118" s="203" t="s">
        <v>116</v>
      </c>
      <c r="E118" s="204" t="s">
        <v>709</v>
      </c>
      <c r="F118" s="205" t="s">
        <v>710</v>
      </c>
      <c r="G118" s="206" t="s">
        <v>208</v>
      </c>
      <c r="H118" s="207">
        <v>263.25</v>
      </c>
      <c r="I118" s="208"/>
      <c r="J118" s="209">
        <f>ROUND(I118*H118,2)</f>
        <v>0</v>
      </c>
      <c r="K118" s="205" t="s">
        <v>129</v>
      </c>
      <c r="L118" s="45"/>
      <c r="M118" s="210" t="s">
        <v>19</v>
      </c>
      <c r="N118" s="211" t="s">
        <v>40</v>
      </c>
      <c r="O118" s="85"/>
      <c r="P118" s="212">
        <f>O118*H118</f>
        <v>0</v>
      </c>
      <c r="Q118" s="212">
        <v>0</v>
      </c>
      <c r="R118" s="212">
        <f>Q118*H118</f>
        <v>0</v>
      </c>
      <c r="S118" s="212">
        <v>0</v>
      </c>
      <c r="T118" s="21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4" t="s">
        <v>120</v>
      </c>
      <c r="AT118" s="214" t="s">
        <v>116</v>
      </c>
      <c r="AU118" s="214" t="s">
        <v>79</v>
      </c>
      <c r="AY118" s="18" t="s">
        <v>115</v>
      </c>
      <c r="BE118" s="215">
        <f>IF(N118="základní",J118,0)</f>
        <v>0</v>
      </c>
      <c r="BF118" s="215">
        <f>IF(N118="snížená",J118,0)</f>
        <v>0</v>
      </c>
      <c r="BG118" s="215">
        <f>IF(N118="zákl. přenesená",J118,0)</f>
        <v>0</v>
      </c>
      <c r="BH118" s="215">
        <f>IF(N118="sníž. přenesená",J118,0)</f>
        <v>0</v>
      </c>
      <c r="BI118" s="215">
        <f>IF(N118="nulová",J118,0)</f>
        <v>0</v>
      </c>
      <c r="BJ118" s="18" t="s">
        <v>77</v>
      </c>
      <c r="BK118" s="215">
        <f>ROUND(I118*H118,2)</f>
        <v>0</v>
      </c>
      <c r="BL118" s="18" t="s">
        <v>120</v>
      </c>
      <c r="BM118" s="214" t="s">
        <v>711</v>
      </c>
    </row>
    <row r="119" s="2" customFormat="1">
      <c r="A119" s="39"/>
      <c r="B119" s="40"/>
      <c r="C119" s="41"/>
      <c r="D119" s="218" t="s">
        <v>132</v>
      </c>
      <c r="E119" s="41"/>
      <c r="F119" s="219" t="s">
        <v>712</v>
      </c>
      <c r="G119" s="41"/>
      <c r="H119" s="41"/>
      <c r="I119" s="220"/>
      <c r="J119" s="41"/>
      <c r="K119" s="41"/>
      <c r="L119" s="45"/>
      <c r="M119" s="221"/>
      <c r="N119" s="222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132</v>
      </c>
      <c r="AU119" s="18" t="s">
        <v>79</v>
      </c>
    </row>
    <row r="120" s="13" customFormat="1">
      <c r="A120" s="13"/>
      <c r="B120" s="223"/>
      <c r="C120" s="224"/>
      <c r="D120" s="225" t="s">
        <v>139</v>
      </c>
      <c r="E120" s="226" t="s">
        <v>19</v>
      </c>
      <c r="F120" s="227" t="s">
        <v>695</v>
      </c>
      <c r="G120" s="224"/>
      <c r="H120" s="228">
        <v>175.5</v>
      </c>
      <c r="I120" s="229"/>
      <c r="J120" s="224"/>
      <c r="K120" s="224"/>
      <c r="L120" s="230"/>
      <c r="M120" s="231"/>
      <c r="N120" s="232"/>
      <c r="O120" s="232"/>
      <c r="P120" s="232"/>
      <c r="Q120" s="232"/>
      <c r="R120" s="232"/>
      <c r="S120" s="232"/>
      <c r="T120" s="23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4" t="s">
        <v>139</v>
      </c>
      <c r="AU120" s="234" t="s">
        <v>79</v>
      </c>
      <c r="AV120" s="13" t="s">
        <v>79</v>
      </c>
      <c r="AW120" s="13" t="s">
        <v>31</v>
      </c>
      <c r="AX120" s="13" t="s">
        <v>69</v>
      </c>
      <c r="AY120" s="234" t="s">
        <v>115</v>
      </c>
    </row>
    <row r="121" s="13" customFormat="1">
      <c r="A121" s="13"/>
      <c r="B121" s="223"/>
      <c r="C121" s="224"/>
      <c r="D121" s="225" t="s">
        <v>139</v>
      </c>
      <c r="E121" s="226" t="s">
        <v>19</v>
      </c>
      <c r="F121" s="227" t="s">
        <v>700</v>
      </c>
      <c r="G121" s="224"/>
      <c r="H121" s="228">
        <v>351</v>
      </c>
      <c r="I121" s="229"/>
      <c r="J121" s="224"/>
      <c r="K121" s="224"/>
      <c r="L121" s="230"/>
      <c r="M121" s="231"/>
      <c r="N121" s="232"/>
      <c r="O121" s="232"/>
      <c r="P121" s="232"/>
      <c r="Q121" s="232"/>
      <c r="R121" s="232"/>
      <c r="S121" s="232"/>
      <c r="T121" s="23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4" t="s">
        <v>139</v>
      </c>
      <c r="AU121" s="234" t="s">
        <v>79</v>
      </c>
      <c r="AV121" s="13" t="s">
        <v>79</v>
      </c>
      <c r="AW121" s="13" t="s">
        <v>31</v>
      </c>
      <c r="AX121" s="13" t="s">
        <v>69</v>
      </c>
      <c r="AY121" s="234" t="s">
        <v>115</v>
      </c>
    </row>
    <row r="122" s="14" customFormat="1">
      <c r="A122" s="14"/>
      <c r="B122" s="239"/>
      <c r="C122" s="240"/>
      <c r="D122" s="225" t="s">
        <v>139</v>
      </c>
      <c r="E122" s="241" t="s">
        <v>19</v>
      </c>
      <c r="F122" s="242" t="s">
        <v>218</v>
      </c>
      <c r="G122" s="240"/>
      <c r="H122" s="243">
        <v>526.5</v>
      </c>
      <c r="I122" s="244"/>
      <c r="J122" s="240"/>
      <c r="K122" s="240"/>
      <c r="L122" s="245"/>
      <c r="M122" s="246"/>
      <c r="N122" s="247"/>
      <c r="O122" s="247"/>
      <c r="P122" s="247"/>
      <c r="Q122" s="247"/>
      <c r="R122" s="247"/>
      <c r="S122" s="247"/>
      <c r="T122" s="248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9" t="s">
        <v>139</v>
      </c>
      <c r="AU122" s="249" t="s">
        <v>79</v>
      </c>
      <c r="AV122" s="14" t="s">
        <v>120</v>
      </c>
      <c r="AW122" s="14" t="s">
        <v>31</v>
      </c>
      <c r="AX122" s="14" t="s">
        <v>77</v>
      </c>
      <c r="AY122" s="249" t="s">
        <v>115</v>
      </c>
    </row>
    <row r="123" s="13" customFormat="1">
      <c r="A123" s="13"/>
      <c r="B123" s="223"/>
      <c r="C123" s="224"/>
      <c r="D123" s="225" t="s">
        <v>139</v>
      </c>
      <c r="E123" s="224"/>
      <c r="F123" s="227" t="s">
        <v>713</v>
      </c>
      <c r="G123" s="224"/>
      <c r="H123" s="228">
        <v>263.25</v>
      </c>
      <c r="I123" s="229"/>
      <c r="J123" s="224"/>
      <c r="K123" s="224"/>
      <c r="L123" s="230"/>
      <c r="M123" s="231"/>
      <c r="N123" s="232"/>
      <c r="O123" s="232"/>
      <c r="P123" s="232"/>
      <c r="Q123" s="232"/>
      <c r="R123" s="232"/>
      <c r="S123" s="232"/>
      <c r="T123" s="23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4" t="s">
        <v>139</v>
      </c>
      <c r="AU123" s="234" t="s">
        <v>79</v>
      </c>
      <c r="AV123" s="13" t="s">
        <v>79</v>
      </c>
      <c r="AW123" s="13" t="s">
        <v>4</v>
      </c>
      <c r="AX123" s="13" t="s">
        <v>77</v>
      </c>
      <c r="AY123" s="234" t="s">
        <v>115</v>
      </c>
    </row>
    <row r="124" s="2" customFormat="1" ht="24.15" customHeight="1">
      <c r="A124" s="39"/>
      <c r="B124" s="40"/>
      <c r="C124" s="203" t="s">
        <v>253</v>
      </c>
      <c r="D124" s="203" t="s">
        <v>116</v>
      </c>
      <c r="E124" s="204" t="s">
        <v>714</v>
      </c>
      <c r="F124" s="205" t="s">
        <v>715</v>
      </c>
      <c r="G124" s="206" t="s">
        <v>445</v>
      </c>
      <c r="H124" s="207">
        <v>1</v>
      </c>
      <c r="I124" s="208"/>
      <c r="J124" s="209">
        <f>ROUND(I124*H124,2)</f>
        <v>0</v>
      </c>
      <c r="K124" s="205" t="s">
        <v>129</v>
      </c>
      <c r="L124" s="45"/>
      <c r="M124" s="210" t="s">
        <v>19</v>
      </c>
      <c r="N124" s="211" t="s">
        <v>40</v>
      </c>
      <c r="O124" s="85"/>
      <c r="P124" s="212">
        <f>O124*H124</f>
        <v>0</v>
      </c>
      <c r="Q124" s="212">
        <v>0</v>
      </c>
      <c r="R124" s="212">
        <f>Q124*H124</f>
        <v>0</v>
      </c>
      <c r="S124" s="212">
        <v>0</v>
      </c>
      <c r="T124" s="213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4" t="s">
        <v>120</v>
      </c>
      <c r="AT124" s="214" t="s">
        <v>116</v>
      </c>
      <c r="AU124" s="214" t="s">
        <v>79</v>
      </c>
      <c r="AY124" s="18" t="s">
        <v>115</v>
      </c>
      <c r="BE124" s="215">
        <f>IF(N124="základní",J124,0)</f>
        <v>0</v>
      </c>
      <c r="BF124" s="215">
        <f>IF(N124="snížená",J124,0)</f>
        <v>0</v>
      </c>
      <c r="BG124" s="215">
        <f>IF(N124="zákl. přenesená",J124,0)</f>
        <v>0</v>
      </c>
      <c r="BH124" s="215">
        <f>IF(N124="sníž. přenesená",J124,0)</f>
        <v>0</v>
      </c>
      <c r="BI124" s="215">
        <f>IF(N124="nulová",J124,0)</f>
        <v>0</v>
      </c>
      <c r="BJ124" s="18" t="s">
        <v>77</v>
      </c>
      <c r="BK124" s="215">
        <f>ROUND(I124*H124,2)</f>
        <v>0</v>
      </c>
      <c r="BL124" s="18" t="s">
        <v>120</v>
      </c>
      <c r="BM124" s="214" t="s">
        <v>716</v>
      </c>
    </row>
    <row r="125" s="2" customFormat="1">
      <c r="A125" s="39"/>
      <c r="B125" s="40"/>
      <c r="C125" s="41"/>
      <c r="D125" s="218" t="s">
        <v>132</v>
      </c>
      <c r="E125" s="41"/>
      <c r="F125" s="219" t="s">
        <v>717</v>
      </c>
      <c r="G125" s="41"/>
      <c r="H125" s="41"/>
      <c r="I125" s="220"/>
      <c r="J125" s="41"/>
      <c r="K125" s="41"/>
      <c r="L125" s="45"/>
      <c r="M125" s="221"/>
      <c r="N125" s="222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132</v>
      </c>
      <c r="AU125" s="18" t="s">
        <v>79</v>
      </c>
    </row>
    <row r="126" s="2" customFormat="1" ht="24.15" customHeight="1">
      <c r="A126" s="39"/>
      <c r="B126" s="40"/>
      <c r="C126" s="203" t="s">
        <v>8</v>
      </c>
      <c r="D126" s="203" t="s">
        <v>116</v>
      </c>
      <c r="E126" s="204" t="s">
        <v>718</v>
      </c>
      <c r="F126" s="205" t="s">
        <v>719</v>
      </c>
      <c r="G126" s="206" t="s">
        <v>445</v>
      </c>
      <c r="H126" s="207">
        <v>1</v>
      </c>
      <c r="I126" s="208"/>
      <c r="J126" s="209">
        <f>ROUND(I126*H126,2)</f>
        <v>0</v>
      </c>
      <c r="K126" s="205" t="s">
        <v>129</v>
      </c>
      <c r="L126" s="45"/>
      <c r="M126" s="210" t="s">
        <v>19</v>
      </c>
      <c r="N126" s="211" t="s">
        <v>40</v>
      </c>
      <c r="O126" s="85"/>
      <c r="P126" s="212">
        <f>O126*H126</f>
        <v>0</v>
      </c>
      <c r="Q126" s="212">
        <v>0</v>
      </c>
      <c r="R126" s="212">
        <f>Q126*H126</f>
        <v>0</v>
      </c>
      <c r="S126" s="212">
        <v>0</v>
      </c>
      <c r="T126" s="213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4" t="s">
        <v>120</v>
      </c>
      <c r="AT126" s="214" t="s">
        <v>116</v>
      </c>
      <c r="AU126" s="214" t="s">
        <v>79</v>
      </c>
      <c r="AY126" s="18" t="s">
        <v>115</v>
      </c>
      <c r="BE126" s="215">
        <f>IF(N126="základní",J126,0)</f>
        <v>0</v>
      </c>
      <c r="BF126" s="215">
        <f>IF(N126="snížená",J126,0)</f>
        <v>0</v>
      </c>
      <c r="BG126" s="215">
        <f>IF(N126="zákl. přenesená",J126,0)</f>
        <v>0</v>
      </c>
      <c r="BH126" s="215">
        <f>IF(N126="sníž. přenesená",J126,0)</f>
        <v>0</v>
      </c>
      <c r="BI126" s="215">
        <f>IF(N126="nulová",J126,0)</f>
        <v>0</v>
      </c>
      <c r="BJ126" s="18" t="s">
        <v>77</v>
      </c>
      <c r="BK126" s="215">
        <f>ROUND(I126*H126,2)</f>
        <v>0</v>
      </c>
      <c r="BL126" s="18" t="s">
        <v>120</v>
      </c>
      <c r="BM126" s="214" t="s">
        <v>720</v>
      </c>
    </row>
    <row r="127" s="2" customFormat="1">
      <c r="A127" s="39"/>
      <c r="B127" s="40"/>
      <c r="C127" s="41"/>
      <c r="D127" s="218" t="s">
        <v>132</v>
      </c>
      <c r="E127" s="41"/>
      <c r="F127" s="219" t="s">
        <v>721</v>
      </c>
      <c r="G127" s="41"/>
      <c r="H127" s="41"/>
      <c r="I127" s="220"/>
      <c r="J127" s="41"/>
      <c r="K127" s="41"/>
      <c r="L127" s="45"/>
      <c r="M127" s="221"/>
      <c r="N127" s="22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132</v>
      </c>
      <c r="AU127" s="18" t="s">
        <v>79</v>
      </c>
    </row>
    <row r="128" s="2" customFormat="1" ht="37.8" customHeight="1">
      <c r="A128" s="39"/>
      <c r="B128" s="40"/>
      <c r="C128" s="203" t="s">
        <v>264</v>
      </c>
      <c r="D128" s="203" t="s">
        <v>116</v>
      </c>
      <c r="E128" s="204" t="s">
        <v>722</v>
      </c>
      <c r="F128" s="205" t="s">
        <v>723</v>
      </c>
      <c r="G128" s="206" t="s">
        <v>208</v>
      </c>
      <c r="H128" s="207">
        <v>526.5</v>
      </c>
      <c r="I128" s="208"/>
      <c r="J128" s="209">
        <f>ROUND(I128*H128,2)</f>
        <v>0</v>
      </c>
      <c r="K128" s="205" t="s">
        <v>129</v>
      </c>
      <c r="L128" s="45"/>
      <c r="M128" s="210" t="s">
        <v>19</v>
      </c>
      <c r="N128" s="211" t="s">
        <v>40</v>
      </c>
      <c r="O128" s="85"/>
      <c r="P128" s="212">
        <f>O128*H128</f>
        <v>0</v>
      </c>
      <c r="Q128" s="212">
        <v>0</v>
      </c>
      <c r="R128" s="212">
        <f>Q128*H128</f>
        <v>0</v>
      </c>
      <c r="S128" s="212">
        <v>0</v>
      </c>
      <c r="T128" s="21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4" t="s">
        <v>120</v>
      </c>
      <c r="AT128" s="214" t="s">
        <v>116</v>
      </c>
      <c r="AU128" s="214" t="s">
        <v>79</v>
      </c>
      <c r="AY128" s="18" t="s">
        <v>115</v>
      </c>
      <c r="BE128" s="215">
        <f>IF(N128="základní",J128,0)</f>
        <v>0</v>
      </c>
      <c r="BF128" s="215">
        <f>IF(N128="snížená",J128,0)</f>
        <v>0</v>
      </c>
      <c r="BG128" s="215">
        <f>IF(N128="zákl. přenesená",J128,0)</f>
        <v>0</v>
      </c>
      <c r="BH128" s="215">
        <f>IF(N128="sníž. přenesená",J128,0)</f>
        <v>0</v>
      </c>
      <c r="BI128" s="215">
        <f>IF(N128="nulová",J128,0)</f>
        <v>0</v>
      </c>
      <c r="BJ128" s="18" t="s">
        <v>77</v>
      </c>
      <c r="BK128" s="215">
        <f>ROUND(I128*H128,2)</f>
        <v>0</v>
      </c>
      <c r="BL128" s="18" t="s">
        <v>120</v>
      </c>
      <c r="BM128" s="214" t="s">
        <v>724</v>
      </c>
    </row>
    <row r="129" s="2" customFormat="1">
      <c r="A129" s="39"/>
      <c r="B129" s="40"/>
      <c r="C129" s="41"/>
      <c r="D129" s="218" t="s">
        <v>132</v>
      </c>
      <c r="E129" s="41"/>
      <c r="F129" s="219" t="s">
        <v>725</v>
      </c>
      <c r="G129" s="41"/>
      <c r="H129" s="41"/>
      <c r="I129" s="220"/>
      <c r="J129" s="41"/>
      <c r="K129" s="41"/>
      <c r="L129" s="45"/>
      <c r="M129" s="221"/>
      <c r="N129" s="222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132</v>
      </c>
      <c r="AU129" s="18" t="s">
        <v>79</v>
      </c>
    </row>
    <row r="130" s="2" customFormat="1" ht="24.15" customHeight="1">
      <c r="A130" s="39"/>
      <c r="B130" s="40"/>
      <c r="C130" s="203" t="s">
        <v>270</v>
      </c>
      <c r="D130" s="203" t="s">
        <v>116</v>
      </c>
      <c r="E130" s="204" t="s">
        <v>726</v>
      </c>
      <c r="F130" s="205" t="s">
        <v>727</v>
      </c>
      <c r="G130" s="206" t="s">
        <v>208</v>
      </c>
      <c r="H130" s="207">
        <v>351</v>
      </c>
      <c r="I130" s="208"/>
      <c r="J130" s="209">
        <f>ROUND(I130*H130,2)</f>
        <v>0</v>
      </c>
      <c r="K130" s="205" t="s">
        <v>129</v>
      </c>
      <c r="L130" s="45"/>
      <c r="M130" s="210" t="s">
        <v>19</v>
      </c>
      <c r="N130" s="211" t="s">
        <v>40</v>
      </c>
      <c r="O130" s="85"/>
      <c r="P130" s="212">
        <f>O130*H130</f>
        <v>0</v>
      </c>
      <c r="Q130" s="212">
        <v>0</v>
      </c>
      <c r="R130" s="212">
        <f>Q130*H130</f>
        <v>0</v>
      </c>
      <c r="S130" s="212">
        <v>0</v>
      </c>
      <c r="T130" s="21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4" t="s">
        <v>120</v>
      </c>
      <c r="AT130" s="214" t="s">
        <v>116</v>
      </c>
      <c r="AU130" s="214" t="s">
        <v>79</v>
      </c>
      <c r="AY130" s="18" t="s">
        <v>115</v>
      </c>
      <c r="BE130" s="215">
        <f>IF(N130="základní",J130,0)</f>
        <v>0</v>
      </c>
      <c r="BF130" s="215">
        <f>IF(N130="snížená",J130,0)</f>
        <v>0</v>
      </c>
      <c r="BG130" s="215">
        <f>IF(N130="zákl. přenesená",J130,0)</f>
        <v>0</v>
      </c>
      <c r="BH130" s="215">
        <f>IF(N130="sníž. přenesená",J130,0)</f>
        <v>0</v>
      </c>
      <c r="BI130" s="215">
        <f>IF(N130="nulová",J130,0)</f>
        <v>0</v>
      </c>
      <c r="BJ130" s="18" t="s">
        <v>77</v>
      </c>
      <c r="BK130" s="215">
        <f>ROUND(I130*H130,2)</f>
        <v>0</v>
      </c>
      <c r="BL130" s="18" t="s">
        <v>120</v>
      </c>
      <c r="BM130" s="214" t="s">
        <v>728</v>
      </c>
    </row>
    <row r="131" s="2" customFormat="1">
      <c r="A131" s="39"/>
      <c r="B131" s="40"/>
      <c r="C131" s="41"/>
      <c r="D131" s="218" t="s">
        <v>132</v>
      </c>
      <c r="E131" s="41"/>
      <c r="F131" s="219" t="s">
        <v>729</v>
      </c>
      <c r="G131" s="41"/>
      <c r="H131" s="41"/>
      <c r="I131" s="220"/>
      <c r="J131" s="41"/>
      <c r="K131" s="41"/>
      <c r="L131" s="45"/>
      <c r="M131" s="221"/>
      <c r="N131" s="222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132</v>
      </c>
      <c r="AU131" s="18" t="s">
        <v>79</v>
      </c>
    </row>
    <row r="132" s="13" customFormat="1">
      <c r="A132" s="13"/>
      <c r="B132" s="223"/>
      <c r="C132" s="224"/>
      <c r="D132" s="225" t="s">
        <v>139</v>
      </c>
      <c r="E132" s="226" t="s">
        <v>19</v>
      </c>
      <c r="F132" s="227" t="s">
        <v>730</v>
      </c>
      <c r="G132" s="224"/>
      <c r="H132" s="228">
        <v>351</v>
      </c>
      <c r="I132" s="229"/>
      <c r="J132" s="224"/>
      <c r="K132" s="224"/>
      <c r="L132" s="230"/>
      <c r="M132" s="231"/>
      <c r="N132" s="232"/>
      <c r="O132" s="232"/>
      <c r="P132" s="232"/>
      <c r="Q132" s="232"/>
      <c r="R132" s="232"/>
      <c r="S132" s="232"/>
      <c r="T132" s="23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4" t="s">
        <v>139</v>
      </c>
      <c r="AU132" s="234" t="s">
        <v>79</v>
      </c>
      <c r="AV132" s="13" t="s">
        <v>79</v>
      </c>
      <c r="AW132" s="13" t="s">
        <v>31</v>
      </c>
      <c r="AX132" s="13" t="s">
        <v>77</v>
      </c>
      <c r="AY132" s="234" t="s">
        <v>115</v>
      </c>
    </row>
    <row r="133" s="2" customFormat="1" ht="24.15" customHeight="1">
      <c r="A133" s="39"/>
      <c r="B133" s="40"/>
      <c r="C133" s="203" t="s">
        <v>275</v>
      </c>
      <c r="D133" s="203" t="s">
        <v>116</v>
      </c>
      <c r="E133" s="204" t="s">
        <v>265</v>
      </c>
      <c r="F133" s="205" t="s">
        <v>266</v>
      </c>
      <c r="G133" s="206" t="s">
        <v>262</v>
      </c>
      <c r="H133" s="207">
        <v>947.70000000000005</v>
      </c>
      <c r="I133" s="208"/>
      <c r="J133" s="209">
        <f>ROUND(I133*H133,2)</f>
        <v>0</v>
      </c>
      <c r="K133" s="205" t="s">
        <v>129</v>
      </c>
      <c r="L133" s="45"/>
      <c r="M133" s="210" t="s">
        <v>19</v>
      </c>
      <c r="N133" s="211" t="s">
        <v>40</v>
      </c>
      <c r="O133" s="85"/>
      <c r="P133" s="212">
        <f>O133*H133</f>
        <v>0</v>
      </c>
      <c r="Q133" s="212">
        <v>0</v>
      </c>
      <c r="R133" s="212">
        <f>Q133*H133</f>
        <v>0</v>
      </c>
      <c r="S133" s="212">
        <v>0</v>
      </c>
      <c r="T133" s="213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4" t="s">
        <v>120</v>
      </c>
      <c r="AT133" s="214" t="s">
        <v>116</v>
      </c>
      <c r="AU133" s="214" t="s">
        <v>79</v>
      </c>
      <c r="AY133" s="18" t="s">
        <v>115</v>
      </c>
      <c r="BE133" s="215">
        <f>IF(N133="základní",J133,0)</f>
        <v>0</v>
      </c>
      <c r="BF133" s="215">
        <f>IF(N133="snížená",J133,0)</f>
        <v>0</v>
      </c>
      <c r="BG133" s="215">
        <f>IF(N133="zákl. přenesená",J133,0)</f>
        <v>0</v>
      </c>
      <c r="BH133" s="215">
        <f>IF(N133="sníž. přenesená",J133,0)</f>
        <v>0</v>
      </c>
      <c r="BI133" s="215">
        <f>IF(N133="nulová",J133,0)</f>
        <v>0</v>
      </c>
      <c r="BJ133" s="18" t="s">
        <v>77</v>
      </c>
      <c r="BK133" s="215">
        <f>ROUND(I133*H133,2)</f>
        <v>0</v>
      </c>
      <c r="BL133" s="18" t="s">
        <v>120</v>
      </c>
      <c r="BM133" s="214" t="s">
        <v>731</v>
      </c>
    </row>
    <row r="134" s="2" customFormat="1">
      <c r="A134" s="39"/>
      <c r="B134" s="40"/>
      <c r="C134" s="41"/>
      <c r="D134" s="218" t="s">
        <v>132</v>
      </c>
      <c r="E134" s="41"/>
      <c r="F134" s="219" t="s">
        <v>268</v>
      </c>
      <c r="G134" s="41"/>
      <c r="H134" s="41"/>
      <c r="I134" s="220"/>
      <c r="J134" s="41"/>
      <c r="K134" s="41"/>
      <c r="L134" s="45"/>
      <c r="M134" s="221"/>
      <c r="N134" s="222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132</v>
      </c>
      <c r="AU134" s="18" t="s">
        <v>79</v>
      </c>
    </row>
    <row r="135" s="13" customFormat="1">
      <c r="A135" s="13"/>
      <c r="B135" s="223"/>
      <c r="C135" s="224"/>
      <c r="D135" s="225" t="s">
        <v>139</v>
      </c>
      <c r="E135" s="224"/>
      <c r="F135" s="227" t="s">
        <v>732</v>
      </c>
      <c r="G135" s="224"/>
      <c r="H135" s="228">
        <v>947.70000000000005</v>
      </c>
      <c r="I135" s="229"/>
      <c r="J135" s="224"/>
      <c r="K135" s="224"/>
      <c r="L135" s="230"/>
      <c r="M135" s="231"/>
      <c r="N135" s="232"/>
      <c r="O135" s="232"/>
      <c r="P135" s="232"/>
      <c r="Q135" s="232"/>
      <c r="R135" s="232"/>
      <c r="S135" s="232"/>
      <c r="T135" s="23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4" t="s">
        <v>139</v>
      </c>
      <c r="AU135" s="234" t="s">
        <v>79</v>
      </c>
      <c r="AV135" s="13" t="s">
        <v>79</v>
      </c>
      <c r="AW135" s="13" t="s">
        <v>4</v>
      </c>
      <c r="AX135" s="13" t="s">
        <v>77</v>
      </c>
      <c r="AY135" s="234" t="s">
        <v>115</v>
      </c>
    </row>
    <row r="136" s="2" customFormat="1" ht="24.15" customHeight="1">
      <c r="A136" s="39"/>
      <c r="B136" s="40"/>
      <c r="C136" s="203" t="s">
        <v>280</v>
      </c>
      <c r="D136" s="203" t="s">
        <v>116</v>
      </c>
      <c r="E136" s="204" t="s">
        <v>733</v>
      </c>
      <c r="F136" s="205" t="s">
        <v>734</v>
      </c>
      <c r="G136" s="206" t="s">
        <v>180</v>
      </c>
      <c r="H136" s="207">
        <v>680</v>
      </c>
      <c r="I136" s="208"/>
      <c r="J136" s="209">
        <f>ROUND(I136*H136,2)</f>
        <v>0</v>
      </c>
      <c r="K136" s="205" t="s">
        <v>129</v>
      </c>
      <c r="L136" s="45"/>
      <c r="M136" s="210" t="s">
        <v>19</v>
      </c>
      <c r="N136" s="211" t="s">
        <v>40</v>
      </c>
      <c r="O136" s="85"/>
      <c r="P136" s="212">
        <f>O136*H136</f>
        <v>0</v>
      </c>
      <c r="Q136" s="212">
        <v>0</v>
      </c>
      <c r="R136" s="212">
        <f>Q136*H136</f>
        <v>0</v>
      </c>
      <c r="S136" s="212">
        <v>0</v>
      </c>
      <c r="T136" s="21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4" t="s">
        <v>120</v>
      </c>
      <c r="AT136" s="214" t="s">
        <v>116</v>
      </c>
      <c r="AU136" s="214" t="s">
        <v>79</v>
      </c>
      <c r="AY136" s="18" t="s">
        <v>115</v>
      </c>
      <c r="BE136" s="215">
        <f>IF(N136="základní",J136,0)</f>
        <v>0</v>
      </c>
      <c r="BF136" s="215">
        <f>IF(N136="snížená",J136,0)</f>
        <v>0</v>
      </c>
      <c r="BG136" s="215">
        <f>IF(N136="zákl. přenesená",J136,0)</f>
        <v>0</v>
      </c>
      <c r="BH136" s="215">
        <f>IF(N136="sníž. přenesená",J136,0)</f>
        <v>0</v>
      </c>
      <c r="BI136" s="215">
        <f>IF(N136="nulová",J136,0)</f>
        <v>0</v>
      </c>
      <c r="BJ136" s="18" t="s">
        <v>77</v>
      </c>
      <c r="BK136" s="215">
        <f>ROUND(I136*H136,2)</f>
        <v>0</v>
      </c>
      <c r="BL136" s="18" t="s">
        <v>120</v>
      </c>
      <c r="BM136" s="214" t="s">
        <v>735</v>
      </c>
    </row>
    <row r="137" s="2" customFormat="1">
      <c r="A137" s="39"/>
      <c r="B137" s="40"/>
      <c r="C137" s="41"/>
      <c r="D137" s="218" t="s">
        <v>132</v>
      </c>
      <c r="E137" s="41"/>
      <c r="F137" s="219" t="s">
        <v>736</v>
      </c>
      <c r="G137" s="41"/>
      <c r="H137" s="41"/>
      <c r="I137" s="220"/>
      <c r="J137" s="41"/>
      <c r="K137" s="41"/>
      <c r="L137" s="45"/>
      <c r="M137" s="221"/>
      <c r="N137" s="222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132</v>
      </c>
      <c r="AU137" s="18" t="s">
        <v>79</v>
      </c>
    </row>
    <row r="138" s="2" customFormat="1" ht="24.15" customHeight="1">
      <c r="A138" s="39"/>
      <c r="B138" s="40"/>
      <c r="C138" s="203" t="s">
        <v>286</v>
      </c>
      <c r="D138" s="203" t="s">
        <v>116</v>
      </c>
      <c r="E138" s="204" t="s">
        <v>578</v>
      </c>
      <c r="F138" s="205" t="s">
        <v>579</v>
      </c>
      <c r="G138" s="206" t="s">
        <v>180</v>
      </c>
      <c r="H138" s="207">
        <v>680</v>
      </c>
      <c r="I138" s="208"/>
      <c r="J138" s="209">
        <f>ROUND(I138*H138,2)</f>
        <v>0</v>
      </c>
      <c r="K138" s="205" t="s">
        <v>129</v>
      </c>
      <c r="L138" s="45"/>
      <c r="M138" s="210" t="s">
        <v>19</v>
      </c>
      <c r="N138" s="211" t="s">
        <v>40</v>
      </c>
      <c r="O138" s="85"/>
      <c r="P138" s="212">
        <f>O138*H138</f>
        <v>0</v>
      </c>
      <c r="Q138" s="212">
        <v>0</v>
      </c>
      <c r="R138" s="212">
        <f>Q138*H138</f>
        <v>0</v>
      </c>
      <c r="S138" s="212">
        <v>0</v>
      </c>
      <c r="T138" s="21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4" t="s">
        <v>120</v>
      </c>
      <c r="AT138" s="214" t="s">
        <v>116</v>
      </c>
      <c r="AU138" s="214" t="s">
        <v>79</v>
      </c>
      <c r="AY138" s="18" t="s">
        <v>115</v>
      </c>
      <c r="BE138" s="215">
        <f>IF(N138="základní",J138,0)</f>
        <v>0</v>
      </c>
      <c r="BF138" s="215">
        <f>IF(N138="snížená",J138,0)</f>
        <v>0</v>
      </c>
      <c r="BG138" s="215">
        <f>IF(N138="zákl. přenesená",J138,0)</f>
        <v>0</v>
      </c>
      <c r="BH138" s="215">
        <f>IF(N138="sníž. přenesená",J138,0)</f>
        <v>0</v>
      </c>
      <c r="BI138" s="215">
        <f>IF(N138="nulová",J138,0)</f>
        <v>0</v>
      </c>
      <c r="BJ138" s="18" t="s">
        <v>77</v>
      </c>
      <c r="BK138" s="215">
        <f>ROUND(I138*H138,2)</f>
        <v>0</v>
      </c>
      <c r="BL138" s="18" t="s">
        <v>120</v>
      </c>
      <c r="BM138" s="214" t="s">
        <v>737</v>
      </c>
    </row>
    <row r="139" s="2" customFormat="1">
      <c r="A139" s="39"/>
      <c r="B139" s="40"/>
      <c r="C139" s="41"/>
      <c r="D139" s="218" t="s">
        <v>132</v>
      </c>
      <c r="E139" s="41"/>
      <c r="F139" s="219" t="s">
        <v>581</v>
      </c>
      <c r="G139" s="41"/>
      <c r="H139" s="41"/>
      <c r="I139" s="220"/>
      <c r="J139" s="41"/>
      <c r="K139" s="41"/>
      <c r="L139" s="45"/>
      <c r="M139" s="221"/>
      <c r="N139" s="222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132</v>
      </c>
      <c r="AU139" s="18" t="s">
        <v>79</v>
      </c>
    </row>
    <row r="140" s="2" customFormat="1" ht="16.5" customHeight="1">
      <c r="A140" s="39"/>
      <c r="B140" s="40"/>
      <c r="C140" s="260" t="s">
        <v>7</v>
      </c>
      <c r="D140" s="260" t="s">
        <v>259</v>
      </c>
      <c r="E140" s="261" t="s">
        <v>281</v>
      </c>
      <c r="F140" s="262" t="s">
        <v>282</v>
      </c>
      <c r="G140" s="263" t="s">
        <v>283</v>
      </c>
      <c r="H140" s="264">
        <v>1.7</v>
      </c>
      <c r="I140" s="265"/>
      <c r="J140" s="266">
        <f>ROUND(I140*H140,2)</f>
        <v>0</v>
      </c>
      <c r="K140" s="262" t="s">
        <v>129</v>
      </c>
      <c r="L140" s="267"/>
      <c r="M140" s="268" t="s">
        <v>19</v>
      </c>
      <c r="N140" s="269" t="s">
        <v>40</v>
      </c>
      <c r="O140" s="85"/>
      <c r="P140" s="212">
        <f>O140*H140</f>
        <v>0</v>
      </c>
      <c r="Q140" s="212">
        <v>0.001</v>
      </c>
      <c r="R140" s="212">
        <f>Q140*H140</f>
        <v>0.0016999999999999999</v>
      </c>
      <c r="S140" s="212">
        <v>0</v>
      </c>
      <c r="T140" s="21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4" t="s">
        <v>219</v>
      </c>
      <c r="AT140" s="214" t="s">
        <v>259</v>
      </c>
      <c r="AU140" s="214" t="s">
        <v>79</v>
      </c>
      <c r="AY140" s="18" t="s">
        <v>115</v>
      </c>
      <c r="BE140" s="215">
        <f>IF(N140="základní",J140,0)</f>
        <v>0</v>
      </c>
      <c r="BF140" s="215">
        <f>IF(N140="snížená",J140,0)</f>
        <v>0</v>
      </c>
      <c r="BG140" s="215">
        <f>IF(N140="zákl. přenesená",J140,0)</f>
        <v>0</v>
      </c>
      <c r="BH140" s="215">
        <f>IF(N140="sníž. přenesená",J140,0)</f>
        <v>0</v>
      </c>
      <c r="BI140" s="215">
        <f>IF(N140="nulová",J140,0)</f>
        <v>0</v>
      </c>
      <c r="BJ140" s="18" t="s">
        <v>77</v>
      </c>
      <c r="BK140" s="215">
        <f>ROUND(I140*H140,2)</f>
        <v>0</v>
      </c>
      <c r="BL140" s="18" t="s">
        <v>120</v>
      </c>
      <c r="BM140" s="214" t="s">
        <v>738</v>
      </c>
    </row>
    <row r="141" s="13" customFormat="1">
      <c r="A141" s="13"/>
      <c r="B141" s="223"/>
      <c r="C141" s="224"/>
      <c r="D141" s="225" t="s">
        <v>139</v>
      </c>
      <c r="E141" s="224"/>
      <c r="F141" s="227" t="s">
        <v>739</v>
      </c>
      <c r="G141" s="224"/>
      <c r="H141" s="228">
        <v>1.7</v>
      </c>
      <c r="I141" s="229"/>
      <c r="J141" s="224"/>
      <c r="K141" s="224"/>
      <c r="L141" s="230"/>
      <c r="M141" s="231"/>
      <c r="N141" s="232"/>
      <c r="O141" s="232"/>
      <c r="P141" s="232"/>
      <c r="Q141" s="232"/>
      <c r="R141" s="232"/>
      <c r="S141" s="232"/>
      <c r="T141" s="23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4" t="s">
        <v>139</v>
      </c>
      <c r="AU141" s="234" t="s">
        <v>79</v>
      </c>
      <c r="AV141" s="13" t="s">
        <v>79</v>
      </c>
      <c r="AW141" s="13" t="s">
        <v>4</v>
      </c>
      <c r="AX141" s="13" t="s">
        <v>77</v>
      </c>
      <c r="AY141" s="234" t="s">
        <v>115</v>
      </c>
    </row>
    <row r="142" s="2" customFormat="1" ht="21.75" customHeight="1">
      <c r="A142" s="39"/>
      <c r="B142" s="40"/>
      <c r="C142" s="203" t="s">
        <v>299</v>
      </c>
      <c r="D142" s="203" t="s">
        <v>116</v>
      </c>
      <c r="E142" s="204" t="s">
        <v>292</v>
      </c>
      <c r="F142" s="205" t="s">
        <v>293</v>
      </c>
      <c r="G142" s="206" t="s">
        <v>180</v>
      </c>
      <c r="H142" s="207">
        <v>680</v>
      </c>
      <c r="I142" s="208"/>
      <c r="J142" s="209">
        <f>ROUND(I142*H142,2)</f>
        <v>0</v>
      </c>
      <c r="K142" s="205" t="s">
        <v>129</v>
      </c>
      <c r="L142" s="45"/>
      <c r="M142" s="210" t="s">
        <v>19</v>
      </c>
      <c r="N142" s="211" t="s">
        <v>40</v>
      </c>
      <c r="O142" s="85"/>
      <c r="P142" s="212">
        <f>O142*H142</f>
        <v>0</v>
      </c>
      <c r="Q142" s="212">
        <v>0</v>
      </c>
      <c r="R142" s="212">
        <f>Q142*H142</f>
        <v>0</v>
      </c>
      <c r="S142" s="212">
        <v>0</v>
      </c>
      <c r="T142" s="21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4" t="s">
        <v>120</v>
      </c>
      <c r="AT142" s="214" t="s">
        <v>116</v>
      </c>
      <c r="AU142" s="214" t="s">
        <v>79</v>
      </c>
      <c r="AY142" s="18" t="s">
        <v>115</v>
      </c>
      <c r="BE142" s="215">
        <f>IF(N142="základní",J142,0)</f>
        <v>0</v>
      </c>
      <c r="BF142" s="215">
        <f>IF(N142="snížená",J142,0)</f>
        <v>0</v>
      </c>
      <c r="BG142" s="215">
        <f>IF(N142="zákl. přenesená",J142,0)</f>
        <v>0</v>
      </c>
      <c r="BH142" s="215">
        <f>IF(N142="sníž. přenesená",J142,0)</f>
        <v>0</v>
      </c>
      <c r="BI142" s="215">
        <f>IF(N142="nulová",J142,0)</f>
        <v>0</v>
      </c>
      <c r="BJ142" s="18" t="s">
        <v>77</v>
      </c>
      <c r="BK142" s="215">
        <f>ROUND(I142*H142,2)</f>
        <v>0</v>
      </c>
      <c r="BL142" s="18" t="s">
        <v>120</v>
      </c>
      <c r="BM142" s="214" t="s">
        <v>740</v>
      </c>
    </row>
    <row r="143" s="2" customFormat="1">
      <c r="A143" s="39"/>
      <c r="B143" s="40"/>
      <c r="C143" s="41"/>
      <c r="D143" s="218" t="s">
        <v>132</v>
      </c>
      <c r="E143" s="41"/>
      <c r="F143" s="219" t="s">
        <v>295</v>
      </c>
      <c r="G143" s="41"/>
      <c r="H143" s="41"/>
      <c r="I143" s="220"/>
      <c r="J143" s="41"/>
      <c r="K143" s="41"/>
      <c r="L143" s="45"/>
      <c r="M143" s="221"/>
      <c r="N143" s="222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132</v>
      </c>
      <c r="AU143" s="18" t="s">
        <v>79</v>
      </c>
    </row>
    <row r="144" s="2" customFormat="1" ht="24.15" customHeight="1">
      <c r="A144" s="39"/>
      <c r="B144" s="40"/>
      <c r="C144" s="203" t="s">
        <v>304</v>
      </c>
      <c r="D144" s="203" t="s">
        <v>116</v>
      </c>
      <c r="E144" s="204" t="s">
        <v>741</v>
      </c>
      <c r="F144" s="205" t="s">
        <v>742</v>
      </c>
      <c r="G144" s="206" t="s">
        <v>445</v>
      </c>
      <c r="H144" s="207">
        <v>5</v>
      </c>
      <c r="I144" s="208"/>
      <c r="J144" s="209">
        <f>ROUND(I144*H144,2)</f>
        <v>0</v>
      </c>
      <c r="K144" s="205" t="s">
        <v>129</v>
      </c>
      <c r="L144" s="45"/>
      <c r="M144" s="210" t="s">
        <v>19</v>
      </c>
      <c r="N144" s="211" t="s">
        <v>40</v>
      </c>
      <c r="O144" s="85"/>
      <c r="P144" s="212">
        <f>O144*H144</f>
        <v>0</v>
      </c>
      <c r="Q144" s="212">
        <v>0</v>
      </c>
      <c r="R144" s="212">
        <f>Q144*H144</f>
        <v>0</v>
      </c>
      <c r="S144" s="212">
        <v>0</v>
      </c>
      <c r="T144" s="21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4" t="s">
        <v>120</v>
      </c>
      <c r="AT144" s="214" t="s">
        <v>116</v>
      </c>
      <c r="AU144" s="214" t="s">
        <v>79</v>
      </c>
      <c r="AY144" s="18" t="s">
        <v>115</v>
      </c>
      <c r="BE144" s="215">
        <f>IF(N144="základní",J144,0)</f>
        <v>0</v>
      </c>
      <c r="BF144" s="215">
        <f>IF(N144="snížená",J144,0)</f>
        <v>0</v>
      </c>
      <c r="BG144" s="215">
        <f>IF(N144="zákl. přenesená",J144,0)</f>
        <v>0</v>
      </c>
      <c r="BH144" s="215">
        <f>IF(N144="sníž. přenesená",J144,0)</f>
        <v>0</v>
      </c>
      <c r="BI144" s="215">
        <f>IF(N144="nulová",J144,0)</f>
        <v>0</v>
      </c>
      <c r="BJ144" s="18" t="s">
        <v>77</v>
      </c>
      <c r="BK144" s="215">
        <f>ROUND(I144*H144,2)</f>
        <v>0</v>
      </c>
      <c r="BL144" s="18" t="s">
        <v>120</v>
      </c>
      <c r="BM144" s="214" t="s">
        <v>743</v>
      </c>
    </row>
    <row r="145" s="2" customFormat="1">
      <c r="A145" s="39"/>
      <c r="B145" s="40"/>
      <c r="C145" s="41"/>
      <c r="D145" s="218" t="s">
        <v>132</v>
      </c>
      <c r="E145" s="41"/>
      <c r="F145" s="219" t="s">
        <v>744</v>
      </c>
      <c r="G145" s="41"/>
      <c r="H145" s="41"/>
      <c r="I145" s="220"/>
      <c r="J145" s="41"/>
      <c r="K145" s="41"/>
      <c r="L145" s="45"/>
      <c r="M145" s="221"/>
      <c r="N145" s="222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132</v>
      </c>
      <c r="AU145" s="18" t="s">
        <v>79</v>
      </c>
    </row>
    <row r="146" s="2" customFormat="1" ht="24.15" customHeight="1">
      <c r="A146" s="39"/>
      <c r="B146" s="40"/>
      <c r="C146" s="203" t="s">
        <v>311</v>
      </c>
      <c r="D146" s="203" t="s">
        <v>116</v>
      </c>
      <c r="E146" s="204" t="s">
        <v>745</v>
      </c>
      <c r="F146" s="205" t="s">
        <v>746</v>
      </c>
      <c r="G146" s="206" t="s">
        <v>445</v>
      </c>
      <c r="H146" s="207">
        <v>15</v>
      </c>
      <c r="I146" s="208"/>
      <c r="J146" s="209">
        <f>ROUND(I146*H146,2)</f>
        <v>0</v>
      </c>
      <c r="K146" s="205" t="s">
        <v>129</v>
      </c>
      <c r="L146" s="45"/>
      <c r="M146" s="210" t="s">
        <v>19</v>
      </c>
      <c r="N146" s="211" t="s">
        <v>40</v>
      </c>
      <c r="O146" s="85"/>
      <c r="P146" s="212">
        <f>O146*H146</f>
        <v>0</v>
      </c>
      <c r="Q146" s="212">
        <v>0.0025999999999999999</v>
      </c>
      <c r="R146" s="212">
        <f>Q146*H146</f>
        <v>0.039</v>
      </c>
      <c r="S146" s="212">
        <v>0</v>
      </c>
      <c r="T146" s="21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4" t="s">
        <v>120</v>
      </c>
      <c r="AT146" s="214" t="s">
        <v>116</v>
      </c>
      <c r="AU146" s="214" t="s">
        <v>79</v>
      </c>
      <c r="AY146" s="18" t="s">
        <v>115</v>
      </c>
      <c r="BE146" s="215">
        <f>IF(N146="základní",J146,0)</f>
        <v>0</v>
      </c>
      <c r="BF146" s="215">
        <f>IF(N146="snížená",J146,0)</f>
        <v>0</v>
      </c>
      <c r="BG146" s="215">
        <f>IF(N146="zákl. přenesená",J146,0)</f>
        <v>0</v>
      </c>
      <c r="BH146" s="215">
        <f>IF(N146="sníž. přenesená",J146,0)</f>
        <v>0</v>
      </c>
      <c r="BI146" s="215">
        <f>IF(N146="nulová",J146,0)</f>
        <v>0</v>
      </c>
      <c r="BJ146" s="18" t="s">
        <v>77</v>
      </c>
      <c r="BK146" s="215">
        <f>ROUND(I146*H146,2)</f>
        <v>0</v>
      </c>
      <c r="BL146" s="18" t="s">
        <v>120</v>
      </c>
      <c r="BM146" s="214" t="s">
        <v>747</v>
      </c>
    </row>
    <row r="147" s="2" customFormat="1">
      <c r="A147" s="39"/>
      <c r="B147" s="40"/>
      <c r="C147" s="41"/>
      <c r="D147" s="218" t="s">
        <v>132</v>
      </c>
      <c r="E147" s="41"/>
      <c r="F147" s="219" t="s">
        <v>748</v>
      </c>
      <c r="G147" s="41"/>
      <c r="H147" s="41"/>
      <c r="I147" s="220"/>
      <c r="J147" s="41"/>
      <c r="K147" s="41"/>
      <c r="L147" s="45"/>
      <c r="M147" s="221"/>
      <c r="N147" s="222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132</v>
      </c>
      <c r="AU147" s="18" t="s">
        <v>79</v>
      </c>
    </row>
    <row r="148" s="13" customFormat="1">
      <c r="A148" s="13"/>
      <c r="B148" s="223"/>
      <c r="C148" s="224"/>
      <c r="D148" s="225" t="s">
        <v>139</v>
      </c>
      <c r="E148" s="226" t="s">
        <v>19</v>
      </c>
      <c r="F148" s="227" t="s">
        <v>749</v>
      </c>
      <c r="G148" s="224"/>
      <c r="H148" s="228">
        <v>15</v>
      </c>
      <c r="I148" s="229"/>
      <c r="J148" s="224"/>
      <c r="K148" s="224"/>
      <c r="L148" s="230"/>
      <c r="M148" s="231"/>
      <c r="N148" s="232"/>
      <c r="O148" s="232"/>
      <c r="P148" s="232"/>
      <c r="Q148" s="232"/>
      <c r="R148" s="232"/>
      <c r="S148" s="232"/>
      <c r="T148" s="23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4" t="s">
        <v>139</v>
      </c>
      <c r="AU148" s="234" t="s">
        <v>79</v>
      </c>
      <c r="AV148" s="13" t="s">
        <v>79</v>
      </c>
      <c r="AW148" s="13" t="s">
        <v>31</v>
      </c>
      <c r="AX148" s="13" t="s">
        <v>77</v>
      </c>
      <c r="AY148" s="234" t="s">
        <v>115</v>
      </c>
    </row>
    <row r="149" s="2" customFormat="1" ht="16.5" customHeight="1">
      <c r="A149" s="39"/>
      <c r="B149" s="40"/>
      <c r="C149" s="203" t="s">
        <v>317</v>
      </c>
      <c r="D149" s="203" t="s">
        <v>116</v>
      </c>
      <c r="E149" s="204" t="s">
        <v>750</v>
      </c>
      <c r="F149" s="205" t="s">
        <v>751</v>
      </c>
      <c r="G149" s="206" t="s">
        <v>180</v>
      </c>
      <c r="H149" s="207">
        <v>5</v>
      </c>
      <c r="I149" s="208"/>
      <c r="J149" s="209">
        <f>ROUND(I149*H149,2)</f>
        <v>0</v>
      </c>
      <c r="K149" s="205" t="s">
        <v>129</v>
      </c>
      <c r="L149" s="45"/>
      <c r="M149" s="210" t="s">
        <v>19</v>
      </c>
      <c r="N149" s="211" t="s">
        <v>40</v>
      </c>
      <c r="O149" s="85"/>
      <c r="P149" s="212">
        <f>O149*H149</f>
        <v>0</v>
      </c>
      <c r="Q149" s="212">
        <v>0</v>
      </c>
      <c r="R149" s="212">
        <f>Q149*H149</f>
        <v>0</v>
      </c>
      <c r="S149" s="212">
        <v>0</v>
      </c>
      <c r="T149" s="21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4" t="s">
        <v>120</v>
      </c>
      <c r="AT149" s="214" t="s">
        <v>116</v>
      </c>
      <c r="AU149" s="214" t="s">
        <v>79</v>
      </c>
      <c r="AY149" s="18" t="s">
        <v>115</v>
      </c>
      <c r="BE149" s="215">
        <f>IF(N149="základní",J149,0)</f>
        <v>0</v>
      </c>
      <c r="BF149" s="215">
        <f>IF(N149="snížená",J149,0)</f>
        <v>0</v>
      </c>
      <c r="BG149" s="215">
        <f>IF(N149="zákl. přenesená",J149,0)</f>
        <v>0</v>
      </c>
      <c r="BH149" s="215">
        <f>IF(N149="sníž. přenesená",J149,0)</f>
        <v>0</v>
      </c>
      <c r="BI149" s="215">
        <f>IF(N149="nulová",J149,0)</f>
        <v>0</v>
      </c>
      <c r="BJ149" s="18" t="s">
        <v>77</v>
      </c>
      <c r="BK149" s="215">
        <f>ROUND(I149*H149,2)</f>
        <v>0</v>
      </c>
      <c r="BL149" s="18" t="s">
        <v>120</v>
      </c>
      <c r="BM149" s="214" t="s">
        <v>752</v>
      </c>
    </row>
    <row r="150" s="2" customFormat="1">
      <c r="A150" s="39"/>
      <c r="B150" s="40"/>
      <c r="C150" s="41"/>
      <c r="D150" s="218" t="s">
        <v>132</v>
      </c>
      <c r="E150" s="41"/>
      <c r="F150" s="219" t="s">
        <v>753</v>
      </c>
      <c r="G150" s="41"/>
      <c r="H150" s="41"/>
      <c r="I150" s="220"/>
      <c r="J150" s="41"/>
      <c r="K150" s="41"/>
      <c r="L150" s="45"/>
      <c r="M150" s="221"/>
      <c r="N150" s="222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132</v>
      </c>
      <c r="AU150" s="18" t="s">
        <v>79</v>
      </c>
    </row>
    <row r="151" s="13" customFormat="1">
      <c r="A151" s="13"/>
      <c r="B151" s="223"/>
      <c r="C151" s="224"/>
      <c r="D151" s="225" t="s">
        <v>139</v>
      </c>
      <c r="E151" s="226" t="s">
        <v>19</v>
      </c>
      <c r="F151" s="227" t="s">
        <v>124</v>
      </c>
      <c r="G151" s="224"/>
      <c r="H151" s="228">
        <v>5</v>
      </c>
      <c r="I151" s="229"/>
      <c r="J151" s="224"/>
      <c r="K151" s="224"/>
      <c r="L151" s="230"/>
      <c r="M151" s="231"/>
      <c r="N151" s="232"/>
      <c r="O151" s="232"/>
      <c r="P151" s="232"/>
      <c r="Q151" s="232"/>
      <c r="R151" s="232"/>
      <c r="S151" s="232"/>
      <c r="T151" s="23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4" t="s">
        <v>139</v>
      </c>
      <c r="AU151" s="234" t="s">
        <v>79</v>
      </c>
      <c r="AV151" s="13" t="s">
        <v>79</v>
      </c>
      <c r="AW151" s="13" t="s">
        <v>31</v>
      </c>
      <c r="AX151" s="13" t="s">
        <v>77</v>
      </c>
      <c r="AY151" s="234" t="s">
        <v>115</v>
      </c>
    </row>
    <row r="152" s="2" customFormat="1" ht="16.5" customHeight="1">
      <c r="A152" s="39"/>
      <c r="B152" s="40"/>
      <c r="C152" s="260" t="s">
        <v>323</v>
      </c>
      <c r="D152" s="260" t="s">
        <v>259</v>
      </c>
      <c r="E152" s="261" t="s">
        <v>754</v>
      </c>
      <c r="F152" s="262" t="s">
        <v>755</v>
      </c>
      <c r="G152" s="263" t="s">
        <v>208</v>
      </c>
      <c r="H152" s="264">
        <v>0.5</v>
      </c>
      <c r="I152" s="265"/>
      <c r="J152" s="266">
        <f>ROUND(I152*H152,2)</f>
        <v>0</v>
      </c>
      <c r="K152" s="262" t="s">
        <v>129</v>
      </c>
      <c r="L152" s="267"/>
      <c r="M152" s="268" t="s">
        <v>19</v>
      </c>
      <c r="N152" s="269" t="s">
        <v>40</v>
      </c>
      <c r="O152" s="85"/>
      <c r="P152" s="212">
        <f>O152*H152</f>
        <v>0</v>
      </c>
      <c r="Q152" s="212">
        <v>0.20000000000000001</v>
      </c>
      <c r="R152" s="212">
        <f>Q152*H152</f>
        <v>0.10000000000000001</v>
      </c>
      <c r="S152" s="212">
        <v>0</v>
      </c>
      <c r="T152" s="213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14" t="s">
        <v>219</v>
      </c>
      <c r="AT152" s="214" t="s">
        <v>259</v>
      </c>
      <c r="AU152" s="214" t="s">
        <v>79</v>
      </c>
      <c r="AY152" s="18" t="s">
        <v>115</v>
      </c>
      <c r="BE152" s="215">
        <f>IF(N152="základní",J152,0)</f>
        <v>0</v>
      </c>
      <c r="BF152" s="215">
        <f>IF(N152="snížená",J152,0)</f>
        <v>0</v>
      </c>
      <c r="BG152" s="215">
        <f>IF(N152="zákl. přenesená",J152,0)</f>
        <v>0</v>
      </c>
      <c r="BH152" s="215">
        <f>IF(N152="sníž. přenesená",J152,0)</f>
        <v>0</v>
      </c>
      <c r="BI152" s="215">
        <f>IF(N152="nulová",J152,0)</f>
        <v>0</v>
      </c>
      <c r="BJ152" s="18" t="s">
        <v>77</v>
      </c>
      <c r="BK152" s="215">
        <f>ROUND(I152*H152,2)</f>
        <v>0</v>
      </c>
      <c r="BL152" s="18" t="s">
        <v>120</v>
      </c>
      <c r="BM152" s="214" t="s">
        <v>756</v>
      </c>
    </row>
    <row r="153" s="13" customFormat="1">
      <c r="A153" s="13"/>
      <c r="B153" s="223"/>
      <c r="C153" s="224"/>
      <c r="D153" s="225" t="s">
        <v>139</v>
      </c>
      <c r="E153" s="226" t="s">
        <v>19</v>
      </c>
      <c r="F153" s="227" t="s">
        <v>757</v>
      </c>
      <c r="G153" s="224"/>
      <c r="H153" s="228">
        <v>0.5</v>
      </c>
      <c r="I153" s="229"/>
      <c r="J153" s="224"/>
      <c r="K153" s="224"/>
      <c r="L153" s="230"/>
      <c r="M153" s="231"/>
      <c r="N153" s="232"/>
      <c r="O153" s="232"/>
      <c r="P153" s="232"/>
      <c r="Q153" s="232"/>
      <c r="R153" s="232"/>
      <c r="S153" s="232"/>
      <c r="T153" s="23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4" t="s">
        <v>139</v>
      </c>
      <c r="AU153" s="234" t="s">
        <v>79</v>
      </c>
      <c r="AV153" s="13" t="s">
        <v>79</v>
      </c>
      <c r="AW153" s="13" t="s">
        <v>31</v>
      </c>
      <c r="AX153" s="13" t="s">
        <v>77</v>
      </c>
      <c r="AY153" s="234" t="s">
        <v>115</v>
      </c>
    </row>
    <row r="154" s="2" customFormat="1" ht="24.15" customHeight="1">
      <c r="A154" s="39"/>
      <c r="B154" s="40"/>
      <c r="C154" s="203" t="s">
        <v>328</v>
      </c>
      <c r="D154" s="203" t="s">
        <v>116</v>
      </c>
      <c r="E154" s="204" t="s">
        <v>758</v>
      </c>
      <c r="F154" s="205" t="s">
        <v>759</v>
      </c>
      <c r="G154" s="206" t="s">
        <v>760</v>
      </c>
      <c r="H154" s="207">
        <v>5</v>
      </c>
      <c r="I154" s="208"/>
      <c r="J154" s="209">
        <f>ROUND(I154*H154,2)</f>
        <v>0</v>
      </c>
      <c r="K154" s="205" t="s">
        <v>19</v>
      </c>
      <c r="L154" s="45"/>
      <c r="M154" s="210" t="s">
        <v>19</v>
      </c>
      <c r="N154" s="211" t="s">
        <v>40</v>
      </c>
      <c r="O154" s="85"/>
      <c r="P154" s="212">
        <f>O154*H154</f>
        <v>0</v>
      </c>
      <c r="Q154" s="212">
        <v>0</v>
      </c>
      <c r="R154" s="212">
        <f>Q154*H154</f>
        <v>0</v>
      </c>
      <c r="S154" s="212">
        <v>0</v>
      </c>
      <c r="T154" s="213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4" t="s">
        <v>120</v>
      </c>
      <c r="AT154" s="214" t="s">
        <v>116</v>
      </c>
      <c r="AU154" s="214" t="s">
        <v>79</v>
      </c>
      <c r="AY154" s="18" t="s">
        <v>115</v>
      </c>
      <c r="BE154" s="215">
        <f>IF(N154="základní",J154,0)</f>
        <v>0</v>
      </c>
      <c r="BF154" s="215">
        <f>IF(N154="snížená",J154,0)</f>
        <v>0</v>
      </c>
      <c r="BG154" s="215">
        <f>IF(N154="zákl. přenesená",J154,0)</f>
        <v>0</v>
      </c>
      <c r="BH154" s="215">
        <f>IF(N154="sníž. přenesená",J154,0)</f>
        <v>0</v>
      </c>
      <c r="BI154" s="215">
        <f>IF(N154="nulová",J154,0)</f>
        <v>0</v>
      </c>
      <c r="BJ154" s="18" t="s">
        <v>77</v>
      </c>
      <c r="BK154" s="215">
        <f>ROUND(I154*H154,2)</f>
        <v>0</v>
      </c>
      <c r="BL154" s="18" t="s">
        <v>120</v>
      </c>
      <c r="BM154" s="214" t="s">
        <v>761</v>
      </c>
    </row>
    <row r="155" s="2" customFormat="1" ht="16.5" customHeight="1">
      <c r="A155" s="39"/>
      <c r="B155" s="40"/>
      <c r="C155" s="260" t="s">
        <v>334</v>
      </c>
      <c r="D155" s="260" t="s">
        <v>259</v>
      </c>
      <c r="E155" s="261" t="s">
        <v>762</v>
      </c>
      <c r="F155" s="262" t="s">
        <v>763</v>
      </c>
      <c r="G155" s="263" t="s">
        <v>760</v>
      </c>
      <c r="H155" s="264">
        <v>5</v>
      </c>
      <c r="I155" s="265"/>
      <c r="J155" s="266">
        <f>ROUND(I155*H155,2)</f>
        <v>0</v>
      </c>
      <c r="K155" s="262" t="s">
        <v>19</v>
      </c>
      <c r="L155" s="267"/>
      <c r="M155" s="268" t="s">
        <v>19</v>
      </c>
      <c r="N155" s="269" t="s">
        <v>40</v>
      </c>
      <c r="O155" s="85"/>
      <c r="P155" s="212">
        <f>O155*H155</f>
        <v>0</v>
      </c>
      <c r="Q155" s="212">
        <v>0</v>
      </c>
      <c r="R155" s="212">
        <f>Q155*H155</f>
        <v>0</v>
      </c>
      <c r="S155" s="212">
        <v>0</v>
      </c>
      <c r="T155" s="21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14" t="s">
        <v>219</v>
      </c>
      <c r="AT155" s="214" t="s">
        <v>259</v>
      </c>
      <c r="AU155" s="214" t="s">
        <v>79</v>
      </c>
      <c r="AY155" s="18" t="s">
        <v>115</v>
      </c>
      <c r="BE155" s="215">
        <f>IF(N155="základní",J155,0)</f>
        <v>0</v>
      </c>
      <c r="BF155" s="215">
        <f>IF(N155="snížená",J155,0)</f>
        <v>0</v>
      </c>
      <c r="BG155" s="215">
        <f>IF(N155="zákl. přenesená",J155,0)</f>
        <v>0</v>
      </c>
      <c r="BH155" s="215">
        <f>IF(N155="sníž. přenesená",J155,0)</f>
        <v>0</v>
      </c>
      <c r="BI155" s="215">
        <f>IF(N155="nulová",J155,0)</f>
        <v>0</v>
      </c>
      <c r="BJ155" s="18" t="s">
        <v>77</v>
      </c>
      <c r="BK155" s="215">
        <f>ROUND(I155*H155,2)</f>
        <v>0</v>
      </c>
      <c r="BL155" s="18" t="s">
        <v>120</v>
      </c>
      <c r="BM155" s="214" t="s">
        <v>764</v>
      </c>
    </row>
    <row r="156" s="13" customFormat="1">
      <c r="A156" s="13"/>
      <c r="B156" s="223"/>
      <c r="C156" s="224"/>
      <c r="D156" s="225" t="s">
        <v>139</v>
      </c>
      <c r="E156" s="226" t="s">
        <v>19</v>
      </c>
      <c r="F156" s="227" t="s">
        <v>765</v>
      </c>
      <c r="G156" s="224"/>
      <c r="H156" s="228">
        <v>5</v>
      </c>
      <c r="I156" s="229"/>
      <c r="J156" s="224"/>
      <c r="K156" s="224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139</v>
      </c>
      <c r="AU156" s="234" t="s">
        <v>79</v>
      </c>
      <c r="AV156" s="13" t="s">
        <v>79</v>
      </c>
      <c r="AW156" s="13" t="s">
        <v>31</v>
      </c>
      <c r="AX156" s="13" t="s">
        <v>77</v>
      </c>
      <c r="AY156" s="234" t="s">
        <v>115</v>
      </c>
    </row>
    <row r="157" s="12" customFormat="1" ht="22.8" customHeight="1">
      <c r="A157" s="12"/>
      <c r="B157" s="189"/>
      <c r="C157" s="190"/>
      <c r="D157" s="191" t="s">
        <v>68</v>
      </c>
      <c r="E157" s="216" t="s">
        <v>79</v>
      </c>
      <c r="F157" s="216" t="s">
        <v>310</v>
      </c>
      <c r="G157" s="190"/>
      <c r="H157" s="190"/>
      <c r="I157" s="193"/>
      <c r="J157" s="217">
        <f>BK157</f>
        <v>0</v>
      </c>
      <c r="K157" s="190"/>
      <c r="L157" s="195"/>
      <c r="M157" s="196"/>
      <c r="N157" s="197"/>
      <c r="O157" s="197"/>
      <c r="P157" s="198">
        <f>SUM(P158:P164)</f>
        <v>0</v>
      </c>
      <c r="Q157" s="197"/>
      <c r="R157" s="198">
        <f>SUM(R158:R164)</f>
        <v>0.11790000000000001</v>
      </c>
      <c r="S157" s="197"/>
      <c r="T157" s="199">
        <f>SUM(T158:T164)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0" t="s">
        <v>77</v>
      </c>
      <c r="AT157" s="201" t="s">
        <v>68</v>
      </c>
      <c r="AU157" s="201" t="s">
        <v>77</v>
      </c>
      <c r="AY157" s="200" t="s">
        <v>115</v>
      </c>
      <c r="BK157" s="202">
        <f>SUM(BK158:BK164)</f>
        <v>0</v>
      </c>
    </row>
    <row r="158" s="2" customFormat="1" ht="24.15" customHeight="1">
      <c r="A158" s="39"/>
      <c r="B158" s="40"/>
      <c r="C158" s="203" t="s">
        <v>339</v>
      </c>
      <c r="D158" s="203" t="s">
        <v>116</v>
      </c>
      <c r="E158" s="204" t="s">
        <v>766</v>
      </c>
      <c r="F158" s="205" t="s">
        <v>767</v>
      </c>
      <c r="G158" s="206" t="s">
        <v>208</v>
      </c>
      <c r="H158" s="207">
        <v>14.4</v>
      </c>
      <c r="I158" s="208"/>
      <c r="J158" s="209">
        <f>ROUND(I158*H158,2)</f>
        <v>0</v>
      </c>
      <c r="K158" s="205" t="s">
        <v>129</v>
      </c>
      <c r="L158" s="45"/>
      <c r="M158" s="210" t="s">
        <v>19</v>
      </c>
      <c r="N158" s="211" t="s">
        <v>40</v>
      </c>
      <c r="O158" s="85"/>
      <c r="P158" s="212">
        <f>O158*H158</f>
        <v>0</v>
      </c>
      <c r="Q158" s="212">
        <v>0</v>
      </c>
      <c r="R158" s="212">
        <f>Q158*H158</f>
        <v>0</v>
      </c>
      <c r="S158" s="212">
        <v>0</v>
      </c>
      <c r="T158" s="213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14" t="s">
        <v>120</v>
      </c>
      <c r="AT158" s="214" t="s">
        <v>116</v>
      </c>
      <c r="AU158" s="214" t="s">
        <v>79</v>
      </c>
      <c r="AY158" s="18" t="s">
        <v>115</v>
      </c>
      <c r="BE158" s="215">
        <f>IF(N158="základní",J158,0)</f>
        <v>0</v>
      </c>
      <c r="BF158" s="215">
        <f>IF(N158="snížená",J158,0)</f>
        <v>0</v>
      </c>
      <c r="BG158" s="215">
        <f>IF(N158="zákl. přenesená",J158,0)</f>
        <v>0</v>
      </c>
      <c r="BH158" s="215">
        <f>IF(N158="sníž. přenesená",J158,0)</f>
        <v>0</v>
      </c>
      <c r="BI158" s="215">
        <f>IF(N158="nulová",J158,0)</f>
        <v>0</v>
      </c>
      <c r="BJ158" s="18" t="s">
        <v>77</v>
      </c>
      <c r="BK158" s="215">
        <f>ROUND(I158*H158,2)</f>
        <v>0</v>
      </c>
      <c r="BL158" s="18" t="s">
        <v>120</v>
      </c>
      <c r="BM158" s="214" t="s">
        <v>768</v>
      </c>
    </row>
    <row r="159" s="2" customFormat="1">
      <c r="A159" s="39"/>
      <c r="B159" s="40"/>
      <c r="C159" s="41"/>
      <c r="D159" s="218" t="s">
        <v>132</v>
      </c>
      <c r="E159" s="41"/>
      <c r="F159" s="219" t="s">
        <v>769</v>
      </c>
      <c r="G159" s="41"/>
      <c r="H159" s="41"/>
      <c r="I159" s="220"/>
      <c r="J159" s="41"/>
      <c r="K159" s="41"/>
      <c r="L159" s="45"/>
      <c r="M159" s="221"/>
      <c r="N159" s="222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132</v>
      </c>
      <c r="AU159" s="18" t="s">
        <v>79</v>
      </c>
    </row>
    <row r="160" s="13" customFormat="1">
      <c r="A160" s="13"/>
      <c r="B160" s="223"/>
      <c r="C160" s="224"/>
      <c r="D160" s="225" t="s">
        <v>139</v>
      </c>
      <c r="E160" s="226" t="s">
        <v>19</v>
      </c>
      <c r="F160" s="227" t="s">
        <v>770</v>
      </c>
      <c r="G160" s="224"/>
      <c r="H160" s="228">
        <v>14.4</v>
      </c>
      <c r="I160" s="229"/>
      <c r="J160" s="224"/>
      <c r="K160" s="224"/>
      <c r="L160" s="230"/>
      <c r="M160" s="231"/>
      <c r="N160" s="232"/>
      <c r="O160" s="232"/>
      <c r="P160" s="232"/>
      <c r="Q160" s="232"/>
      <c r="R160" s="232"/>
      <c r="S160" s="232"/>
      <c r="T160" s="23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4" t="s">
        <v>139</v>
      </c>
      <c r="AU160" s="234" t="s">
        <v>79</v>
      </c>
      <c r="AV160" s="13" t="s">
        <v>79</v>
      </c>
      <c r="AW160" s="13" t="s">
        <v>31</v>
      </c>
      <c r="AX160" s="13" t="s">
        <v>77</v>
      </c>
      <c r="AY160" s="234" t="s">
        <v>115</v>
      </c>
    </row>
    <row r="161" s="2" customFormat="1" ht="24.15" customHeight="1">
      <c r="A161" s="39"/>
      <c r="B161" s="40"/>
      <c r="C161" s="203" t="s">
        <v>345</v>
      </c>
      <c r="D161" s="203" t="s">
        <v>116</v>
      </c>
      <c r="E161" s="204" t="s">
        <v>771</v>
      </c>
      <c r="F161" s="205" t="s">
        <v>772</v>
      </c>
      <c r="G161" s="206" t="s">
        <v>180</v>
      </c>
      <c r="H161" s="207">
        <v>180</v>
      </c>
      <c r="I161" s="208"/>
      <c r="J161" s="209">
        <f>ROUND(I161*H161,2)</f>
        <v>0</v>
      </c>
      <c r="K161" s="205" t="s">
        <v>129</v>
      </c>
      <c r="L161" s="45"/>
      <c r="M161" s="210" t="s">
        <v>19</v>
      </c>
      <c r="N161" s="211" t="s">
        <v>40</v>
      </c>
      <c r="O161" s="85"/>
      <c r="P161" s="212">
        <f>O161*H161</f>
        <v>0</v>
      </c>
      <c r="Q161" s="212">
        <v>0.00031</v>
      </c>
      <c r="R161" s="212">
        <f>Q161*H161</f>
        <v>0.055800000000000002</v>
      </c>
      <c r="S161" s="212">
        <v>0</v>
      </c>
      <c r="T161" s="213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14" t="s">
        <v>120</v>
      </c>
      <c r="AT161" s="214" t="s">
        <v>116</v>
      </c>
      <c r="AU161" s="214" t="s">
        <v>79</v>
      </c>
      <c r="AY161" s="18" t="s">
        <v>115</v>
      </c>
      <c r="BE161" s="215">
        <f>IF(N161="základní",J161,0)</f>
        <v>0</v>
      </c>
      <c r="BF161" s="215">
        <f>IF(N161="snížená",J161,0)</f>
        <v>0</v>
      </c>
      <c r="BG161" s="215">
        <f>IF(N161="zákl. přenesená",J161,0)</f>
        <v>0</v>
      </c>
      <c r="BH161" s="215">
        <f>IF(N161="sníž. přenesená",J161,0)</f>
        <v>0</v>
      </c>
      <c r="BI161" s="215">
        <f>IF(N161="nulová",J161,0)</f>
        <v>0</v>
      </c>
      <c r="BJ161" s="18" t="s">
        <v>77</v>
      </c>
      <c r="BK161" s="215">
        <f>ROUND(I161*H161,2)</f>
        <v>0</v>
      </c>
      <c r="BL161" s="18" t="s">
        <v>120</v>
      </c>
      <c r="BM161" s="214" t="s">
        <v>773</v>
      </c>
    </row>
    <row r="162" s="2" customFormat="1">
      <c r="A162" s="39"/>
      <c r="B162" s="40"/>
      <c r="C162" s="41"/>
      <c r="D162" s="218" t="s">
        <v>132</v>
      </c>
      <c r="E162" s="41"/>
      <c r="F162" s="219" t="s">
        <v>774</v>
      </c>
      <c r="G162" s="41"/>
      <c r="H162" s="41"/>
      <c r="I162" s="220"/>
      <c r="J162" s="41"/>
      <c r="K162" s="41"/>
      <c r="L162" s="45"/>
      <c r="M162" s="221"/>
      <c r="N162" s="222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132</v>
      </c>
      <c r="AU162" s="18" t="s">
        <v>79</v>
      </c>
    </row>
    <row r="163" s="2" customFormat="1" ht="16.5" customHeight="1">
      <c r="A163" s="39"/>
      <c r="B163" s="40"/>
      <c r="C163" s="260" t="s">
        <v>352</v>
      </c>
      <c r="D163" s="260" t="s">
        <v>259</v>
      </c>
      <c r="E163" s="261" t="s">
        <v>775</v>
      </c>
      <c r="F163" s="262" t="s">
        <v>776</v>
      </c>
      <c r="G163" s="263" t="s">
        <v>180</v>
      </c>
      <c r="H163" s="264">
        <v>207</v>
      </c>
      <c r="I163" s="265"/>
      <c r="J163" s="266">
        <f>ROUND(I163*H163,2)</f>
        <v>0</v>
      </c>
      <c r="K163" s="262" t="s">
        <v>129</v>
      </c>
      <c r="L163" s="267"/>
      <c r="M163" s="268" t="s">
        <v>19</v>
      </c>
      <c r="N163" s="269" t="s">
        <v>40</v>
      </c>
      <c r="O163" s="85"/>
      <c r="P163" s="212">
        <f>O163*H163</f>
        <v>0</v>
      </c>
      <c r="Q163" s="212">
        <v>0.00029999999999999997</v>
      </c>
      <c r="R163" s="212">
        <f>Q163*H163</f>
        <v>0.062099999999999995</v>
      </c>
      <c r="S163" s="212">
        <v>0</v>
      </c>
      <c r="T163" s="213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14" t="s">
        <v>219</v>
      </c>
      <c r="AT163" s="214" t="s">
        <v>259</v>
      </c>
      <c r="AU163" s="214" t="s">
        <v>79</v>
      </c>
      <c r="AY163" s="18" t="s">
        <v>115</v>
      </c>
      <c r="BE163" s="215">
        <f>IF(N163="základní",J163,0)</f>
        <v>0</v>
      </c>
      <c r="BF163" s="215">
        <f>IF(N163="snížená",J163,0)</f>
        <v>0</v>
      </c>
      <c r="BG163" s="215">
        <f>IF(N163="zákl. přenesená",J163,0)</f>
        <v>0</v>
      </c>
      <c r="BH163" s="215">
        <f>IF(N163="sníž. přenesená",J163,0)</f>
        <v>0</v>
      </c>
      <c r="BI163" s="215">
        <f>IF(N163="nulová",J163,0)</f>
        <v>0</v>
      </c>
      <c r="BJ163" s="18" t="s">
        <v>77</v>
      </c>
      <c r="BK163" s="215">
        <f>ROUND(I163*H163,2)</f>
        <v>0</v>
      </c>
      <c r="BL163" s="18" t="s">
        <v>120</v>
      </c>
      <c r="BM163" s="214" t="s">
        <v>777</v>
      </c>
    </row>
    <row r="164" s="13" customFormat="1">
      <c r="A164" s="13"/>
      <c r="B164" s="223"/>
      <c r="C164" s="224"/>
      <c r="D164" s="225" t="s">
        <v>139</v>
      </c>
      <c r="E164" s="224"/>
      <c r="F164" s="227" t="s">
        <v>778</v>
      </c>
      <c r="G164" s="224"/>
      <c r="H164" s="228">
        <v>207</v>
      </c>
      <c r="I164" s="229"/>
      <c r="J164" s="224"/>
      <c r="K164" s="224"/>
      <c r="L164" s="230"/>
      <c r="M164" s="231"/>
      <c r="N164" s="232"/>
      <c r="O164" s="232"/>
      <c r="P164" s="232"/>
      <c r="Q164" s="232"/>
      <c r="R164" s="232"/>
      <c r="S164" s="232"/>
      <c r="T164" s="23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4" t="s">
        <v>139</v>
      </c>
      <c r="AU164" s="234" t="s">
        <v>79</v>
      </c>
      <c r="AV164" s="13" t="s">
        <v>79</v>
      </c>
      <c r="AW164" s="13" t="s">
        <v>4</v>
      </c>
      <c r="AX164" s="13" t="s">
        <v>77</v>
      </c>
      <c r="AY164" s="234" t="s">
        <v>115</v>
      </c>
    </row>
    <row r="165" s="12" customFormat="1" ht="22.8" customHeight="1">
      <c r="A165" s="12"/>
      <c r="B165" s="189"/>
      <c r="C165" s="190"/>
      <c r="D165" s="191" t="s">
        <v>68</v>
      </c>
      <c r="E165" s="216" t="s">
        <v>124</v>
      </c>
      <c r="F165" s="216" t="s">
        <v>779</v>
      </c>
      <c r="G165" s="190"/>
      <c r="H165" s="190"/>
      <c r="I165" s="193"/>
      <c r="J165" s="217">
        <f>BK165</f>
        <v>0</v>
      </c>
      <c r="K165" s="190"/>
      <c r="L165" s="195"/>
      <c r="M165" s="196"/>
      <c r="N165" s="197"/>
      <c r="O165" s="197"/>
      <c r="P165" s="198">
        <f>SUM(P166:P212)</f>
        <v>0</v>
      </c>
      <c r="Q165" s="197"/>
      <c r="R165" s="198">
        <f>SUM(R166:R212)</f>
        <v>234.04317</v>
      </c>
      <c r="S165" s="197"/>
      <c r="T165" s="199">
        <f>SUM(T166:T212)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0" t="s">
        <v>77</v>
      </c>
      <c r="AT165" s="201" t="s">
        <v>68</v>
      </c>
      <c r="AU165" s="201" t="s">
        <v>77</v>
      </c>
      <c r="AY165" s="200" t="s">
        <v>115</v>
      </c>
      <c r="BK165" s="202">
        <f>SUM(BK166:BK212)</f>
        <v>0</v>
      </c>
    </row>
    <row r="166" s="2" customFormat="1" ht="21.75" customHeight="1">
      <c r="A166" s="39"/>
      <c r="B166" s="40"/>
      <c r="C166" s="203" t="s">
        <v>357</v>
      </c>
      <c r="D166" s="203" t="s">
        <v>116</v>
      </c>
      <c r="E166" s="204" t="s">
        <v>780</v>
      </c>
      <c r="F166" s="205" t="s">
        <v>781</v>
      </c>
      <c r="G166" s="206" t="s">
        <v>180</v>
      </c>
      <c r="H166" s="207">
        <v>91</v>
      </c>
      <c r="I166" s="208"/>
      <c r="J166" s="209">
        <f>ROUND(I166*H166,2)</f>
        <v>0</v>
      </c>
      <c r="K166" s="205" t="s">
        <v>129</v>
      </c>
      <c r="L166" s="45"/>
      <c r="M166" s="210" t="s">
        <v>19</v>
      </c>
      <c r="N166" s="211" t="s">
        <v>40</v>
      </c>
      <c r="O166" s="85"/>
      <c r="P166" s="212">
        <f>O166*H166</f>
        <v>0</v>
      </c>
      <c r="Q166" s="212">
        <v>0</v>
      </c>
      <c r="R166" s="212">
        <f>Q166*H166</f>
        <v>0</v>
      </c>
      <c r="S166" s="212">
        <v>0</v>
      </c>
      <c r="T166" s="213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14" t="s">
        <v>120</v>
      </c>
      <c r="AT166" s="214" t="s">
        <v>116</v>
      </c>
      <c r="AU166" s="214" t="s">
        <v>79</v>
      </c>
      <c r="AY166" s="18" t="s">
        <v>115</v>
      </c>
      <c r="BE166" s="215">
        <f>IF(N166="základní",J166,0)</f>
        <v>0</v>
      </c>
      <c r="BF166" s="215">
        <f>IF(N166="snížená",J166,0)</f>
        <v>0</v>
      </c>
      <c r="BG166" s="215">
        <f>IF(N166="zákl. přenesená",J166,0)</f>
        <v>0</v>
      </c>
      <c r="BH166" s="215">
        <f>IF(N166="sníž. přenesená",J166,0)</f>
        <v>0</v>
      </c>
      <c r="BI166" s="215">
        <f>IF(N166="nulová",J166,0)</f>
        <v>0</v>
      </c>
      <c r="BJ166" s="18" t="s">
        <v>77</v>
      </c>
      <c r="BK166" s="215">
        <f>ROUND(I166*H166,2)</f>
        <v>0</v>
      </c>
      <c r="BL166" s="18" t="s">
        <v>120</v>
      </c>
      <c r="BM166" s="214" t="s">
        <v>782</v>
      </c>
    </row>
    <row r="167" s="2" customFormat="1">
      <c r="A167" s="39"/>
      <c r="B167" s="40"/>
      <c r="C167" s="41"/>
      <c r="D167" s="218" t="s">
        <v>132</v>
      </c>
      <c r="E167" s="41"/>
      <c r="F167" s="219" t="s">
        <v>783</v>
      </c>
      <c r="G167" s="41"/>
      <c r="H167" s="41"/>
      <c r="I167" s="220"/>
      <c r="J167" s="41"/>
      <c r="K167" s="41"/>
      <c r="L167" s="45"/>
      <c r="M167" s="221"/>
      <c r="N167" s="222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132</v>
      </c>
      <c r="AU167" s="18" t="s">
        <v>79</v>
      </c>
    </row>
    <row r="168" s="13" customFormat="1">
      <c r="A168" s="13"/>
      <c r="B168" s="223"/>
      <c r="C168" s="224"/>
      <c r="D168" s="225" t="s">
        <v>139</v>
      </c>
      <c r="E168" s="226" t="s">
        <v>19</v>
      </c>
      <c r="F168" s="227" t="s">
        <v>784</v>
      </c>
      <c r="G168" s="224"/>
      <c r="H168" s="228">
        <v>91</v>
      </c>
      <c r="I168" s="229"/>
      <c r="J168" s="224"/>
      <c r="K168" s="224"/>
      <c r="L168" s="230"/>
      <c r="M168" s="231"/>
      <c r="N168" s="232"/>
      <c r="O168" s="232"/>
      <c r="P168" s="232"/>
      <c r="Q168" s="232"/>
      <c r="R168" s="232"/>
      <c r="S168" s="232"/>
      <c r="T168" s="23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4" t="s">
        <v>139</v>
      </c>
      <c r="AU168" s="234" t="s">
        <v>79</v>
      </c>
      <c r="AV168" s="13" t="s">
        <v>79</v>
      </c>
      <c r="AW168" s="13" t="s">
        <v>31</v>
      </c>
      <c r="AX168" s="13" t="s">
        <v>77</v>
      </c>
      <c r="AY168" s="234" t="s">
        <v>115</v>
      </c>
    </row>
    <row r="169" s="2" customFormat="1" ht="21.75" customHeight="1">
      <c r="A169" s="39"/>
      <c r="B169" s="40"/>
      <c r="C169" s="203" t="s">
        <v>362</v>
      </c>
      <c r="D169" s="203" t="s">
        <v>116</v>
      </c>
      <c r="E169" s="204" t="s">
        <v>324</v>
      </c>
      <c r="F169" s="205" t="s">
        <v>325</v>
      </c>
      <c r="G169" s="206" t="s">
        <v>180</v>
      </c>
      <c r="H169" s="207">
        <v>1458</v>
      </c>
      <c r="I169" s="208"/>
      <c r="J169" s="209">
        <f>ROUND(I169*H169,2)</f>
        <v>0</v>
      </c>
      <c r="K169" s="205" t="s">
        <v>129</v>
      </c>
      <c r="L169" s="45"/>
      <c r="M169" s="210" t="s">
        <v>19</v>
      </c>
      <c r="N169" s="211" t="s">
        <v>40</v>
      </c>
      <c r="O169" s="85"/>
      <c r="P169" s="212">
        <f>O169*H169</f>
        <v>0</v>
      </c>
      <c r="Q169" s="212">
        <v>0</v>
      </c>
      <c r="R169" s="212">
        <f>Q169*H169</f>
        <v>0</v>
      </c>
      <c r="S169" s="212">
        <v>0</v>
      </c>
      <c r="T169" s="213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14" t="s">
        <v>120</v>
      </c>
      <c r="AT169" s="214" t="s">
        <v>116</v>
      </c>
      <c r="AU169" s="214" t="s">
        <v>79</v>
      </c>
      <c r="AY169" s="18" t="s">
        <v>115</v>
      </c>
      <c r="BE169" s="215">
        <f>IF(N169="základní",J169,0)</f>
        <v>0</v>
      </c>
      <c r="BF169" s="215">
        <f>IF(N169="snížená",J169,0)</f>
        <v>0</v>
      </c>
      <c r="BG169" s="215">
        <f>IF(N169="zákl. přenesená",J169,0)</f>
        <v>0</v>
      </c>
      <c r="BH169" s="215">
        <f>IF(N169="sníž. přenesená",J169,0)</f>
        <v>0</v>
      </c>
      <c r="BI169" s="215">
        <f>IF(N169="nulová",J169,0)</f>
        <v>0</v>
      </c>
      <c r="BJ169" s="18" t="s">
        <v>77</v>
      </c>
      <c r="BK169" s="215">
        <f>ROUND(I169*H169,2)</f>
        <v>0</v>
      </c>
      <c r="BL169" s="18" t="s">
        <v>120</v>
      </c>
      <c r="BM169" s="214" t="s">
        <v>785</v>
      </c>
    </row>
    <row r="170" s="2" customFormat="1">
      <c r="A170" s="39"/>
      <c r="B170" s="40"/>
      <c r="C170" s="41"/>
      <c r="D170" s="218" t="s">
        <v>132</v>
      </c>
      <c r="E170" s="41"/>
      <c r="F170" s="219" t="s">
        <v>327</v>
      </c>
      <c r="G170" s="41"/>
      <c r="H170" s="41"/>
      <c r="I170" s="220"/>
      <c r="J170" s="41"/>
      <c r="K170" s="41"/>
      <c r="L170" s="45"/>
      <c r="M170" s="221"/>
      <c r="N170" s="222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132</v>
      </c>
      <c r="AU170" s="18" t="s">
        <v>79</v>
      </c>
    </row>
    <row r="171" s="13" customFormat="1">
      <c r="A171" s="13"/>
      <c r="B171" s="223"/>
      <c r="C171" s="224"/>
      <c r="D171" s="225" t="s">
        <v>139</v>
      </c>
      <c r="E171" s="226" t="s">
        <v>19</v>
      </c>
      <c r="F171" s="227" t="s">
        <v>786</v>
      </c>
      <c r="G171" s="224"/>
      <c r="H171" s="228">
        <v>1008</v>
      </c>
      <c r="I171" s="229"/>
      <c r="J171" s="224"/>
      <c r="K171" s="224"/>
      <c r="L171" s="230"/>
      <c r="M171" s="231"/>
      <c r="N171" s="232"/>
      <c r="O171" s="232"/>
      <c r="P171" s="232"/>
      <c r="Q171" s="232"/>
      <c r="R171" s="232"/>
      <c r="S171" s="232"/>
      <c r="T171" s="23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4" t="s">
        <v>139</v>
      </c>
      <c r="AU171" s="234" t="s">
        <v>79</v>
      </c>
      <c r="AV171" s="13" t="s">
        <v>79</v>
      </c>
      <c r="AW171" s="13" t="s">
        <v>31</v>
      </c>
      <c r="AX171" s="13" t="s">
        <v>69</v>
      </c>
      <c r="AY171" s="234" t="s">
        <v>115</v>
      </c>
    </row>
    <row r="172" s="13" customFormat="1">
      <c r="A172" s="13"/>
      <c r="B172" s="223"/>
      <c r="C172" s="224"/>
      <c r="D172" s="225" t="s">
        <v>139</v>
      </c>
      <c r="E172" s="226" t="s">
        <v>19</v>
      </c>
      <c r="F172" s="227" t="s">
        <v>787</v>
      </c>
      <c r="G172" s="224"/>
      <c r="H172" s="228">
        <v>186</v>
      </c>
      <c r="I172" s="229"/>
      <c r="J172" s="224"/>
      <c r="K172" s="224"/>
      <c r="L172" s="230"/>
      <c r="M172" s="231"/>
      <c r="N172" s="232"/>
      <c r="O172" s="232"/>
      <c r="P172" s="232"/>
      <c r="Q172" s="232"/>
      <c r="R172" s="232"/>
      <c r="S172" s="232"/>
      <c r="T172" s="23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4" t="s">
        <v>139</v>
      </c>
      <c r="AU172" s="234" t="s">
        <v>79</v>
      </c>
      <c r="AV172" s="13" t="s">
        <v>79</v>
      </c>
      <c r="AW172" s="13" t="s">
        <v>31</v>
      </c>
      <c r="AX172" s="13" t="s">
        <v>69</v>
      </c>
      <c r="AY172" s="234" t="s">
        <v>115</v>
      </c>
    </row>
    <row r="173" s="13" customFormat="1">
      <c r="A173" s="13"/>
      <c r="B173" s="223"/>
      <c r="C173" s="224"/>
      <c r="D173" s="225" t="s">
        <v>139</v>
      </c>
      <c r="E173" s="226" t="s">
        <v>19</v>
      </c>
      <c r="F173" s="227" t="s">
        <v>788</v>
      </c>
      <c r="G173" s="224"/>
      <c r="H173" s="228">
        <v>264</v>
      </c>
      <c r="I173" s="229"/>
      <c r="J173" s="224"/>
      <c r="K173" s="224"/>
      <c r="L173" s="230"/>
      <c r="M173" s="231"/>
      <c r="N173" s="232"/>
      <c r="O173" s="232"/>
      <c r="P173" s="232"/>
      <c r="Q173" s="232"/>
      <c r="R173" s="232"/>
      <c r="S173" s="232"/>
      <c r="T173" s="23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4" t="s">
        <v>139</v>
      </c>
      <c r="AU173" s="234" t="s">
        <v>79</v>
      </c>
      <c r="AV173" s="13" t="s">
        <v>79</v>
      </c>
      <c r="AW173" s="13" t="s">
        <v>31</v>
      </c>
      <c r="AX173" s="13" t="s">
        <v>69</v>
      </c>
      <c r="AY173" s="234" t="s">
        <v>115</v>
      </c>
    </row>
    <row r="174" s="14" customFormat="1">
      <c r="A174" s="14"/>
      <c r="B174" s="239"/>
      <c r="C174" s="240"/>
      <c r="D174" s="225" t="s">
        <v>139</v>
      </c>
      <c r="E174" s="241" t="s">
        <v>19</v>
      </c>
      <c r="F174" s="242" t="s">
        <v>218</v>
      </c>
      <c r="G174" s="240"/>
      <c r="H174" s="243">
        <v>1458</v>
      </c>
      <c r="I174" s="244"/>
      <c r="J174" s="240"/>
      <c r="K174" s="240"/>
      <c r="L174" s="245"/>
      <c r="M174" s="246"/>
      <c r="N174" s="247"/>
      <c r="O174" s="247"/>
      <c r="P174" s="247"/>
      <c r="Q174" s="247"/>
      <c r="R174" s="247"/>
      <c r="S174" s="247"/>
      <c r="T174" s="24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9" t="s">
        <v>139</v>
      </c>
      <c r="AU174" s="249" t="s">
        <v>79</v>
      </c>
      <c r="AV174" s="14" t="s">
        <v>120</v>
      </c>
      <c r="AW174" s="14" t="s">
        <v>31</v>
      </c>
      <c r="AX174" s="14" t="s">
        <v>77</v>
      </c>
      <c r="AY174" s="249" t="s">
        <v>115</v>
      </c>
    </row>
    <row r="175" s="2" customFormat="1" ht="21.75" customHeight="1">
      <c r="A175" s="39"/>
      <c r="B175" s="40"/>
      <c r="C175" s="203" t="s">
        <v>368</v>
      </c>
      <c r="D175" s="203" t="s">
        <v>116</v>
      </c>
      <c r="E175" s="204" t="s">
        <v>789</v>
      </c>
      <c r="F175" s="205" t="s">
        <v>790</v>
      </c>
      <c r="G175" s="206" t="s">
        <v>180</v>
      </c>
      <c r="H175" s="207">
        <v>259</v>
      </c>
      <c r="I175" s="208"/>
      <c r="J175" s="209">
        <f>ROUND(I175*H175,2)</f>
        <v>0</v>
      </c>
      <c r="K175" s="205" t="s">
        <v>129</v>
      </c>
      <c r="L175" s="45"/>
      <c r="M175" s="210" t="s">
        <v>19</v>
      </c>
      <c r="N175" s="211" t="s">
        <v>40</v>
      </c>
      <c r="O175" s="85"/>
      <c r="P175" s="212">
        <f>O175*H175</f>
        <v>0</v>
      </c>
      <c r="Q175" s="212">
        <v>0</v>
      </c>
      <c r="R175" s="212">
        <f>Q175*H175</f>
        <v>0</v>
      </c>
      <c r="S175" s="212">
        <v>0</v>
      </c>
      <c r="T175" s="213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14" t="s">
        <v>120</v>
      </c>
      <c r="AT175" s="214" t="s">
        <v>116</v>
      </c>
      <c r="AU175" s="214" t="s">
        <v>79</v>
      </c>
      <c r="AY175" s="18" t="s">
        <v>115</v>
      </c>
      <c r="BE175" s="215">
        <f>IF(N175="základní",J175,0)</f>
        <v>0</v>
      </c>
      <c r="BF175" s="215">
        <f>IF(N175="snížená",J175,0)</f>
        <v>0</v>
      </c>
      <c r="BG175" s="215">
        <f>IF(N175="zákl. přenesená",J175,0)</f>
        <v>0</v>
      </c>
      <c r="BH175" s="215">
        <f>IF(N175="sníž. přenesená",J175,0)</f>
        <v>0</v>
      </c>
      <c r="BI175" s="215">
        <f>IF(N175="nulová",J175,0)</f>
        <v>0</v>
      </c>
      <c r="BJ175" s="18" t="s">
        <v>77</v>
      </c>
      <c r="BK175" s="215">
        <f>ROUND(I175*H175,2)</f>
        <v>0</v>
      </c>
      <c r="BL175" s="18" t="s">
        <v>120</v>
      </c>
      <c r="BM175" s="214" t="s">
        <v>791</v>
      </c>
    </row>
    <row r="176" s="2" customFormat="1">
      <c r="A176" s="39"/>
      <c r="B176" s="40"/>
      <c r="C176" s="41"/>
      <c r="D176" s="218" t="s">
        <v>132</v>
      </c>
      <c r="E176" s="41"/>
      <c r="F176" s="219" t="s">
        <v>792</v>
      </c>
      <c r="G176" s="41"/>
      <c r="H176" s="41"/>
      <c r="I176" s="220"/>
      <c r="J176" s="41"/>
      <c r="K176" s="41"/>
      <c r="L176" s="45"/>
      <c r="M176" s="221"/>
      <c r="N176" s="222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132</v>
      </c>
      <c r="AU176" s="18" t="s">
        <v>79</v>
      </c>
    </row>
    <row r="177" s="13" customFormat="1">
      <c r="A177" s="13"/>
      <c r="B177" s="223"/>
      <c r="C177" s="224"/>
      <c r="D177" s="225" t="s">
        <v>139</v>
      </c>
      <c r="E177" s="226" t="s">
        <v>19</v>
      </c>
      <c r="F177" s="227" t="s">
        <v>793</v>
      </c>
      <c r="G177" s="224"/>
      <c r="H177" s="228">
        <v>259</v>
      </c>
      <c r="I177" s="229"/>
      <c r="J177" s="224"/>
      <c r="K177" s="224"/>
      <c r="L177" s="230"/>
      <c r="M177" s="231"/>
      <c r="N177" s="232"/>
      <c r="O177" s="232"/>
      <c r="P177" s="232"/>
      <c r="Q177" s="232"/>
      <c r="R177" s="232"/>
      <c r="S177" s="232"/>
      <c r="T177" s="23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4" t="s">
        <v>139</v>
      </c>
      <c r="AU177" s="234" t="s">
        <v>79</v>
      </c>
      <c r="AV177" s="13" t="s">
        <v>79</v>
      </c>
      <c r="AW177" s="13" t="s">
        <v>31</v>
      </c>
      <c r="AX177" s="13" t="s">
        <v>77</v>
      </c>
      <c r="AY177" s="234" t="s">
        <v>115</v>
      </c>
    </row>
    <row r="178" s="2" customFormat="1" ht="24.15" customHeight="1">
      <c r="A178" s="39"/>
      <c r="B178" s="40"/>
      <c r="C178" s="203" t="s">
        <v>373</v>
      </c>
      <c r="D178" s="203" t="s">
        <v>116</v>
      </c>
      <c r="E178" s="204" t="s">
        <v>329</v>
      </c>
      <c r="F178" s="205" t="s">
        <v>330</v>
      </c>
      <c r="G178" s="206" t="s">
        <v>180</v>
      </c>
      <c r="H178" s="207">
        <v>1272</v>
      </c>
      <c r="I178" s="208"/>
      <c r="J178" s="209">
        <f>ROUND(I178*H178,2)</f>
        <v>0</v>
      </c>
      <c r="K178" s="205" t="s">
        <v>129</v>
      </c>
      <c r="L178" s="45"/>
      <c r="M178" s="210" t="s">
        <v>19</v>
      </c>
      <c r="N178" s="211" t="s">
        <v>40</v>
      </c>
      <c r="O178" s="85"/>
      <c r="P178" s="212">
        <f>O178*H178</f>
        <v>0</v>
      </c>
      <c r="Q178" s="212">
        <v>0</v>
      </c>
      <c r="R178" s="212">
        <f>Q178*H178</f>
        <v>0</v>
      </c>
      <c r="S178" s="212">
        <v>0</v>
      </c>
      <c r="T178" s="213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14" t="s">
        <v>120</v>
      </c>
      <c r="AT178" s="214" t="s">
        <v>116</v>
      </c>
      <c r="AU178" s="214" t="s">
        <v>79</v>
      </c>
      <c r="AY178" s="18" t="s">
        <v>115</v>
      </c>
      <c r="BE178" s="215">
        <f>IF(N178="základní",J178,0)</f>
        <v>0</v>
      </c>
      <c r="BF178" s="215">
        <f>IF(N178="snížená",J178,0)</f>
        <v>0</v>
      </c>
      <c r="BG178" s="215">
        <f>IF(N178="zákl. přenesená",J178,0)</f>
        <v>0</v>
      </c>
      <c r="BH178" s="215">
        <f>IF(N178="sníž. přenesená",J178,0)</f>
        <v>0</v>
      </c>
      <c r="BI178" s="215">
        <f>IF(N178="nulová",J178,0)</f>
        <v>0</v>
      </c>
      <c r="BJ178" s="18" t="s">
        <v>77</v>
      </c>
      <c r="BK178" s="215">
        <f>ROUND(I178*H178,2)</f>
        <v>0</v>
      </c>
      <c r="BL178" s="18" t="s">
        <v>120</v>
      </c>
      <c r="BM178" s="214" t="s">
        <v>794</v>
      </c>
    </row>
    <row r="179" s="2" customFormat="1">
      <c r="A179" s="39"/>
      <c r="B179" s="40"/>
      <c r="C179" s="41"/>
      <c r="D179" s="218" t="s">
        <v>132</v>
      </c>
      <c r="E179" s="41"/>
      <c r="F179" s="219" t="s">
        <v>332</v>
      </c>
      <c r="G179" s="41"/>
      <c r="H179" s="41"/>
      <c r="I179" s="220"/>
      <c r="J179" s="41"/>
      <c r="K179" s="41"/>
      <c r="L179" s="45"/>
      <c r="M179" s="221"/>
      <c r="N179" s="222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132</v>
      </c>
      <c r="AU179" s="18" t="s">
        <v>79</v>
      </c>
    </row>
    <row r="180" s="13" customFormat="1">
      <c r="A180" s="13"/>
      <c r="B180" s="223"/>
      <c r="C180" s="224"/>
      <c r="D180" s="225" t="s">
        <v>139</v>
      </c>
      <c r="E180" s="226" t="s">
        <v>19</v>
      </c>
      <c r="F180" s="227" t="s">
        <v>795</v>
      </c>
      <c r="G180" s="224"/>
      <c r="H180" s="228">
        <v>1008</v>
      </c>
      <c r="I180" s="229"/>
      <c r="J180" s="224"/>
      <c r="K180" s="224"/>
      <c r="L180" s="230"/>
      <c r="M180" s="231"/>
      <c r="N180" s="232"/>
      <c r="O180" s="232"/>
      <c r="P180" s="232"/>
      <c r="Q180" s="232"/>
      <c r="R180" s="232"/>
      <c r="S180" s="232"/>
      <c r="T180" s="23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139</v>
      </c>
      <c r="AU180" s="234" t="s">
        <v>79</v>
      </c>
      <c r="AV180" s="13" t="s">
        <v>79</v>
      </c>
      <c r="AW180" s="13" t="s">
        <v>31</v>
      </c>
      <c r="AX180" s="13" t="s">
        <v>69</v>
      </c>
      <c r="AY180" s="234" t="s">
        <v>115</v>
      </c>
    </row>
    <row r="181" s="13" customFormat="1">
      <c r="A181" s="13"/>
      <c r="B181" s="223"/>
      <c r="C181" s="224"/>
      <c r="D181" s="225" t="s">
        <v>139</v>
      </c>
      <c r="E181" s="226" t="s">
        <v>19</v>
      </c>
      <c r="F181" s="227" t="s">
        <v>788</v>
      </c>
      <c r="G181" s="224"/>
      <c r="H181" s="228">
        <v>264</v>
      </c>
      <c r="I181" s="229"/>
      <c r="J181" s="224"/>
      <c r="K181" s="224"/>
      <c r="L181" s="230"/>
      <c r="M181" s="231"/>
      <c r="N181" s="232"/>
      <c r="O181" s="232"/>
      <c r="P181" s="232"/>
      <c r="Q181" s="232"/>
      <c r="R181" s="232"/>
      <c r="S181" s="232"/>
      <c r="T181" s="23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4" t="s">
        <v>139</v>
      </c>
      <c r="AU181" s="234" t="s">
        <v>79</v>
      </c>
      <c r="AV181" s="13" t="s">
        <v>79</v>
      </c>
      <c r="AW181" s="13" t="s">
        <v>31</v>
      </c>
      <c r="AX181" s="13" t="s">
        <v>69</v>
      </c>
      <c r="AY181" s="234" t="s">
        <v>115</v>
      </c>
    </row>
    <row r="182" s="14" customFormat="1">
      <c r="A182" s="14"/>
      <c r="B182" s="239"/>
      <c r="C182" s="240"/>
      <c r="D182" s="225" t="s">
        <v>139</v>
      </c>
      <c r="E182" s="241" t="s">
        <v>19</v>
      </c>
      <c r="F182" s="242" t="s">
        <v>218</v>
      </c>
      <c r="G182" s="240"/>
      <c r="H182" s="243">
        <v>1272</v>
      </c>
      <c r="I182" s="244"/>
      <c r="J182" s="240"/>
      <c r="K182" s="240"/>
      <c r="L182" s="245"/>
      <c r="M182" s="246"/>
      <c r="N182" s="247"/>
      <c r="O182" s="247"/>
      <c r="P182" s="247"/>
      <c r="Q182" s="247"/>
      <c r="R182" s="247"/>
      <c r="S182" s="247"/>
      <c r="T182" s="24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9" t="s">
        <v>139</v>
      </c>
      <c r="AU182" s="249" t="s">
        <v>79</v>
      </c>
      <c r="AV182" s="14" t="s">
        <v>120</v>
      </c>
      <c r="AW182" s="14" t="s">
        <v>31</v>
      </c>
      <c r="AX182" s="14" t="s">
        <v>77</v>
      </c>
      <c r="AY182" s="249" t="s">
        <v>115</v>
      </c>
    </row>
    <row r="183" s="2" customFormat="1" ht="24.15" customHeight="1">
      <c r="A183" s="39"/>
      <c r="B183" s="40"/>
      <c r="C183" s="203" t="s">
        <v>378</v>
      </c>
      <c r="D183" s="203" t="s">
        <v>116</v>
      </c>
      <c r="E183" s="204" t="s">
        <v>358</v>
      </c>
      <c r="F183" s="205" t="s">
        <v>359</v>
      </c>
      <c r="G183" s="206" t="s">
        <v>180</v>
      </c>
      <c r="H183" s="207">
        <v>1008</v>
      </c>
      <c r="I183" s="208"/>
      <c r="J183" s="209">
        <f>ROUND(I183*H183,2)</f>
        <v>0</v>
      </c>
      <c r="K183" s="205" t="s">
        <v>129</v>
      </c>
      <c r="L183" s="45"/>
      <c r="M183" s="210" t="s">
        <v>19</v>
      </c>
      <c r="N183" s="211" t="s">
        <v>40</v>
      </c>
      <c r="O183" s="85"/>
      <c r="P183" s="212">
        <f>O183*H183</f>
        <v>0</v>
      </c>
      <c r="Q183" s="212">
        <v>0</v>
      </c>
      <c r="R183" s="212">
        <f>Q183*H183</f>
        <v>0</v>
      </c>
      <c r="S183" s="212">
        <v>0</v>
      </c>
      <c r="T183" s="213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14" t="s">
        <v>120</v>
      </c>
      <c r="AT183" s="214" t="s">
        <v>116</v>
      </c>
      <c r="AU183" s="214" t="s">
        <v>79</v>
      </c>
      <c r="AY183" s="18" t="s">
        <v>115</v>
      </c>
      <c r="BE183" s="215">
        <f>IF(N183="základní",J183,0)</f>
        <v>0</v>
      </c>
      <c r="BF183" s="215">
        <f>IF(N183="snížená",J183,0)</f>
        <v>0</v>
      </c>
      <c r="BG183" s="215">
        <f>IF(N183="zákl. přenesená",J183,0)</f>
        <v>0</v>
      </c>
      <c r="BH183" s="215">
        <f>IF(N183="sníž. přenesená",J183,0)</f>
        <v>0</v>
      </c>
      <c r="BI183" s="215">
        <f>IF(N183="nulová",J183,0)</f>
        <v>0</v>
      </c>
      <c r="BJ183" s="18" t="s">
        <v>77</v>
      </c>
      <c r="BK183" s="215">
        <f>ROUND(I183*H183,2)</f>
        <v>0</v>
      </c>
      <c r="BL183" s="18" t="s">
        <v>120</v>
      </c>
      <c r="BM183" s="214" t="s">
        <v>796</v>
      </c>
    </row>
    <row r="184" s="2" customFormat="1">
      <c r="A184" s="39"/>
      <c r="B184" s="40"/>
      <c r="C184" s="41"/>
      <c r="D184" s="218" t="s">
        <v>132</v>
      </c>
      <c r="E184" s="41"/>
      <c r="F184" s="219" t="s">
        <v>361</v>
      </c>
      <c r="G184" s="41"/>
      <c r="H184" s="41"/>
      <c r="I184" s="220"/>
      <c r="J184" s="41"/>
      <c r="K184" s="41"/>
      <c r="L184" s="45"/>
      <c r="M184" s="221"/>
      <c r="N184" s="222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132</v>
      </c>
      <c r="AU184" s="18" t="s">
        <v>79</v>
      </c>
    </row>
    <row r="185" s="2" customFormat="1" ht="16.5" customHeight="1">
      <c r="A185" s="39"/>
      <c r="B185" s="40"/>
      <c r="C185" s="203" t="s">
        <v>383</v>
      </c>
      <c r="D185" s="203" t="s">
        <v>116</v>
      </c>
      <c r="E185" s="204" t="s">
        <v>797</v>
      </c>
      <c r="F185" s="205" t="s">
        <v>798</v>
      </c>
      <c r="G185" s="206" t="s">
        <v>180</v>
      </c>
      <c r="H185" s="207">
        <v>1008</v>
      </c>
      <c r="I185" s="208"/>
      <c r="J185" s="209">
        <f>ROUND(I185*H185,2)</f>
        <v>0</v>
      </c>
      <c r="K185" s="205" t="s">
        <v>129</v>
      </c>
      <c r="L185" s="45"/>
      <c r="M185" s="210" t="s">
        <v>19</v>
      </c>
      <c r="N185" s="211" t="s">
        <v>40</v>
      </c>
      <c r="O185" s="85"/>
      <c r="P185" s="212">
        <f>O185*H185</f>
        <v>0</v>
      </c>
      <c r="Q185" s="212">
        <v>0</v>
      </c>
      <c r="R185" s="212">
        <f>Q185*H185</f>
        <v>0</v>
      </c>
      <c r="S185" s="212">
        <v>0</v>
      </c>
      <c r="T185" s="213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14" t="s">
        <v>120</v>
      </c>
      <c r="AT185" s="214" t="s">
        <v>116</v>
      </c>
      <c r="AU185" s="214" t="s">
        <v>79</v>
      </c>
      <c r="AY185" s="18" t="s">
        <v>115</v>
      </c>
      <c r="BE185" s="215">
        <f>IF(N185="základní",J185,0)</f>
        <v>0</v>
      </c>
      <c r="BF185" s="215">
        <f>IF(N185="snížená",J185,0)</f>
        <v>0</v>
      </c>
      <c r="BG185" s="215">
        <f>IF(N185="zákl. přenesená",J185,0)</f>
        <v>0</v>
      </c>
      <c r="BH185" s="215">
        <f>IF(N185="sníž. přenesená",J185,0)</f>
        <v>0</v>
      </c>
      <c r="BI185" s="215">
        <f>IF(N185="nulová",J185,0)</f>
        <v>0</v>
      </c>
      <c r="BJ185" s="18" t="s">
        <v>77</v>
      </c>
      <c r="BK185" s="215">
        <f>ROUND(I185*H185,2)</f>
        <v>0</v>
      </c>
      <c r="BL185" s="18" t="s">
        <v>120</v>
      </c>
      <c r="BM185" s="214" t="s">
        <v>799</v>
      </c>
    </row>
    <row r="186" s="2" customFormat="1">
      <c r="A186" s="39"/>
      <c r="B186" s="40"/>
      <c r="C186" s="41"/>
      <c r="D186" s="218" t="s">
        <v>132</v>
      </c>
      <c r="E186" s="41"/>
      <c r="F186" s="219" t="s">
        <v>800</v>
      </c>
      <c r="G186" s="41"/>
      <c r="H186" s="41"/>
      <c r="I186" s="220"/>
      <c r="J186" s="41"/>
      <c r="K186" s="41"/>
      <c r="L186" s="45"/>
      <c r="M186" s="221"/>
      <c r="N186" s="222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132</v>
      </c>
      <c r="AU186" s="18" t="s">
        <v>79</v>
      </c>
    </row>
    <row r="187" s="2" customFormat="1" ht="16.5" customHeight="1">
      <c r="A187" s="39"/>
      <c r="B187" s="40"/>
      <c r="C187" s="203" t="s">
        <v>387</v>
      </c>
      <c r="D187" s="203" t="s">
        <v>116</v>
      </c>
      <c r="E187" s="204" t="s">
        <v>801</v>
      </c>
      <c r="F187" s="205" t="s">
        <v>802</v>
      </c>
      <c r="G187" s="206" t="s">
        <v>180</v>
      </c>
      <c r="H187" s="207">
        <v>1008</v>
      </c>
      <c r="I187" s="208"/>
      <c r="J187" s="209">
        <f>ROUND(I187*H187,2)</f>
        <v>0</v>
      </c>
      <c r="K187" s="205" t="s">
        <v>129</v>
      </c>
      <c r="L187" s="45"/>
      <c r="M187" s="210" t="s">
        <v>19</v>
      </c>
      <c r="N187" s="211" t="s">
        <v>40</v>
      </c>
      <c r="O187" s="85"/>
      <c r="P187" s="212">
        <f>O187*H187</f>
        <v>0</v>
      </c>
      <c r="Q187" s="212">
        <v>0</v>
      </c>
      <c r="R187" s="212">
        <f>Q187*H187</f>
        <v>0</v>
      </c>
      <c r="S187" s="212">
        <v>0</v>
      </c>
      <c r="T187" s="213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14" t="s">
        <v>120</v>
      </c>
      <c r="AT187" s="214" t="s">
        <v>116</v>
      </c>
      <c r="AU187" s="214" t="s">
        <v>79</v>
      </c>
      <c r="AY187" s="18" t="s">
        <v>115</v>
      </c>
      <c r="BE187" s="215">
        <f>IF(N187="základní",J187,0)</f>
        <v>0</v>
      </c>
      <c r="BF187" s="215">
        <f>IF(N187="snížená",J187,0)</f>
        <v>0</v>
      </c>
      <c r="BG187" s="215">
        <f>IF(N187="zákl. přenesená",J187,0)</f>
        <v>0</v>
      </c>
      <c r="BH187" s="215">
        <f>IF(N187="sníž. přenesená",J187,0)</f>
        <v>0</v>
      </c>
      <c r="BI187" s="215">
        <f>IF(N187="nulová",J187,0)</f>
        <v>0</v>
      </c>
      <c r="BJ187" s="18" t="s">
        <v>77</v>
      </c>
      <c r="BK187" s="215">
        <f>ROUND(I187*H187,2)</f>
        <v>0</v>
      </c>
      <c r="BL187" s="18" t="s">
        <v>120</v>
      </c>
      <c r="BM187" s="214" t="s">
        <v>803</v>
      </c>
    </row>
    <row r="188" s="2" customFormat="1">
      <c r="A188" s="39"/>
      <c r="B188" s="40"/>
      <c r="C188" s="41"/>
      <c r="D188" s="218" t="s">
        <v>132</v>
      </c>
      <c r="E188" s="41"/>
      <c r="F188" s="219" t="s">
        <v>804</v>
      </c>
      <c r="G188" s="41"/>
      <c r="H188" s="41"/>
      <c r="I188" s="220"/>
      <c r="J188" s="41"/>
      <c r="K188" s="41"/>
      <c r="L188" s="45"/>
      <c r="M188" s="221"/>
      <c r="N188" s="222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132</v>
      </c>
      <c r="AU188" s="18" t="s">
        <v>79</v>
      </c>
    </row>
    <row r="189" s="2" customFormat="1" ht="24.15" customHeight="1">
      <c r="A189" s="39"/>
      <c r="B189" s="40"/>
      <c r="C189" s="203" t="s">
        <v>392</v>
      </c>
      <c r="D189" s="203" t="s">
        <v>116</v>
      </c>
      <c r="E189" s="204" t="s">
        <v>805</v>
      </c>
      <c r="F189" s="205" t="s">
        <v>806</v>
      </c>
      <c r="G189" s="206" t="s">
        <v>180</v>
      </c>
      <c r="H189" s="207">
        <v>1008</v>
      </c>
      <c r="I189" s="208"/>
      <c r="J189" s="209">
        <f>ROUND(I189*H189,2)</f>
        <v>0</v>
      </c>
      <c r="K189" s="205" t="s">
        <v>129</v>
      </c>
      <c r="L189" s="45"/>
      <c r="M189" s="210" t="s">
        <v>19</v>
      </c>
      <c r="N189" s="211" t="s">
        <v>40</v>
      </c>
      <c r="O189" s="85"/>
      <c r="P189" s="212">
        <f>O189*H189</f>
        <v>0</v>
      </c>
      <c r="Q189" s="212">
        <v>0</v>
      </c>
      <c r="R189" s="212">
        <f>Q189*H189</f>
        <v>0</v>
      </c>
      <c r="S189" s="212">
        <v>0</v>
      </c>
      <c r="T189" s="213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14" t="s">
        <v>120</v>
      </c>
      <c r="AT189" s="214" t="s">
        <v>116</v>
      </c>
      <c r="AU189" s="214" t="s">
        <v>79</v>
      </c>
      <c r="AY189" s="18" t="s">
        <v>115</v>
      </c>
      <c r="BE189" s="215">
        <f>IF(N189="základní",J189,0)</f>
        <v>0</v>
      </c>
      <c r="BF189" s="215">
        <f>IF(N189="snížená",J189,0)</f>
        <v>0</v>
      </c>
      <c r="BG189" s="215">
        <f>IF(N189="zákl. přenesená",J189,0)</f>
        <v>0</v>
      </c>
      <c r="BH189" s="215">
        <f>IF(N189="sníž. přenesená",J189,0)</f>
        <v>0</v>
      </c>
      <c r="BI189" s="215">
        <f>IF(N189="nulová",J189,0)</f>
        <v>0</v>
      </c>
      <c r="BJ189" s="18" t="s">
        <v>77</v>
      </c>
      <c r="BK189" s="215">
        <f>ROUND(I189*H189,2)</f>
        <v>0</v>
      </c>
      <c r="BL189" s="18" t="s">
        <v>120</v>
      </c>
      <c r="BM189" s="214" t="s">
        <v>807</v>
      </c>
    </row>
    <row r="190" s="2" customFormat="1">
      <c r="A190" s="39"/>
      <c r="B190" s="40"/>
      <c r="C190" s="41"/>
      <c r="D190" s="218" t="s">
        <v>132</v>
      </c>
      <c r="E190" s="41"/>
      <c r="F190" s="219" t="s">
        <v>808</v>
      </c>
      <c r="G190" s="41"/>
      <c r="H190" s="41"/>
      <c r="I190" s="220"/>
      <c r="J190" s="41"/>
      <c r="K190" s="41"/>
      <c r="L190" s="45"/>
      <c r="M190" s="221"/>
      <c r="N190" s="222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132</v>
      </c>
      <c r="AU190" s="18" t="s">
        <v>79</v>
      </c>
    </row>
    <row r="191" s="2" customFormat="1" ht="44.25" customHeight="1">
      <c r="A191" s="39"/>
      <c r="B191" s="40"/>
      <c r="C191" s="203" t="s">
        <v>397</v>
      </c>
      <c r="D191" s="203" t="s">
        <v>116</v>
      </c>
      <c r="E191" s="204" t="s">
        <v>809</v>
      </c>
      <c r="F191" s="205" t="s">
        <v>810</v>
      </c>
      <c r="G191" s="206" t="s">
        <v>180</v>
      </c>
      <c r="H191" s="207">
        <v>287</v>
      </c>
      <c r="I191" s="208"/>
      <c r="J191" s="209">
        <f>ROUND(I191*H191,2)</f>
        <v>0</v>
      </c>
      <c r="K191" s="205" t="s">
        <v>129</v>
      </c>
      <c r="L191" s="45"/>
      <c r="M191" s="210" t="s">
        <v>19</v>
      </c>
      <c r="N191" s="211" t="s">
        <v>40</v>
      </c>
      <c r="O191" s="85"/>
      <c r="P191" s="212">
        <f>O191*H191</f>
        <v>0</v>
      </c>
      <c r="Q191" s="212">
        <v>0.089219999999999994</v>
      </c>
      <c r="R191" s="212">
        <f>Q191*H191</f>
        <v>25.60614</v>
      </c>
      <c r="S191" s="212">
        <v>0</v>
      </c>
      <c r="T191" s="213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14" t="s">
        <v>120</v>
      </c>
      <c r="AT191" s="214" t="s">
        <v>116</v>
      </c>
      <c r="AU191" s="214" t="s">
        <v>79</v>
      </c>
      <c r="AY191" s="18" t="s">
        <v>115</v>
      </c>
      <c r="BE191" s="215">
        <f>IF(N191="základní",J191,0)</f>
        <v>0</v>
      </c>
      <c r="BF191" s="215">
        <f>IF(N191="snížená",J191,0)</f>
        <v>0</v>
      </c>
      <c r="BG191" s="215">
        <f>IF(N191="zákl. přenesená",J191,0)</f>
        <v>0</v>
      </c>
      <c r="BH191" s="215">
        <f>IF(N191="sníž. přenesená",J191,0)</f>
        <v>0</v>
      </c>
      <c r="BI191" s="215">
        <f>IF(N191="nulová",J191,0)</f>
        <v>0</v>
      </c>
      <c r="BJ191" s="18" t="s">
        <v>77</v>
      </c>
      <c r="BK191" s="215">
        <f>ROUND(I191*H191,2)</f>
        <v>0</v>
      </c>
      <c r="BL191" s="18" t="s">
        <v>120</v>
      </c>
      <c r="BM191" s="214" t="s">
        <v>811</v>
      </c>
    </row>
    <row r="192" s="2" customFormat="1">
      <c r="A192" s="39"/>
      <c r="B192" s="40"/>
      <c r="C192" s="41"/>
      <c r="D192" s="218" t="s">
        <v>132</v>
      </c>
      <c r="E192" s="41"/>
      <c r="F192" s="219" t="s">
        <v>812</v>
      </c>
      <c r="G192" s="41"/>
      <c r="H192" s="41"/>
      <c r="I192" s="220"/>
      <c r="J192" s="41"/>
      <c r="K192" s="41"/>
      <c r="L192" s="45"/>
      <c r="M192" s="221"/>
      <c r="N192" s="222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132</v>
      </c>
      <c r="AU192" s="18" t="s">
        <v>79</v>
      </c>
    </row>
    <row r="193" s="13" customFormat="1">
      <c r="A193" s="13"/>
      <c r="B193" s="223"/>
      <c r="C193" s="224"/>
      <c r="D193" s="225" t="s">
        <v>139</v>
      </c>
      <c r="E193" s="226" t="s">
        <v>19</v>
      </c>
      <c r="F193" s="227" t="s">
        <v>813</v>
      </c>
      <c r="G193" s="224"/>
      <c r="H193" s="228">
        <v>287</v>
      </c>
      <c r="I193" s="229"/>
      <c r="J193" s="224"/>
      <c r="K193" s="224"/>
      <c r="L193" s="230"/>
      <c r="M193" s="231"/>
      <c r="N193" s="232"/>
      <c r="O193" s="232"/>
      <c r="P193" s="232"/>
      <c r="Q193" s="232"/>
      <c r="R193" s="232"/>
      <c r="S193" s="232"/>
      <c r="T193" s="23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4" t="s">
        <v>139</v>
      </c>
      <c r="AU193" s="234" t="s">
        <v>79</v>
      </c>
      <c r="AV193" s="13" t="s">
        <v>79</v>
      </c>
      <c r="AW193" s="13" t="s">
        <v>31</v>
      </c>
      <c r="AX193" s="13" t="s">
        <v>77</v>
      </c>
      <c r="AY193" s="234" t="s">
        <v>115</v>
      </c>
    </row>
    <row r="194" s="2" customFormat="1" ht="16.5" customHeight="1">
      <c r="A194" s="39"/>
      <c r="B194" s="40"/>
      <c r="C194" s="260" t="s">
        <v>402</v>
      </c>
      <c r="D194" s="260" t="s">
        <v>259</v>
      </c>
      <c r="E194" s="261" t="s">
        <v>408</v>
      </c>
      <c r="F194" s="262" t="s">
        <v>409</v>
      </c>
      <c r="G194" s="263" t="s">
        <v>180</v>
      </c>
      <c r="H194" s="264">
        <v>273.36000000000001</v>
      </c>
      <c r="I194" s="265"/>
      <c r="J194" s="266">
        <f>ROUND(I194*H194,2)</f>
        <v>0</v>
      </c>
      <c r="K194" s="262" t="s">
        <v>129</v>
      </c>
      <c r="L194" s="267"/>
      <c r="M194" s="268" t="s">
        <v>19</v>
      </c>
      <c r="N194" s="269" t="s">
        <v>40</v>
      </c>
      <c r="O194" s="85"/>
      <c r="P194" s="212">
        <f>O194*H194</f>
        <v>0</v>
      </c>
      <c r="Q194" s="212">
        <v>0.13100000000000001</v>
      </c>
      <c r="R194" s="212">
        <f>Q194*H194</f>
        <v>35.810160000000003</v>
      </c>
      <c r="S194" s="212">
        <v>0</v>
      </c>
      <c r="T194" s="213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14" t="s">
        <v>219</v>
      </c>
      <c r="AT194" s="214" t="s">
        <v>259</v>
      </c>
      <c r="AU194" s="214" t="s">
        <v>79</v>
      </c>
      <c r="AY194" s="18" t="s">
        <v>115</v>
      </c>
      <c r="BE194" s="215">
        <f>IF(N194="základní",J194,0)</f>
        <v>0</v>
      </c>
      <c r="BF194" s="215">
        <f>IF(N194="snížená",J194,0)</f>
        <v>0</v>
      </c>
      <c r="BG194" s="215">
        <f>IF(N194="zákl. přenesená",J194,0)</f>
        <v>0</v>
      </c>
      <c r="BH194" s="215">
        <f>IF(N194="sníž. přenesená",J194,0)</f>
        <v>0</v>
      </c>
      <c r="BI194" s="215">
        <f>IF(N194="nulová",J194,0)</f>
        <v>0</v>
      </c>
      <c r="BJ194" s="18" t="s">
        <v>77</v>
      </c>
      <c r="BK194" s="215">
        <f>ROUND(I194*H194,2)</f>
        <v>0</v>
      </c>
      <c r="BL194" s="18" t="s">
        <v>120</v>
      </c>
      <c r="BM194" s="214" t="s">
        <v>814</v>
      </c>
    </row>
    <row r="195" s="13" customFormat="1">
      <c r="A195" s="13"/>
      <c r="B195" s="223"/>
      <c r="C195" s="224"/>
      <c r="D195" s="225" t="s">
        <v>139</v>
      </c>
      <c r="E195" s="226" t="s">
        <v>19</v>
      </c>
      <c r="F195" s="227" t="s">
        <v>815</v>
      </c>
      <c r="G195" s="224"/>
      <c r="H195" s="228">
        <v>268</v>
      </c>
      <c r="I195" s="229"/>
      <c r="J195" s="224"/>
      <c r="K195" s="224"/>
      <c r="L195" s="230"/>
      <c r="M195" s="231"/>
      <c r="N195" s="232"/>
      <c r="O195" s="232"/>
      <c r="P195" s="232"/>
      <c r="Q195" s="232"/>
      <c r="R195" s="232"/>
      <c r="S195" s="232"/>
      <c r="T195" s="23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4" t="s">
        <v>139</v>
      </c>
      <c r="AU195" s="234" t="s">
        <v>79</v>
      </c>
      <c r="AV195" s="13" t="s">
        <v>79</v>
      </c>
      <c r="AW195" s="13" t="s">
        <v>31</v>
      </c>
      <c r="AX195" s="13" t="s">
        <v>77</v>
      </c>
      <c r="AY195" s="234" t="s">
        <v>115</v>
      </c>
    </row>
    <row r="196" s="13" customFormat="1">
      <c r="A196" s="13"/>
      <c r="B196" s="223"/>
      <c r="C196" s="224"/>
      <c r="D196" s="225" t="s">
        <v>139</v>
      </c>
      <c r="E196" s="224"/>
      <c r="F196" s="227" t="s">
        <v>816</v>
      </c>
      <c r="G196" s="224"/>
      <c r="H196" s="228">
        <v>273.36000000000001</v>
      </c>
      <c r="I196" s="229"/>
      <c r="J196" s="224"/>
      <c r="K196" s="224"/>
      <c r="L196" s="230"/>
      <c r="M196" s="231"/>
      <c r="N196" s="232"/>
      <c r="O196" s="232"/>
      <c r="P196" s="232"/>
      <c r="Q196" s="232"/>
      <c r="R196" s="232"/>
      <c r="S196" s="232"/>
      <c r="T196" s="23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4" t="s">
        <v>139</v>
      </c>
      <c r="AU196" s="234" t="s">
        <v>79</v>
      </c>
      <c r="AV196" s="13" t="s">
        <v>79</v>
      </c>
      <c r="AW196" s="13" t="s">
        <v>4</v>
      </c>
      <c r="AX196" s="13" t="s">
        <v>77</v>
      </c>
      <c r="AY196" s="234" t="s">
        <v>115</v>
      </c>
    </row>
    <row r="197" s="2" customFormat="1" ht="16.5" customHeight="1">
      <c r="A197" s="39"/>
      <c r="B197" s="40"/>
      <c r="C197" s="260" t="s">
        <v>407</v>
      </c>
      <c r="D197" s="260" t="s">
        <v>259</v>
      </c>
      <c r="E197" s="261" t="s">
        <v>817</v>
      </c>
      <c r="F197" s="262" t="s">
        <v>818</v>
      </c>
      <c r="G197" s="263" t="s">
        <v>180</v>
      </c>
      <c r="H197" s="264">
        <v>19.190000000000001</v>
      </c>
      <c r="I197" s="265"/>
      <c r="J197" s="266">
        <f>ROUND(I197*H197,2)</f>
        <v>0</v>
      </c>
      <c r="K197" s="262" t="s">
        <v>19</v>
      </c>
      <c r="L197" s="267"/>
      <c r="M197" s="268" t="s">
        <v>19</v>
      </c>
      <c r="N197" s="269" t="s">
        <v>40</v>
      </c>
      <c r="O197" s="85"/>
      <c r="P197" s="212">
        <f>O197*H197</f>
        <v>0</v>
      </c>
      <c r="Q197" s="212">
        <v>0.13100000000000001</v>
      </c>
      <c r="R197" s="212">
        <f>Q197*H197</f>
        <v>2.5138900000000004</v>
      </c>
      <c r="S197" s="212">
        <v>0</v>
      </c>
      <c r="T197" s="213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14" t="s">
        <v>219</v>
      </c>
      <c r="AT197" s="214" t="s">
        <v>259</v>
      </c>
      <c r="AU197" s="214" t="s">
        <v>79</v>
      </c>
      <c r="AY197" s="18" t="s">
        <v>115</v>
      </c>
      <c r="BE197" s="215">
        <f>IF(N197="základní",J197,0)</f>
        <v>0</v>
      </c>
      <c r="BF197" s="215">
        <f>IF(N197="snížená",J197,0)</f>
        <v>0</v>
      </c>
      <c r="BG197" s="215">
        <f>IF(N197="zákl. přenesená",J197,0)</f>
        <v>0</v>
      </c>
      <c r="BH197" s="215">
        <f>IF(N197="sníž. přenesená",J197,0)</f>
        <v>0</v>
      </c>
      <c r="BI197" s="215">
        <f>IF(N197="nulová",J197,0)</f>
        <v>0</v>
      </c>
      <c r="BJ197" s="18" t="s">
        <v>77</v>
      </c>
      <c r="BK197" s="215">
        <f>ROUND(I197*H197,2)</f>
        <v>0</v>
      </c>
      <c r="BL197" s="18" t="s">
        <v>120</v>
      </c>
      <c r="BM197" s="214" t="s">
        <v>819</v>
      </c>
    </row>
    <row r="198" s="13" customFormat="1">
      <c r="A198" s="13"/>
      <c r="B198" s="223"/>
      <c r="C198" s="224"/>
      <c r="D198" s="225" t="s">
        <v>139</v>
      </c>
      <c r="E198" s="224"/>
      <c r="F198" s="227" t="s">
        <v>820</v>
      </c>
      <c r="G198" s="224"/>
      <c r="H198" s="228">
        <v>19.190000000000001</v>
      </c>
      <c r="I198" s="229"/>
      <c r="J198" s="224"/>
      <c r="K198" s="224"/>
      <c r="L198" s="230"/>
      <c r="M198" s="231"/>
      <c r="N198" s="232"/>
      <c r="O198" s="232"/>
      <c r="P198" s="232"/>
      <c r="Q198" s="232"/>
      <c r="R198" s="232"/>
      <c r="S198" s="232"/>
      <c r="T198" s="23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4" t="s">
        <v>139</v>
      </c>
      <c r="AU198" s="234" t="s">
        <v>79</v>
      </c>
      <c r="AV198" s="13" t="s">
        <v>79</v>
      </c>
      <c r="AW198" s="13" t="s">
        <v>4</v>
      </c>
      <c r="AX198" s="13" t="s">
        <v>77</v>
      </c>
      <c r="AY198" s="234" t="s">
        <v>115</v>
      </c>
    </row>
    <row r="199" s="2" customFormat="1" ht="44.25" customHeight="1">
      <c r="A199" s="39"/>
      <c r="B199" s="40"/>
      <c r="C199" s="203" t="s">
        <v>414</v>
      </c>
      <c r="D199" s="203" t="s">
        <v>116</v>
      </c>
      <c r="E199" s="204" t="s">
        <v>393</v>
      </c>
      <c r="F199" s="205" t="s">
        <v>394</v>
      </c>
      <c r="G199" s="206" t="s">
        <v>180</v>
      </c>
      <c r="H199" s="207">
        <v>259</v>
      </c>
      <c r="I199" s="208"/>
      <c r="J199" s="209">
        <f>ROUND(I199*H199,2)</f>
        <v>0</v>
      </c>
      <c r="K199" s="205" t="s">
        <v>129</v>
      </c>
      <c r="L199" s="45"/>
      <c r="M199" s="210" t="s">
        <v>19</v>
      </c>
      <c r="N199" s="211" t="s">
        <v>40</v>
      </c>
      <c r="O199" s="85"/>
      <c r="P199" s="212">
        <f>O199*H199</f>
        <v>0</v>
      </c>
      <c r="Q199" s="212">
        <v>0.11162</v>
      </c>
      <c r="R199" s="212">
        <f>Q199*H199</f>
        <v>28.909579999999998</v>
      </c>
      <c r="S199" s="212">
        <v>0</v>
      </c>
      <c r="T199" s="213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14" t="s">
        <v>120</v>
      </c>
      <c r="AT199" s="214" t="s">
        <v>116</v>
      </c>
      <c r="AU199" s="214" t="s">
        <v>79</v>
      </c>
      <c r="AY199" s="18" t="s">
        <v>115</v>
      </c>
      <c r="BE199" s="215">
        <f>IF(N199="základní",J199,0)</f>
        <v>0</v>
      </c>
      <c r="BF199" s="215">
        <f>IF(N199="snížená",J199,0)</f>
        <v>0</v>
      </c>
      <c r="BG199" s="215">
        <f>IF(N199="zákl. přenesená",J199,0)</f>
        <v>0</v>
      </c>
      <c r="BH199" s="215">
        <f>IF(N199="sníž. přenesená",J199,0)</f>
        <v>0</v>
      </c>
      <c r="BI199" s="215">
        <f>IF(N199="nulová",J199,0)</f>
        <v>0</v>
      </c>
      <c r="BJ199" s="18" t="s">
        <v>77</v>
      </c>
      <c r="BK199" s="215">
        <f>ROUND(I199*H199,2)</f>
        <v>0</v>
      </c>
      <c r="BL199" s="18" t="s">
        <v>120</v>
      </c>
      <c r="BM199" s="214" t="s">
        <v>821</v>
      </c>
    </row>
    <row r="200" s="2" customFormat="1">
      <c r="A200" s="39"/>
      <c r="B200" s="40"/>
      <c r="C200" s="41"/>
      <c r="D200" s="218" t="s">
        <v>132</v>
      </c>
      <c r="E200" s="41"/>
      <c r="F200" s="219" t="s">
        <v>396</v>
      </c>
      <c r="G200" s="41"/>
      <c r="H200" s="41"/>
      <c r="I200" s="220"/>
      <c r="J200" s="41"/>
      <c r="K200" s="41"/>
      <c r="L200" s="45"/>
      <c r="M200" s="221"/>
      <c r="N200" s="222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132</v>
      </c>
      <c r="AU200" s="18" t="s">
        <v>79</v>
      </c>
    </row>
    <row r="201" s="13" customFormat="1">
      <c r="A201" s="13"/>
      <c r="B201" s="223"/>
      <c r="C201" s="224"/>
      <c r="D201" s="225" t="s">
        <v>139</v>
      </c>
      <c r="E201" s="226" t="s">
        <v>19</v>
      </c>
      <c r="F201" s="227" t="s">
        <v>793</v>
      </c>
      <c r="G201" s="224"/>
      <c r="H201" s="228">
        <v>259</v>
      </c>
      <c r="I201" s="229"/>
      <c r="J201" s="224"/>
      <c r="K201" s="224"/>
      <c r="L201" s="230"/>
      <c r="M201" s="231"/>
      <c r="N201" s="232"/>
      <c r="O201" s="232"/>
      <c r="P201" s="232"/>
      <c r="Q201" s="232"/>
      <c r="R201" s="232"/>
      <c r="S201" s="232"/>
      <c r="T201" s="23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4" t="s">
        <v>139</v>
      </c>
      <c r="AU201" s="234" t="s">
        <v>79</v>
      </c>
      <c r="AV201" s="13" t="s">
        <v>79</v>
      </c>
      <c r="AW201" s="13" t="s">
        <v>31</v>
      </c>
      <c r="AX201" s="13" t="s">
        <v>77</v>
      </c>
      <c r="AY201" s="234" t="s">
        <v>115</v>
      </c>
    </row>
    <row r="202" s="2" customFormat="1" ht="16.5" customHeight="1">
      <c r="A202" s="39"/>
      <c r="B202" s="40"/>
      <c r="C202" s="260" t="s">
        <v>421</v>
      </c>
      <c r="D202" s="260" t="s">
        <v>259</v>
      </c>
      <c r="E202" s="261" t="s">
        <v>398</v>
      </c>
      <c r="F202" s="262" t="s">
        <v>399</v>
      </c>
      <c r="G202" s="263" t="s">
        <v>180</v>
      </c>
      <c r="H202" s="264">
        <v>225.41999999999999</v>
      </c>
      <c r="I202" s="265"/>
      <c r="J202" s="266">
        <f>ROUND(I202*H202,2)</f>
        <v>0</v>
      </c>
      <c r="K202" s="262" t="s">
        <v>129</v>
      </c>
      <c r="L202" s="267"/>
      <c r="M202" s="268" t="s">
        <v>19</v>
      </c>
      <c r="N202" s="269" t="s">
        <v>40</v>
      </c>
      <c r="O202" s="85"/>
      <c r="P202" s="212">
        <f>O202*H202</f>
        <v>0</v>
      </c>
      <c r="Q202" s="212">
        <v>0.17599999999999999</v>
      </c>
      <c r="R202" s="212">
        <f>Q202*H202</f>
        <v>39.673919999999995</v>
      </c>
      <c r="S202" s="212">
        <v>0</v>
      </c>
      <c r="T202" s="213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14" t="s">
        <v>219</v>
      </c>
      <c r="AT202" s="214" t="s">
        <v>259</v>
      </c>
      <c r="AU202" s="214" t="s">
        <v>79</v>
      </c>
      <c r="AY202" s="18" t="s">
        <v>115</v>
      </c>
      <c r="BE202" s="215">
        <f>IF(N202="základní",J202,0)</f>
        <v>0</v>
      </c>
      <c r="BF202" s="215">
        <f>IF(N202="snížená",J202,0)</f>
        <v>0</v>
      </c>
      <c r="BG202" s="215">
        <f>IF(N202="zákl. přenesená",J202,0)</f>
        <v>0</v>
      </c>
      <c r="BH202" s="215">
        <f>IF(N202="sníž. přenesená",J202,0)</f>
        <v>0</v>
      </c>
      <c r="BI202" s="215">
        <f>IF(N202="nulová",J202,0)</f>
        <v>0</v>
      </c>
      <c r="BJ202" s="18" t="s">
        <v>77</v>
      </c>
      <c r="BK202" s="215">
        <f>ROUND(I202*H202,2)</f>
        <v>0</v>
      </c>
      <c r="BL202" s="18" t="s">
        <v>120</v>
      </c>
      <c r="BM202" s="214" t="s">
        <v>822</v>
      </c>
    </row>
    <row r="203" s="13" customFormat="1">
      <c r="A203" s="13"/>
      <c r="B203" s="223"/>
      <c r="C203" s="224"/>
      <c r="D203" s="225" t="s">
        <v>139</v>
      </c>
      <c r="E203" s="226" t="s">
        <v>19</v>
      </c>
      <c r="F203" s="227" t="s">
        <v>823</v>
      </c>
      <c r="G203" s="224"/>
      <c r="H203" s="228">
        <v>221</v>
      </c>
      <c r="I203" s="229"/>
      <c r="J203" s="224"/>
      <c r="K203" s="224"/>
      <c r="L203" s="230"/>
      <c r="M203" s="231"/>
      <c r="N203" s="232"/>
      <c r="O203" s="232"/>
      <c r="P203" s="232"/>
      <c r="Q203" s="232"/>
      <c r="R203" s="232"/>
      <c r="S203" s="232"/>
      <c r="T203" s="23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4" t="s">
        <v>139</v>
      </c>
      <c r="AU203" s="234" t="s">
        <v>79</v>
      </c>
      <c r="AV203" s="13" t="s">
        <v>79</v>
      </c>
      <c r="AW203" s="13" t="s">
        <v>31</v>
      </c>
      <c r="AX203" s="13" t="s">
        <v>77</v>
      </c>
      <c r="AY203" s="234" t="s">
        <v>115</v>
      </c>
    </row>
    <row r="204" s="13" customFormat="1">
      <c r="A204" s="13"/>
      <c r="B204" s="223"/>
      <c r="C204" s="224"/>
      <c r="D204" s="225" t="s">
        <v>139</v>
      </c>
      <c r="E204" s="224"/>
      <c r="F204" s="227" t="s">
        <v>824</v>
      </c>
      <c r="G204" s="224"/>
      <c r="H204" s="228">
        <v>225.41999999999999</v>
      </c>
      <c r="I204" s="229"/>
      <c r="J204" s="224"/>
      <c r="K204" s="224"/>
      <c r="L204" s="230"/>
      <c r="M204" s="231"/>
      <c r="N204" s="232"/>
      <c r="O204" s="232"/>
      <c r="P204" s="232"/>
      <c r="Q204" s="232"/>
      <c r="R204" s="232"/>
      <c r="S204" s="232"/>
      <c r="T204" s="23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4" t="s">
        <v>139</v>
      </c>
      <c r="AU204" s="234" t="s">
        <v>79</v>
      </c>
      <c r="AV204" s="13" t="s">
        <v>79</v>
      </c>
      <c r="AW204" s="13" t="s">
        <v>4</v>
      </c>
      <c r="AX204" s="13" t="s">
        <v>77</v>
      </c>
      <c r="AY204" s="234" t="s">
        <v>115</v>
      </c>
    </row>
    <row r="205" s="2" customFormat="1" ht="44.25" customHeight="1">
      <c r="A205" s="39"/>
      <c r="B205" s="40"/>
      <c r="C205" s="203" t="s">
        <v>426</v>
      </c>
      <c r="D205" s="203" t="s">
        <v>116</v>
      </c>
      <c r="E205" s="204" t="s">
        <v>393</v>
      </c>
      <c r="F205" s="205" t="s">
        <v>394</v>
      </c>
      <c r="G205" s="206" t="s">
        <v>180</v>
      </c>
      <c r="H205" s="207">
        <v>186</v>
      </c>
      <c r="I205" s="208"/>
      <c r="J205" s="209">
        <f>ROUND(I205*H205,2)</f>
        <v>0</v>
      </c>
      <c r="K205" s="205" t="s">
        <v>129</v>
      </c>
      <c r="L205" s="45"/>
      <c r="M205" s="210" t="s">
        <v>19</v>
      </c>
      <c r="N205" s="211" t="s">
        <v>40</v>
      </c>
      <c r="O205" s="85"/>
      <c r="P205" s="212">
        <f>O205*H205</f>
        <v>0</v>
      </c>
      <c r="Q205" s="212">
        <v>0.11162</v>
      </c>
      <c r="R205" s="212">
        <f>Q205*H205</f>
        <v>20.761319999999998</v>
      </c>
      <c r="S205" s="212">
        <v>0</v>
      </c>
      <c r="T205" s="213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14" t="s">
        <v>120</v>
      </c>
      <c r="AT205" s="214" t="s">
        <v>116</v>
      </c>
      <c r="AU205" s="214" t="s">
        <v>79</v>
      </c>
      <c r="AY205" s="18" t="s">
        <v>115</v>
      </c>
      <c r="BE205" s="215">
        <f>IF(N205="základní",J205,0)</f>
        <v>0</v>
      </c>
      <c r="BF205" s="215">
        <f>IF(N205="snížená",J205,0)</f>
        <v>0</v>
      </c>
      <c r="BG205" s="215">
        <f>IF(N205="zákl. přenesená",J205,0)</f>
        <v>0</v>
      </c>
      <c r="BH205" s="215">
        <f>IF(N205="sníž. přenesená",J205,0)</f>
        <v>0</v>
      </c>
      <c r="BI205" s="215">
        <f>IF(N205="nulová",J205,0)</f>
        <v>0</v>
      </c>
      <c r="BJ205" s="18" t="s">
        <v>77</v>
      </c>
      <c r="BK205" s="215">
        <f>ROUND(I205*H205,2)</f>
        <v>0</v>
      </c>
      <c r="BL205" s="18" t="s">
        <v>120</v>
      </c>
      <c r="BM205" s="214" t="s">
        <v>825</v>
      </c>
    </row>
    <row r="206" s="2" customFormat="1">
      <c r="A206" s="39"/>
      <c r="B206" s="40"/>
      <c r="C206" s="41"/>
      <c r="D206" s="218" t="s">
        <v>132</v>
      </c>
      <c r="E206" s="41"/>
      <c r="F206" s="219" t="s">
        <v>396</v>
      </c>
      <c r="G206" s="41"/>
      <c r="H206" s="41"/>
      <c r="I206" s="220"/>
      <c r="J206" s="41"/>
      <c r="K206" s="41"/>
      <c r="L206" s="45"/>
      <c r="M206" s="221"/>
      <c r="N206" s="222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132</v>
      </c>
      <c r="AU206" s="18" t="s">
        <v>79</v>
      </c>
    </row>
    <row r="207" s="2" customFormat="1" ht="16.5" customHeight="1">
      <c r="A207" s="39"/>
      <c r="B207" s="40"/>
      <c r="C207" s="260" t="s">
        <v>431</v>
      </c>
      <c r="D207" s="260" t="s">
        <v>259</v>
      </c>
      <c r="E207" s="261" t="s">
        <v>826</v>
      </c>
      <c r="F207" s="262" t="s">
        <v>389</v>
      </c>
      <c r="G207" s="263" t="s">
        <v>180</v>
      </c>
      <c r="H207" s="264">
        <v>187.86000000000001</v>
      </c>
      <c r="I207" s="265"/>
      <c r="J207" s="266">
        <f>ROUND(I207*H207,2)</f>
        <v>0</v>
      </c>
      <c r="K207" s="262" t="s">
        <v>19</v>
      </c>
      <c r="L207" s="267"/>
      <c r="M207" s="268" t="s">
        <v>19</v>
      </c>
      <c r="N207" s="269" t="s">
        <v>40</v>
      </c>
      <c r="O207" s="85"/>
      <c r="P207" s="212">
        <f>O207*H207</f>
        <v>0</v>
      </c>
      <c r="Q207" s="212">
        <v>0</v>
      </c>
      <c r="R207" s="212">
        <f>Q207*H207</f>
        <v>0</v>
      </c>
      <c r="S207" s="212">
        <v>0</v>
      </c>
      <c r="T207" s="213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14" t="s">
        <v>219</v>
      </c>
      <c r="AT207" s="214" t="s">
        <v>259</v>
      </c>
      <c r="AU207" s="214" t="s">
        <v>79</v>
      </c>
      <c r="AY207" s="18" t="s">
        <v>115</v>
      </c>
      <c r="BE207" s="215">
        <f>IF(N207="základní",J207,0)</f>
        <v>0</v>
      </c>
      <c r="BF207" s="215">
        <f>IF(N207="snížená",J207,0)</f>
        <v>0</v>
      </c>
      <c r="BG207" s="215">
        <f>IF(N207="zákl. přenesená",J207,0)</f>
        <v>0</v>
      </c>
      <c r="BH207" s="215">
        <f>IF(N207="sníž. přenesená",J207,0)</f>
        <v>0</v>
      </c>
      <c r="BI207" s="215">
        <f>IF(N207="nulová",J207,0)</f>
        <v>0</v>
      </c>
      <c r="BJ207" s="18" t="s">
        <v>77</v>
      </c>
      <c r="BK207" s="215">
        <f>ROUND(I207*H207,2)</f>
        <v>0</v>
      </c>
      <c r="BL207" s="18" t="s">
        <v>120</v>
      </c>
      <c r="BM207" s="214" t="s">
        <v>827</v>
      </c>
    </row>
    <row r="208" s="13" customFormat="1">
      <c r="A208" s="13"/>
      <c r="B208" s="223"/>
      <c r="C208" s="224"/>
      <c r="D208" s="225" t="s">
        <v>139</v>
      </c>
      <c r="E208" s="224"/>
      <c r="F208" s="227" t="s">
        <v>828</v>
      </c>
      <c r="G208" s="224"/>
      <c r="H208" s="228">
        <v>187.86000000000001</v>
      </c>
      <c r="I208" s="229"/>
      <c r="J208" s="224"/>
      <c r="K208" s="224"/>
      <c r="L208" s="230"/>
      <c r="M208" s="231"/>
      <c r="N208" s="232"/>
      <c r="O208" s="232"/>
      <c r="P208" s="232"/>
      <c r="Q208" s="232"/>
      <c r="R208" s="232"/>
      <c r="S208" s="232"/>
      <c r="T208" s="23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4" t="s">
        <v>139</v>
      </c>
      <c r="AU208" s="234" t="s">
        <v>79</v>
      </c>
      <c r="AV208" s="13" t="s">
        <v>79</v>
      </c>
      <c r="AW208" s="13" t="s">
        <v>4</v>
      </c>
      <c r="AX208" s="13" t="s">
        <v>77</v>
      </c>
      <c r="AY208" s="234" t="s">
        <v>115</v>
      </c>
    </row>
    <row r="209" s="2" customFormat="1" ht="37.8" customHeight="1">
      <c r="A209" s="39"/>
      <c r="B209" s="40"/>
      <c r="C209" s="203" t="s">
        <v>351</v>
      </c>
      <c r="D209" s="203" t="s">
        <v>116</v>
      </c>
      <c r="E209" s="204" t="s">
        <v>374</v>
      </c>
      <c r="F209" s="205" t="s">
        <v>375</v>
      </c>
      <c r="G209" s="206" t="s">
        <v>180</v>
      </c>
      <c r="H209" s="207">
        <v>264</v>
      </c>
      <c r="I209" s="208"/>
      <c r="J209" s="209">
        <f>ROUND(I209*H209,2)</f>
        <v>0</v>
      </c>
      <c r="K209" s="205" t="s">
        <v>129</v>
      </c>
      <c r="L209" s="45"/>
      <c r="M209" s="210" t="s">
        <v>19</v>
      </c>
      <c r="N209" s="211" t="s">
        <v>40</v>
      </c>
      <c r="O209" s="85"/>
      <c r="P209" s="212">
        <f>O209*H209</f>
        <v>0</v>
      </c>
      <c r="Q209" s="212">
        <v>0.11303000000000001</v>
      </c>
      <c r="R209" s="212">
        <f>Q209*H209</f>
        <v>29.839920000000003</v>
      </c>
      <c r="S209" s="212">
        <v>0</v>
      </c>
      <c r="T209" s="213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14" t="s">
        <v>120</v>
      </c>
      <c r="AT209" s="214" t="s">
        <v>116</v>
      </c>
      <c r="AU209" s="214" t="s">
        <v>79</v>
      </c>
      <c r="AY209" s="18" t="s">
        <v>115</v>
      </c>
      <c r="BE209" s="215">
        <f>IF(N209="základní",J209,0)</f>
        <v>0</v>
      </c>
      <c r="BF209" s="215">
        <f>IF(N209="snížená",J209,0)</f>
        <v>0</v>
      </c>
      <c r="BG209" s="215">
        <f>IF(N209="zákl. přenesená",J209,0)</f>
        <v>0</v>
      </c>
      <c r="BH209" s="215">
        <f>IF(N209="sníž. přenesená",J209,0)</f>
        <v>0</v>
      </c>
      <c r="BI209" s="215">
        <f>IF(N209="nulová",J209,0)</f>
        <v>0</v>
      </c>
      <c r="BJ209" s="18" t="s">
        <v>77</v>
      </c>
      <c r="BK209" s="215">
        <f>ROUND(I209*H209,2)</f>
        <v>0</v>
      </c>
      <c r="BL209" s="18" t="s">
        <v>120</v>
      </c>
      <c r="BM209" s="214" t="s">
        <v>829</v>
      </c>
    </row>
    <row r="210" s="2" customFormat="1">
      <c r="A210" s="39"/>
      <c r="B210" s="40"/>
      <c r="C210" s="41"/>
      <c r="D210" s="218" t="s">
        <v>132</v>
      </c>
      <c r="E210" s="41"/>
      <c r="F210" s="219" t="s">
        <v>377</v>
      </c>
      <c r="G210" s="41"/>
      <c r="H210" s="41"/>
      <c r="I210" s="220"/>
      <c r="J210" s="41"/>
      <c r="K210" s="41"/>
      <c r="L210" s="45"/>
      <c r="M210" s="221"/>
      <c r="N210" s="222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132</v>
      </c>
      <c r="AU210" s="18" t="s">
        <v>79</v>
      </c>
    </row>
    <row r="211" s="2" customFormat="1" ht="16.5" customHeight="1">
      <c r="A211" s="39"/>
      <c r="B211" s="40"/>
      <c r="C211" s="260" t="s">
        <v>442</v>
      </c>
      <c r="D211" s="260" t="s">
        <v>259</v>
      </c>
      <c r="E211" s="261" t="s">
        <v>830</v>
      </c>
      <c r="F211" s="262" t="s">
        <v>831</v>
      </c>
      <c r="G211" s="263" t="s">
        <v>180</v>
      </c>
      <c r="H211" s="264">
        <v>266.63999999999999</v>
      </c>
      <c r="I211" s="265"/>
      <c r="J211" s="266">
        <f>ROUND(I211*H211,2)</f>
        <v>0</v>
      </c>
      <c r="K211" s="262" t="s">
        <v>129</v>
      </c>
      <c r="L211" s="267"/>
      <c r="M211" s="268" t="s">
        <v>19</v>
      </c>
      <c r="N211" s="269" t="s">
        <v>40</v>
      </c>
      <c r="O211" s="85"/>
      <c r="P211" s="212">
        <f>O211*H211</f>
        <v>0</v>
      </c>
      <c r="Q211" s="212">
        <v>0.191</v>
      </c>
      <c r="R211" s="212">
        <f>Q211*H211</f>
        <v>50.928239999999995</v>
      </c>
      <c r="S211" s="212">
        <v>0</v>
      </c>
      <c r="T211" s="213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14" t="s">
        <v>219</v>
      </c>
      <c r="AT211" s="214" t="s">
        <v>259</v>
      </c>
      <c r="AU211" s="214" t="s">
        <v>79</v>
      </c>
      <c r="AY211" s="18" t="s">
        <v>115</v>
      </c>
      <c r="BE211" s="215">
        <f>IF(N211="základní",J211,0)</f>
        <v>0</v>
      </c>
      <c r="BF211" s="215">
        <f>IF(N211="snížená",J211,0)</f>
        <v>0</v>
      </c>
      <c r="BG211" s="215">
        <f>IF(N211="zákl. přenesená",J211,0)</f>
        <v>0</v>
      </c>
      <c r="BH211" s="215">
        <f>IF(N211="sníž. přenesená",J211,0)</f>
        <v>0</v>
      </c>
      <c r="BI211" s="215">
        <f>IF(N211="nulová",J211,0)</f>
        <v>0</v>
      </c>
      <c r="BJ211" s="18" t="s">
        <v>77</v>
      </c>
      <c r="BK211" s="215">
        <f>ROUND(I211*H211,2)</f>
        <v>0</v>
      </c>
      <c r="BL211" s="18" t="s">
        <v>120</v>
      </c>
      <c r="BM211" s="214" t="s">
        <v>832</v>
      </c>
    </row>
    <row r="212" s="13" customFormat="1">
      <c r="A212" s="13"/>
      <c r="B212" s="223"/>
      <c r="C212" s="224"/>
      <c r="D212" s="225" t="s">
        <v>139</v>
      </c>
      <c r="E212" s="224"/>
      <c r="F212" s="227" t="s">
        <v>833</v>
      </c>
      <c r="G212" s="224"/>
      <c r="H212" s="228">
        <v>266.63999999999999</v>
      </c>
      <c r="I212" s="229"/>
      <c r="J212" s="224"/>
      <c r="K212" s="224"/>
      <c r="L212" s="230"/>
      <c r="M212" s="231"/>
      <c r="N212" s="232"/>
      <c r="O212" s="232"/>
      <c r="P212" s="232"/>
      <c r="Q212" s="232"/>
      <c r="R212" s="232"/>
      <c r="S212" s="232"/>
      <c r="T212" s="23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4" t="s">
        <v>139</v>
      </c>
      <c r="AU212" s="234" t="s">
        <v>79</v>
      </c>
      <c r="AV212" s="13" t="s">
        <v>79</v>
      </c>
      <c r="AW212" s="13" t="s">
        <v>4</v>
      </c>
      <c r="AX212" s="13" t="s">
        <v>77</v>
      </c>
      <c r="AY212" s="234" t="s">
        <v>115</v>
      </c>
    </row>
    <row r="213" s="12" customFormat="1" ht="22.8" customHeight="1">
      <c r="A213" s="12"/>
      <c r="B213" s="189"/>
      <c r="C213" s="190"/>
      <c r="D213" s="191" t="s">
        <v>68</v>
      </c>
      <c r="E213" s="216" t="s">
        <v>226</v>
      </c>
      <c r="F213" s="216" t="s">
        <v>834</v>
      </c>
      <c r="G213" s="190"/>
      <c r="H213" s="190"/>
      <c r="I213" s="193"/>
      <c r="J213" s="217">
        <f>BK213</f>
        <v>0</v>
      </c>
      <c r="K213" s="190"/>
      <c r="L213" s="195"/>
      <c r="M213" s="196"/>
      <c r="N213" s="197"/>
      <c r="O213" s="197"/>
      <c r="P213" s="198">
        <f>SUM(P214:P247)</f>
        <v>0</v>
      </c>
      <c r="Q213" s="197"/>
      <c r="R213" s="198">
        <f>SUM(R214:R247)</f>
        <v>152.48545000000001</v>
      </c>
      <c r="S213" s="197"/>
      <c r="T213" s="199">
        <f>SUM(T214:T247)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00" t="s">
        <v>77</v>
      </c>
      <c r="AT213" s="201" t="s">
        <v>68</v>
      </c>
      <c r="AU213" s="201" t="s">
        <v>77</v>
      </c>
      <c r="AY213" s="200" t="s">
        <v>115</v>
      </c>
      <c r="BK213" s="202">
        <f>SUM(BK214:BK247)</f>
        <v>0</v>
      </c>
    </row>
    <row r="214" s="2" customFormat="1" ht="21.75" customHeight="1">
      <c r="A214" s="39"/>
      <c r="B214" s="40"/>
      <c r="C214" s="203" t="s">
        <v>448</v>
      </c>
      <c r="D214" s="203" t="s">
        <v>116</v>
      </c>
      <c r="E214" s="204" t="s">
        <v>835</v>
      </c>
      <c r="F214" s="205" t="s">
        <v>836</v>
      </c>
      <c r="G214" s="206" t="s">
        <v>445</v>
      </c>
      <c r="H214" s="207">
        <v>3</v>
      </c>
      <c r="I214" s="208"/>
      <c r="J214" s="209">
        <f>ROUND(I214*H214,2)</f>
        <v>0</v>
      </c>
      <c r="K214" s="205" t="s">
        <v>129</v>
      </c>
      <c r="L214" s="45"/>
      <c r="M214" s="210" t="s">
        <v>19</v>
      </c>
      <c r="N214" s="211" t="s">
        <v>40</v>
      </c>
      <c r="O214" s="85"/>
      <c r="P214" s="212">
        <f>O214*H214</f>
        <v>0</v>
      </c>
      <c r="Q214" s="212">
        <v>0</v>
      </c>
      <c r="R214" s="212">
        <f>Q214*H214</f>
        <v>0</v>
      </c>
      <c r="S214" s="212">
        <v>0</v>
      </c>
      <c r="T214" s="213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14" t="s">
        <v>120</v>
      </c>
      <c r="AT214" s="214" t="s">
        <v>116</v>
      </c>
      <c r="AU214" s="214" t="s">
        <v>79</v>
      </c>
      <c r="AY214" s="18" t="s">
        <v>115</v>
      </c>
      <c r="BE214" s="215">
        <f>IF(N214="základní",J214,0)</f>
        <v>0</v>
      </c>
      <c r="BF214" s="215">
        <f>IF(N214="snížená",J214,0)</f>
        <v>0</v>
      </c>
      <c r="BG214" s="215">
        <f>IF(N214="zákl. přenesená",J214,0)</f>
        <v>0</v>
      </c>
      <c r="BH214" s="215">
        <f>IF(N214="sníž. přenesená",J214,0)</f>
        <v>0</v>
      </c>
      <c r="BI214" s="215">
        <f>IF(N214="nulová",J214,0)</f>
        <v>0</v>
      </c>
      <c r="BJ214" s="18" t="s">
        <v>77</v>
      </c>
      <c r="BK214" s="215">
        <f>ROUND(I214*H214,2)</f>
        <v>0</v>
      </c>
      <c r="BL214" s="18" t="s">
        <v>120</v>
      </c>
      <c r="BM214" s="214" t="s">
        <v>837</v>
      </c>
    </row>
    <row r="215" s="2" customFormat="1">
      <c r="A215" s="39"/>
      <c r="B215" s="40"/>
      <c r="C215" s="41"/>
      <c r="D215" s="218" t="s">
        <v>132</v>
      </c>
      <c r="E215" s="41"/>
      <c r="F215" s="219" t="s">
        <v>838</v>
      </c>
      <c r="G215" s="41"/>
      <c r="H215" s="41"/>
      <c r="I215" s="220"/>
      <c r="J215" s="41"/>
      <c r="K215" s="41"/>
      <c r="L215" s="45"/>
      <c r="M215" s="221"/>
      <c r="N215" s="222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132</v>
      </c>
      <c r="AU215" s="18" t="s">
        <v>79</v>
      </c>
    </row>
    <row r="216" s="2" customFormat="1" ht="21.75" customHeight="1">
      <c r="A216" s="39"/>
      <c r="B216" s="40"/>
      <c r="C216" s="203" t="s">
        <v>452</v>
      </c>
      <c r="D216" s="203" t="s">
        <v>116</v>
      </c>
      <c r="E216" s="204" t="s">
        <v>839</v>
      </c>
      <c r="F216" s="205" t="s">
        <v>840</v>
      </c>
      <c r="G216" s="206" t="s">
        <v>445</v>
      </c>
      <c r="H216" s="207">
        <v>4</v>
      </c>
      <c r="I216" s="208"/>
      <c r="J216" s="209">
        <f>ROUND(I216*H216,2)</f>
        <v>0</v>
      </c>
      <c r="K216" s="205" t="s">
        <v>129</v>
      </c>
      <c r="L216" s="45"/>
      <c r="M216" s="210" t="s">
        <v>19</v>
      </c>
      <c r="N216" s="211" t="s">
        <v>40</v>
      </c>
      <c r="O216" s="85"/>
      <c r="P216" s="212">
        <f>O216*H216</f>
        <v>0</v>
      </c>
      <c r="Q216" s="212">
        <v>0</v>
      </c>
      <c r="R216" s="212">
        <f>Q216*H216</f>
        <v>0</v>
      </c>
      <c r="S216" s="212">
        <v>0</v>
      </c>
      <c r="T216" s="213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14" t="s">
        <v>120</v>
      </c>
      <c r="AT216" s="214" t="s">
        <v>116</v>
      </c>
      <c r="AU216" s="214" t="s">
        <v>79</v>
      </c>
      <c r="AY216" s="18" t="s">
        <v>115</v>
      </c>
      <c r="BE216" s="215">
        <f>IF(N216="základní",J216,0)</f>
        <v>0</v>
      </c>
      <c r="BF216" s="215">
        <f>IF(N216="snížená",J216,0)</f>
        <v>0</v>
      </c>
      <c r="BG216" s="215">
        <f>IF(N216="zákl. přenesená",J216,0)</f>
        <v>0</v>
      </c>
      <c r="BH216" s="215">
        <f>IF(N216="sníž. přenesená",J216,0)</f>
        <v>0</v>
      </c>
      <c r="BI216" s="215">
        <f>IF(N216="nulová",J216,0)</f>
        <v>0</v>
      </c>
      <c r="BJ216" s="18" t="s">
        <v>77</v>
      </c>
      <c r="BK216" s="215">
        <f>ROUND(I216*H216,2)</f>
        <v>0</v>
      </c>
      <c r="BL216" s="18" t="s">
        <v>120</v>
      </c>
      <c r="BM216" s="214" t="s">
        <v>841</v>
      </c>
    </row>
    <row r="217" s="2" customFormat="1">
      <c r="A217" s="39"/>
      <c r="B217" s="40"/>
      <c r="C217" s="41"/>
      <c r="D217" s="218" t="s">
        <v>132</v>
      </c>
      <c r="E217" s="41"/>
      <c r="F217" s="219" t="s">
        <v>842</v>
      </c>
      <c r="G217" s="41"/>
      <c r="H217" s="41"/>
      <c r="I217" s="220"/>
      <c r="J217" s="41"/>
      <c r="K217" s="41"/>
      <c r="L217" s="45"/>
      <c r="M217" s="221"/>
      <c r="N217" s="222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132</v>
      </c>
      <c r="AU217" s="18" t="s">
        <v>79</v>
      </c>
    </row>
    <row r="218" s="2" customFormat="1" ht="24.15" customHeight="1">
      <c r="A218" s="39"/>
      <c r="B218" s="40"/>
      <c r="C218" s="203" t="s">
        <v>458</v>
      </c>
      <c r="D218" s="203" t="s">
        <v>116</v>
      </c>
      <c r="E218" s="204" t="s">
        <v>843</v>
      </c>
      <c r="F218" s="205" t="s">
        <v>844</v>
      </c>
      <c r="G218" s="206" t="s">
        <v>445</v>
      </c>
      <c r="H218" s="207">
        <v>360</v>
      </c>
      <c r="I218" s="208"/>
      <c r="J218" s="209">
        <f>ROUND(I218*H218,2)</f>
        <v>0</v>
      </c>
      <c r="K218" s="205" t="s">
        <v>129</v>
      </c>
      <c r="L218" s="45"/>
      <c r="M218" s="210" t="s">
        <v>19</v>
      </c>
      <c r="N218" s="211" t="s">
        <v>40</v>
      </c>
      <c r="O218" s="85"/>
      <c r="P218" s="212">
        <f>O218*H218</f>
        <v>0</v>
      </c>
      <c r="Q218" s="212">
        <v>0</v>
      </c>
      <c r="R218" s="212">
        <f>Q218*H218</f>
        <v>0</v>
      </c>
      <c r="S218" s="212">
        <v>0</v>
      </c>
      <c r="T218" s="213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14" t="s">
        <v>120</v>
      </c>
      <c r="AT218" s="214" t="s">
        <v>116</v>
      </c>
      <c r="AU218" s="214" t="s">
        <v>79</v>
      </c>
      <c r="AY218" s="18" t="s">
        <v>115</v>
      </c>
      <c r="BE218" s="215">
        <f>IF(N218="základní",J218,0)</f>
        <v>0</v>
      </c>
      <c r="BF218" s="215">
        <f>IF(N218="snížená",J218,0)</f>
        <v>0</v>
      </c>
      <c r="BG218" s="215">
        <f>IF(N218="zákl. přenesená",J218,0)</f>
        <v>0</v>
      </c>
      <c r="BH218" s="215">
        <f>IF(N218="sníž. přenesená",J218,0)</f>
        <v>0</v>
      </c>
      <c r="BI218" s="215">
        <f>IF(N218="nulová",J218,0)</f>
        <v>0</v>
      </c>
      <c r="BJ218" s="18" t="s">
        <v>77</v>
      </c>
      <c r="BK218" s="215">
        <f>ROUND(I218*H218,2)</f>
        <v>0</v>
      </c>
      <c r="BL218" s="18" t="s">
        <v>120</v>
      </c>
      <c r="BM218" s="214" t="s">
        <v>845</v>
      </c>
    </row>
    <row r="219" s="2" customFormat="1">
      <c r="A219" s="39"/>
      <c r="B219" s="40"/>
      <c r="C219" s="41"/>
      <c r="D219" s="218" t="s">
        <v>132</v>
      </c>
      <c r="E219" s="41"/>
      <c r="F219" s="219" t="s">
        <v>846</v>
      </c>
      <c r="G219" s="41"/>
      <c r="H219" s="41"/>
      <c r="I219" s="220"/>
      <c r="J219" s="41"/>
      <c r="K219" s="41"/>
      <c r="L219" s="45"/>
      <c r="M219" s="221"/>
      <c r="N219" s="222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132</v>
      </c>
      <c r="AU219" s="18" t="s">
        <v>79</v>
      </c>
    </row>
    <row r="220" s="13" customFormat="1">
      <c r="A220" s="13"/>
      <c r="B220" s="223"/>
      <c r="C220" s="224"/>
      <c r="D220" s="225" t="s">
        <v>139</v>
      </c>
      <c r="E220" s="226" t="s">
        <v>19</v>
      </c>
      <c r="F220" s="227" t="s">
        <v>847</v>
      </c>
      <c r="G220" s="224"/>
      <c r="H220" s="228">
        <v>360</v>
      </c>
      <c r="I220" s="229"/>
      <c r="J220" s="224"/>
      <c r="K220" s="224"/>
      <c r="L220" s="230"/>
      <c r="M220" s="231"/>
      <c r="N220" s="232"/>
      <c r="O220" s="232"/>
      <c r="P220" s="232"/>
      <c r="Q220" s="232"/>
      <c r="R220" s="232"/>
      <c r="S220" s="232"/>
      <c r="T220" s="23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4" t="s">
        <v>139</v>
      </c>
      <c r="AU220" s="234" t="s">
        <v>79</v>
      </c>
      <c r="AV220" s="13" t="s">
        <v>79</v>
      </c>
      <c r="AW220" s="13" t="s">
        <v>31</v>
      </c>
      <c r="AX220" s="13" t="s">
        <v>77</v>
      </c>
      <c r="AY220" s="234" t="s">
        <v>115</v>
      </c>
    </row>
    <row r="221" s="2" customFormat="1" ht="24.15" customHeight="1">
      <c r="A221" s="39"/>
      <c r="B221" s="40"/>
      <c r="C221" s="203" t="s">
        <v>463</v>
      </c>
      <c r="D221" s="203" t="s">
        <v>116</v>
      </c>
      <c r="E221" s="204" t="s">
        <v>848</v>
      </c>
      <c r="F221" s="205" t="s">
        <v>849</v>
      </c>
      <c r="G221" s="206" t="s">
        <v>445</v>
      </c>
      <c r="H221" s="207">
        <v>480</v>
      </c>
      <c r="I221" s="208"/>
      <c r="J221" s="209">
        <f>ROUND(I221*H221,2)</f>
        <v>0</v>
      </c>
      <c r="K221" s="205" t="s">
        <v>129</v>
      </c>
      <c r="L221" s="45"/>
      <c r="M221" s="210" t="s">
        <v>19</v>
      </c>
      <c r="N221" s="211" t="s">
        <v>40</v>
      </c>
      <c r="O221" s="85"/>
      <c r="P221" s="212">
        <f>O221*H221</f>
        <v>0</v>
      </c>
      <c r="Q221" s="212">
        <v>0</v>
      </c>
      <c r="R221" s="212">
        <f>Q221*H221</f>
        <v>0</v>
      </c>
      <c r="S221" s="212">
        <v>0</v>
      </c>
      <c r="T221" s="213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14" t="s">
        <v>120</v>
      </c>
      <c r="AT221" s="214" t="s">
        <v>116</v>
      </c>
      <c r="AU221" s="214" t="s">
        <v>79</v>
      </c>
      <c r="AY221" s="18" t="s">
        <v>115</v>
      </c>
      <c r="BE221" s="215">
        <f>IF(N221="základní",J221,0)</f>
        <v>0</v>
      </c>
      <c r="BF221" s="215">
        <f>IF(N221="snížená",J221,0)</f>
        <v>0</v>
      </c>
      <c r="BG221" s="215">
        <f>IF(N221="zákl. přenesená",J221,0)</f>
        <v>0</v>
      </c>
      <c r="BH221" s="215">
        <f>IF(N221="sníž. přenesená",J221,0)</f>
        <v>0</v>
      </c>
      <c r="BI221" s="215">
        <f>IF(N221="nulová",J221,0)</f>
        <v>0</v>
      </c>
      <c r="BJ221" s="18" t="s">
        <v>77</v>
      </c>
      <c r="BK221" s="215">
        <f>ROUND(I221*H221,2)</f>
        <v>0</v>
      </c>
      <c r="BL221" s="18" t="s">
        <v>120</v>
      </c>
      <c r="BM221" s="214" t="s">
        <v>850</v>
      </c>
    </row>
    <row r="222" s="2" customFormat="1">
      <c r="A222" s="39"/>
      <c r="B222" s="40"/>
      <c r="C222" s="41"/>
      <c r="D222" s="218" t="s">
        <v>132</v>
      </c>
      <c r="E222" s="41"/>
      <c r="F222" s="219" t="s">
        <v>851</v>
      </c>
      <c r="G222" s="41"/>
      <c r="H222" s="41"/>
      <c r="I222" s="220"/>
      <c r="J222" s="41"/>
      <c r="K222" s="41"/>
      <c r="L222" s="45"/>
      <c r="M222" s="221"/>
      <c r="N222" s="222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132</v>
      </c>
      <c r="AU222" s="18" t="s">
        <v>79</v>
      </c>
    </row>
    <row r="223" s="13" customFormat="1">
      <c r="A223" s="13"/>
      <c r="B223" s="223"/>
      <c r="C223" s="224"/>
      <c r="D223" s="225" t="s">
        <v>139</v>
      </c>
      <c r="E223" s="226" t="s">
        <v>19</v>
      </c>
      <c r="F223" s="227" t="s">
        <v>852</v>
      </c>
      <c r="G223" s="224"/>
      <c r="H223" s="228">
        <v>480</v>
      </c>
      <c r="I223" s="229"/>
      <c r="J223" s="224"/>
      <c r="K223" s="224"/>
      <c r="L223" s="230"/>
      <c r="M223" s="231"/>
      <c r="N223" s="232"/>
      <c r="O223" s="232"/>
      <c r="P223" s="232"/>
      <c r="Q223" s="232"/>
      <c r="R223" s="232"/>
      <c r="S223" s="232"/>
      <c r="T223" s="23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4" t="s">
        <v>139</v>
      </c>
      <c r="AU223" s="234" t="s">
        <v>79</v>
      </c>
      <c r="AV223" s="13" t="s">
        <v>79</v>
      </c>
      <c r="AW223" s="13" t="s">
        <v>31</v>
      </c>
      <c r="AX223" s="13" t="s">
        <v>77</v>
      </c>
      <c r="AY223" s="234" t="s">
        <v>115</v>
      </c>
    </row>
    <row r="224" s="2" customFormat="1" ht="16.5" customHeight="1">
      <c r="A224" s="39"/>
      <c r="B224" s="40"/>
      <c r="C224" s="203" t="s">
        <v>467</v>
      </c>
      <c r="D224" s="203" t="s">
        <v>116</v>
      </c>
      <c r="E224" s="204" t="s">
        <v>853</v>
      </c>
      <c r="F224" s="205" t="s">
        <v>854</v>
      </c>
      <c r="G224" s="206" t="s">
        <v>445</v>
      </c>
      <c r="H224" s="207">
        <v>3</v>
      </c>
      <c r="I224" s="208"/>
      <c r="J224" s="209">
        <f>ROUND(I224*H224,2)</f>
        <v>0</v>
      </c>
      <c r="K224" s="205" t="s">
        <v>129</v>
      </c>
      <c r="L224" s="45"/>
      <c r="M224" s="210" t="s">
        <v>19</v>
      </c>
      <c r="N224" s="211" t="s">
        <v>40</v>
      </c>
      <c r="O224" s="85"/>
      <c r="P224" s="212">
        <f>O224*H224</f>
        <v>0</v>
      </c>
      <c r="Q224" s="212">
        <v>0</v>
      </c>
      <c r="R224" s="212">
        <f>Q224*H224</f>
        <v>0</v>
      </c>
      <c r="S224" s="212">
        <v>0</v>
      </c>
      <c r="T224" s="213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14" t="s">
        <v>120</v>
      </c>
      <c r="AT224" s="214" t="s">
        <v>116</v>
      </c>
      <c r="AU224" s="214" t="s">
        <v>79</v>
      </c>
      <c r="AY224" s="18" t="s">
        <v>115</v>
      </c>
      <c r="BE224" s="215">
        <f>IF(N224="základní",J224,0)</f>
        <v>0</v>
      </c>
      <c r="BF224" s="215">
        <f>IF(N224="snížená",J224,0)</f>
        <v>0</v>
      </c>
      <c r="BG224" s="215">
        <f>IF(N224="zákl. přenesená",J224,0)</f>
        <v>0</v>
      </c>
      <c r="BH224" s="215">
        <f>IF(N224="sníž. přenesená",J224,0)</f>
        <v>0</v>
      </c>
      <c r="BI224" s="215">
        <f>IF(N224="nulová",J224,0)</f>
        <v>0</v>
      </c>
      <c r="BJ224" s="18" t="s">
        <v>77</v>
      </c>
      <c r="BK224" s="215">
        <f>ROUND(I224*H224,2)</f>
        <v>0</v>
      </c>
      <c r="BL224" s="18" t="s">
        <v>120</v>
      </c>
      <c r="BM224" s="214" t="s">
        <v>855</v>
      </c>
    </row>
    <row r="225" s="2" customFormat="1">
      <c r="A225" s="39"/>
      <c r="B225" s="40"/>
      <c r="C225" s="41"/>
      <c r="D225" s="218" t="s">
        <v>132</v>
      </c>
      <c r="E225" s="41"/>
      <c r="F225" s="219" t="s">
        <v>856</v>
      </c>
      <c r="G225" s="41"/>
      <c r="H225" s="41"/>
      <c r="I225" s="220"/>
      <c r="J225" s="41"/>
      <c r="K225" s="41"/>
      <c r="L225" s="45"/>
      <c r="M225" s="221"/>
      <c r="N225" s="222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132</v>
      </c>
      <c r="AU225" s="18" t="s">
        <v>79</v>
      </c>
    </row>
    <row r="226" s="2" customFormat="1" ht="24.15" customHeight="1">
      <c r="A226" s="39"/>
      <c r="B226" s="40"/>
      <c r="C226" s="203" t="s">
        <v>472</v>
      </c>
      <c r="D226" s="203" t="s">
        <v>116</v>
      </c>
      <c r="E226" s="204" t="s">
        <v>857</v>
      </c>
      <c r="F226" s="205" t="s">
        <v>858</v>
      </c>
      <c r="G226" s="206" t="s">
        <v>445</v>
      </c>
      <c r="H226" s="207">
        <v>360</v>
      </c>
      <c r="I226" s="208"/>
      <c r="J226" s="209">
        <f>ROUND(I226*H226,2)</f>
        <v>0</v>
      </c>
      <c r="K226" s="205" t="s">
        <v>129</v>
      </c>
      <c r="L226" s="45"/>
      <c r="M226" s="210" t="s">
        <v>19</v>
      </c>
      <c r="N226" s="211" t="s">
        <v>40</v>
      </c>
      <c r="O226" s="85"/>
      <c r="P226" s="212">
        <f>O226*H226</f>
        <v>0</v>
      </c>
      <c r="Q226" s="212">
        <v>0</v>
      </c>
      <c r="R226" s="212">
        <f>Q226*H226</f>
        <v>0</v>
      </c>
      <c r="S226" s="212">
        <v>0</v>
      </c>
      <c r="T226" s="213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14" t="s">
        <v>120</v>
      </c>
      <c r="AT226" s="214" t="s">
        <v>116</v>
      </c>
      <c r="AU226" s="214" t="s">
        <v>79</v>
      </c>
      <c r="AY226" s="18" t="s">
        <v>115</v>
      </c>
      <c r="BE226" s="215">
        <f>IF(N226="základní",J226,0)</f>
        <v>0</v>
      </c>
      <c r="BF226" s="215">
        <f>IF(N226="snížená",J226,0)</f>
        <v>0</v>
      </c>
      <c r="BG226" s="215">
        <f>IF(N226="zákl. přenesená",J226,0)</f>
        <v>0</v>
      </c>
      <c r="BH226" s="215">
        <f>IF(N226="sníž. přenesená",J226,0)</f>
        <v>0</v>
      </c>
      <c r="BI226" s="215">
        <f>IF(N226="nulová",J226,0)</f>
        <v>0</v>
      </c>
      <c r="BJ226" s="18" t="s">
        <v>77</v>
      </c>
      <c r="BK226" s="215">
        <f>ROUND(I226*H226,2)</f>
        <v>0</v>
      </c>
      <c r="BL226" s="18" t="s">
        <v>120</v>
      </c>
      <c r="BM226" s="214" t="s">
        <v>859</v>
      </c>
    </row>
    <row r="227" s="2" customFormat="1">
      <c r="A227" s="39"/>
      <c r="B227" s="40"/>
      <c r="C227" s="41"/>
      <c r="D227" s="218" t="s">
        <v>132</v>
      </c>
      <c r="E227" s="41"/>
      <c r="F227" s="219" t="s">
        <v>860</v>
      </c>
      <c r="G227" s="41"/>
      <c r="H227" s="41"/>
      <c r="I227" s="220"/>
      <c r="J227" s="41"/>
      <c r="K227" s="41"/>
      <c r="L227" s="45"/>
      <c r="M227" s="221"/>
      <c r="N227" s="222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132</v>
      </c>
      <c r="AU227" s="18" t="s">
        <v>79</v>
      </c>
    </row>
    <row r="228" s="13" customFormat="1">
      <c r="A228" s="13"/>
      <c r="B228" s="223"/>
      <c r="C228" s="224"/>
      <c r="D228" s="225" t="s">
        <v>139</v>
      </c>
      <c r="E228" s="226" t="s">
        <v>19</v>
      </c>
      <c r="F228" s="227" t="s">
        <v>847</v>
      </c>
      <c r="G228" s="224"/>
      <c r="H228" s="228">
        <v>360</v>
      </c>
      <c r="I228" s="229"/>
      <c r="J228" s="224"/>
      <c r="K228" s="224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139</v>
      </c>
      <c r="AU228" s="234" t="s">
        <v>79</v>
      </c>
      <c r="AV228" s="13" t="s">
        <v>79</v>
      </c>
      <c r="AW228" s="13" t="s">
        <v>31</v>
      </c>
      <c r="AX228" s="13" t="s">
        <v>77</v>
      </c>
      <c r="AY228" s="234" t="s">
        <v>115</v>
      </c>
    </row>
    <row r="229" s="2" customFormat="1" ht="16.5" customHeight="1">
      <c r="A229" s="39"/>
      <c r="B229" s="40"/>
      <c r="C229" s="203" t="s">
        <v>476</v>
      </c>
      <c r="D229" s="203" t="s">
        <v>116</v>
      </c>
      <c r="E229" s="204" t="s">
        <v>861</v>
      </c>
      <c r="F229" s="205" t="s">
        <v>862</v>
      </c>
      <c r="G229" s="206" t="s">
        <v>445</v>
      </c>
      <c r="H229" s="207">
        <v>9</v>
      </c>
      <c r="I229" s="208"/>
      <c r="J229" s="209">
        <f>ROUND(I229*H229,2)</f>
        <v>0</v>
      </c>
      <c r="K229" s="205" t="s">
        <v>129</v>
      </c>
      <c r="L229" s="45"/>
      <c r="M229" s="210" t="s">
        <v>19</v>
      </c>
      <c r="N229" s="211" t="s">
        <v>40</v>
      </c>
      <c r="O229" s="85"/>
      <c r="P229" s="212">
        <f>O229*H229</f>
        <v>0</v>
      </c>
      <c r="Q229" s="212">
        <v>0.0010499999999999999</v>
      </c>
      <c r="R229" s="212">
        <f>Q229*H229</f>
        <v>0.0094500000000000001</v>
      </c>
      <c r="S229" s="212">
        <v>0</v>
      </c>
      <c r="T229" s="213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14" t="s">
        <v>120</v>
      </c>
      <c r="AT229" s="214" t="s">
        <v>116</v>
      </c>
      <c r="AU229" s="214" t="s">
        <v>79</v>
      </c>
      <c r="AY229" s="18" t="s">
        <v>115</v>
      </c>
      <c r="BE229" s="215">
        <f>IF(N229="základní",J229,0)</f>
        <v>0</v>
      </c>
      <c r="BF229" s="215">
        <f>IF(N229="snížená",J229,0)</f>
        <v>0</v>
      </c>
      <c r="BG229" s="215">
        <f>IF(N229="zákl. přenesená",J229,0)</f>
        <v>0</v>
      </c>
      <c r="BH229" s="215">
        <f>IF(N229="sníž. přenesená",J229,0)</f>
        <v>0</v>
      </c>
      <c r="BI229" s="215">
        <f>IF(N229="nulová",J229,0)</f>
        <v>0</v>
      </c>
      <c r="BJ229" s="18" t="s">
        <v>77</v>
      </c>
      <c r="BK229" s="215">
        <f>ROUND(I229*H229,2)</f>
        <v>0</v>
      </c>
      <c r="BL229" s="18" t="s">
        <v>120</v>
      </c>
      <c r="BM229" s="214" t="s">
        <v>863</v>
      </c>
    </row>
    <row r="230" s="2" customFormat="1">
      <c r="A230" s="39"/>
      <c r="B230" s="40"/>
      <c r="C230" s="41"/>
      <c r="D230" s="218" t="s">
        <v>132</v>
      </c>
      <c r="E230" s="41"/>
      <c r="F230" s="219" t="s">
        <v>864</v>
      </c>
      <c r="G230" s="41"/>
      <c r="H230" s="41"/>
      <c r="I230" s="220"/>
      <c r="J230" s="41"/>
      <c r="K230" s="41"/>
      <c r="L230" s="45"/>
      <c r="M230" s="221"/>
      <c r="N230" s="222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132</v>
      </c>
      <c r="AU230" s="18" t="s">
        <v>79</v>
      </c>
    </row>
    <row r="231" s="2" customFormat="1" ht="16.5" customHeight="1">
      <c r="A231" s="39"/>
      <c r="B231" s="40"/>
      <c r="C231" s="260" t="s">
        <v>483</v>
      </c>
      <c r="D231" s="260" t="s">
        <v>259</v>
      </c>
      <c r="E231" s="261" t="s">
        <v>865</v>
      </c>
      <c r="F231" s="262" t="s">
        <v>866</v>
      </c>
      <c r="G231" s="263" t="s">
        <v>445</v>
      </c>
      <c r="H231" s="264">
        <v>9</v>
      </c>
      <c r="I231" s="265"/>
      <c r="J231" s="266">
        <f>ROUND(I231*H231,2)</f>
        <v>0</v>
      </c>
      <c r="K231" s="262" t="s">
        <v>129</v>
      </c>
      <c r="L231" s="267"/>
      <c r="M231" s="268" t="s">
        <v>19</v>
      </c>
      <c r="N231" s="269" t="s">
        <v>40</v>
      </c>
      <c r="O231" s="85"/>
      <c r="P231" s="212">
        <f>O231*H231</f>
        <v>0</v>
      </c>
      <c r="Q231" s="212">
        <v>0.0053</v>
      </c>
      <c r="R231" s="212">
        <f>Q231*H231</f>
        <v>0.047699999999999999</v>
      </c>
      <c r="S231" s="212">
        <v>0</v>
      </c>
      <c r="T231" s="213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14" t="s">
        <v>219</v>
      </c>
      <c r="AT231" s="214" t="s">
        <v>259</v>
      </c>
      <c r="AU231" s="214" t="s">
        <v>79</v>
      </c>
      <c r="AY231" s="18" t="s">
        <v>115</v>
      </c>
      <c r="BE231" s="215">
        <f>IF(N231="základní",J231,0)</f>
        <v>0</v>
      </c>
      <c r="BF231" s="215">
        <f>IF(N231="snížená",J231,0)</f>
        <v>0</v>
      </c>
      <c r="BG231" s="215">
        <f>IF(N231="zákl. přenesená",J231,0)</f>
        <v>0</v>
      </c>
      <c r="BH231" s="215">
        <f>IF(N231="sníž. přenesená",J231,0)</f>
        <v>0</v>
      </c>
      <c r="BI231" s="215">
        <f>IF(N231="nulová",J231,0)</f>
        <v>0</v>
      </c>
      <c r="BJ231" s="18" t="s">
        <v>77</v>
      </c>
      <c r="BK231" s="215">
        <f>ROUND(I231*H231,2)</f>
        <v>0</v>
      </c>
      <c r="BL231" s="18" t="s">
        <v>120</v>
      </c>
      <c r="BM231" s="214" t="s">
        <v>867</v>
      </c>
    </row>
    <row r="232" s="2" customFormat="1" ht="16.5" customHeight="1">
      <c r="A232" s="39"/>
      <c r="B232" s="40"/>
      <c r="C232" s="203" t="s">
        <v>489</v>
      </c>
      <c r="D232" s="203" t="s">
        <v>116</v>
      </c>
      <c r="E232" s="204" t="s">
        <v>868</v>
      </c>
      <c r="F232" s="205" t="s">
        <v>869</v>
      </c>
      <c r="G232" s="206" t="s">
        <v>445</v>
      </c>
      <c r="H232" s="207">
        <v>10</v>
      </c>
      <c r="I232" s="208"/>
      <c r="J232" s="209">
        <f>ROUND(I232*H232,2)</f>
        <v>0</v>
      </c>
      <c r="K232" s="205" t="s">
        <v>129</v>
      </c>
      <c r="L232" s="45"/>
      <c r="M232" s="210" t="s">
        <v>19</v>
      </c>
      <c r="N232" s="211" t="s">
        <v>40</v>
      </c>
      <c r="O232" s="85"/>
      <c r="P232" s="212">
        <f>O232*H232</f>
        <v>0</v>
      </c>
      <c r="Q232" s="212">
        <v>0.10940999999999999</v>
      </c>
      <c r="R232" s="212">
        <f>Q232*H232</f>
        <v>1.0940999999999999</v>
      </c>
      <c r="S232" s="212">
        <v>0</v>
      </c>
      <c r="T232" s="213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4" t="s">
        <v>120</v>
      </c>
      <c r="AT232" s="214" t="s">
        <v>116</v>
      </c>
      <c r="AU232" s="214" t="s">
        <v>79</v>
      </c>
      <c r="AY232" s="18" t="s">
        <v>115</v>
      </c>
      <c r="BE232" s="215">
        <f>IF(N232="základní",J232,0)</f>
        <v>0</v>
      </c>
      <c r="BF232" s="215">
        <f>IF(N232="snížená",J232,0)</f>
        <v>0</v>
      </c>
      <c r="BG232" s="215">
        <f>IF(N232="zákl. přenesená",J232,0)</f>
        <v>0</v>
      </c>
      <c r="BH232" s="215">
        <f>IF(N232="sníž. přenesená",J232,0)</f>
        <v>0</v>
      </c>
      <c r="BI232" s="215">
        <f>IF(N232="nulová",J232,0)</f>
        <v>0</v>
      </c>
      <c r="BJ232" s="18" t="s">
        <v>77</v>
      </c>
      <c r="BK232" s="215">
        <f>ROUND(I232*H232,2)</f>
        <v>0</v>
      </c>
      <c r="BL232" s="18" t="s">
        <v>120</v>
      </c>
      <c r="BM232" s="214" t="s">
        <v>870</v>
      </c>
    </row>
    <row r="233" s="2" customFormat="1">
      <c r="A233" s="39"/>
      <c r="B233" s="40"/>
      <c r="C233" s="41"/>
      <c r="D233" s="218" t="s">
        <v>132</v>
      </c>
      <c r="E233" s="41"/>
      <c r="F233" s="219" t="s">
        <v>871</v>
      </c>
      <c r="G233" s="41"/>
      <c r="H233" s="41"/>
      <c r="I233" s="220"/>
      <c r="J233" s="41"/>
      <c r="K233" s="41"/>
      <c r="L233" s="45"/>
      <c r="M233" s="221"/>
      <c r="N233" s="222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132</v>
      </c>
      <c r="AU233" s="18" t="s">
        <v>79</v>
      </c>
    </row>
    <row r="234" s="2" customFormat="1" ht="16.5" customHeight="1">
      <c r="A234" s="39"/>
      <c r="B234" s="40"/>
      <c r="C234" s="260" t="s">
        <v>495</v>
      </c>
      <c r="D234" s="260" t="s">
        <v>259</v>
      </c>
      <c r="E234" s="261" t="s">
        <v>872</v>
      </c>
      <c r="F234" s="262" t="s">
        <v>873</v>
      </c>
      <c r="G234" s="263" t="s">
        <v>445</v>
      </c>
      <c r="H234" s="264">
        <v>10</v>
      </c>
      <c r="I234" s="265"/>
      <c r="J234" s="266">
        <f>ROUND(I234*H234,2)</f>
        <v>0</v>
      </c>
      <c r="K234" s="262" t="s">
        <v>129</v>
      </c>
      <c r="L234" s="267"/>
      <c r="M234" s="268" t="s">
        <v>19</v>
      </c>
      <c r="N234" s="269" t="s">
        <v>40</v>
      </c>
      <c r="O234" s="85"/>
      <c r="P234" s="212">
        <f>O234*H234</f>
        <v>0</v>
      </c>
      <c r="Q234" s="212">
        <v>0.0064999999999999997</v>
      </c>
      <c r="R234" s="212">
        <f>Q234*H234</f>
        <v>0.065000000000000002</v>
      </c>
      <c r="S234" s="212">
        <v>0</v>
      </c>
      <c r="T234" s="213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14" t="s">
        <v>219</v>
      </c>
      <c r="AT234" s="214" t="s">
        <v>259</v>
      </c>
      <c r="AU234" s="214" t="s">
        <v>79</v>
      </c>
      <c r="AY234" s="18" t="s">
        <v>115</v>
      </c>
      <c r="BE234" s="215">
        <f>IF(N234="základní",J234,0)</f>
        <v>0</v>
      </c>
      <c r="BF234" s="215">
        <f>IF(N234="snížená",J234,0)</f>
        <v>0</v>
      </c>
      <c r="BG234" s="215">
        <f>IF(N234="zákl. přenesená",J234,0)</f>
        <v>0</v>
      </c>
      <c r="BH234" s="215">
        <f>IF(N234="sníž. přenesená",J234,0)</f>
        <v>0</v>
      </c>
      <c r="BI234" s="215">
        <f>IF(N234="nulová",J234,0)</f>
        <v>0</v>
      </c>
      <c r="BJ234" s="18" t="s">
        <v>77</v>
      </c>
      <c r="BK234" s="215">
        <f>ROUND(I234*H234,2)</f>
        <v>0</v>
      </c>
      <c r="BL234" s="18" t="s">
        <v>120</v>
      </c>
      <c r="BM234" s="214" t="s">
        <v>874</v>
      </c>
    </row>
    <row r="235" s="2" customFormat="1" ht="33" customHeight="1">
      <c r="A235" s="39"/>
      <c r="B235" s="40"/>
      <c r="C235" s="203" t="s">
        <v>501</v>
      </c>
      <c r="D235" s="203" t="s">
        <v>116</v>
      </c>
      <c r="E235" s="204" t="s">
        <v>875</v>
      </c>
      <c r="F235" s="205" t="s">
        <v>876</v>
      </c>
      <c r="G235" s="206" t="s">
        <v>417</v>
      </c>
      <c r="H235" s="207">
        <v>579</v>
      </c>
      <c r="I235" s="208"/>
      <c r="J235" s="209">
        <f>ROUND(I235*H235,2)</f>
        <v>0</v>
      </c>
      <c r="K235" s="205" t="s">
        <v>19</v>
      </c>
      <c r="L235" s="45"/>
      <c r="M235" s="210" t="s">
        <v>19</v>
      </c>
      <c r="N235" s="211" t="s">
        <v>40</v>
      </c>
      <c r="O235" s="85"/>
      <c r="P235" s="212">
        <f>O235*H235</f>
        <v>0</v>
      </c>
      <c r="Q235" s="212">
        <v>0.1295</v>
      </c>
      <c r="R235" s="212">
        <f>Q235*H235</f>
        <v>74.980500000000006</v>
      </c>
      <c r="S235" s="212">
        <v>0</v>
      </c>
      <c r="T235" s="213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14" t="s">
        <v>120</v>
      </c>
      <c r="AT235" s="214" t="s">
        <v>116</v>
      </c>
      <c r="AU235" s="214" t="s">
        <v>79</v>
      </c>
      <c r="AY235" s="18" t="s">
        <v>115</v>
      </c>
      <c r="BE235" s="215">
        <f>IF(N235="základní",J235,0)</f>
        <v>0</v>
      </c>
      <c r="BF235" s="215">
        <f>IF(N235="snížená",J235,0)</f>
        <v>0</v>
      </c>
      <c r="BG235" s="215">
        <f>IF(N235="zákl. přenesená",J235,0)</f>
        <v>0</v>
      </c>
      <c r="BH235" s="215">
        <f>IF(N235="sníž. přenesená",J235,0)</f>
        <v>0</v>
      </c>
      <c r="BI235" s="215">
        <f>IF(N235="nulová",J235,0)</f>
        <v>0</v>
      </c>
      <c r="BJ235" s="18" t="s">
        <v>77</v>
      </c>
      <c r="BK235" s="215">
        <f>ROUND(I235*H235,2)</f>
        <v>0</v>
      </c>
      <c r="BL235" s="18" t="s">
        <v>120</v>
      </c>
      <c r="BM235" s="214" t="s">
        <v>877</v>
      </c>
    </row>
    <row r="236" s="13" customFormat="1">
      <c r="A236" s="13"/>
      <c r="B236" s="223"/>
      <c r="C236" s="224"/>
      <c r="D236" s="225" t="s">
        <v>139</v>
      </c>
      <c r="E236" s="226" t="s">
        <v>19</v>
      </c>
      <c r="F236" s="227" t="s">
        <v>878</v>
      </c>
      <c r="G236" s="224"/>
      <c r="H236" s="228">
        <v>525</v>
      </c>
      <c r="I236" s="229"/>
      <c r="J236" s="224"/>
      <c r="K236" s="224"/>
      <c r="L236" s="230"/>
      <c r="M236" s="231"/>
      <c r="N236" s="232"/>
      <c r="O236" s="232"/>
      <c r="P236" s="232"/>
      <c r="Q236" s="232"/>
      <c r="R236" s="232"/>
      <c r="S236" s="232"/>
      <c r="T236" s="23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4" t="s">
        <v>139</v>
      </c>
      <c r="AU236" s="234" t="s">
        <v>79</v>
      </c>
      <c r="AV236" s="13" t="s">
        <v>79</v>
      </c>
      <c r="AW236" s="13" t="s">
        <v>31</v>
      </c>
      <c r="AX236" s="13" t="s">
        <v>69</v>
      </c>
      <c r="AY236" s="234" t="s">
        <v>115</v>
      </c>
    </row>
    <row r="237" s="13" customFormat="1">
      <c r="A237" s="13"/>
      <c r="B237" s="223"/>
      <c r="C237" s="224"/>
      <c r="D237" s="225" t="s">
        <v>139</v>
      </c>
      <c r="E237" s="226" t="s">
        <v>19</v>
      </c>
      <c r="F237" s="227" t="s">
        <v>879</v>
      </c>
      <c r="G237" s="224"/>
      <c r="H237" s="228">
        <v>54</v>
      </c>
      <c r="I237" s="229"/>
      <c r="J237" s="224"/>
      <c r="K237" s="224"/>
      <c r="L237" s="230"/>
      <c r="M237" s="231"/>
      <c r="N237" s="232"/>
      <c r="O237" s="232"/>
      <c r="P237" s="232"/>
      <c r="Q237" s="232"/>
      <c r="R237" s="232"/>
      <c r="S237" s="232"/>
      <c r="T237" s="23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4" t="s">
        <v>139</v>
      </c>
      <c r="AU237" s="234" t="s">
        <v>79</v>
      </c>
      <c r="AV237" s="13" t="s">
        <v>79</v>
      </c>
      <c r="AW237" s="13" t="s">
        <v>31</v>
      </c>
      <c r="AX237" s="13" t="s">
        <v>69</v>
      </c>
      <c r="AY237" s="234" t="s">
        <v>115</v>
      </c>
    </row>
    <row r="238" s="14" customFormat="1">
      <c r="A238" s="14"/>
      <c r="B238" s="239"/>
      <c r="C238" s="240"/>
      <c r="D238" s="225" t="s">
        <v>139</v>
      </c>
      <c r="E238" s="241" t="s">
        <v>19</v>
      </c>
      <c r="F238" s="242" t="s">
        <v>218</v>
      </c>
      <c r="G238" s="240"/>
      <c r="H238" s="243">
        <v>579</v>
      </c>
      <c r="I238" s="244"/>
      <c r="J238" s="240"/>
      <c r="K238" s="240"/>
      <c r="L238" s="245"/>
      <c r="M238" s="246"/>
      <c r="N238" s="247"/>
      <c r="O238" s="247"/>
      <c r="P238" s="247"/>
      <c r="Q238" s="247"/>
      <c r="R238" s="247"/>
      <c r="S238" s="247"/>
      <c r="T238" s="248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9" t="s">
        <v>139</v>
      </c>
      <c r="AU238" s="249" t="s">
        <v>79</v>
      </c>
      <c r="AV238" s="14" t="s">
        <v>120</v>
      </c>
      <c r="AW238" s="14" t="s">
        <v>31</v>
      </c>
      <c r="AX238" s="14" t="s">
        <v>77</v>
      </c>
      <c r="AY238" s="249" t="s">
        <v>115</v>
      </c>
    </row>
    <row r="239" s="2" customFormat="1" ht="16.5" customHeight="1">
      <c r="A239" s="39"/>
      <c r="B239" s="40"/>
      <c r="C239" s="260" t="s">
        <v>508</v>
      </c>
      <c r="D239" s="260" t="s">
        <v>259</v>
      </c>
      <c r="E239" s="261" t="s">
        <v>422</v>
      </c>
      <c r="F239" s="262" t="s">
        <v>423</v>
      </c>
      <c r="G239" s="263" t="s">
        <v>417</v>
      </c>
      <c r="H239" s="264">
        <v>584.78999999999996</v>
      </c>
      <c r="I239" s="265"/>
      <c r="J239" s="266">
        <f>ROUND(I239*H239,2)</f>
        <v>0</v>
      </c>
      <c r="K239" s="262" t="s">
        <v>129</v>
      </c>
      <c r="L239" s="267"/>
      <c r="M239" s="268" t="s">
        <v>19</v>
      </c>
      <c r="N239" s="269" t="s">
        <v>40</v>
      </c>
      <c r="O239" s="85"/>
      <c r="P239" s="212">
        <f>O239*H239</f>
        <v>0</v>
      </c>
      <c r="Q239" s="212">
        <v>0.085000000000000006</v>
      </c>
      <c r="R239" s="212">
        <f>Q239*H239</f>
        <v>49.707149999999999</v>
      </c>
      <c r="S239" s="212">
        <v>0</v>
      </c>
      <c r="T239" s="213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14" t="s">
        <v>219</v>
      </c>
      <c r="AT239" s="214" t="s">
        <v>259</v>
      </c>
      <c r="AU239" s="214" t="s">
        <v>79</v>
      </c>
      <c r="AY239" s="18" t="s">
        <v>115</v>
      </c>
      <c r="BE239" s="215">
        <f>IF(N239="základní",J239,0)</f>
        <v>0</v>
      </c>
      <c r="BF239" s="215">
        <f>IF(N239="snížená",J239,0)</f>
        <v>0</v>
      </c>
      <c r="BG239" s="215">
        <f>IF(N239="zákl. přenesená",J239,0)</f>
        <v>0</v>
      </c>
      <c r="BH239" s="215">
        <f>IF(N239="sníž. přenesená",J239,0)</f>
        <v>0</v>
      </c>
      <c r="BI239" s="215">
        <f>IF(N239="nulová",J239,0)</f>
        <v>0</v>
      </c>
      <c r="BJ239" s="18" t="s">
        <v>77</v>
      </c>
      <c r="BK239" s="215">
        <f>ROUND(I239*H239,2)</f>
        <v>0</v>
      </c>
      <c r="BL239" s="18" t="s">
        <v>120</v>
      </c>
      <c r="BM239" s="214" t="s">
        <v>880</v>
      </c>
    </row>
    <row r="240" s="13" customFormat="1">
      <c r="A240" s="13"/>
      <c r="B240" s="223"/>
      <c r="C240" s="224"/>
      <c r="D240" s="225" t="s">
        <v>139</v>
      </c>
      <c r="E240" s="224"/>
      <c r="F240" s="227" t="s">
        <v>881</v>
      </c>
      <c r="G240" s="224"/>
      <c r="H240" s="228">
        <v>584.78999999999996</v>
      </c>
      <c r="I240" s="229"/>
      <c r="J240" s="224"/>
      <c r="K240" s="224"/>
      <c r="L240" s="230"/>
      <c r="M240" s="231"/>
      <c r="N240" s="232"/>
      <c r="O240" s="232"/>
      <c r="P240" s="232"/>
      <c r="Q240" s="232"/>
      <c r="R240" s="232"/>
      <c r="S240" s="232"/>
      <c r="T240" s="23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4" t="s">
        <v>139</v>
      </c>
      <c r="AU240" s="234" t="s">
        <v>79</v>
      </c>
      <c r="AV240" s="13" t="s">
        <v>79</v>
      </c>
      <c r="AW240" s="13" t="s">
        <v>4</v>
      </c>
      <c r="AX240" s="13" t="s">
        <v>77</v>
      </c>
      <c r="AY240" s="234" t="s">
        <v>115</v>
      </c>
    </row>
    <row r="241" s="2" customFormat="1" ht="24.15" customHeight="1">
      <c r="A241" s="39"/>
      <c r="B241" s="40"/>
      <c r="C241" s="203" t="s">
        <v>514</v>
      </c>
      <c r="D241" s="203" t="s">
        <v>116</v>
      </c>
      <c r="E241" s="204" t="s">
        <v>882</v>
      </c>
      <c r="F241" s="205" t="s">
        <v>883</v>
      </c>
      <c r="G241" s="206" t="s">
        <v>417</v>
      </c>
      <c r="H241" s="207">
        <v>169</v>
      </c>
      <c r="I241" s="208"/>
      <c r="J241" s="209">
        <f>ROUND(I241*H241,2)</f>
        <v>0</v>
      </c>
      <c r="K241" s="205" t="s">
        <v>19</v>
      </c>
      <c r="L241" s="45"/>
      <c r="M241" s="210" t="s">
        <v>19</v>
      </c>
      <c r="N241" s="211" t="s">
        <v>40</v>
      </c>
      <c r="O241" s="85"/>
      <c r="P241" s="212">
        <f>O241*H241</f>
        <v>0</v>
      </c>
      <c r="Q241" s="212">
        <v>0.10095</v>
      </c>
      <c r="R241" s="212">
        <f>Q241*H241</f>
        <v>17.060549999999999</v>
      </c>
      <c r="S241" s="212">
        <v>0</v>
      </c>
      <c r="T241" s="213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14" t="s">
        <v>120</v>
      </c>
      <c r="AT241" s="214" t="s">
        <v>116</v>
      </c>
      <c r="AU241" s="214" t="s">
        <v>79</v>
      </c>
      <c r="AY241" s="18" t="s">
        <v>115</v>
      </c>
      <c r="BE241" s="215">
        <f>IF(N241="základní",J241,0)</f>
        <v>0</v>
      </c>
      <c r="BF241" s="215">
        <f>IF(N241="snížená",J241,0)</f>
        <v>0</v>
      </c>
      <c r="BG241" s="215">
        <f>IF(N241="zákl. přenesená",J241,0)</f>
        <v>0</v>
      </c>
      <c r="BH241" s="215">
        <f>IF(N241="sníž. přenesená",J241,0)</f>
        <v>0</v>
      </c>
      <c r="BI241" s="215">
        <f>IF(N241="nulová",J241,0)</f>
        <v>0</v>
      </c>
      <c r="BJ241" s="18" t="s">
        <v>77</v>
      </c>
      <c r="BK241" s="215">
        <f>ROUND(I241*H241,2)</f>
        <v>0</v>
      </c>
      <c r="BL241" s="18" t="s">
        <v>120</v>
      </c>
      <c r="BM241" s="214" t="s">
        <v>884</v>
      </c>
    </row>
    <row r="242" s="2" customFormat="1" ht="16.5" customHeight="1">
      <c r="A242" s="39"/>
      <c r="B242" s="40"/>
      <c r="C242" s="260" t="s">
        <v>521</v>
      </c>
      <c r="D242" s="260" t="s">
        <v>259</v>
      </c>
      <c r="E242" s="261" t="s">
        <v>885</v>
      </c>
      <c r="F242" s="262" t="s">
        <v>886</v>
      </c>
      <c r="G242" s="263" t="s">
        <v>417</v>
      </c>
      <c r="H242" s="264">
        <v>339.69</v>
      </c>
      <c r="I242" s="265"/>
      <c r="J242" s="266">
        <f>ROUND(I242*H242,2)</f>
        <v>0</v>
      </c>
      <c r="K242" s="262" t="s">
        <v>129</v>
      </c>
      <c r="L242" s="267"/>
      <c r="M242" s="268" t="s">
        <v>19</v>
      </c>
      <c r="N242" s="269" t="s">
        <v>40</v>
      </c>
      <c r="O242" s="85"/>
      <c r="P242" s="212">
        <f>O242*H242</f>
        <v>0</v>
      </c>
      <c r="Q242" s="212">
        <v>0.028000000000000001</v>
      </c>
      <c r="R242" s="212">
        <f>Q242*H242</f>
        <v>9.5113199999999996</v>
      </c>
      <c r="S242" s="212">
        <v>0</v>
      </c>
      <c r="T242" s="213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4" t="s">
        <v>219</v>
      </c>
      <c r="AT242" s="214" t="s">
        <v>259</v>
      </c>
      <c r="AU242" s="214" t="s">
        <v>79</v>
      </c>
      <c r="AY242" s="18" t="s">
        <v>115</v>
      </c>
      <c r="BE242" s="215">
        <f>IF(N242="základní",J242,0)</f>
        <v>0</v>
      </c>
      <c r="BF242" s="215">
        <f>IF(N242="snížená",J242,0)</f>
        <v>0</v>
      </c>
      <c r="BG242" s="215">
        <f>IF(N242="zákl. přenesená",J242,0)</f>
        <v>0</v>
      </c>
      <c r="BH242" s="215">
        <f>IF(N242="sníž. přenesená",J242,0)</f>
        <v>0</v>
      </c>
      <c r="BI242" s="215">
        <f>IF(N242="nulová",J242,0)</f>
        <v>0</v>
      </c>
      <c r="BJ242" s="18" t="s">
        <v>77</v>
      </c>
      <c r="BK242" s="215">
        <f>ROUND(I242*H242,2)</f>
        <v>0</v>
      </c>
      <c r="BL242" s="18" t="s">
        <v>120</v>
      </c>
      <c r="BM242" s="214" t="s">
        <v>887</v>
      </c>
    </row>
    <row r="243" s="13" customFormat="1">
      <c r="A243" s="13"/>
      <c r="B243" s="223"/>
      <c r="C243" s="224"/>
      <c r="D243" s="225" t="s">
        <v>139</v>
      </c>
      <c r="E243" s="224"/>
      <c r="F243" s="227" t="s">
        <v>888</v>
      </c>
      <c r="G243" s="224"/>
      <c r="H243" s="228">
        <v>339.69</v>
      </c>
      <c r="I243" s="229"/>
      <c r="J243" s="224"/>
      <c r="K243" s="224"/>
      <c r="L243" s="230"/>
      <c r="M243" s="231"/>
      <c r="N243" s="232"/>
      <c r="O243" s="232"/>
      <c r="P243" s="232"/>
      <c r="Q243" s="232"/>
      <c r="R243" s="232"/>
      <c r="S243" s="232"/>
      <c r="T243" s="23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4" t="s">
        <v>139</v>
      </c>
      <c r="AU243" s="234" t="s">
        <v>79</v>
      </c>
      <c r="AV243" s="13" t="s">
        <v>79</v>
      </c>
      <c r="AW243" s="13" t="s">
        <v>4</v>
      </c>
      <c r="AX243" s="13" t="s">
        <v>77</v>
      </c>
      <c r="AY243" s="234" t="s">
        <v>115</v>
      </c>
    </row>
    <row r="244" s="2" customFormat="1" ht="21.75" customHeight="1">
      <c r="A244" s="39"/>
      <c r="B244" s="40"/>
      <c r="C244" s="203" t="s">
        <v>526</v>
      </c>
      <c r="D244" s="203" t="s">
        <v>116</v>
      </c>
      <c r="E244" s="204" t="s">
        <v>889</v>
      </c>
      <c r="F244" s="205" t="s">
        <v>890</v>
      </c>
      <c r="G244" s="206" t="s">
        <v>417</v>
      </c>
      <c r="H244" s="207">
        <v>44</v>
      </c>
      <c r="I244" s="208"/>
      <c r="J244" s="209">
        <f>ROUND(I244*H244,2)</f>
        <v>0</v>
      </c>
      <c r="K244" s="205" t="s">
        <v>129</v>
      </c>
      <c r="L244" s="45"/>
      <c r="M244" s="210" t="s">
        <v>19</v>
      </c>
      <c r="N244" s="211" t="s">
        <v>40</v>
      </c>
      <c r="O244" s="85"/>
      <c r="P244" s="212">
        <f>O244*H244</f>
        <v>0</v>
      </c>
      <c r="Q244" s="212">
        <v>0</v>
      </c>
      <c r="R244" s="212">
        <f>Q244*H244</f>
        <v>0</v>
      </c>
      <c r="S244" s="212">
        <v>0</v>
      </c>
      <c r="T244" s="213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14" t="s">
        <v>120</v>
      </c>
      <c r="AT244" s="214" t="s">
        <v>116</v>
      </c>
      <c r="AU244" s="214" t="s">
        <v>79</v>
      </c>
      <c r="AY244" s="18" t="s">
        <v>115</v>
      </c>
      <c r="BE244" s="215">
        <f>IF(N244="základní",J244,0)</f>
        <v>0</v>
      </c>
      <c r="BF244" s="215">
        <f>IF(N244="snížená",J244,0)</f>
        <v>0</v>
      </c>
      <c r="BG244" s="215">
        <f>IF(N244="zákl. přenesená",J244,0)</f>
        <v>0</v>
      </c>
      <c r="BH244" s="215">
        <f>IF(N244="sníž. přenesená",J244,0)</f>
        <v>0</v>
      </c>
      <c r="BI244" s="215">
        <f>IF(N244="nulová",J244,0)</f>
        <v>0</v>
      </c>
      <c r="BJ244" s="18" t="s">
        <v>77</v>
      </c>
      <c r="BK244" s="215">
        <f>ROUND(I244*H244,2)</f>
        <v>0</v>
      </c>
      <c r="BL244" s="18" t="s">
        <v>120</v>
      </c>
      <c r="BM244" s="214" t="s">
        <v>891</v>
      </c>
    </row>
    <row r="245" s="2" customFormat="1">
      <c r="A245" s="39"/>
      <c r="B245" s="40"/>
      <c r="C245" s="41"/>
      <c r="D245" s="218" t="s">
        <v>132</v>
      </c>
      <c r="E245" s="41"/>
      <c r="F245" s="219" t="s">
        <v>892</v>
      </c>
      <c r="G245" s="41"/>
      <c r="H245" s="41"/>
      <c r="I245" s="220"/>
      <c r="J245" s="41"/>
      <c r="K245" s="41"/>
      <c r="L245" s="45"/>
      <c r="M245" s="221"/>
      <c r="N245" s="222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132</v>
      </c>
      <c r="AU245" s="18" t="s">
        <v>79</v>
      </c>
    </row>
    <row r="246" s="2" customFormat="1" ht="24.15" customHeight="1">
      <c r="A246" s="39"/>
      <c r="B246" s="40"/>
      <c r="C246" s="203" t="s">
        <v>534</v>
      </c>
      <c r="D246" s="203" t="s">
        <v>116</v>
      </c>
      <c r="E246" s="204" t="s">
        <v>893</v>
      </c>
      <c r="F246" s="205" t="s">
        <v>894</v>
      </c>
      <c r="G246" s="206" t="s">
        <v>417</v>
      </c>
      <c r="H246" s="207">
        <v>44</v>
      </c>
      <c r="I246" s="208"/>
      <c r="J246" s="209">
        <f>ROUND(I246*H246,2)</f>
        <v>0</v>
      </c>
      <c r="K246" s="205" t="s">
        <v>129</v>
      </c>
      <c r="L246" s="45"/>
      <c r="M246" s="210" t="s">
        <v>19</v>
      </c>
      <c r="N246" s="211" t="s">
        <v>40</v>
      </c>
      <c r="O246" s="85"/>
      <c r="P246" s="212">
        <f>O246*H246</f>
        <v>0</v>
      </c>
      <c r="Q246" s="212">
        <v>0.00022000000000000001</v>
      </c>
      <c r="R246" s="212">
        <f>Q246*H246</f>
        <v>0.0096800000000000011</v>
      </c>
      <c r="S246" s="212">
        <v>0</v>
      </c>
      <c r="T246" s="213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14" t="s">
        <v>120</v>
      </c>
      <c r="AT246" s="214" t="s">
        <v>116</v>
      </c>
      <c r="AU246" s="214" t="s">
        <v>79</v>
      </c>
      <c r="AY246" s="18" t="s">
        <v>115</v>
      </c>
      <c r="BE246" s="215">
        <f>IF(N246="základní",J246,0)</f>
        <v>0</v>
      </c>
      <c r="BF246" s="215">
        <f>IF(N246="snížená",J246,0)</f>
        <v>0</v>
      </c>
      <c r="BG246" s="215">
        <f>IF(N246="zákl. přenesená",J246,0)</f>
        <v>0</v>
      </c>
      <c r="BH246" s="215">
        <f>IF(N246="sníž. přenesená",J246,0)</f>
        <v>0</v>
      </c>
      <c r="BI246" s="215">
        <f>IF(N246="nulová",J246,0)</f>
        <v>0</v>
      </c>
      <c r="BJ246" s="18" t="s">
        <v>77</v>
      </c>
      <c r="BK246" s="215">
        <f>ROUND(I246*H246,2)</f>
        <v>0</v>
      </c>
      <c r="BL246" s="18" t="s">
        <v>120</v>
      </c>
      <c r="BM246" s="214" t="s">
        <v>895</v>
      </c>
    </row>
    <row r="247" s="2" customFormat="1">
      <c r="A247" s="39"/>
      <c r="B247" s="40"/>
      <c r="C247" s="41"/>
      <c r="D247" s="218" t="s">
        <v>132</v>
      </c>
      <c r="E247" s="41"/>
      <c r="F247" s="219" t="s">
        <v>896</v>
      </c>
      <c r="G247" s="41"/>
      <c r="H247" s="41"/>
      <c r="I247" s="220"/>
      <c r="J247" s="41"/>
      <c r="K247" s="41"/>
      <c r="L247" s="45"/>
      <c r="M247" s="221"/>
      <c r="N247" s="222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132</v>
      </c>
      <c r="AU247" s="18" t="s">
        <v>79</v>
      </c>
    </row>
    <row r="248" s="12" customFormat="1" ht="22.8" customHeight="1">
      <c r="A248" s="12"/>
      <c r="B248" s="189"/>
      <c r="C248" s="190"/>
      <c r="D248" s="191" t="s">
        <v>68</v>
      </c>
      <c r="E248" s="216" t="s">
        <v>481</v>
      </c>
      <c r="F248" s="216" t="s">
        <v>482</v>
      </c>
      <c r="G248" s="190"/>
      <c r="H248" s="190"/>
      <c r="I248" s="193"/>
      <c r="J248" s="217">
        <f>BK248</f>
        <v>0</v>
      </c>
      <c r="K248" s="190"/>
      <c r="L248" s="195"/>
      <c r="M248" s="196"/>
      <c r="N248" s="197"/>
      <c r="O248" s="197"/>
      <c r="P248" s="198">
        <f>SUM(P249:P263)</f>
        <v>0</v>
      </c>
      <c r="Q248" s="197"/>
      <c r="R248" s="198">
        <f>SUM(R249:R263)</f>
        <v>0</v>
      </c>
      <c r="S248" s="197"/>
      <c r="T248" s="199">
        <f>SUM(T249:T263)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00" t="s">
        <v>77</v>
      </c>
      <c r="AT248" s="201" t="s">
        <v>68</v>
      </c>
      <c r="AU248" s="201" t="s">
        <v>77</v>
      </c>
      <c r="AY248" s="200" t="s">
        <v>115</v>
      </c>
      <c r="BK248" s="202">
        <f>SUM(BK249:BK263)</f>
        <v>0</v>
      </c>
    </row>
    <row r="249" s="2" customFormat="1" ht="24.15" customHeight="1">
      <c r="A249" s="39"/>
      <c r="B249" s="40"/>
      <c r="C249" s="203" t="s">
        <v>539</v>
      </c>
      <c r="D249" s="203" t="s">
        <v>116</v>
      </c>
      <c r="E249" s="204" t="s">
        <v>496</v>
      </c>
      <c r="F249" s="205" t="s">
        <v>497</v>
      </c>
      <c r="G249" s="206" t="s">
        <v>262</v>
      </c>
      <c r="H249" s="207">
        <v>995.28999999999996</v>
      </c>
      <c r="I249" s="208"/>
      <c r="J249" s="209">
        <f>ROUND(I249*H249,2)</f>
        <v>0</v>
      </c>
      <c r="K249" s="205" t="s">
        <v>129</v>
      </c>
      <c r="L249" s="45"/>
      <c r="M249" s="210" t="s">
        <v>19</v>
      </c>
      <c r="N249" s="211" t="s">
        <v>40</v>
      </c>
      <c r="O249" s="85"/>
      <c r="P249" s="212">
        <f>O249*H249</f>
        <v>0</v>
      </c>
      <c r="Q249" s="212">
        <v>0</v>
      </c>
      <c r="R249" s="212">
        <f>Q249*H249</f>
        <v>0</v>
      </c>
      <c r="S249" s="212">
        <v>0</v>
      </c>
      <c r="T249" s="213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14" t="s">
        <v>120</v>
      </c>
      <c r="AT249" s="214" t="s">
        <v>116</v>
      </c>
      <c r="AU249" s="214" t="s">
        <v>79</v>
      </c>
      <c r="AY249" s="18" t="s">
        <v>115</v>
      </c>
      <c r="BE249" s="215">
        <f>IF(N249="základní",J249,0)</f>
        <v>0</v>
      </c>
      <c r="BF249" s="215">
        <f>IF(N249="snížená",J249,0)</f>
        <v>0</v>
      </c>
      <c r="BG249" s="215">
        <f>IF(N249="zákl. přenesená",J249,0)</f>
        <v>0</v>
      </c>
      <c r="BH249" s="215">
        <f>IF(N249="sníž. přenesená",J249,0)</f>
        <v>0</v>
      </c>
      <c r="BI249" s="215">
        <f>IF(N249="nulová",J249,0)</f>
        <v>0</v>
      </c>
      <c r="BJ249" s="18" t="s">
        <v>77</v>
      </c>
      <c r="BK249" s="215">
        <f>ROUND(I249*H249,2)</f>
        <v>0</v>
      </c>
      <c r="BL249" s="18" t="s">
        <v>120</v>
      </c>
      <c r="BM249" s="214" t="s">
        <v>897</v>
      </c>
    </row>
    <row r="250" s="2" customFormat="1">
      <c r="A250" s="39"/>
      <c r="B250" s="40"/>
      <c r="C250" s="41"/>
      <c r="D250" s="218" t="s">
        <v>132</v>
      </c>
      <c r="E250" s="41"/>
      <c r="F250" s="219" t="s">
        <v>499</v>
      </c>
      <c r="G250" s="41"/>
      <c r="H250" s="41"/>
      <c r="I250" s="220"/>
      <c r="J250" s="41"/>
      <c r="K250" s="41"/>
      <c r="L250" s="45"/>
      <c r="M250" s="221"/>
      <c r="N250" s="222"/>
      <c r="O250" s="85"/>
      <c r="P250" s="85"/>
      <c r="Q250" s="85"/>
      <c r="R250" s="85"/>
      <c r="S250" s="85"/>
      <c r="T250" s="86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132</v>
      </c>
      <c r="AU250" s="18" t="s">
        <v>79</v>
      </c>
    </row>
    <row r="251" s="2" customFormat="1" ht="24.15" customHeight="1">
      <c r="A251" s="39"/>
      <c r="B251" s="40"/>
      <c r="C251" s="203" t="s">
        <v>898</v>
      </c>
      <c r="D251" s="203" t="s">
        <v>116</v>
      </c>
      <c r="E251" s="204" t="s">
        <v>502</v>
      </c>
      <c r="F251" s="205" t="s">
        <v>503</v>
      </c>
      <c r="G251" s="206" t="s">
        <v>262</v>
      </c>
      <c r="H251" s="207">
        <v>18910.509999999998</v>
      </c>
      <c r="I251" s="208"/>
      <c r="J251" s="209">
        <f>ROUND(I251*H251,2)</f>
        <v>0</v>
      </c>
      <c r="K251" s="205" t="s">
        <v>129</v>
      </c>
      <c r="L251" s="45"/>
      <c r="M251" s="210" t="s">
        <v>19</v>
      </c>
      <c r="N251" s="211" t="s">
        <v>40</v>
      </c>
      <c r="O251" s="85"/>
      <c r="P251" s="212">
        <f>O251*H251</f>
        <v>0</v>
      </c>
      <c r="Q251" s="212">
        <v>0</v>
      </c>
      <c r="R251" s="212">
        <f>Q251*H251</f>
        <v>0</v>
      </c>
      <c r="S251" s="212">
        <v>0</v>
      </c>
      <c r="T251" s="213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14" t="s">
        <v>120</v>
      </c>
      <c r="AT251" s="214" t="s">
        <v>116</v>
      </c>
      <c r="AU251" s="214" t="s">
        <v>79</v>
      </c>
      <c r="AY251" s="18" t="s">
        <v>115</v>
      </c>
      <c r="BE251" s="215">
        <f>IF(N251="základní",J251,0)</f>
        <v>0</v>
      </c>
      <c r="BF251" s="215">
        <f>IF(N251="snížená",J251,0)</f>
        <v>0</v>
      </c>
      <c r="BG251" s="215">
        <f>IF(N251="zákl. přenesená",J251,0)</f>
        <v>0</v>
      </c>
      <c r="BH251" s="215">
        <f>IF(N251="sníž. přenesená",J251,0)</f>
        <v>0</v>
      </c>
      <c r="BI251" s="215">
        <f>IF(N251="nulová",J251,0)</f>
        <v>0</v>
      </c>
      <c r="BJ251" s="18" t="s">
        <v>77</v>
      </c>
      <c r="BK251" s="215">
        <f>ROUND(I251*H251,2)</f>
        <v>0</v>
      </c>
      <c r="BL251" s="18" t="s">
        <v>120</v>
      </c>
      <c r="BM251" s="214" t="s">
        <v>899</v>
      </c>
    </row>
    <row r="252" s="2" customFormat="1">
      <c r="A252" s="39"/>
      <c r="B252" s="40"/>
      <c r="C252" s="41"/>
      <c r="D252" s="218" t="s">
        <v>132</v>
      </c>
      <c r="E252" s="41"/>
      <c r="F252" s="219" t="s">
        <v>505</v>
      </c>
      <c r="G252" s="41"/>
      <c r="H252" s="41"/>
      <c r="I252" s="220"/>
      <c r="J252" s="41"/>
      <c r="K252" s="41"/>
      <c r="L252" s="45"/>
      <c r="M252" s="221"/>
      <c r="N252" s="222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132</v>
      </c>
      <c r="AU252" s="18" t="s">
        <v>79</v>
      </c>
    </row>
    <row r="253" s="13" customFormat="1">
      <c r="A253" s="13"/>
      <c r="B253" s="223"/>
      <c r="C253" s="224"/>
      <c r="D253" s="225" t="s">
        <v>139</v>
      </c>
      <c r="E253" s="224"/>
      <c r="F253" s="227" t="s">
        <v>900</v>
      </c>
      <c r="G253" s="224"/>
      <c r="H253" s="228">
        <v>18910.509999999998</v>
      </c>
      <c r="I253" s="229"/>
      <c r="J253" s="224"/>
      <c r="K253" s="224"/>
      <c r="L253" s="230"/>
      <c r="M253" s="231"/>
      <c r="N253" s="232"/>
      <c r="O253" s="232"/>
      <c r="P253" s="232"/>
      <c r="Q253" s="232"/>
      <c r="R253" s="232"/>
      <c r="S253" s="232"/>
      <c r="T253" s="23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4" t="s">
        <v>139</v>
      </c>
      <c r="AU253" s="234" t="s">
        <v>79</v>
      </c>
      <c r="AV253" s="13" t="s">
        <v>79</v>
      </c>
      <c r="AW253" s="13" t="s">
        <v>4</v>
      </c>
      <c r="AX253" s="13" t="s">
        <v>77</v>
      </c>
      <c r="AY253" s="234" t="s">
        <v>115</v>
      </c>
    </row>
    <row r="254" s="2" customFormat="1" ht="24.15" customHeight="1">
      <c r="A254" s="39"/>
      <c r="B254" s="40"/>
      <c r="C254" s="203" t="s">
        <v>901</v>
      </c>
      <c r="D254" s="203" t="s">
        <v>116</v>
      </c>
      <c r="E254" s="204" t="s">
        <v>902</v>
      </c>
      <c r="F254" s="205" t="s">
        <v>903</v>
      </c>
      <c r="G254" s="206" t="s">
        <v>262</v>
      </c>
      <c r="H254" s="207">
        <v>75.689999999999998</v>
      </c>
      <c r="I254" s="208"/>
      <c r="J254" s="209">
        <f>ROUND(I254*H254,2)</f>
        <v>0</v>
      </c>
      <c r="K254" s="205" t="s">
        <v>129</v>
      </c>
      <c r="L254" s="45"/>
      <c r="M254" s="210" t="s">
        <v>19</v>
      </c>
      <c r="N254" s="211" t="s">
        <v>40</v>
      </c>
      <c r="O254" s="85"/>
      <c r="P254" s="212">
        <f>O254*H254</f>
        <v>0</v>
      </c>
      <c r="Q254" s="212">
        <v>0</v>
      </c>
      <c r="R254" s="212">
        <f>Q254*H254</f>
        <v>0</v>
      </c>
      <c r="S254" s="212">
        <v>0</v>
      </c>
      <c r="T254" s="213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14" t="s">
        <v>120</v>
      </c>
      <c r="AT254" s="214" t="s">
        <v>116</v>
      </c>
      <c r="AU254" s="214" t="s">
        <v>79</v>
      </c>
      <c r="AY254" s="18" t="s">
        <v>115</v>
      </c>
      <c r="BE254" s="215">
        <f>IF(N254="základní",J254,0)</f>
        <v>0</v>
      </c>
      <c r="BF254" s="215">
        <f>IF(N254="snížená",J254,0)</f>
        <v>0</v>
      </c>
      <c r="BG254" s="215">
        <f>IF(N254="zákl. přenesená",J254,0)</f>
        <v>0</v>
      </c>
      <c r="BH254" s="215">
        <f>IF(N254="sníž. přenesená",J254,0)</f>
        <v>0</v>
      </c>
      <c r="BI254" s="215">
        <f>IF(N254="nulová",J254,0)</f>
        <v>0</v>
      </c>
      <c r="BJ254" s="18" t="s">
        <v>77</v>
      </c>
      <c r="BK254" s="215">
        <f>ROUND(I254*H254,2)</f>
        <v>0</v>
      </c>
      <c r="BL254" s="18" t="s">
        <v>120</v>
      </c>
      <c r="BM254" s="214" t="s">
        <v>904</v>
      </c>
    </row>
    <row r="255" s="2" customFormat="1">
      <c r="A255" s="39"/>
      <c r="B255" s="40"/>
      <c r="C255" s="41"/>
      <c r="D255" s="218" t="s">
        <v>132</v>
      </c>
      <c r="E255" s="41"/>
      <c r="F255" s="219" t="s">
        <v>905</v>
      </c>
      <c r="G255" s="41"/>
      <c r="H255" s="41"/>
      <c r="I255" s="220"/>
      <c r="J255" s="41"/>
      <c r="K255" s="41"/>
      <c r="L255" s="45"/>
      <c r="M255" s="221"/>
      <c r="N255" s="222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132</v>
      </c>
      <c r="AU255" s="18" t="s">
        <v>79</v>
      </c>
    </row>
    <row r="256" s="13" customFormat="1">
      <c r="A256" s="13"/>
      <c r="B256" s="223"/>
      <c r="C256" s="224"/>
      <c r="D256" s="225" t="s">
        <v>139</v>
      </c>
      <c r="E256" s="226" t="s">
        <v>19</v>
      </c>
      <c r="F256" s="227" t="s">
        <v>906</v>
      </c>
      <c r="G256" s="224"/>
      <c r="H256" s="228">
        <v>62.5</v>
      </c>
      <c r="I256" s="229"/>
      <c r="J256" s="224"/>
      <c r="K256" s="224"/>
      <c r="L256" s="230"/>
      <c r="M256" s="231"/>
      <c r="N256" s="232"/>
      <c r="O256" s="232"/>
      <c r="P256" s="232"/>
      <c r="Q256" s="232"/>
      <c r="R256" s="232"/>
      <c r="S256" s="232"/>
      <c r="T256" s="23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4" t="s">
        <v>139</v>
      </c>
      <c r="AU256" s="234" t="s">
        <v>79</v>
      </c>
      <c r="AV256" s="13" t="s">
        <v>79</v>
      </c>
      <c r="AW256" s="13" t="s">
        <v>31</v>
      </c>
      <c r="AX256" s="13" t="s">
        <v>69</v>
      </c>
      <c r="AY256" s="234" t="s">
        <v>115</v>
      </c>
    </row>
    <row r="257" s="13" customFormat="1">
      <c r="A257" s="13"/>
      <c r="B257" s="223"/>
      <c r="C257" s="224"/>
      <c r="D257" s="225" t="s">
        <v>139</v>
      </c>
      <c r="E257" s="226" t="s">
        <v>19</v>
      </c>
      <c r="F257" s="227" t="s">
        <v>907</v>
      </c>
      <c r="G257" s="224"/>
      <c r="H257" s="228">
        <v>13.19</v>
      </c>
      <c r="I257" s="229"/>
      <c r="J257" s="224"/>
      <c r="K257" s="224"/>
      <c r="L257" s="230"/>
      <c r="M257" s="231"/>
      <c r="N257" s="232"/>
      <c r="O257" s="232"/>
      <c r="P257" s="232"/>
      <c r="Q257" s="232"/>
      <c r="R257" s="232"/>
      <c r="S257" s="232"/>
      <c r="T257" s="23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4" t="s">
        <v>139</v>
      </c>
      <c r="AU257" s="234" t="s">
        <v>79</v>
      </c>
      <c r="AV257" s="13" t="s">
        <v>79</v>
      </c>
      <c r="AW257" s="13" t="s">
        <v>31</v>
      </c>
      <c r="AX257" s="13" t="s">
        <v>69</v>
      </c>
      <c r="AY257" s="234" t="s">
        <v>115</v>
      </c>
    </row>
    <row r="258" s="14" customFormat="1">
      <c r="A258" s="14"/>
      <c r="B258" s="239"/>
      <c r="C258" s="240"/>
      <c r="D258" s="225" t="s">
        <v>139</v>
      </c>
      <c r="E258" s="241" t="s">
        <v>19</v>
      </c>
      <c r="F258" s="242" t="s">
        <v>218</v>
      </c>
      <c r="G258" s="240"/>
      <c r="H258" s="243">
        <v>75.689999999999998</v>
      </c>
      <c r="I258" s="244"/>
      <c r="J258" s="240"/>
      <c r="K258" s="240"/>
      <c r="L258" s="245"/>
      <c r="M258" s="246"/>
      <c r="N258" s="247"/>
      <c r="O258" s="247"/>
      <c r="P258" s="247"/>
      <c r="Q258" s="247"/>
      <c r="R258" s="247"/>
      <c r="S258" s="247"/>
      <c r="T258" s="248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9" t="s">
        <v>139</v>
      </c>
      <c r="AU258" s="249" t="s">
        <v>79</v>
      </c>
      <c r="AV258" s="14" t="s">
        <v>120</v>
      </c>
      <c r="AW258" s="14" t="s">
        <v>31</v>
      </c>
      <c r="AX258" s="14" t="s">
        <v>77</v>
      </c>
      <c r="AY258" s="249" t="s">
        <v>115</v>
      </c>
    </row>
    <row r="259" s="2" customFormat="1" ht="24.15" customHeight="1">
      <c r="A259" s="39"/>
      <c r="B259" s="40"/>
      <c r="C259" s="203" t="s">
        <v>908</v>
      </c>
      <c r="D259" s="203" t="s">
        <v>116</v>
      </c>
      <c r="E259" s="204" t="s">
        <v>515</v>
      </c>
      <c r="F259" s="205" t="s">
        <v>516</v>
      </c>
      <c r="G259" s="206" t="s">
        <v>262</v>
      </c>
      <c r="H259" s="207">
        <v>591.79999999999995</v>
      </c>
      <c r="I259" s="208"/>
      <c r="J259" s="209">
        <f>ROUND(I259*H259,2)</f>
        <v>0</v>
      </c>
      <c r="K259" s="205" t="s">
        <v>129</v>
      </c>
      <c r="L259" s="45"/>
      <c r="M259" s="210" t="s">
        <v>19</v>
      </c>
      <c r="N259" s="211" t="s">
        <v>40</v>
      </c>
      <c r="O259" s="85"/>
      <c r="P259" s="212">
        <f>O259*H259</f>
        <v>0</v>
      </c>
      <c r="Q259" s="212">
        <v>0</v>
      </c>
      <c r="R259" s="212">
        <f>Q259*H259</f>
        <v>0</v>
      </c>
      <c r="S259" s="212">
        <v>0</v>
      </c>
      <c r="T259" s="213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4" t="s">
        <v>120</v>
      </c>
      <c r="AT259" s="214" t="s">
        <v>116</v>
      </c>
      <c r="AU259" s="214" t="s">
        <v>79</v>
      </c>
      <c r="AY259" s="18" t="s">
        <v>115</v>
      </c>
      <c r="BE259" s="215">
        <f>IF(N259="základní",J259,0)</f>
        <v>0</v>
      </c>
      <c r="BF259" s="215">
        <f>IF(N259="snížená",J259,0)</f>
        <v>0</v>
      </c>
      <c r="BG259" s="215">
        <f>IF(N259="zákl. přenesená",J259,0)</f>
        <v>0</v>
      </c>
      <c r="BH259" s="215">
        <f>IF(N259="sníž. přenesená",J259,0)</f>
        <v>0</v>
      </c>
      <c r="BI259" s="215">
        <f>IF(N259="nulová",J259,0)</f>
        <v>0</v>
      </c>
      <c r="BJ259" s="18" t="s">
        <v>77</v>
      </c>
      <c r="BK259" s="215">
        <f>ROUND(I259*H259,2)</f>
        <v>0</v>
      </c>
      <c r="BL259" s="18" t="s">
        <v>120</v>
      </c>
      <c r="BM259" s="214" t="s">
        <v>909</v>
      </c>
    </row>
    <row r="260" s="2" customFormat="1">
      <c r="A260" s="39"/>
      <c r="B260" s="40"/>
      <c r="C260" s="41"/>
      <c r="D260" s="218" t="s">
        <v>132</v>
      </c>
      <c r="E260" s="41"/>
      <c r="F260" s="219" t="s">
        <v>518</v>
      </c>
      <c r="G260" s="41"/>
      <c r="H260" s="41"/>
      <c r="I260" s="220"/>
      <c r="J260" s="41"/>
      <c r="K260" s="41"/>
      <c r="L260" s="45"/>
      <c r="M260" s="221"/>
      <c r="N260" s="222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132</v>
      </c>
      <c r="AU260" s="18" t="s">
        <v>79</v>
      </c>
    </row>
    <row r="261" s="13" customFormat="1">
      <c r="A261" s="13"/>
      <c r="B261" s="223"/>
      <c r="C261" s="224"/>
      <c r="D261" s="225" t="s">
        <v>139</v>
      </c>
      <c r="E261" s="226" t="s">
        <v>19</v>
      </c>
      <c r="F261" s="227" t="s">
        <v>910</v>
      </c>
      <c r="G261" s="224"/>
      <c r="H261" s="228">
        <v>591.79999999999995</v>
      </c>
      <c r="I261" s="229"/>
      <c r="J261" s="224"/>
      <c r="K261" s="224"/>
      <c r="L261" s="230"/>
      <c r="M261" s="231"/>
      <c r="N261" s="232"/>
      <c r="O261" s="232"/>
      <c r="P261" s="232"/>
      <c r="Q261" s="232"/>
      <c r="R261" s="232"/>
      <c r="S261" s="232"/>
      <c r="T261" s="23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4" t="s">
        <v>139</v>
      </c>
      <c r="AU261" s="234" t="s">
        <v>79</v>
      </c>
      <c r="AV261" s="13" t="s">
        <v>79</v>
      </c>
      <c r="AW261" s="13" t="s">
        <v>31</v>
      </c>
      <c r="AX261" s="13" t="s">
        <v>77</v>
      </c>
      <c r="AY261" s="234" t="s">
        <v>115</v>
      </c>
    </row>
    <row r="262" s="2" customFormat="1" ht="16.5" customHeight="1">
      <c r="A262" s="39"/>
      <c r="B262" s="40"/>
      <c r="C262" s="203" t="s">
        <v>911</v>
      </c>
      <c r="D262" s="203" t="s">
        <v>116</v>
      </c>
      <c r="E262" s="204" t="s">
        <v>912</v>
      </c>
      <c r="F262" s="205" t="s">
        <v>913</v>
      </c>
      <c r="G262" s="206" t="s">
        <v>262</v>
      </c>
      <c r="H262" s="207">
        <v>344.31999999999999</v>
      </c>
      <c r="I262" s="208"/>
      <c r="J262" s="209">
        <f>ROUND(I262*H262,2)</f>
        <v>0</v>
      </c>
      <c r="K262" s="205" t="s">
        <v>19</v>
      </c>
      <c r="L262" s="45"/>
      <c r="M262" s="210" t="s">
        <v>19</v>
      </c>
      <c r="N262" s="211" t="s">
        <v>40</v>
      </c>
      <c r="O262" s="85"/>
      <c r="P262" s="212">
        <f>O262*H262</f>
        <v>0</v>
      </c>
      <c r="Q262" s="212">
        <v>0</v>
      </c>
      <c r="R262" s="212">
        <f>Q262*H262</f>
        <v>0</v>
      </c>
      <c r="S262" s="212">
        <v>0</v>
      </c>
      <c r="T262" s="213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14" t="s">
        <v>120</v>
      </c>
      <c r="AT262" s="214" t="s">
        <v>116</v>
      </c>
      <c r="AU262" s="214" t="s">
        <v>79</v>
      </c>
      <c r="AY262" s="18" t="s">
        <v>115</v>
      </c>
      <c r="BE262" s="215">
        <f>IF(N262="základní",J262,0)</f>
        <v>0</v>
      </c>
      <c r="BF262" s="215">
        <f>IF(N262="snížená",J262,0)</f>
        <v>0</v>
      </c>
      <c r="BG262" s="215">
        <f>IF(N262="zákl. přenesená",J262,0)</f>
        <v>0</v>
      </c>
      <c r="BH262" s="215">
        <f>IF(N262="sníž. přenesená",J262,0)</f>
        <v>0</v>
      </c>
      <c r="BI262" s="215">
        <f>IF(N262="nulová",J262,0)</f>
        <v>0</v>
      </c>
      <c r="BJ262" s="18" t="s">
        <v>77</v>
      </c>
      <c r="BK262" s="215">
        <f>ROUND(I262*H262,2)</f>
        <v>0</v>
      </c>
      <c r="BL262" s="18" t="s">
        <v>120</v>
      </c>
      <c r="BM262" s="214" t="s">
        <v>914</v>
      </c>
    </row>
    <row r="263" s="13" customFormat="1">
      <c r="A263" s="13"/>
      <c r="B263" s="223"/>
      <c r="C263" s="224"/>
      <c r="D263" s="225" t="s">
        <v>139</v>
      </c>
      <c r="E263" s="226" t="s">
        <v>19</v>
      </c>
      <c r="F263" s="227" t="s">
        <v>915</v>
      </c>
      <c r="G263" s="224"/>
      <c r="H263" s="228">
        <v>344.31999999999999</v>
      </c>
      <c r="I263" s="229"/>
      <c r="J263" s="224"/>
      <c r="K263" s="224"/>
      <c r="L263" s="230"/>
      <c r="M263" s="231"/>
      <c r="N263" s="232"/>
      <c r="O263" s="232"/>
      <c r="P263" s="232"/>
      <c r="Q263" s="232"/>
      <c r="R263" s="232"/>
      <c r="S263" s="232"/>
      <c r="T263" s="23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4" t="s">
        <v>139</v>
      </c>
      <c r="AU263" s="234" t="s">
        <v>79</v>
      </c>
      <c r="AV263" s="13" t="s">
        <v>79</v>
      </c>
      <c r="AW263" s="13" t="s">
        <v>31</v>
      </c>
      <c r="AX263" s="13" t="s">
        <v>77</v>
      </c>
      <c r="AY263" s="234" t="s">
        <v>115</v>
      </c>
    </row>
    <row r="264" s="12" customFormat="1" ht="22.8" customHeight="1">
      <c r="A264" s="12"/>
      <c r="B264" s="189"/>
      <c r="C264" s="190"/>
      <c r="D264" s="191" t="s">
        <v>68</v>
      </c>
      <c r="E264" s="216" t="s">
        <v>519</v>
      </c>
      <c r="F264" s="216" t="s">
        <v>520</v>
      </c>
      <c r="G264" s="190"/>
      <c r="H264" s="190"/>
      <c r="I264" s="193"/>
      <c r="J264" s="217">
        <f>BK264</f>
        <v>0</v>
      </c>
      <c r="K264" s="190"/>
      <c r="L264" s="195"/>
      <c r="M264" s="196"/>
      <c r="N264" s="197"/>
      <c r="O264" s="197"/>
      <c r="P264" s="198">
        <f>SUM(P265:P266)</f>
        <v>0</v>
      </c>
      <c r="Q264" s="197"/>
      <c r="R264" s="198">
        <f>SUM(R265:R266)</f>
        <v>0</v>
      </c>
      <c r="S264" s="197"/>
      <c r="T264" s="199">
        <f>SUM(T265:T266)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00" t="s">
        <v>77</v>
      </c>
      <c r="AT264" s="201" t="s">
        <v>68</v>
      </c>
      <c r="AU264" s="201" t="s">
        <v>77</v>
      </c>
      <c r="AY264" s="200" t="s">
        <v>115</v>
      </c>
      <c r="BK264" s="202">
        <f>SUM(BK265:BK266)</f>
        <v>0</v>
      </c>
    </row>
    <row r="265" s="2" customFormat="1" ht="24.15" customHeight="1">
      <c r="A265" s="39"/>
      <c r="B265" s="40"/>
      <c r="C265" s="203" t="s">
        <v>916</v>
      </c>
      <c r="D265" s="203" t="s">
        <v>116</v>
      </c>
      <c r="E265" s="204" t="s">
        <v>522</v>
      </c>
      <c r="F265" s="205" t="s">
        <v>523</v>
      </c>
      <c r="G265" s="206" t="s">
        <v>262</v>
      </c>
      <c r="H265" s="207">
        <v>1018.708</v>
      </c>
      <c r="I265" s="208"/>
      <c r="J265" s="209">
        <f>ROUND(I265*H265,2)</f>
        <v>0</v>
      </c>
      <c r="K265" s="205" t="s">
        <v>129</v>
      </c>
      <c r="L265" s="45"/>
      <c r="M265" s="210" t="s">
        <v>19</v>
      </c>
      <c r="N265" s="211" t="s">
        <v>40</v>
      </c>
      <c r="O265" s="85"/>
      <c r="P265" s="212">
        <f>O265*H265</f>
        <v>0</v>
      </c>
      <c r="Q265" s="212">
        <v>0</v>
      </c>
      <c r="R265" s="212">
        <f>Q265*H265</f>
        <v>0</v>
      </c>
      <c r="S265" s="212">
        <v>0</v>
      </c>
      <c r="T265" s="213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14" t="s">
        <v>120</v>
      </c>
      <c r="AT265" s="214" t="s">
        <v>116</v>
      </c>
      <c r="AU265" s="214" t="s">
        <v>79</v>
      </c>
      <c r="AY265" s="18" t="s">
        <v>115</v>
      </c>
      <c r="BE265" s="215">
        <f>IF(N265="základní",J265,0)</f>
        <v>0</v>
      </c>
      <c r="BF265" s="215">
        <f>IF(N265="snížená",J265,0)</f>
        <v>0</v>
      </c>
      <c r="BG265" s="215">
        <f>IF(N265="zákl. přenesená",J265,0)</f>
        <v>0</v>
      </c>
      <c r="BH265" s="215">
        <f>IF(N265="sníž. přenesená",J265,0)</f>
        <v>0</v>
      </c>
      <c r="BI265" s="215">
        <f>IF(N265="nulová",J265,0)</f>
        <v>0</v>
      </c>
      <c r="BJ265" s="18" t="s">
        <v>77</v>
      </c>
      <c r="BK265" s="215">
        <f>ROUND(I265*H265,2)</f>
        <v>0</v>
      </c>
      <c r="BL265" s="18" t="s">
        <v>120</v>
      </c>
      <c r="BM265" s="214" t="s">
        <v>917</v>
      </c>
    </row>
    <row r="266" s="2" customFormat="1">
      <c r="A266" s="39"/>
      <c r="B266" s="40"/>
      <c r="C266" s="41"/>
      <c r="D266" s="218" t="s">
        <v>132</v>
      </c>
      <c r="E266" s="41"/>
      <c r="F266" s="219" t="s">
        <v>525</v>
      </c>
      <c r="G266" s="41"/>
      <c r="H266" s="41"/>
      <c r="I266" s="220"/>
      <c r="J266" s="41"/>
      <c r="K266" s="41"/>
      <c r="L266" s="45"/>
      <c r="M266" s="235"/>
      <c r="N266" s="236"/>
      <c r="O266" s="237"/>
      <c r="P266" s="237"/>
      <c r="Q266" s="237"/>
      <c r="R266" s="237"/>
      <c r="S266" s="237"/>
      <c r="T266" s="238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132</v>
      </c>
      <c r="AU266" s="18" t="s">
        <v>79</v>
      </c>
    </row>
    <row r="267" s="2" customFormat="1" ht="6.96" customHeight="1">
      <c r="A267" s="39"/>
      <c r="B267" s="60"/>
      <c r="C267" s="61"/>
      <c r="D267" s="61"/>
      <c r="E267" s="61"/>
      <c r="F267" s="61"/>
      <c r="G267" s="61"/>
      <c r="H267" s="61"/>
      <c r="I267" s="61"/>
      <c r="J267" s="61"/>
      <c r="K267" s="61"/>
      <c r="L267" s="45"/>
      <c r="M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</row>
  </sheetData>
  <sheetProtection sheet="1" autoFilter="0" formatColumns="0" formatRows="0" objects="1" scenarios="1" spinCount="100000" saltValue="Ib6qkRu/6rzu+x8bCv8e0JV8UY1Li0/MXPBfEMkltGyJgpcaV2m1ruw7G7rtPhf2642Kfc55RNFPHER40PWL1g==" hashValue="XJSAL4rzsbCxWs8b4f56VC938hPgd3kffg9DEcygMey1+a62XfODY6IJfyvJENGc5DAqIpCaLDYoMgeF//658Q==" algorithmName="SHA-512" password="CC35"/>
  <autoFilter ref="C85:K266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2_02/112101102"/>
    <hyperlink ref="F92" r:id="rId2" display="https://podminky.urs.cz/item/CS_URS_2022_02/112201114"/>
    <hyperlink ref="F94" r:id="rId3" display="https://podminky.urs.cz/item/CS_URS_2022_02/113106121"/>
    <hyperlink ref="F96" r:id="rId4" display="https://podminky.urs.cz/item/CS_URS_2022_02/113106123"/>
    <hyperlink ref="F98" r:id="rId5" display="https://podminky.urs.cz/item/CS_URS_2022_02/113107172"/>
    <hyperlink ref="F100" r:id="rId6" display="https://podminky.urs.cz/item/CS_URS_2022_02/113107223"/>
    <hyperlink ref="F102" r:id="rId7" display="https://podminky.urs.cz/item/CS_URS_2022_02/113154324"/>
    <hyperlink ref="F104" r:id="rId8" display="https://podminky.urs.cz/item/CS_URS_2022_02/113202111"/>
    <hyperlink ref="F106" r:id="rId9" display="https://podminky.urs.cz/item/CS_URS_2022_02/121103111"/>
    <hyperlink ref="F109" r:id="rId10" display="https://podminky.urs.cz/item/CS_URS_2022_02/122251404"/>
    <hyperlink ref="F114" r:id="rId11" display="https://podminky.urs.cz/item/CS_URS_2022_02/122251105"/>
    <hyperlink ref="F119" r:id="rId12" display="https://podminky.urs.cz/item/CS_URS_2022_02/122151105"/>
    <hyperlink ref="F125" r:id="rId13" display="https://podminky.urs.cz/item/CS_URS_2022_02/162201402"/>
    <hyperlink ref="F127" r:id="rId14" display="https://podminky.urs.cz/item/CS_URS_2022_02/162201412"/>
    <hyperlink ref="F129" r:id="rId15" display="https://podminky.urs.cz/item/CS_URS_2022_02/162451105"/>
    <hyperlink ref="F131" r:id="rId16" display="https://podminky.urs.cz/item/CS_URS_2022_02/171151111"/>
    <hyperlink ref="F134" r:id="rId17" display="https://podminky.urs.cz/item/CS_URS_2022_02/171201221"/>
    <hyperlink ref="F137" r:id="rId18" display="https://podminky.urs.cz/item/CS_URS_2022_02/181351113"/>
    <hyperlink ref="F139" r:id="rId19" display="https://podminky.urs.cz/item/CS_URS_2022_02/181411141"/>
    <hyperlink ref="F143" r:id="rId20" display="https://podminky.urs.cz/item/CS_URS_2022_02/181951112"/>
    <hyperlink ref="F145" r:id="rId21" display="https://podminky.urs.cz/item/CS_URS_2022_02/183101121"/>
    <hyperlink ref="F147" r:id="rId22" display="https://podminky.urs.cz/item/CS_URS_2022_02/184807911"/>
    <hyperlink ref="F150" r:id="rId23" display="https://podminky.urs.cz/item/CS_URS_2022_02/184911421"/>
    <hyperlink ref="F159" r:id="rId24" display="https://podminky.urs.cz/item/CS_URS_2022_02/211531111"/>
    <hyperlink ref="F162" r:id="rId25" display="https://podminky.urs.cz/item/CS_URS_2022_02/211971121"/>
    <hyperlink ref="F167" r:id="rId26" display="https://podminky.urs.cz/item/CS_URS_2022_02/564831111"/>
    <hyperlink ref="F170" r:id="rId27" display="https://podminky.urs.cz/item/CS_URS_2022_02/564861111"/>
    <hyperlink ref="F176" r:id="rId28" display="https://podminky.urs.cz/item/CS_URS_2022_02/564871111"/>
    <hyperlink ref="F179" r:id="rId29" display="https://podminky.urs.cz/item/CS_URS_2022_02/564952111"/>
    <hyperlink ref="F184" r:id="rId30" display="https://podminky.urs.cz/item/CS_URS_2022_02/565165121"/>
    <hyperlink ref="F186" r:id="rId31" display="https://podminky.urs.cz/item/CS_URS_2022_02/573111112"/>
    <hyperlink ref="F188" r:id="rId32" display="https://podminky.urs.cz/item/CS_URS_2022_02/573211108"/>
    <hyperlink ref="F190" r:id="rId33" display="https://podminky.urs.cz/item/CS_URS_2022_02/577134121"/>
    <hyperlink ref="F192" r:id="rId34" display="https://podminky.urs.cz/item/CS_URS_2022_02/596211112"/>
    <hyperlink ref="F200" r:id="rId35" display="https://podminky.urs.cz/item/CS_URS_2022_02/596212212"/>
    <hyperlink ref="F206" r:id="rId36" display="https://podminky.urs.cz/item/CS_URS_2022_02/596212212"/>
    <hyperlink ref="F210" r:id="rId37" display="https://podminky.urs.cz/item/CS_URS_2022_02/596212312"/>
    <hyperlink ref="F215" r:id="rId38" display="https://podminky.urs.cz/item/CS_URS_2022_02/913121111"/>
    <hyperlink ref="F217" r:id="rId39" display="https://podminky.urs.cz/item/CS_URS_2022_02/913121112"/>
    <hyperlink ref="F219" r:id="rId40" display="https://podminky.urs.cz/item/CS_URS_2022_02/913121211"/>
    <hyperlink ref="F222" r:id="rId41" display="https://podminky.urs.cz/item/CS_URS_2022_02/913121212"/>
    <hyperlink ref="F225" r:id="rId42" display="https://podminky.urs.cz/item/CS_URS_2022_02/913211113"/>
    <hyperlink ref="F227" r:id="rId43" display="https://podminky.urs.cz/item/CS_URS_2022_02/913211213"/>
    <hyperlink ref="F230" r:id="rId44" display="https://podminky.urs.cz/item/CS_URS_2022_02/914111121"/>
    <hyperlink ref="F233" r:id="rId45" display="https://podminky.urs.cz/item/CS_URS_2022_02/914511111"/>
    <hyperlink ref="F245" r:id="rId46" display="https://podminky.urs.cz/item/CS_URS_2022_02/919112212"/>
    <hyperlink ref="F247" r:id="rId47" display="https://podminky.urs.cz/item/CS_URS_2022_02/919121212"/>
    <hyperlink ref="F250" r:id="rId48" display="https://podminky.urs.cz/item/CS_URS_2022_02/997221551"/>
    <hyperlink ref="F252" r:id="rId49" display="https://podminky.urs.cz/item/CS_URS_2022_02/997221559"/>
    <hyperlink ref="F255" r:id="rId50" display="https://podminky.urs.cz/item/CS_URS_2022_02/997221861"/>
    <hyperlink ref="F260" r:id="rId51" display="https://podminky.urs.cz/item/CS_URS_2022_02/997221873"/>
    <hyperlink ref="F266" r:id="rId52" display="https://podminky.urs.cz/item/CS_URS_2022_02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3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73" customWidth="1"/>
    <col min="2" max="2" width="1.667969" style="273" customWidth="1"/>
    <col min="3" max="4" width="5" style="273" customWidth="1"/>
    <col min="5" max="5" width="11.66016" style="273" customWidth="1"/>
    <col min="6" max="6" width="9.160156" style="273" customWidth="1"/>
    <col min="7" max="7" width="5" style="273" customWidth="1"/>
    <col min="8" max="8" width="77.83203" style="273" customWidth="1"/>
    <col min="9" max="10" width="20" style="273" customWidth="1"/>
    <col min="11" max="11" width="1.667969" style="273" customWidth="1"/>
  </cols>
  <sheetData>
    <row r="1" s="1" customFormat="1" ht="37.5" customHeight="1"/>
    <row r="2" s="1" customFormat="1" ht="7.5" customHeight="1">
      <c r="B2" s="274"/>
      <c r="C2" s="275"/>
      <c r="D2" s="275"/>
      <c r="E2" s="275"/>
      <c r="F2" s="275"/>
      <c r="G2" s="275"/>
      <c r="H2" s="275"/>
      <c r="I2" s="275"/>
      <c r="J2" s="275"/>
      <c r="K2" s="276"/>
    </row>
    <row r="3" s="16" customFormat="1" ht="45" customHeight="1">
      <c r="B3" s="277"/>
      <c r="C3" s="278" t="s">
        <v>918</v>
      </c>
      <c r="D3" s="278"/>
      <c r="E3" s="278"/>
      <c r="F3" s="278"/>
      <c r="G3" s="278"/>
      <c r="H3" s="278"/>
      <c r="I3" s="278"/>
      <c r="J3" s="278"/>
      <c r="K3" s="279"/>
    </row>
    <row r="4" s="1" customFormat="1" ht="25.5" customHeight="1">
      <c r="B4" s="280"/>
      <c r="C4" s="281" t="s">
        <v>919</v>
      </c>
      <c r="D4" s="281"/>
      <c r="E4" s="281"/>
      <c r="F4" s="281"/>
      <c r="G4" s="281"/>
      <c r="H4" s="281"/>
      <c r="I4" s="281"/>
      <c r="J4" s="281"/>
      <c r="K4" s="282"/>
    </row>
    <row r="5" s="1" customFormat="1" ht="5.25" customHeight="1">
      <c r="B5" s="280"/>
      <c r="C5" s="283"/>
      <c r="D5" s="283"/>
      <c r="E5" s="283"/>
      <c r="F5" s="283"/>
      <c r="G5" s="283"/>
      <c r="H5" s="283"/>
      <c r="I5" s="283"/>
      <c r="J5" s="283"/>
      <c r="K5" s="282"/>
    </row>
    <row r="6" s="1" customFormat="1" ht="15" customHeight="1">
      <c r="B6" s="280"/>
      <c r="C6" s="284" t="s">
        <v>920</v>
      </c>
      <c r="D6" s="284"/>
      <c r="E6" s="284"/>
      <c r="F6" s="284"/>
      <c r="G6" s="284"/>
      <c r="H6" s="284"/>
      <c r="I6" s="284"/>
      <c r="J6" s="284"/>
      <c r="K6" s="282"/>
    </row>
    <row r="7" s="1" customFormat="1" ht="15" customHeight="1">
      <c r="B7" s="285"/>
      <c r="C7" s="284" t="s">
        <v>921</v>
      </c>
      <c r="D7" s="284"/>
      <c r="E7" s="284"/>
      <c r="F7" s="284"/>
      <c r="G7" s="284"/>
      <c r="H7" s="284"/>
      <c r="I7" s="284"/>
      <c r="J7" s="284"/>
      <c r="K7" s="282"/>
    </row>
    <row r="8" s="1" customFormat="1" ht="12.75" customHeight="1">
      <c r="B8" s="285"/>
      <c r="C8" s="284"/>
      <c r="D8" s="284"/>
      <c r="E8" s="284"/>
      <c r="F8" s="284"/>
      <c r="G8" s="284"/>
      <c r="H8" s="284"/>
      <c r="I8" s="284"/>
      <c r="J8" s="284"/>
      <c r="K8" s="282"/>
    </row>
    <row r="9" s="1" customFormat="1" ht="15" customHeight="1">
      <c r="B9" s="285"/>
      <c r="C9" s="284" t="s">
        <v>922</v>
      </c>
      <c r="D9" s="284"/>
      <c r="E9" s="284"/>
      <c r="F9" s="284"/>
      <c r="G9" s="284"/>
      <c r="H9" s="284"/>
      <c r="I9" s="284"/>
      <c r="J9" s="284"/>
      <c r="K9" s="282"/>
    </row>
    <row r="10" s="1" customFormat="1" ht="15" customHeight="1">
      <c r="B10" s="285"/>
      <c r="C10" s="284"/>
      <c r="D10" s="284" t="s">
        <v>923</v>
      </c>
      <c r="E10" s="284"/>
      <c r="F10" s="284"/>
      <c r="G10" s="284"/>
      <c r="H10" s="284"/>
      <c r="I10" s="284"/>
      <c r="J10" s="284"/>
      <c r="K10" s="282"/>
    </row>
    <row r="11" s="1" customFormat="1" ht="15" customHeight="1">
      <c r="B11" s="285"/>
      <c r="C11" s="286"/>
      <c r="D11" s="284" t="s">
        <v>924</v>
      </c>
      <c r="E11" s="284"/>
      <c r="F11" s="284"/>
      <c r="G11" s="284"/>
      <c r="H11" s="284"/>
      <c r="I11" s="284"/>
      <c r="J11" s="284"/>
      <c r="K11" s="282"/>
    </row>
    <row r="12" s="1" customFormat="1" ht="15" customHeight="1">
      <c r="B12" s="285"/>
      <c r="C12" s="286"/>
      <c r="D12" s="284"/>
      <c r="E12" s="284"/>
      <c r="F12" s="284"/>
      <c r="G12" s="284"/>
      <c r="H12" s="284"/>
      <c r="I12" s="284"/>
      <c r="J12" s="284"/>
      <c r="K12" s="282"/>
    </row>
    <row r="13" s="1" customFormat="1" ht="15" customHeight="1">
      <c r="B13" s="285"/>
      <c r="C13" s="286"/>
      <c r="D13" s="287" t="s">
        <v>925</v>
      </c>
      <c r="E13" s="284"/>
      <c r="F13" s="284"/>
      <c r="G13" s="284"/>
      <c r="H13" s="284"/>
      <c r="I13" s="284"/>
      <c r="J13" s="284"/>
      <c r="K13" s="282"/>
    </row>
    <row r="14" s="1" customFormat="1" ht="12.75" customHeight="1">
      <c r="B14" s="285"/>
      <c r="C14" s="286"/>
      <c r="D14" s="286"/>
      <c r="E14" s="286"/>
      <c r="F14" s="286"/>
      <c r="G14" s="286"/>
      <c r="H14" s="286"/>
      <c r="I14" s="286"/>
      <c r="J14" s="286"/>
      <c r="K14" s="282"/>
    </row>
    <row r="15" s="1" customFormat="1" ht="15" customHeight="1">
      <c r="B15" s="285"/>
      <c r="C15" s="286"/>
      <c r="D15" s="284" t="s">
        <v>926</v>
      </c>
      <c r="E15" s="284"/>
      <c r="F15" s="284"/>
      <c r="G15" s="284"/>
      <c r="H15" s="284"/>
      <c r="I15" s="284"/>
      <c r="J15" s="284"/>
      <c r="K15" s="282"/>
    </row>
    <row r="16" s="1" customFormat="1" ht="15" customHeight="1">
      <c r="B16" s="285"/>
      <c r="C16" s="286"/>
      <c r="D16" s="284" t="s">
        <v>927</v>
      </c>
      <c r="E16" s="284"/>
      <c r="F16" s="284"/>
      <c r="G16" s="284"/>
      <c r="H16" s="284"/>
      <c r="I16" s="284"/>
      <c r="J16" s="284"/>
      <c r="K16" s="282"/>
    </row>
    <row r="17" s="1" customFormat="1" ht="15" customHeight="1">
      <c r="B17" s="285"/>
      <c r="C17" s="286"/>
      <c r="D17" s="284" t="s">
        <v>928</v>
      </c>
      <c r="E17" s="284"/>
      <c r="F17" s="284"/>
      <c r="G17" s="284"/>
      <c r="H17" s="284"/>
      <c r="I17" s="284"/>
      <c r="J17" s="284"/>
      <c r="K17" s="282"/>
    </row>
    <row r="18" s="1" customFormat="1" ht="15" customHeight="1">
      <c r="B18" s="285"/>
      <c r="C18" s="286"/>
      <c r="D18" s="286"/>
      <c r="E18" s="288" t="s">
        <v>76</v>
      </c>
      <c r="F18" s="284" t="s">
        <v>929</v>
      </c>
      <c r="G18" s="284"/>
      <c r="H18" s="284"/>
      <c r="I18" s="284"/>
      <c r="J18" s="284"/>
      <c r="K18" s="282"/>
    </row>
    <row r="19" s="1" customFormat="1" ht="15" customHeight="1">
      <c r="B19" s="285"/>
      <c r="C19" s="286"/>
      <c r="D19" s="286"/>
      <c r="E19" s="288" t="s">
        <v>930</v>
      </c>
      <c r="F19" s="284" t="s">
        <v>931</v>
      </c>
      <c r="G19" s="284"/>
      <c r="H19" s="284"/>
      <c r="I19" s="284"/>
      <c r="J19" s="284"/>
      <c r="K19" s="282"/>
    </row>
    <row r="20" s="1" customFormat="1" ht="15" customHeight="1">
      <c r="B20" s="285"/>
      <c r="C20" s="286"/>
      <c r="D20" s="286"/>
      <c r="E20" s="288" t="s">
        <v>932</v>
      </c>
      <c r="F20" s="284" t="s">
        <v>933</v>
      </c>
      <c r="G20" s="284"/>
      <c r="H20" s="284"/>
      <c r="I20" s="284"/>
      <c r="J20" s="284"/>
      <c r="K20" s="282"/>
    </row>
    <row r="21" s="1" customFormat="1" ht="15" customHeight="1">
      <c r="B21" s="285"/>
      <c r="C21" s="286"/>
      <c r="D21" s="286"/>
      <c r="E21" s="288" t="s">
        <v>934</v>
      </c>
      <c r="F21" s="284" t="s">
        <v>935</v>
      </c>
      <c r="G21" s="284"/>
      <c r="H21" s="284"/>
      <c r="I21" s="284"/>
      <c r="J21" s="284"/>
      <c r="K21" s="282"/>
    </row>
    <row r="22" s="1" customFormat="1" ht="15" customHeight="1">
      <c r="B22" s="285"/>
      <c r="C22" s="286"/>
      <c r="D22" s="286"/>
      <c r="E22" s="288" t="s">
        <v>936</v>
      </c>
      <c r="F22" s="284" t="s">
        <v>937</v>
      </c>
      <c r="G22" s="284"/>
      <c r="H22" s="284"/>
      <c r="I22" s="284"/>
      <c r="J22" s="284"/>
      <c r="K22" s="282"/>
    </row>
    <row r="23" s="1" customFormat="1" ht="15" customHeight="1">
      <c r="B23" s="285"/>
      <c r="C23" s="286"/>
      <c r="D23" s="286"/>
      <c r="E23" s="288" t="s">
        <v>938</v>
      </c>
      <c r="F23" s="284" t="s">
        <v>939</v>
      </c>
      <c r="G23" s="284"/>
      <c r="H23" s="284"/>
      <c r="I23" s="284"/>
      <c r="J23" s="284"/>
      <c r="K23" s="282"/>
    </row>
    <row r="24" s="1" customFormat="1" ht="12.75" customHeight="1">
      <c r="B24" s="285"/>
      <c r="C24" s="286"/>
      <c r="D24" s="286"/>
      <c r="E24" s="286"/>
      <c r="F24" s="286"/>
      <c r="G24" s="286"/>
      <c r="H24" s="286"/>
      <c r="I24" s="286"/>
      <c r="J24" s="286"/>
      <c r="K24" s="282"/>
    </row>
    <row r="25" s="1" customFormat="1" ht="15" customHeight="1">
      <c r="B25" s="285"/>
      <c r="C25" s="284" t="s">
        <v>940</v>
      </c>
      <c r="D25" s="284"/>
      <c r="E25" s="284"/>
      <c r="F25" s="284"/>
      <c r="G25" s="284"/>
      <c r="H25" s="284"/>
      <c r="I25" s="284"/>
      <c r="J25" s="284"/>
      <c r="K25" s="282"/>
    </row>
    <row r="26" s="1" customFormat="1" ht="15" customHeight="1">
      <c r="B26" s="285"/>
      <c r="C26" s="284" t="s">
        <v>941</v>
      </c>
      <c r="D26" s="284"/>
      <c r="E26" s="284"/>
      <c r="F26" s="284"/>
      <c r="G26" s="284"/>
      <c r="H26" s="284"/>
      <c r="I26" s="284"/>
      <c r="J26" s="284"/>
      <c r="K26" s="282"/>
    </row>
    <row r="27" s="1" customFormat="1" ht="15" customHeight="1">
      <c r="B27" s="285"/>
      <c r="C27" s="284"/>
      <c r="D27" s="284" t="s">
        <v>942</v>
      </c>
      <c r="E27" s="284"/>
      <c r="F27" s="284"/>
      <c r="G27" s="284"/>
      <c r="H27" s="284"/>
      <c r="I27" s="284"/>
      <c r="J27" s="284"/>
      <c r="K27" s="282"/>
    </row>
    <row r="28" s="1" customFormat="1" ht="15" customHeight="1">
      <c r="B28" s="285"/>
      <c r="C28" s="286"/>
      <c r="D28" s="284" t="s">
        <v>943</v>
      </c>
      <c r="E28" s="284"/>
      <c r="F28" s="284"/>
      <c r="G28" s="284"/>
      <c r="H28" s="284"/>
      <c r="I28" s="284"/>
      <c r="J28" s="284"/>
      <c r="K28" s="282"/>
    </row>
    <row r="29" s="1" customFormat="1" ht="12.75" customHeight="1">
      <c r="B29" s="285"/>
      <c r="C29" s="286"/>
      <c r="D29" s="286"/>
      <c r="E29" s="286"/>
      <c r="F29" s="286"/>
      <c r="G29" s="286"/>
      <c r="H29" s="286"/>
      <c r="I29" s="286"/>
      <c r="J29" s="286"/>
      <c r="K29" s="282"/>
    </row>
    <row r="30" s="1" customFormat="1" ht="15" customHeight="1">
      <c r="B30" s="285"/>
      <c r="C30" s="286"/>
      <c r="D30" s="284" t="s">
        <v>944</v>
      </c>
      <c r="E30" s="284"/>
      <c r="F30" s="284"/>
      <c r="G30" s="284"/>
      <c r="H30" s="284"/>
      <c r="I30" s="284"/>
      <c r="J30" s="284"/>
      <c r="K30" s="282"/>
    </row>
    <row r="31" s="1" customFormat="1" ht="15" customHeight="1">
      <c r="B31" s="285"/>
      <c r="C31" s="286"/>
      <c r="D31" s="284" t="s">
        <v>945</v>
      </c>
      <c r="E31" s="284"/>
      <c r="F31" s="284"/>
      <c r="G31" s="284"/>
      <c r="H31" s="284"/>
      <c r="I31" s="284"/>
      <c r="J31" s="284"/>
      <c r="K31" s="282"/>
    </row>
    <row r="32" s="1" customFormat="1" ht="12.75" customHeight="1">
      <c r="B32" s="285"/>
      <c r="C32" s="286"/>
      <c r="D32" s="286"/>
      <c r="E32" s="286"/>
      <c r="F32" s="286"/>
      <c r="G32" s="286"/>
      <c r="H32" s="286"/>
      <c r="I32" s="286"/>
      <c r="J32" s="286"/>
      <c r="K32" s="282"/>
    </row>
    <row r="33" s="1" customFormat="1" ht="15" customHeight="1">
      <c r="B33" s="285"/>
      <c r="C33" s="286"/>
      <c r="D33" s="284" t="s">
        <v>946</v>
      </c>
      <c r="E33" s="284"/>
      <c r="F33" s="284"/>
      <c r="G33" s="284"/>
      <c r="H33" s="284"/>
      <c r="I33" s="284"/>
      <c r="J33" s="284"/>
      <c r="K33" s="282"/>
    </row>
    <row r="34" s="1" customFormat="1" ht="15" customHeight="1">
      <c r="B34" s="285"/>
      <c r="C34" s="286"/>
      <c r="D34" s="284" t="s">
        <v>947</v>
      </c>
      <c r="E34" s="284"/>
      <c r="F34" s="284"/>
      <c r="G34" s="284"/>
      <c r="H34" s="284"/>
      <c r="I34" s="284"/>
      <c r="J34" s="284"/>
      <c r="K34" s="282"/>
    </row>
    <row r="35" s="1" customFormat="1" ht="15" customHeight="1">
      <c r="B35" s="285"/>
      <c r="C35" s="286"/>
      <c r="D35" s="284" t="s">
        <v>948</v>
      </c>
      <c r="E35" s="284"/>
      <c r="F35" s="284"/>
      <c r="G35" s="284"/>
      <c r="H35" s="284"/>
      <c r="I35" s="284"/>
      <c r="J35" s="284"/>
      <c r="K35" s="282"/>
    </row>
    <row r="36" s="1" customFormat="1" ht="15" customHeight="1">
      <c r="B36" s="285"/>
      <c r="C36" s="286"/>
      <c r="D36" s="284"/>
      <c r="E36" s="287" t="s">
        <v>102</v>
      </c>
      <c r="F36" s="284"/>
      <c r="G36" s="284" t="s">
        <v>949</v>
      </c>
      <c r="H36" s="284"/>
      <c r="I36" s="284"/>
      <c r="J36" s="284"/>
      <c r="K36" s="282"/>
    </row>
    <row r="37" s="1" customFormat="1" ht="30.75" customHeight="1">
      <c r="B37" s="285"/>
      <c r="C37" s="286"/>
      <c r="D37" s="284"/>
      <c r="E37" s="287" t="s">
        <v>950</v>
      </c>
      <c r="F37" s="284"/>
      <c r="G37" s="284" t="s">
        <v>951</v>
      </c>
      <c r="H37" s="284"/>
      <c r="I37" s="284"/>
      <c r="J37" s="284"/>
      <c r="K37" s="282"/>
    </row>
    <row r="38" s="1" customFormat="1" ht="15" customHeight="1">
      <c r="B38" s="285"/>
      <c r="C38" s="286"/>
      <c r="D38" s="284"/>
      <c r="E38" s="287" t="s">
        <v>50</v>
      </c>
      <c r="F38" s="284"/>
      <c r="G38" s="284" t="s">
        <v>952</v>
      </c>
      <c r="H38" s="284"/>
      <c r="I38" s="284"/>
      <c r="J38" s="284"/>
      <c r="K38" s="282"/>
    </row>
    <row r="39" s="1" customFormat="1" ht="15" customHeight="1">
      <c r="B39" s="285"/>
      <c r="C39" s="286"/>
      <c r="D39" s="284"/>
      <c r="E39" s="287" t="s">
        <v>51</v>
      </c>
      <c r="F39" s="284"/>
      <c r="G39" s="284" t="s">
        <v>953</v>
      </c>
      <c r="H39" s="284"/>
      <c r="I39" s="284"/>
      <c r="J39" s="284"/>
      <c r="K39" s="282"/>
    </row>
    <row r="40" s="1" customFormat="1" ht="15" customHeight="1">
      <c r="B40" s="285"/>
      <c r="C40" s="286"/>
      <c r="D40" s="284"/>
      <c r="E40" s="287" t="s">
        <v>103</v>
      </c>
      <c r="F40" s="284"/>
      <c r="G40" s="284" t="s">
        <v>954</v>
      </c>
      <c r="H40" s="284"/>
      <c r="I40" s="284"/>
      <c r="J40" s="284"/>
      <c r="K40" s="282"/>
    </row>
    <row r="41" s="1" customFormat="1" ht="15" customHeight="1">
      <c r="B41" s="285"/>
      <c r="C41" s="286"/>
      <c r="D41" s="284"/>
      <c r="E41" s="287" t="s">
        <v>104</v>
      </c>
      <c r="F41" s="284"/>
      <c r="G41" s="284" t="s">
        <v>955</v>
      </c>
      <c r="H41" s="284"/>
      <c r="I41" s="284"/>
      <c r="J41" s="284"/>
      <c r="K41" s="282"/>
    </row>
    <row r="42" s="1" customFormat="1" ht="15" customHeight="1">
      <c r="B42" s="285"/>
      <c r="C42" s="286"/>
      <c r="D42" s="284"/>
      <c r="E42" s="287" t="s">
        <v>956</v>
      </c>
      <c r="F42" s="284"/>
      <c r="G42" s="284" t="s">
        <v>957</v>
      </c>
      <c r="H42" s="284"/>
      <c r="I42" s="284"/>
      <c r="J42" s="284"/>
      <c r="K42" s="282"/>
    </row>
    <row r="43" s="1" customFormat="1" ht="15" customHeight="1">
      <c r="B43" s="285"/>
      <c r="C43" s="286"/>
      <c r="D43" s="284"/>
      <c r="E43" s="287"/>
      <c r="F43" s="284"/>
      <c r="G43" s="284" t="s">
        <v>958</v>
      </c>
      <c r="H43" s="284"/>
      <c r="I43" s="284"/>
      <c r="J43" s="284"/>
      <c r="K43" s="282"/>
    </row>
    <row r="44" s="1" customFormat="1" ht="15" customHeight="1">
      <c r="B44" s="285"/>
      <c r="C44" s="286"/>
      <c r="D44" s="284"/>
      <c r="E44" s="287" t="s">
        <v>959</v>
      </c>
      <c r="F44" s="284"/>
      <c r="G44" s="284" t="s">
        <v>960</v>
      </c>
      <c r="H44" s="284"/>
      <c r="I44" s="284"/>
      <c r="J44" s="284"/>
      <c r="K44" s="282"/>
    </row>
    <row r="45" s="1" customFormat="1" ht="15" customHeight="1">
      <c r="B45" s="285"/>
      <c r="C45" s="286"/>
      <c r="D45" s="284"/>
      <c r="E45" s="287" t="s">
        <v>106</v>
      </c>
      <c r="F45" s="284"/>
      <c r="G45" s="284" t="s">
        <v>961</v>
      </c>
      <c r="H45" s="284"/>
      <c r="I45" s="284"/>
      <c r="J45" s="284"/>
      <c r="K45" s="282"/>
    </row>
    <row r="46" s="1" customFormat="1" ht="12.75" customHeight="1">
      <c r="B46" s="285"/>
      <c r="C46" s="286"/>
      <c r="D46" s="284"/>
      <c r="E46" s="284"/>
      <c r="F46" s="284"/>
      <c r="G46" s="284"/>
      <c r="H46" s="284"/>
      <c r="I46" s="284"/>
      <c r="J46" s="284"/>
      <c r="K46" s="282"/>
    </row>
    <row r="47" s="1" customFormat="1" ht="15" customHeight="1">
      <c r="B47" s="285"/>
      <c r="C47" s="286"/>
      <c r="D47" s="284" t="s">
        <v>962</v>
      </c>
      <c r="E47" s="284"/>
      <c r="F47" s="284"/>
      <c r="G47" s="284"/>
      <c r="H47" s="284"/>
      <c r="I47" s="284"/>
      <c r="J47" s="284"/>
      <c r="K47" s="282"/>
    </row>
    <row r="48" s="1" customFormat="1" ht="15" customHeight="1">
      <c r="B48" s="285"/>
      <c r="C48" s="286"/>
      <c r="D48" s="286"/>
      <c r="E48" s="284" t="s">
        <v>963</v>
      </c>
      <c r="F48" s="284"/>
      <c r="G48" s="284"/>
      <c r="H48" s="284"/>
      <c r="I48" s="284"/>
      <c r="J48" s="284"/>
      <c r="K48" s="282"/>
    </row>
    <row r="49" s="1" customFormat="1" ht="15" customHeight="1">
      <c r="B49" s="285"/>
      <c r="C49" s="286"/>
      <c r="D49" s="286"/>
      <c r="E49" s="284" t="s">
        <v>964</v>
      </c>
      <c r="F49" s="284"/>
      <c r="G49" s="284"/>
      <c r="H49" s="284"/>
      <c r="I49" s="284"/>
      <c r="J49" s="284"/>
      <c r="K49" s="282"/>
    </row>
    <row r="50" s="1" customFormat="1" ht="15" customHeight="1">
      <c r="B50" s="285"/>
      <c r="C50" s="286"/>
      <c r="D50" s="286"/>
      <c r="E50" s="284" t="s">
        <v>965</v>
      </c>
      <c r="F50" s="284"/>
      <c r="G50" s="284"/>
      <c r="H50" s="284"/>
      <c r="I50" s="284"/>
      <c r="J50" s="284"/>
      <c r="K50" s="282"/>
    </row>
    <row r="51" s="1" customFormat="1" ht="15" customHeight="1">
      <c r="B51" s="285"/>
      <c r="C51" s="286"/>
      <c r="D51" s="284" t="s">
        <v>966</v>
      </c>
      <c r="E51" s="284"/>
      <c r="F51" s="284"/>
      <c r="G51" s="284"/>
      <c r="H51" s="284"/>
      <c r="I51" s="284"/>
      <c r="J51" s="284"/>
      <c r="K51" s="282"/>
    </row>
    <row r="52" s="1" customFormat="1" ht="25.5" customHeight="1">
      <c r="B52" s="280"/>
      <c r="C52" s="281" t="s">
        <v>967</v>
      </c>
      <c r="D52" s="281"/>
      <c r="E52" s="281"/>
      <c r="F52" s="281"/>
      <c r="G52" s="281"/>
      <c r="H52" s="281"/>
      <c r="I52" s="281"/>
      <c r="J52" s="281"/>
      <c r="K52" s="282"/>
    </row>
    <row r="53" s="1" customFormat="1" ht="5.25" customHeight="1">
      <c r="B53" s="280"/>
      <c r="C53" s="283"/>
      <c r="D53" s="283"/>
      <c r="E53" s="283"/>
      <c r="F53" s="283"/>
      <c r="G53" s="283"/>
      <c r="H53" s="283"/>
      <c r="I53" s="283"/>
      <c r="J53" s="283"/>
      <c r="K53" s="282"/>
    </row>
    <row r="54" s="1" customFormat="1" ht="15" customHeight="1">
      <c r="B54" s="280"/>
      <c r="C54" s="284" t="s">
        <v>968</v>
      </c>
      <c r="D54" s="284"/>
      <c r="E54" s="284"/>
      <c r="F54" s="284"/>
      <c r="G54" s="284"/>
      <c r="H54" s="284"/>
      <c r="I54" s="284"/>
      <c r="J54" s="284"/>
      <c r="K54" s="282"/>
    </row>
    <row r="55" s="1" customFormat="1" ht="15" customHeight="1">
      <c r="B55" s="280"/>
      <c r="C55" s="284" t="s">
        <v>969</v>
      </c>
      <c r="D55" s="284"/>
      <c r="E55" s="284"/>
      <c r="F55" s="284"/>
      <c r="G55" s="284"/>
      <c r="H55" s="284"/>
      <c r="I55" s="284"/>
      <c r="J55" s="284"/>
      <c r="K55" s="282"/>
    </row>
    <row r="56" s="1" customFormat="1" ht="12.75" customHeight="1">
      <c r="B56" s="280"/>
      <c r="C56" s="284"/>
      <c r="D56" s="284"/>
      <c r="E56" s="284"/>
      <c r="F56" s="284"/>
      <c r="G56" s="284"/>
      <c r="H56" s="284"/>
      <c r="I56" s="284"/>
      <c r="J56" s="284"/>
      <c r="K56" s="282"/>
    </row>
    <row r="57" s="1" customFormat="1" ht="15" customHeight="1">
      <c r="B57" s="280"/>
      <c r="C57" s="284" t="s">
        <v>970</v>
      </c>
      <c r="D57" s="284"/>
      <c r="E57" s="284"/>
      <c r="F57" s="284"/>
      <c r="G57" s="284"/>
      <c r="H57" s="284"/>
      <c r="I57" s="284"/>
      <c r="J57" s="284"/>
      <c r="K57" s="282"/>
    </row>
    <row r="58" s="1" customFormat="1" ht="15" customHeight="1">
      <c r="B58" s="280"/>
      <c r="C58" s="286"/>
      <c r="D58" s="284" t="s">
        <v>971</v>
      </c>
      <c r="E58" s="284"/>
      <c r="F58" s="284"/>
      <c r="G58" s="284"/>
      <c r="H58" s="284"/>
      <c r="I58" s="284"/>
      <c r="J58" s="284"/>
      <c r="K58" s="282"/>
    </row>
    <row r="59" s="1" customFormat="1" ht="15" customHeight="1">
      <c r="B59" s="280"/>
      <c r="C59" s="286"/>
      <c r="D59" s="284" t="s">
        <v>972</v>
      </c>
      <c r="E59" s="284"/>
      <c r="F59" s="284"/>
      <c r="G59" s="284"/>
      <c r="H59" s="284"/>
      <c r="I59" s="284"/>
      <c r="J59" s="284"/>
      <c r="K59" s="282"/>
    </row>
    <row r="60" s="1" customFormat="1" ht="15" customHeight="1">
      <c r="B60" s="280"/>
      <c r="C60" s="286"/>
      <c r="D60" s="284" t="s">
        <v>973</v>
      </c>
      <c r="E60" s="284"/>
      <c r="F60" s="284"/>
      <c r="G60" s="284"/>
      <c r="H60" s="284"/>
      <c r="I60" s="284"/>
      <c r="J60" s="284"/>
      <c r="K60" s="282"/>
    </row>
    <row r="61" s="1" customFormat="1" ht="15" customHeight="1">
      <c r="B61" s="280"/>
      <c r="C61" s="286"/>
      <c r="D61" s="284" t="s">
        <v>974</v>
      </c>
      <c r="E61" s="284"/>
      <c r="F61" s="284"/>
      <c r="G61" s="284"/>
      <c r="H61" s="284"/>
      <c r="I61" s="284"/>
      <c r="J61" s="284"/>
      <c r="K61" s="282"/>
    </row>
    <row r="62" s="1" customFormat="1" ht="15" customHeight="1">
      <c r="B62" s="280"/>
      <c r="C62" s="286"/>
      <c r="D62" s="289" t="s">
        <v>975</v>
      </c>
      <c r="E62" s="289"/>
      <c r="F62" s="289"/>
      <c r="G62" s="289"/>
      <c r="H62" s="289"/>
      <c r="I62" s="289"/>
      <c r="J62" s="289"/>
      <c r="K62" s="282"/>
    </row>
    <row r="63" s="1" customFormat="1" ht="15" customHeight="1">
      <c r="B63" s="280"/>
      <c r="C63" s="286"/>
      <c r="D63" s="284" t="s">
        <v>976</v>
      </c>
      <c r="E63" s="284"/>
      <c r="F63" s="284"/>
      <c r="G63" s="284"/>
      <c r="H63" s="284"/>
      <c r="I63" s="284"/>
      <c r="J63" s="284"/>
      <c r="K63" s="282"/>
    </row>
    <row r="64" s="1" customFormat="1" ht="12.75" customHeight="1">
      <c r="B64" s="280"/>
      <c r="C64" s="286"/>
      <c r="D64" s="286"/>
      <c r="E64" s="290"/>
      <c r="F64" s="286"/>
      <c r="G64" s="286"/>
      <c r="H64" s="286"/>
      <c r="I64" s="286"/>
      <c r="J64" s="286"/>
      <c r="K64" s="282"/>
    </row>
    <row r="65" s="1" customFormat="1" ht="15" customHeight="1">
      <c r="B65" s="280"/>
      <c r="C65" s="286"/>
      <c r="D65" s="284" t="s">
        <v>977</v>
      </c>
      <c r="E65" s="284"/>
      <c r="F65" s="284"/>
      <c r="G65" s="284"/>
      <c r="H65" s="284"/>
      <c r="I65" s="284"/>
      <c r="J65" s="284"/>
      <c r="K65" s="282"/>
    </row>
    <row r="66" s="1" customFormat="1" ht="15" customHeight="1">
      <c r="B66" s="280"/>
      <c r="C66" s="286"/>
      <c r="D66" s="289" t="s">
        <v>978</v>
      </c>
      <c r="E66" s="289"/>
      <c r="F66" s="289"/>
      <c r="G66" s="289"/>
      <c r="H66" s="289"/>
      <c r="I66" s="289"/>
      <c r="J66" s="289"/>
      <c r="K66" s="282"/>
    </row>
    <row r="67" s="1" customFormat="1" ht="15" customHeight="1">
      <c r="B67" s="280"/>
      <c r="C67" s="286"/>
      <c r="D67" s="284" t="s">
        <v>979</v>
      </c>
      <c r="E67" s="284"/>
      <c r="F67" s="284"/>
      <c r="G67" s="284"/>
      <c r="H67" s="284"/>
      <c r="I67" s="284"/>
      <c r="J67" s="284"/>
      <c r="K67" s="282"/>
    </row>
    <row r="68" s="1" customFormat="1" ht="15" customHeight="1">
      <c r="B68" s="280"/>
      <c r="C68" s="286"/>
      <c r="D68" s="284" t="s">
        <v>980</v>
      </c>
      <c r="E68" s="284"/>
      <c r="F68" s="284"/>
      <c r="G68" s="284"/>
      <c r="H68" s="284"/>
      <c r="I68" s="284"/>
      <c r="J68" s="284"/>
      <c r="K68" s="282"/>
    </row>
    <row r="69" s="1" customFormat="1" ht="15" customHeight="1">
      <c r="B69" s="280"/>
      <c r="C69" s="286"/>
      <c r="D69" s="284" t="s">
        <v>981</v>
      </c>
      <c r="E69" s="284"/>
      <c r="F69" s="284"/>
      <c r="G69" s="284"/>
      <c r="H69" s="284"/>
      <c r="I69" s="284"/>
      <c r="J69" s="284"/>
      <c r="K69" s="282"/>
    </row>
    <row r="70" s="1" customFormat="1" ht="15" customHeight="1">
      <c r="B70" s="280"/>
      <c r="C70" s="286"/>
      <c r="D70" s="284" t="s">
        <v>982</v>
      </c>
      <c r="E70" s="284"/>
      <c r="F70" s="284"/>
      <c r="G70" s="284"/>
      <c r="H70" s="284"/>
      <c r="I70" s="284"/>
      <c r="J70" s="284"/>
      <c r="K70" s="282"/>
    </row>
    <row r="71" s="1" customFormat="1" ht="12.75" customHeight="1">
      <c r="B71" s="291"/>
      <c r="C71" s="292"/>
      <c r="D71" s="292"/>
      <c r="E71" s="292"/>
      <c r="F71" s="292"/>
      <c r="G71" s="292"/>
      <c r="H71" s="292"/>
      <c r="I71" s="292"/>
      <c r="J71" s="292"/>
      <c r="K71" s="293"/>
    </row>
    <row r="72" s="1" customFormat="1" ht="18.75" customHeight="1">
      <c r="B72" s="294"/>
      <c r="C72" s="294"/>
      <c r="D72" s="294"/>
      <c r="E72" s="294"/>
      <c r="F72" s="294"/>
      <c r="G72" s="294"/>
      <c r="H72" s="294"/>
      <c r="I72" s="294"/>
      <c r="J72" s="294"/>
      <c r="K72" s="295"/>
    </row>
    <row r="73" s="1" customFormat="1" ht="18.75" customHeight="1">
      <c r="B73" s="295"/>
      <c r="C73" s="295"/>
      <c r="D73" s="295"/>
      <c r="E73" s="295"/>
      <c r="F73" s="295"/>
      <c r="G73" s="295"/>
      <c r="H73" s="295"/>
      <c r="I73" s="295"/>
      <c r="J73" s="295"/>
      <c r="K73" s="295"/>
    </row>
    <row r="74" s="1" customFormat="1" ht="7.5" customHeight="1">
      <c r="B74" s="296"/>
      <c r="C74" s="297"/>
      <c r="D74" s="297"/>
      <c r="E74" s="297"/>
      <c r="F74" s="297"/>
      <c r="G74" s="297"/>
      <c r="H74" s="297"/>
      <c r="I74" s="297"/>
      <c r="J74" s="297"/>
      <c r="K74" s="298"/>
    </row>
    <row r="75" s="1" customFormat="1" ht="45" customHeight="1">
      <c r="B75" s="299"/>
      <c r="C75" s="300" t="s">
        <v>983</v>
      </c>
      <c r="D75" s="300"/>
      <c r="E75" s="300"/>
      <c r="F75" s="300"/>
      <c r="G75" s="300"/>
      <c r="H75" s="300"/>
      <c r="I75" s="300"/>
      <c r="J75" s="300"/>
      <c r="K75" s="301"/>
    </row>
    <row r="76" s="1" customFormat="1" ht="17.25" customHeight="1">
      <c r="B76" s="299"/>
      <c r="C76" s="302" t="s">
        <v>984</v>
      </c>
      <c r="D76" s="302"/>
      <c r="E76" s="302"/>
      <c r="F76" s="302" t="s">
        <v>985</v>
      </c>
      <c r="G76" s="303"/>
      <c r="H76" s="302" t="s">
        <v>51</v>
      </c>
      <c r="I76" s="302" t="s">
        <v>54</v>
      </c>
      <c r="J76" s="302" t="s">
        <v>986</v>
      </c>
      <c r="K76" s="301"/>
    </row>
    <row r="77" s="1" customFormat="1" ht="17.25" customHeight="1">
      <c r="B77" s="299"/>
      <c r="C77" s="304" t="s">
        <v>987</v>
      </c>
      <c r="D77" s="304"/>
      <c r="E77" s="304"/>
      <c r="F77" s="305" t="s">
        <v>988</v>
      </c>
      <c r="G77" s="306"/>
      <c r="H77" s="304"/>
      <c r="I77" s="304"/>
      <c r="J77" s="304" t="s">
        <v>989</v>
      </c>
      <c r="K77" s="301"/>
    </row>
    <row r="78" s="1" customFormat="1" ht="5.25" customHeight="1">
      <c r="B78" s="299"/>
      <c r="C78" s="307"/>
      <c r="D78" s="307"/>
      <c r="E78" s="307"/>
      <c r="F78" s="307"/>
      <c r="G78" s="308"/>
      <c r="H78" s="307"/>
      <c r="I78" s="307"/>
      <c r="J78" s="307"/>
      <c r="K78" s="301"/>
    </row>
    <row r="79" s="1" customFormat="1" ht="15" customHeight="1">
      <c r="B79" s="299"/>
      <c r="C79" s="287" t="s">
        <v>50</v>
      </c>
      <c r="D79" s="309"/>
      <c r="E79" s="309"/>
      <c r="F79" s="310" t="s">
        <v>990</v>
      </c>
      <c r="G79" s="311"/>
      <c r="H79" s="287" t="s">
        <v>991</v>
      </c>
      <c r="I79" s="287" t="s">
        <v>992</v>
      </c>
      <c r="J79" s="287">
        <v>20</v>
      </c>
      <c r="K79" s="301"/>
    </row>
    <row r="80" s="1" customFormat="1" ht="15" customHeight="1">
      <c r="B80" s="299"/>
      <c r="C80" s="287" t="s">
        <v>993</v>
      </c>
      <c r="D80" s="287"/>
      <c r="E80" s="287"/>
      <c r="F80" s="310" t="s">
        <v>990</v>
      </c>
      <c r="G80" s="311"/>
      <c r="H80" s="287" t="s">
        <v>994</v>
      </c>
      <c r="I80" s="287" t="s">
        <v>992</v>
      </c>
      <c r="J80" s="287">
        <v>120</v>
      </c>
      <c r="K80" s="301"/>
    </row>
    <row r="81" s="1" customFormat="1" ht="15" customHeight="1">
      <c r="B81" s="312"/>
      <c r="C81" s="287" t="s">
        <v>995</v>
      </c>
      <c r="D81" s="287"/>
      <c r="E81" s="287"/>
      <c r="F81" s="310" t="s">
        <v>996</v>
      </c>
      <c r="G81" s="311"/>
      <c r="H81" s="287" t="s">
        <v>997</v>
      </c>
      <c r="I81" s="287" t="s">
        <v>992</v>
      </c>
      <c r="J81" s="287">
        <v>50</v>
      </c>
      <c r="K81" s="301"/>
    </row>
    <row r="82" s="1" customFormat="1" ht="15" customHeight="1">
      <c r="B82" s="312"/>
      <c r="C82" s="287" t="s">
        <v>998</v>
      </c>
      <c r="D82" s="287"/>
      <c r="E82" s="287"/>
      <c r="F82" s="310" t="s">
        <v>990</v>
      </c>
      <c r="G82" s="311"/>
      <c r="H82" s="287" t="s">
        <v>999</v>
      </c>
      <c r="I82" s="287" t="s">
        <v>1000</v>
      </c>
      <c r="J82" s="287"/>
      <c r="K82" s="301"/>
    </row>
    <row r="83" s="1" customFormat="1" ht="15" customHeight="1">
      <c r="B83" s="312"/>
      <c r="C83" s="313" t="s">
        <v>1001</v>
      </c>
      <c r="D83" s="313"/>
      <c r="E83" s="313"/>
      <c r="F83" s="314" t="s">
        <v>996</v>
      </c>
      <c r="G83" s="313"/>
      <c r="H83" s="313" t="s">
        <v>1002</v>
      </c>
      <c r="I83" s="313" t="s">
        <v>992</v>
      </c>
      <c r="J83" s="313">
        <v>15</v>
      </c>
      <c r="K83" s="301"/>
    </row>
    <row r="84" s="1" customFormat="1" ht="15" customHeight="1">
      <c r="B84" s="312"/>
      <c r="C84" s="313" t="s">
        <v>1003</v>
      </c>
      <c r="D84" s="313"/>
      <c r="E84" s="313"/>
      <c r="F84" s="314" t="s">
        <v>996</v>
      </c>
      <c r="G84" s="313"/>
      <c r="H84" s="313" t="s">
        <v>1004</v>
      </c>
      <c r="I84" s="313" t="s">
        <v>992</v>
      </c>
      <c r="J84" s="313">
        <v>15</v>
      </c>
      <c r="K84" s="301"/>
    </row>
    <row r="85" s="1" customFormat="1" ht="15" customHeight="1">
      <c r="B85" s="312"/>
      <c r="C85" s="313" t="s">
        <v>1005</v>
      </c>
      <c r="D85" s="313"/>
      <c r="E85" s="313"/>
      <c r="F85" s="314" t="s">
        <v>996</v>
      </c>
      <c r="G85" s="313"/>
      <c r="H85" s="313" t="s">
        <v>1006</v>
      </c>
      <c r="I85" s="313" t="s">
        <v>992</v>
      </c>
      <c r="J85" s="313">
        <v>20</v>
      </c>
      <c r="K85" s="301"/>
    </row>
    <row r="86" s="1" customFormat="1" ht="15" customHeight="1">
      <c r="B86" s="312"/>
      <c r="C86" s="313" t="s">
        <v>1007</v>
      </c>
      <c r="D86" s="313"/>
      <c r="E86" s="313"/>
      <c r="F86" s="314" t="s">
        <v>996</v>
      </c>
      <c r="G86" s="313"/>
      <c r="H86" s="313" t="s">
        <v>1008</v>
      </c>
      <c r="I86" s="313" t="s">
        <v>992</v>
      </c>
      <c r="J86" s="313">
        <v>20</v>
      </c>
      <c r="K86" s="301"/>
    </row>
    <row r="87" s="1" customFormat="1" ht="15" customHeight="1">
      <c r="B87" s="312"/>
      <c r="C87" s="287" t="s">
        <v>1009</v>
      </c>
      <c r="D87" s="287"/>
      <c r="E87" s="287"/>
      <c r="F87" s="310" t="s">
        <v>996</v>
      </c>
      <c r="G87" s="311"/>
      <c r="H87" s="287" t="s">
        <v>1010</v>
      </c>
      <c r="I87" s="287" t="s">
        <v>992</v>
      </c>
      <c r="J87" s="287">
        <v>50</v>
      </c>
      <c r="K87" s="301"/>
    </row>
    <row r="88" s="1" customFormat="1" ht="15" customHeight="1">
      <c r="B88" s="312"/>
      <c r="C88" s="287" t="s">
        <v>1011</v>
      </c>
      <c r="D88" s="287"/>
      <c r="E88" s="287"/>
      <c r="F88" s="310" t="s">
        <v>996</v>
      </c>
      <c r="G88" s="311"/>
      <c r="H88" s="287" t="s">
        <v>1012</v>
      </c>
      <c r="I88" s="287" t="s">
        <v>992</v>
      </c>
      <c r="J88" s="287">
        <v>20</v>
      </c>
      <c r="K88" s="301"/>
    </row>
    <row r="89" s="1" customFormat="1" ht="15" customHeight="1">
      <c r="B89" s="312"/>
      <c r="C89" s="287" t="s">
        <v>1013</v>
      </c>
      <c r="D89" s="287"/>
      <c r="E89" s="287"/>
      <c r="F89" s="310" t="s">
        <v>996</v>
      </c>
      <c r="G89" s="311"/>
      <c r="H89" s="287" t="s">
        <v>1014</v>
      </c>
      <c r="I89" s="287" t="s">
        <v>992</v>
      </c>
      <c r="J89" s="287">
        <v>20</v>
      </c>
      <c r="K89" s="301"/>
    </row>
    <row r="90" s="1" customFormat="1" ht="15" customHeight="1">
      <c r="B90" s="312"/>
      <c r="C90" s="287" t="s">
        <v>1015</v>
      </c>
      <c r="D90" s="287"/>
      <c r="E90" s="287"/>
      <c r="F90" s="310" t="s">
        <v>996</v>
      </c>
      <c r="G90" s="311"/>
      <c r="H90" s="287" t="s">
        <v>1016</v>
      </c>
      <c r="I90" s="287" t="s">
        <v>992</v>
      </c>
      <c r="J90" s="287">
        <v>50</v>
      </c>
      <c r="K90" s="301"/>
    </row>
    <row r="91" s="1" customFormat="1" ht="15" customHeight="1">
      <c r="B91" s="312"/>
      <c r="C91" s="287" t="s">
        <v>1017</v>
      </c>
      <c r="D91" s="287"/>
      <c r="E91" s="287"/>
      <c r="F91" s="310" t="s">
        <v>996</v>
      </c>
      <c r="G91" s="311"/>
      <c r="H91" s="287" t="s">
        <v>1017</v>
      </c>
      <c r="I91" s="287" t="s">
        <v>992</v>
      </c>
      <c r="J91" s="287">
        <v>50</v>
      </c>
      <c r="K91" s="301"/>
    </row>
    <row r="92" s="1" customFormat="1" ht="15" customHeight="1">
      <c r="B92" s="312"/>
      <c r="C92" s="287" t="s">
        <v>1018</v>
      </c>
      <c r="D92" s="287"/>
      <c r="E92" s="287"/>
      <c r="F92" s="310" t="s">
        <v>996</v>
      </c>
      <c r="G92" s="311"/>
      <c r="H92" s="287" t="s">
        <v>1019</v>
      </c>
      <c r="I92" s="287" t="s">
        <v>992</v>
      </c>
      <c r="J92" s="287">
        <v>255</v>
      </c>
      <c r="K92" s="301"/>
    </row>
    <row r="93" s="1" customFormat="1" ht="15" customHeight="1">
      <c r="B93" s="312"/>
      <c r="C93" s="287" t="s">
        <v>1020</v>
      </c>
      <c r="D93" s="287"/>
      <c r="E93" s="287"/>
      <c r="F93" s="310" t="s">
        <v>990</v>
      </c>
      <c r="G93" s="311"/>
      <c r="H93" s="287" t="s">
        <v>1021</v>
      </c>
      <c r="I93" s="287" t="s">
        <v>1022</v>
      </c>
      <c r="J93" s="287"/>
      <c r="K93" s="301"/>
    </row>
    <row r="94" s="1" customFormat="1" ht="15" customHeight="1">
      <c r="B94" s="312"/>
      <c r="C94" s="287" t="s">
        <v>1023</v>
      </c>
      <c r="D94" s="287"/>
      <c r="E94" s="287"/>
      <c r="F94" s="310" t="s">
        <v>990</v>
      </c>
      <c r="G94" s="311"/>
      <c r="H94" s="287" t="s">
        <v>1024</v>
      </c>
      <c r="I94" s="287" t="s">
        <v>1025</v>
      </c>
      <c r="J94" s="287"/>
      <c r="K94" s="301"/>
    </row>
    <row r="95" s="1" customFormat="1" ht="15" customHeight="1">
      <c r="B95" s="312"/>
      <c r="C95" s="287" t="s">
        <v>1026</v>
      </c>
      <c r="D95" s="287"/>
      <c r="E95" s="287"/>
      <c r="F95" s="310" t="s">
        <v>990</v>
      </c>
      <c r="G95" s="311"/>
      <c r="H95" s="287" t="s">
        <v>1026</v>
      </c>
      <c r="I95" s="287" t="s">
        <v>1025</v>
      </c>
      <c r="J95" s="287"/>
      <c r="K95" s="301"/>
    </row>
    <row r="96" s="1" customFormat="1" ht="15" customHeight="1">
      <c r="B96" s="312"/>
      <c r="C96" s="287" t="s">
        <v>35</v>
      </c>
      <c r="D96" s="287"/>
      <c r="E96" s="287"/>
      <c r="F96" s="310" t="s">
        <v>990</v>
      </c>
      <c r="G96" s="311"/>
      <c r="H96" s="287" t="s">
        <v>1027</v>
      </c>
      <c r="I96" s="287" t="s">
        <v>1025</v>
      </c>
      <c r="J96" s="287"/>
      <c r="K96" s="301"/>
    </row>
    <row r="97" s="1" customFormat="1" ht="15" customHeight="1">
      <c r="B97" s="312"/>
      <c r="C97" s="287" t="s">
        <v>45</v>
      </c>
      <c r="D97" s="287"/>
      <c r="E97" s="287"/>
      <c r="F97" s="310" t="s">
        <v>990</v>
      </c>
      <c r="G97" s="311"/>
      <c r="H97" s="287" t="s">
        <v>1028</v>
      </c>
      <c r="I97" s="287" t="s">
        <v>1025</v>
      </c>
      <c r="J97" s="287"/>
      <c r="K97" s="301"/>
    </row>
    <row r="98" s="1" customFormat="1" ht="15" customHeight="1">
      <c r="B98" s="315"/>
      <c r="C98" s="316"/>
      <c r="D98" s="316"/>
      <c r="E98" s="316"/>
      <c r="F98" s="316"/>
      <c r="G98" s="316"/>
      <c r="H98" s="316"/>
      <c r="I98" s="316"/>
      <c r="J98" s="316"/>
      <c r="K98" s="317"/>
    </row>
    <row r="99" s="1" customFormat="1" ht="18.75" customHeight="1">
      <c r="B99" s="318"/>
      <c r="C99" s="319"/>
      <c r="D99" s="319"/>
      <c r="E99" s="319"/>
      <c r="F99" s="319"/>
      <c r="G99" s="319"/>
      <c r="H99" s="319"/>
      <c r="I99" s="319"/>
      <c r="J99" s="319"/>
      <c r="K99" s="318"/>
    </row>
    <row r="100" s="1" customFormat="1" ht="18.75" customHeight="1">
      <c r="B100" s="295"/>
      <c r="C100" s="295"/>
      <c r="D100" s="295"/>
      <c r="E100" s="295"/>
      <c r="F100" s="295"/>
      <c r="G100" s="295"/>
      <c r="H100" s="295"/>
      <c r="I100" s="295"/>
      <c r="J100" s="295"/>
      <c r="K100" s="295"/>
    </row>
    <row r="101" s="1" customFormat="1" ht="7.5" customHeight="1">
      <c r="B101" s="296"/>
      <c r="C101" s="297"/>
      <c r="D101" s="297"/>
      <c r="E101" s="297"/>
      <c r="F101" s="297"/>
      <c r="G101" s="297"/>
      <c r="H101" s="297"/>
      <c r="I101" s="297"/>
      <c r="J101" s="297"/>
      <c r="K101" s="298"/>
    </row>
    <row r="102" s="1" customFormat="1" ht="45" customHeight="1">
      <c r="B102" s="299"/>
      <c r="C102" s="300" t="s">
        <v>1029</v>
      </c>
      <c r="D102" s="300"/>
      <c r="E102" s="300"/>
      <c r="F102" s="300"/>
      <c r="G102" s="300"/>
      <c r="H102" s="300"/>
      <c r="I102" s="300"/>
      <c r="J102" s="300"/>
      <c r="K102" s="301"/>
    </row>
    <row r="103" s="1" customFormat="1" ht="17.25" customHeight="1">
      <c r="B103" s="299"/>
      <c r="C103" s="302" t="s">
        <v>984</v>
      </c>
      <c r="D103" s="302"/>
      <c r="E103" s="302"/>
      <c r="F103" s="302" t="s">
        <v>985</v>
      </c>
      <c r="G103" s="303"/>
      <c r="H103" s="302" t="s">
        <v>51</v>
      </c>
      <c r="I103" s="302" t="s">
        <v>54</v>
      </c>
      <c r="J103" s="302" t="s">
        <v>986</v>
      </c>
      <c r="K103" s="301"/>
    </row>
    <row r="104" s="1" customFormat="1" ht="17.25" customHeight="1">
      <c r="B104" s="299"/>
      <c r="C104" s="304" t="s">
        <v>987</v>
      </c>
      <c r="D104" s="304"/>
      <c r="E104" s="304"/>
      <c r="F104" s="305" t="s">
        <v>988</v>
      </c>
      <c r="G104" s="306"/>
      <c r="H104" s="304"/>
      <c r="I104" s="304"/>
      <c r="J104" s="304" t="s">
        <v>989</v>
      </c>
      <c r="K104" s="301"/>
    </row>
    <row r="105" s="1" customFormat="1" ht="5.25" customHeight="1">
      <c r="B105" s="299"/>
      <c r="C105" s="302"/>
      <c r="D105" s="302"/>
      <c r="E105" s="302"/>
      <c r="F105" s="302"/>
      <c r="G105" s="320"/>
      <c r="H105" s="302"/>
      <c r="I105" s="302"/>
      <c r="J105" s="302"/>
      <c r="K105" s="301"/>
    </row>
    <row r="106" s="1" customFormat="1" ht="15" customHeight="1">
      <c r="B106" s="299"/>
      <c r="C106" s="287" t="s">
        <v>50</v>
      </c>
      <c r="D106" s="309"/>
      <c r="E106" s="309"/>
      <c r="F106" s="310" t="s">
        <v>990</v>
      </c>
      <c r="G106" s="287"/>
      <c r="H106" s="287" t="s">
        <v>1030</v>
      </c>
      <c r="I106" s="287" t="s">
        <v>992</v>
      </c>
      <c r="J106" s="287">
        <v>20</v>
      </c>
      <c r="K106" s="301"/>
    </row>
    <row r="107" s="1" customFormat="1" ht="15" customHeight="1">
      <c r="B107" s="299"/>
      <c r="C107" s="287" t="s">
        <v>993</v>
      </c>
      <c r="D107" s="287"/>
      <c r="E107" s="287"/>
      <c r="F107" s="310" t="s">
        <v>990</v>
      </c>
      <c r="G107" s="287"/>
      <c r="H107" s="287" t="s">
        <v>1030</v>
      </c>
      <c r="I107" s="287" t="s">
        <v>992</v>
      </c>
      <c r="J107" s="287">
        <v>120</v>
      </c>
      <c r="K107" s="301"/>
    </row>
    <row r="108" s="1" customFormat="1" ht="15" customHeight="1">
      <c r="B108" s="312"/>
      <c r="C108" s="287" t="s">
        <v>995</v>
      </c>
      <c r="D108" s="287"/>
      <c r="E108" s="287"/>
      <c r="F108" s="310" t="s">
        <v>996</v>
      </c>
      <c r="G108" s="287"/>
      <c r="H108" s="287" t="s">
        <v>1030</v>
      </c>
      <c r="I108" s="287" t="s">
        <v>992</v>
      </c>
      <c r="J108" s="287">
        <v>50</v>
      </c>
      <c r="K108" s="301"/>
    </row>
    <row r="109" s="1" customFormat="1" ht="15" customHeight="1">
      <c r="B109" s="312"/>
      <c r="C109" s="287" t="s">
        <v>998</v>
      </c>
      <c r="D109" s="287"/>
      <c r="E109" s="287"/>
      <c r="F109" s="310" t="s">
        <v>990</v>
      </c>
      <c r="G109" s="287"/>
      <c r="H109" s="287" t="s">
        <v>1030</v>
      </c>
      <c r="I109" s="287" t="s">
        <v>1000</v>
      </c>
      <c r="J109" s="287"/>
      <c r="K109" s="301"/>
    </row>
    <row r="110" s="1" customFormat="1" ht="15" customHeight="1">
      <c r="B110" s="312"/>
      <c r="C110" s="287" t="s">
        <v>1009</v>
      </c>
      <c r="D110" s="287"/>
      <c r="E110" s="287"/>
      <c r="F110" s="310" t="s">
        <v>996</v>
      </c>
      <c r="G110" s="287"/>
      <c r="H110" s="287" t="s">
        <v>1030</v>
      </c>
      <c r="I110" s="287" t="s">
        <v>992</v>
      </c>
      <c r="J110" s="287">
        <v>50</v>
      </c>
      <c r="K110" s="301"/>
    </row>
    <row r="111" s="1" customFormat="1" ht="15" customHeight="1">
      <c r="B111" s="312"/>
      <c r="C111" s="287" t="s">
        <v>1017</v>
      </c>
      <c r="D111" s="287"/>
      <c r="E111" s="287"/>
      <c r="F111" s="310" t="s">
        <v>996</v>
      </c>
      <c r="G111" s="287"/>
      <c r="H111" s="287" t="s">
        <v>1030</v>
      </c>
      <c r="I111" s="287" t="s">
        <v>992</v>
      </c>
      <c r="J111" s="287">
        <v>50</v>
      </c>
      <c r="K111" s="301"/>
    </row>
    <row r="112" s="1" customFormat="1" ht="15" customHeight="1">
      <c r="B112" s="312"/>
      <c r="C112" s="287" t="s">
        <v>1015</v>
      </c>
      <c r="D112" s="287"/>
      <c r="E112" s="287"/>
      <c r="F112" s="310" t="s">
        <v>996</v>
      </c>
      <c r="G112" s="287"/>
      <c r="H112" s="287" t="s">
        <v>1030</v>
      </c>
      <c r="I112" s="287" t="s">
        <v>992</v>
      </c>
      <c r="J112" s="287">
        <v>50</v>
      </c>
      <c r="K112" s="301"/>
    </row>
    <row r="113" s="1" customFormat="1" ht="15" customHeight="1">
      <c r="B113" s="312"/>
      <c r="C113" s="287" t="s">
        <v>50</v>
      </c>
      <c r="D113" s="287"/>
      <c r="E113" s="287"/>
      <c r="F113" s="310" t="s">
        <v>990</v>
      </c>
      <c r="G113" s="287"/>
      <c r="H113" s="287" t="s">
        <v>1031</v>
      </c>
      <c r="I113" s="287" t="s">
        <v>992</v>
      </c>
      <c r="J113" s="287">
        <v>20</v>
      </c>
      <c r="K113" s="301"/>
    </row>
    <row r="114" s="1" customFormat="1" ht="15" customHeight="1">
      <c r="B114" s="312"/>
      <c r="C114" s="287" t="s">
        <v>1032</v>
      </c>
      <c r="D114" s="287"/>
      <c r="E114" s="287"/>
      <c r="F114" s="310" t="s">
        <v>990</v>
      </c>
      <c r="G114" s="287"/>
      <c r="H114" s="287" t="s">
        <v>1033</v>
      </c>
      <c r="I114" s="287" t="s">
        <v>992</v>
      </c>
      <c r="J114" s="287">
        <v>120</v>
      </c>
      <c r="K114" s="301"/>
    </row>
    <row r="115" s="1" customFormat="1" ht="15" customHeight="1">
      <c r="B115" s="312"/>
      <c r="C115" s="287" t="s">
        <v>35</v>
      </c>
      <c r="D115" s="287"/>
      <c r="E115" s="287"/>
      <c r="F115" s="310" t="s">
        <v>990</v>
      </c>
      <c r="G115" s="287"/>
      <c r="H115" s="287" t="s">
        <v>1034</v>
      </c>
      <c r="I115" s="287" t="s">
        <v>1025</v>
      </c>
      <c r="J115" s="287"/>
      <c r="K115" s="301"/>
    </row>
    <row r="116" s="1" customFormat="1" ht="15" customHeight="1">
      <c r="B116" s="312"/>
      <c r="C116" s="287" t="s">
        <v>45</v>
      </c>
      <c r="D116" s="287"/>
      <c r="E116" s="287"/>
      <c r="F116" s="310" t="s">
        <v>990</v>
      </c>
      <c r="G116" s="287"/>
      <c r="H116" s="287" t="s">
        <v>1035</v>
      </c>
      <c r="I116" s="287" t="s">
        <v>1025</v>
      </c>
      <c r="J116" s="287"/>
      <c r="K116" s="301"/>
    </row>
    <row r="117" s="1" customFormat="1" ht="15" customHeight="1">
      <c r="B117" s="312"/>
      <c r="C117" s="287" t="s">
        <v>54</v>
      </c>
      <c r="D117" s="287"/>
      <c r="E117" s="287"/>
      <c r="F117" s="310" t="s">
        <v>990</v>
      </c>
      <c r="G117" s="287"/>
      <c r="H117" s="287" t="s">
        <v>1036</v>
      </c>
      <c r="I117" s="287" t="s">
        <v>1037</v>
      </c>
      <c r="J117" s="287"/>
      <c r="K117" s="301"/>
    </row>
    <row r="118" s="1" customFormat="1" ht="15" customHeight="1">
      <c r="B118" s="315"/>
      <c r="C118" s="321"/>
      <c r="D118" s="321"/>
      <c r="E118" s="321"/>
      <c r="F118" s="321"/>
      <c r="G118" s="321"/>
      <c r="H118" s="321"/>
      <c r="I118" s="321"/>
      <c r="J118" s="321"/>
      <c r="K118" s="317"/>
    </row>
    <row r="119" s="1" customFormat="1" ht="18.75" customHeight="1">
      <c r="B119" s="322"/>
      <c r="C119" s="323"/>
      <c r="D119" s="323"/>
      <c r="E119" s="323"/>
      <c r="F119" s="324"/>
      <c r="G119" s="323"/>
      <c r="H119" s="323"/>
      <c r="I119" s="323"/>
      <c r="J119" s="323"/>
      <c r="K119" s="322"/>
    </row>
    <row r="120" s="1" customFormat="1" ht="18.75" customHeight="1">
      <c r="B120" s="295"/>
      <c r="C120" s="295"/>
      <c r="D120" s="295"/>
      <c r="E120" s="295"/>
      <c r="F120" s="295"/>
      <c r="G120" s="295"/>
      <c r="H120" s="295"/>
      <c r="I120" s="295"/>
      <c r="J120" s="295"/>
      <c r="K120" s="295"/>
    </row>
    <row r="121" s="1" customFormat="1" ht="7.5" customHeight="1">
      <c r="B121" s="325"/>
      <c r="C121" s="326"/>
      <c r="D121" s="326"/>
      <c r="E121" s="326"/>
      <c r="F121" s="326"/>
      <c r="G121" s="326"/>
      <c r="H121" s="326"/>
      <c r="I121" s="326"/>
      <c r="J121" s="326"/>
      <c r="K121" s="327"/>
    </row>
    <row r="122" s="1" customFormat="1" ht="45" customHeight="1">
      <c r="B122" s="328"/>
      <c r="C122" s="278" t="s">
        <v>1038</v>
      </c>
      <c r="D122" s="278"/>
      <c r="E122" s="278"/>
      <c r="F122" s="278"/>
      <c r="G122" s="278"/>
      <c r="H122" s="278"/>
      <c r="I122" s="278"/>
      <c r="J122" s="278"/>
      <c r="K122" s="329"/>
    </row>
    <row r="123" s="1" customFormat="1" ht="17.25" customHeight="1">
      <c r="B123" s="330"/>
      <c r="C123" s="302" t="s">
        <v>984</v>
      </c>
      <c r="D123" s="302"/>
      <c r="E123" s="302"/>
      <c r="F123" s="302" t="s">
        <v>985</v>
      </c>
      <c r="G123" s="303"/>
      <c r="H123" s="302" t="s">
        <v>51</v>
      </c>
      <c r="I123" s="302" t="s">
        <v>54</v>
      </c>
      <c r="J123" s="302" t="s">
        <v>986</v>
      </c>
      <c r="K123" s="331"/>
    </row>
    <row r="124" s="1" customFormat="1" ht="17.25" customHeight="1">
      <c r="B124" s="330"/>
      <c r="C124" s="304" t="s">
        <v>987</v>
      </c>
      <c r="D124" s="304"/>
      <c r="E124" s="304"/>
      <c r="F124" s="305" t="s">
        <v>988</v>
      </c>
      <c r="G124" s="306"/>
      <c r="H124" s="304"/>
      <c r="I124" s="304"/>
      <c r="J124" s="304" t="s">
        <v>989</v>
      </c>
      <c r="K124" s="331"/>
    </row>
    <row r="125" s="1" customFormat="1" ht="5.25" customHeight="1">
      <c r="B125" s="332"/>
      <c r="C125" s="307"/>
      <c r="D125" s="307"/>
      <c r="E125" s="307"/>
      <c r="F125" s="307"/>
      <c r="G125" s="333"/>
      <c r="H125" s="307"/>
      <c r="I125" s="307"/>
      <c r="J125" s="307"/>
      <c r="K125" s="334"/>
    </row>
    <row r="126" s="1" customFormat="1" ht="15" customHeight="1">
      <c r="B126" s="332"/>
      <c r="C126" s="287" t="s">
        <v>993</v>
      </c>
      <c r="D126" s="309"/>
      <c r="E126" s="309"/>
      <c r="F126" s="310" t="s">
        <v>990</v>
      </c>
      <c r="G126" s="287"/>
      <c r="H126" s="287" t="s">
        <v>1030</v>
      </c>
      <c r="I126" s="287" t="s">
        <v>992</v>
      </c>
      <c r="J126" s="287">
        <v>120</v>
      </c>
      <c r="K126" s="335"/>
    </row>
    <row r="127" s="1" customFormat="1" ht="15" customHeight="1">
      <c r="B127" s="332"/>
      <c r="C127" s="287" t="s">
        <v>1039</v>
      </c>
      <c r="D127" s="287"/>
      <c r="E127" s="287"/>
      <c r="F127" s="310" t="s">
        <v>990</v>
      </c>
      <c r="G127" s="287"/>
      <c r="H127" s="287" t="s">
        <v>1040</v>
      </c>
      <c r="I127" s="287" t="s">
        <v>992</v>
      </c>
      <c r="J127" s="287" t="s">
        <v>1041</v>
      </c>
      <c r="K127" s="335"/>
    </row>
    <row r="128" s="1" customFormat="1" ht="15" customHeight="1">
      <c r="B128" s="332"/>
      <c r="C128" s="287" t="s">
        <v>938</v>
      </c>
      <c r="D128" s="287"/>
      <c r="E128" s="287"/>
      <c r="F128" s="310" t="s">
        <v>990</v>
      </c>
      <c r="G128" s="287"/>
      <c r="H128" s="287" t="s">
        <v>1042</v>
      </c>
      <c r="I128" s="287" t="s">
        <v>992</v>
      </c>
      <c r="J128" s="287" t="s">
        <v>1041</v>
      </c>
      <c r="K128" s="335"/>
    </row>
    <row r="129" s="1" customFormat="1" ht="15" customHeight="1">
      <c r="B129" s="332"/>
      <c r="C129" s="287" t="s">
        <v>1001</v>
      </c>
      <c r="D129" s="287"/>
      <c r="E129" s="287"/>
      <c r="F129" s="310" t="s">
        <v>996</v>
      </c>
      <c r="G129" s="287"/>
      <c r="H129" s="287" t="s">
        <v>1002</v>
      </c>
      <c r="I129" s="287" t="s">
        <v>992</v>
      </c>
      <c r="J129" s="287">
        <v>15</v>
      </c>
      <c r="K129" s="335"/>
    </row>
    <row r="130" s="1" customFormat="1" ht="15" customHeight="1">
      <c r="B130" s="332"/>
      <c r="C130" s="313" t="s">
        <v>1003</v>
      </c>
      <c r="D130" s="313"/>
      <c r="E130" s="313"/>
      <c r="F130" s="314" t="s">
        <v>996</v>
      </c>
      <c r="G130" s="313"/>
      <c r="H130" s="313" t="s">
        <v>1004</v>
      </c>
      <c r="I130" s="313" t="s">
        <v>992</v>
      </c>
      <c r="J130" s="313">
        <v>15</v>
      </c>
      <c r="K130" s="335"/>
    </row>
    <row r="131" s="1" customFormat="1" ht="15" customHeight="1">
      <c r="B131" s="332"/>
      <c r="C131" s="313" t="s">
        <v>1005</v>
      </c>
      <c r="D131" s="313"/>
      <c r="E131" s="313"/>
      <c r="F131" s="314" t="s">
        <v>996</v>
      </c>
      <c r="G131" s="313"/>
      <c r="H131" s="313" t="s">
        <v>1006</v>
      </c>
      <c r="I131" s="313" t="s">
        <v>992</v>
      </c>
      <c r="J131" s="313">
        <v>20</v>
      </c>
      <c r="K131" s="335"/>
    </row>
    <row r="132" s="1" customFormat="1" ht="15" customHeight="1">
      <c r="B132" s="332"/>
      <c r="C132" s="313" t="s">
        <v>1007</v>
      </c>
      <c r="D132" s="313"/>
      <c r="E132" s="313"/>
      <c r="F132" s="314" t="s">
        <v>996</v>
      </c>
      <c r="G132" s="313"/>
      <c r="H132" s="313" t="s">
        <v>1008</v>
      </c>
      <c r="I132" s="313" t="s">
        <v>992</v>
      </c>
      <c r="J132" s="313">
        <v>20</v>
      </c>
      <c r="K132" s="335"/>
    </row>
    <row r="133" s="1" customFormat="1" ht="15" customHeight="1">
      <c r="B133" s="332"/>
      <c r="C133" s="287" t="s">
        <v>995</v>
      </c>
      <c r="D133" s="287"/>
      <c r="E133" s="287"/>
      <c r="F133" s="310" t="s">
        <v>996</v>
      </c>
      <c r="G133" s="287"/>
      <c r="H133" s="287" t="s">
        <v>1030</v>
      </c>
      <c r="I133" s="287" t="s">
        <v>992</v>
      </c>
      <c r="J133" s="287">
        <v>50</v>
      </c>
      <c r="K133" s="335"/>
    </row>
    <row r="134" s="1" customFormat="1" ht="15" customHeight="1">
      <c r="B134" s="332"/>
      <c r="C134" s="287" t="s">
        <v>1009</v>
      </c>
      <c r="D134" s="287"/>
      <c r="E134" s="287"/>
      <c r="F134" s="310" t="s">
        <v>996</v>
      </c>
      <c r="G134" s="287"/>
      <c r="H134" s="287" t="s">
        <v>1030</v>
      </c>
      <c r="I134" s="287" t="s">
        <v>992</v>
      </c>
      <c r="J134" s="287">
        <v>50</v>
      </c>
      <c r="K134" s="335"/>
    </row>
    <row r="135" s="1" customFormat="1" ht="15" customHeight="1">
      <c r="B135" s="332"/>
      <c r="C135" s="287" t="s">
        <v>1015</v>
      </c>
      <c r="D135" s="287"/>
      <c r="E135" s="287"/>
      <c r="F135" s="310" t="s">
        <v>996</v>
      </c>
      <c r="G135" s="287"/>
      <c r="H135" s="287" t="s">
        <v>1030</v>
      </c>
      <c r="I135" s="287" t="s">
        <v>992</v>
      </c>
      <c r="J135" s="287">
        <v>50</v>
      </c>
      <c r="K135" s="335"/>
    </row>
    <row r="136" s="1" customFormat="1" ht="15" customHeight="1">
      <c r="B136" s="332"/>
      <c r="C136" s="287" t="s">
        <v>1017</v>
      </c>
      <c r="D136" s="287"/>
      <c r="E136" s="287"/>
      <c r="F136" s="310" t="s">
        <v>996</v>
      </c>
      <c r="G136" s="287"/>
      <c r="H136" s="287" t="s">
        <v>1030</v>
      </c>
      <c r="I136" s="287" t="s">
        <v>992</v>
      </c>
      <c r="J136" s="287">
        <v>50</v>
      </c>
      <c r="K136" s="335"/>
    </row>
    <row r="137" s="1" customFormat="1" ht="15" customHeight="1">
      <c r="B137" s="332"/>
      <c r="C137" s="287" t="s">
        <v>1018</v>
      </c>
      <c r="D137" s="287"/>
      <c r="E137" s="287"/>
      <c r="F137" s="310" t="s">
        <v>996</v>
      </c>
      <c r="G137" s="287"/>
      <c r="H137" s="287" t="s">
        <v>1043</v>
      </c>
      <c r="I137" s="287" t="s">
        <v>992</v>
      </c>
      <c r="J137" s="287">
        <v>255</v>
      </c>
      <c r="K137" s="335"/>
    </row>
    <row r="138" s="1" customFormat="1" ht="15" customHeight="1">
      <c r="B138" s="332"/>
      <c r="C138" s="287" t="s">
        <v>1020</v>
      </c>
      <c r="D138" s="287"/>
      <c r="E138" s="287"/>
      <c r="F138" s="310" t="s">
        <v>990</v>
      </c>
      <c r="G138" s="287"/>
      <c r="H138" s="287" t="s">
        <v>1044</v>
      </c>
      <c r="I138" s="287" t="s">
        <v>1022</v>
      </c>
      <c r="J138" s="287"/>
      <c r="K138" s="335"/>
    </row>
    <row r="139" s="1" customFormat="1" ht="15" customHeight="1">
      <c r="B139" s="332"/>
      <c r="C139" s="287" t="s">
        <v>1023</v>
      </c>
      <c r="D139" s="287"/>
      <c r="E139" s="287"/>
      <c r="F139" s="310" t="s">
        <v>990</v>
      </c>
      <c r="G139" s="287"/>
      <c r="H139" s="287" t="s">
        <v>1045</v>
      </c>
      <c r="I139" s="287" t="s">
        <v>1025</v>
      </c>
      <c r="J139" s="287"/>
      <c r="K139" s="335"/>
    </row>
    <row r="140" s="1" customFormat="1" ht="15" customHeight="1">
      <c r="B140" s="332"/>
      <c r="C140" s="287" t="s">
        <v>1026</v>
      </c>
      <c r="D140" s="287"/>
      <c r="E140" s="287"/>
      <c r="F140" s="310" t="s">
        <v>990</v>
      </c>
      <c r="G140" s="287"/>
      <c r="H140" s="287" t="s">
        <v>1026</v>
      </c>
      <c r="I140" s="287" t="s">
        <v>1025</v>
      </c>
      <c r="J140" s="287"/>
      <c r="K140" s="335"/>
    </row>
    <row r="141" s="1" customFormat="1" ht="15" customHeight="1">
      <c r="B141" s="332"/>
      <c r="C141" s="287" t="s">
        <v>35</v>
      </c>
      <c r="D141" s="287"/>
      <c r="E141" s="287"/>
      <c r="F141" s="310" t="s">
        <v>990</v>
      </c>
      <c r="G141" s="287"/>
      <c r="H141" s="287" t="s">
        <v>1046</v>
      </c>
      <c r="I141" s="287" t="s">
        <v>1025</v>
      </c>
      <c r="J141" s="287"/>
      <c r="K141" s="335"/>
    </row>
    <row r="142" s="1" customFormat="1" ht="15" customHeight="1">
      <c r="B142" s="332"/>
      <c r="C142" s="287" t="s">
        <v>1047</v>
      </c>
      <c r="D142" s="287"/>
      <c r="E142" s="287"/>
      <c r="F142" s="310" t="s">
        <v>990</v>
      </c>
      <c r="G142" s="287"/>
      <c r="H142" s="287" t="s">
        <v>1048</v>
      </c>
      <c r="I142" s="287" t="s">
        <v>1025</v>
      </c>
      <c r="J142" s="287"/>
      <c r="K142" s="335"/>
    </row>
    <row r="143" s="1" customFormat="1" ht="15" customHeight="1">
      <c r="B143" s="336"/>
      <c r="C143" s="337"/>
      <c r="D143" s="337"/>
      <c r="E143" s="337"/>
      <c r="F143" s="337"/>
      <c r="G143" s="337"/>
      <c r="H143" s="337"/>
      <c r="I143" s="337"/>
      <c r="J143" s="337"/>
      <c r="K143" s="338"/>
    </row>
    <row r="144" s="1" customFormat="1" ht="18.75" customHeight="1">
      <c r="B144" s="323"/>
      <c r="C144" s="323"/>
      <c r="D144" s="323"/>
      <c r="E144" s="323"/>
      <c r="F144" s="324"/>
      <c r="G144" s="323"/>
      <c r="H144" s="323"/>
      <c r="I144" s="323"/>
      <c r="J144" s="323"/>
      <c r="K144" s="323"/>
    </row>
    <row r="145" s="1" customFormat="1" ht="18.75" customHeight="1">
      <c r="B145" s="295"/>
      <c r="C145" s="295"/>
      <c r="D145" s="295"/>
      <c r="E145" s="295"/>
      <c r="F145" s="295"/>
      <c r="G145" s="295"/>
      <c r="H145" s="295"/>
      <c r="I145" s="295"/>
      <c r="J145" s="295"/>
      <c r="K145" s="295"/>
    </row>
    <row r="146" s="1" customFormat="1" ht="7.5" customHeight="1">
      <c r="B146" s="296"/>
      <c r="C146" s="297"/>
      <c r="D146" s="297"/>
      <c r="E146" s="297"/>
      <c r="F146" s="297"/>
      <c r="G146" s="297"/>
      <c r="H146" s="297"/>
      <c r="I146" s="297"/>
      <c r="J146" s="297"/>
      <c r="K146" s="298"/>
    </row>
    <row r="147" s="1" customFormat="1" ht="45" customHeight="1">
      <c r="B147" s="299"/>
      <c r="C147" s="300" t="s">
        <v>1049</v>
      </c>
      <c r="D147" s="300"/>
      <c r="E147" s="300"/>
      <c r="F147" s="300"/>
      <c r="G147" s="300"/>
      <c r="H147" s="300"/>
      <c r="I147" s="300"/>
      <c r="J147" s="300"/>
      <c r="K147" s="301"/>
    </row>
    <row r="148" s="1" customFormat="1" ht="17.25" customHeight="1">
      <c r="B148" s="299"/>
      <c r="C148" s="302" t="s">
        <v>984</v>
      </c>
      <c r="D148" s="302"/>
      <c r="E148" s="302"/>
      <c r="F148" s="302" t="s">
        <v>985</v>
      </c>
      <c r="G148" s="303"/>
      <c r="H148" s="302" t="s">
        <v>51</v>
      </c>
      <c r="I148" s="302" t="s">
        <v>54</v>
      </c>
      <c r="J148" s="302" t="s">
        <v>986</v>
      </c>
      <c r="K148" s="301"/>
    </row>
    <row r="149" s="1" customFormat="1" ht="17.25" customHeight="1">
      <c r="B149" s="299"/>
      <c r="C149" s="304" t="s">
        <v>987</v>
      </c>
      <c r="D149" s="304"/>
      <c r="E149" s="304"/>
      <c r="F149" s="305" t="s">
        <v>988</v>
      </c>
      <c r="G149" s="306"/>
      <c r="H149" s="304"/>
      <c r="I149" s="304"/>
      <c r="J149" s="304" t="s">
        <v>989</v>
      </c>
      <c r="K149" s="301"/>
    </row>
    <row r="150" s="1" customFormat="1" ht="5.25" customHeight="1">
      <c r="B150" s="312"/>
      <c r="C150" s="307"/>
      <c r="D150" s="307"/>
      <c r="E150" s="307"/>
      <c r="F150" s="307"/>
      <c r="G150" s="308"/>
      <c r="H150" s="307"/>
      <c r="I150" s="307"/>
      <c r="J150" s="307"/>
      <c r="K150" s="335"/>
    </row>
    <row r="151" s="1" customFormat="1" ht="15" customHeight="1">
      <c r="B151" s="312"/>
      <c r="C151" s="339" t="s">
        <v>993</v>
      </c>
      <c r="D151" s="287"/>
      <c r="E151" s="287"/>
      <c r="F151" s="340" t="s">
        <v>990</v>
      </c>
      <c r="G151" s="287"/>
      <c r="H151" s="339" t="s">
        <v>1030</v>
      </c>
      <c r="I151" s="339" t="s">
        <v>992</v>
      </c>
      <c r="J151" s="339">
        <v>120</v>
      </c>
      <c r="K151" s="335"/>
    </row>
    <row r="152" s="1" customFormat="1" ht="15" customHeight="1">
      <c r="B152" s="312"/>
      <c r="C152" s="339" t="s">
        <v>1039</v>
      </c>
      <c r="D152" s="287"/>
      <c r="E152" s="287"/>
      <c r="F152" s="340" t="s">
        <v>990</v>
      </c>
      <c r="G152" s="287"/>
      <c r="H152" s="339" t="s">
        <v>1050</v>
      </c>
      <c r="I152" s="339" t="s">
        <v>992</v>
      </c>
      <c r="J152" s="339" t="s">
        <v>1041</v>
      </c>
      <c r="K152" s="335"/>
    </row>
    <row r="153" s="1" customFormat="1" ht="15" customHeight="1">
      <c r="B153" s="312"/>
      <c r="C153" s="339" t="s">
        <v>938</v>
      </c>
      <c r="D153" s="287"/>
      <c r="E153" s="287"/>
      <c r="F153" s="340" t="s">
        <v>990</v>
      </c>
      <c r="G153" s="287"/>
      <c r="H153" s="339" t="s">
        <v>1051</v>
      </c>
      <c r="I153" s="339" t="s">
        <v>992</v>
      </c>
      <c r="J153" s="339" t="s">
        <v>1041</v>
      </c>
      <c r="K153" s="335"/>
    </row>
    <row r="154" s="1" customFormat="1" ht="15" customHeight="1">
      <c r="B154" s="312"/>
      <c r="C154" s="339" t="s">
        <v>995</v>
      </c>
      <c r="D154" s="287"/>
      <c r="E154" s="287"/>
      <c r="F154" s="340" t="s">
        <v>996</v>
      </c>
      <c r="G154" s="287"/>
      <c r="H154" s="339" t="s">
        <v>1030</v>
      </c>
      <c r="I154" s="339" t="s">
        <v>992</v>
      </c>
      <c r="J154" s="339">
        <v>50</v>
      </c>
      <c r="K154" s="335"/>
    </row>
    <row r="155" s="1" customFormat="1" ht="15" customHeight="1">
      <c r="B155" s="312"/>
      <c r="C155" s="339" t="s">
        <v>998</v>
      </c>
      <c r="D155" s="287"/>
      <c r="E155" s="287"/>
      <c r="F155" s="340" t="s">
        <v>990</v>
      </c>
      <c r="G155" s="287"/>
      <c r="H155" s="339" t="s">
        <v>1030</v>
      </c>
      <c r="I155" s="339" t="s">
        <v>1000</v>
      </c>
      <c r="J155" s="339"/>
      <c r="K155" s="335"/>
    </row>
    <row r="156" s="1" customFormat="1" ht="15" customHeight="1">
      <c r="B156" s="312"/>
      <c r="C156" s="339" t="s">
        <v>1009</v>
      </c>
      <c r="D156" s="287"/>
      <c r="E156" s="287"/>
      <c r="F156" s="340" t="s">
        <v>996</v>
      </c>
      <c r="G156" s="287"/>
      <c r="H156" s="339" t="s">
        <v>1030</v>
      </c>
      <c r="I156" s="339" t="s">
        <v>992</v>
      </c>
      <c r="J156" s="339">
        <v>50</v>
      </c>
      <c r="K156" s="335"/>
    </row>
    <row r="157" s="1" customFormat="1" ht="15" customHeight="1">
      <c r="B157" s="312"/>
      <c r="C157" s="339" t="s">
        <v>1017</v>
      </c>
      <c r="D157" s="287"/>
      <c r="E157" s="287"/>
      <c r="F157" s="340" t="s">
        <v>996</v>
      </c>
      <c r="G157" s="287"/>
      <c r="H157" s="339" t="s">
        <v>1030</v>
      </c>
      <c r="I157" s="339" t="s">
        <v>992</v>
      </c>
      <c r="J157" s="339">
        <v>50</v>
      </c>
      <c r="K157" s="335"/>
    </row>
    <row r="158" s="1" customFormat="1" ht="15" customHeight="1">
      <c r="B158" s="312"/>
      <c r="C158" s="339" t="s">
        <v>1015</v>
      </c>
      <c r="D158" s="287"/>
      <c r="E158" s="287"/>
      <c r="F158" s="340" t="s">
        <v>996</v>
      </c>
      <c r="G158" s="287"/>
      <c r="H158" s="339" t="s">
        <v>1030</v>
      </c>
      <c r="I158" s="339" t="s">
        <v>992</v>
      </c>
      <c r="J158" s="339">
        <v>50</v>
      </c>
      <c r="K158" s="335"/>
    </row>
    <row r="159" s="1" customFormat="1" ht="15" customHeight="1">
      <c r="B159" s="312"/>
      <c r="C159" s="339" t="s">
        <v>93</v>
      </c>
      <c r="D159" s="287"/>
      <c r="E159" s="287"/>
      <c r="F159" s="340" t="s">
        <v>990</v>
      </c>
      <c r="G159" s="287"/>
      <c r="H159" s="339" t="s">
        <v>1052</v>
      </c>
      <c r="I159" s="339" t="s">
        <v>992</v>
      </c>
      <c r="J159" s="339" t="s">
        <v>1053</v>
      </c>
      <c r="K159" s="335"/>
    </row>
    <row r="160" s="1" customFormat="1" ht="15" customHeight="1">
      <c r="B160" s="312"/>
      <c r="C160" s="339" t="s">
        <v>1054</v>
      </c>
      <c r="D160" s="287"/>
      <c r="E160" s="287"/>
      <c r="F160" s="340" t="s">
        <v>990</v>
      </c>
      <c r="G160" s="287"/>
      <c r="H160" s="339" t="s">
        <v>1055</v>
      </c>
      <c r="I160" s="339" t="s">
        <v>1025</v>
      </c>
      <c r="J160" s="339"/>
      <c r="K160" s="335"/>
    </row>
    <row r="161" s="1" customFormat="1" ht="15" customHeight="1">
      <c r="B161" s="341"/>
      <c r="C161" s="321"/>
      <c r="D161" s="321"/>
      <c r="E161" s="321"/>
      <c r="F161" s="321"/>
      <c r="G161" s="321"/>
      <c r="H161" s="321"/>
      <c r="I161" s="321"/>
      <c r="J161" s="321"/>
      <c r="K161" s="342"/>
    </row>
    <row r="162" s="1" customFormat="1" ht="18.75" customHeight="1">
      <c r="B162" s="323"/>
      <c r="C162" s="333"/>
      <c r="D162" s="333"/>
      <c r="E162" s="333"/>
      <c r="F162" s="343"/>
      <c r="G162" s="333"/>
      <c r="H162" s="333"/>
      <c r="I162" s="333"/>
      <c r="J162" s="333"/>
      <c r="K162" s="323"/>
    </row>
    <row r="163" s="1" customFormat="1" ht="18.75" customHeight="1">
      <c r="B163" s="295"/>
      <c r="C163" s="295"/>
      <c r="D163" s="295"/>
      <c r="E163" s="295"/>
      <c r="F163" s="295"/>
      <c r="G163" s="295"/>
      <c r="H163" s="295"/>
      <c r="I163" s="295"/>
      <c r="J163" s="295"/>
      <c r="K163" s="295"/>
    </row>
    <row r="164" s="1" customFormat="1" ht="7.5" customHeight="1">
      <c r="B164" s="274"/>
      <c r="C164" s="275"/>
      <c r="D164" s="275"/>
      <c r="E164" s="275"/>
      <c r="F164" s="275"/>
      <c r="G164" s="275"/>
      <c r="H164" s="275"/>
      <c r="I164" s="275"/>
      <c r="J164" s="275"/>
      <c r="K164" s="276"/>
    </row>
    <row r="165" s="1" customFormat="1" ht="45" customHeight="1">
      <c r="B165" s="277"/>
      <c r="C165" s="278" t="s">
        <v>1056</v>
      </c>
      <c r="D165" s="278"/>
      <c r="E165" s="278"/>
      <c r="F165" s="278"/>
      <c r="G165" s="278"/>
      <c r="H165" s="278"/>
      <c r="I165" s="278"/>
      <c r="J165" s="278"/>
      <c r="K165" s="279"/>
    </row>
    <row r="166" s="1" customFormat="1" ht="17.25" customHeight="1">
      <c r="B166" s="277"/>
      <c r="C166" s="302" t="s">
        <v>984</v>
      </c>
      <c r="D166" s="302"/>
      <c r="E166" s="302"/>
      <c r="F166" s="302" t="s">
        <v>985</v>
      </c>
      <c r="G166" s="344"/>
      <c r="H166" s="345" t="s">
        <v>51</v>
      </c>
      <c r="I166" s="345" t="s">
        <v>54</v>
      </c>
      <c r="J166" s="302" t="s">
        <v>986</v>
      </c>
      <c r="K166" s="279"/>
    </row>
    <row r="167" s="1" customFormat="1" ht="17.25" customHeight="1">
      <c r="B167" s="280"/>
      <c r="C167" s="304" t="s">
        <v>987</v>
      </c>
      <c r="D167" s="304"/>
      <c r="E167" s="304"/>
      <c r="F167" s="305" t="s">
        <v>988</v>
      </c>
      <c r="G167" s="346"/>
      <c r="H167" s="347"/>
      <c r="I167" s="347"/>
      <c r="J167" s="304" t="s">
        <v>989</v>
      </c>
      <c r="K167" s="282"/>
    </row>
    <row r="168" s="1" customFormat="1" ht="5.25" customHeight="1">
      <c r="B168" s="312"/>
      <c r="C168" s="307"/>
      <c r="D168" s="307"/>
      <c r="E168" s="307"/>
      <c r="F168" s="307"/>
      <c r="G168" s="308"/>
      <c r="H168" s="307"/>
      <c r="I168" s="307"/>
      <c r="J168" s="307"/>
      <c r="K168" s="335"/>
    </row>
    <row r="169" s="1" customFormat="1" ht="15" customHeight="1">
      <c r="B169" s="312"/>
      <c r="C169" s="287" t="s">
        <v>993</v>
      </c>
      <c r="D169" s="287"/>
      <c r="E169" s="287"/>
      <c r="F169" s="310" t="s">
        <v>990</v>
      </c>
      <c r="G169" s="287"/>
      <c r="H169" s="287" t="s">
        <v>1030</v>
      </c>
      <c r="I169" s="287" t="s">
        <v>992</v>
      </c>
      <c r="J169" s="287">
        <v>120</v>
      </c>
      <c r="K169" s="335"/>
    </row>
    <row r="170" s="1" customFormat="1" ht="15" customHeight="1">
      <c r="B170" s="312"/>
      <c r="C170" s="287" t="s">
        <v>1039</v>
      </c>
      <c r="D170" s="287"/>
      <c r="E170" s="287"/>
      <c r="F170" s="310" t="s">
        <v>990</v>
      </c>
      <c r="G170" s="287"/>
      <c r="H170" s="287" t="s">
        <v>1040</v>
      </c>
      <c r="I170" s="287" t="s">
        <v>992</v>
      </c>
      <c r="J170" s="287" t="s">
        <v>1041</v>
      </c>
      <c r="K170" s="335"/>
    </row>
    <row r="171" s="1" customFormat="1" ht="15" customHeight="1">
      <c r="B171" s="312"/>
      <c r="C171" s="287" t="s">
        <v>938</v>
      </c>
      <c r="D171" s="287"/>
      <c r="E171" s="287"/>
      <c r="F171" s="310" t="s">
        <v>990</v>
      </c>
      <c r="G171" s="287"/>
      <c r="H171" s="287" t="s">
        <v>1057</v>
      </c>
      <c r="I171" s="287" t="s">
        <v>992</v>
      </c>
      <c r="J171" s="287" t="s">
        <v>1041</v>
      </c>
      <c r="K171" s="335"/>
    </row>
    <row r="172" s="1" customFormat="1" ht="15" customHeight="1">
      <c r="B172" s="312"/>
      <c r="C172" s="287" t="s">
        <v>995</v>
      </c>
      <c r="D172" s="287"/>
      <c r="E172" s="287"/>
      <c r="F172" s="310" t="s">
        <v>996</v>
      </c>
      <c r="G172" s="287"/>
      <c r="H172" s="287" t="s">
        <v>1057</v>
      </c>
      <c r="I172" s="287" t="s">
        <v>992</v>
      </c>
      <c r="J172" s="287">
        <v>50</v>
      </c>
      <c r="K172" s="335"/>
    </row>
    <row r="173" s="1" customFormat="1" ht="15" customHeight="1">
      <c r="B173" s="312"/>
      <c r="C173" s="287" t="s">
        <v>998</v>
      </c>
      <c r="D173" s="287"/>
      <c r="E173" s="287"/>
      <c r="F173" s="310" t="s">
        <v>990</v>
      </c>
      <c r="G173" s="287"/>
      <c r="H173" s="287" t="s">
        <v>1057</v>
      </c>
      <c r="I173" s="287" t="s">
        <v>1000</v>
      </c>
      <c r="J173" s="287"/>
      <c r="K173" s="335"/>
    </row>
    <row r="174" s="1" customFormat="1" ht="15" customHeight="1">
      <c r="B174" s="312"/>
      <c r="C174" s="287" t="s">
        <v>1009</v>
      </c>
      <c r="D174" s="287"/>
      <c r="E174" s="287"/>
      <c r="F174" s="310" t="s">
        <v>996</v>
      </c>
      <c r="G174" s="287"/>
      <c r="H174" s="287" t="s">
        <v>1057</v>
      </c>
      <c r="I174" s="287" t="s">
        <v>992</v>
      </c>
      <c r="J174" s="287">
        <v>50</v>
      </c>
      <c r="K174" s="335"/>
    </row>
    <row r="175" s="1" customFormat="1" ht="15" customHeight="1">
      <c r="B175" s="312"/>
      <c r="C175" s="287" t="s">
        <v>1017</v>
      </c>
      <c r="D175" s="287"/>
      <c r="E175" s="287"/>
      <c r="F175" s="310" t="s">
        <v>996</v>
      </c>
      <c r="G175" s="287"/>
      <c r="H175" s="287" t="s">
        <v>1057</v>
      </c>
      <c r="I175" s="287" t="s">
        <v>992</v>
      </c>
      <c r="J175" s="287">
        <v>50</v>
      </c>
      <c r="K175" s="335"/>
    </row>
    <row r="176" s="1" customFormat="1" ht="15" customHeight="1">
      <c r="B176" s="312"/>
      <c r="C176" s="287" t="s">
        <v>1015</v>
      </c>
      <c r="D176" s="287"/>
      <c r="E176" s="287"/>
      <c r="F176" s="310" t="s">
        <v>996</v>
      </c>
      <c r="G176" s="287"/>
      <c r="H176" s="287" t="s">
        <v>1057</v>
      </c>
      <c r="I176" s="287" t="s">
        <v>992</v>
      </c>
      <c r="J176" s="287">
        <v>50</v>
      </c>
      <c r="K176" s="335"/>
    </row>
    <row r="177" s="1" customFormat="1" ht="15" customHeight="1">
      <c r="B177" s="312"/>
      <c r="C177" s="287" t="s">
        <v>102</v>
      </c>
      <c r="D177" s="287"/>
      <c r="E177" s="287"/>
      <c r="F177" s="310" t="s">
        <v>990</v>
      </c>
      <c r="G177" s="287"/>
      <c r="H177" s="287" t="s">
        <v>1058</v>
      </c>
      <c r="I177" s="287" t="s">
        <v>1059</v>
      </c>
      <c r="J177" s="287"/>
      <c r="K177" s="335"/>
    </row>
    <row r="178" s="1" customFormat="1" ht="15" customHeight="1">
      <c r="B178" s="312"/>
      <c r="C178" s="287" t="s">
        <v>54</v>
      </c>
      <c r="D178" s="287"/>
      <c r="E178" s="287"/>
      <c r="F178" s="310" t="s">
        <v>990</v>
      </c>
      <c r="G178" s="287"/>
      <c r="H178" s="287" t="s">
        <v>1060</v>
      </c>
      <c r="I178" s="287" t="s">
        <v>1061</v>
      </c>
      <c r="J178" s="287">
        <v>1</v>
      </c>
      <c r="K178" s="335"/>
    </row>
    <row r="179" s="1" customFormat="1" ht="15" customHeight="1">
      <c r="B179" s="312"/>
      <c r="C179" s="287" t="s">
        <v>50</v>
      </c>
      <c r="D179" s="287"/>
      <c r="E179" s="287"/>
      <c r="F179" s="310" t="s">
        <v>990</v>
      </c>
      <c r="G179" s="287"/>
      <c r="H179" s="287" t="s">
        <v>1062</v>
      </c>
      <c r="I179" s="287" t="s">
        <v>992</v>
      </c>
      <c r="J179" s="287">
        <v>20</v>
      </c>
      <c r="K179" s="335"/>
    </row>
    <row r="180" s="1" customFormat="1" ht="15" customHeight="1">
      <c r="B180" s="312"/>
      <c r="C180" s="287" t="s">
        <v>51</v>
      </c>
      <c r="D180" s="287"/>
      <c r="E180" s="287"/>
      <c r="F180" s="310" t="s">
        <v>990</v>
      </c>
      <c r="G180" s="287"/>
      <c r="H180" s="287" t="s">
        <v>1063</v>
      </c>
      <c r="I180" s="287" t="s">
        <v>992</v>
      </c>
      <c r="J180" s="287">
        <v>255</v>
      </c>
      <c r="K180" s="335"/>
    </row>
    <row r="181" s="1" customFormat="1" ht="15" customHeight="1">
      <c r="B181" s="312"/>
      <c r="C181" s="287" t="s">
        <v>103</v>
      </c>
      <c r="D181" s="287"/>
      <c r="E181" s="287"/>
      <c r="F181" s="310" t="s">
        <v>990</v>
      </c>
      <c r="G181" s="287"/>
      <c r="H181" s="287" t="s">
        <v>954</v>
      </c>
      <c r="I181" s="287" t="s">
        <v>992</v>
      </c>
      <c r="J181" s="287">
        <v>10</v>
      </c>
      <c r="K181" s="335"/>
    </row>
    <row r="182" s="1" customFormat="1" ht="15" customHeight="1">
      <c r="B182" s="312"/>
      <c r="C182" s="287" t="s">
        <v>104</v>
      </c>
      <c r="D182" s="287"/>
      <c r="E182" s="287"/>
      <c r="F182" s="310" t="s">
        <v>990</v>
      </c>
      <c r="G182" s="287"/>
      <c r="H182" s="287" t="s">
        <v>1064</v>
      </c>
      <c r="I182" s="287" t="s">
        <v>1025</v>
      </c>
      <c r="J182" s="287"/>
      <c r="K182" s="335"/>
    </row>
    <row r="183" s="1" customFormat="1" ht="15" customHeight="1">
      <c r="B183" s="312"/>
      <c r="C183" s="287" t="s">
        <v>1065</v>
      </c>
      <c r="D183" s="287"/>
      <c r="E183" s="287"/>
      <c r="F183" s="310" t="s">
        <v>990</v>
      </c>
      <c r="G183" s="287"/>
      <c r="H183" s="287" t="s">
        <v>1066</v>
      </c>
      <c r="I183" s="287" t="s">
        <v>1025</v>
      </c>
      <c r="J183" s="287"/>
      <c r="K183" s="335"/>
    </row>
    <row r="184" s="1" customFormat="1" ht="15" customHeight="1">
      <c r="B184" s="312"/>
      <c r="C184" s="287" t="s">
        <v>1054</v>
      </c>
      <c r="D184" s="287"/>
      <c r="E184" s="287"/>
      <c r="F184" s="310" t="s">
        <v>990</v>
      </c>
      <c r="G184" s="287"/>
      <c r="H184" s="287" t="s">
        <v>1067</v>
      </c>
      <c r="I184" s="287" t="s">
        <v>1025</v>
      </c>
      <c r="J184" s="287"/>
      <c r="K184" s="335"/>
    </row>
    <row r="185" s="1" customFormat="1" ht="15" customHeight="1">
      <c r="B185" s="312"/>
      <c r="C185" s="287" t="s">
        <v>106</v>
      </c>
      <c r="D185" s="287"/>
      <c r="E185" s="287"/>
      <c r="F185" s="310" t="s">
        <v>996</v>
      </c>
      <c r="G185" s="287"/>
      <c r="H185" s="287" t="s">
        <v>1068</v>
      </c>
      <c r="I185" s="287" t="s">
        <v>992</v>
      </c>
      <c r="J185" s="287">
        <v>50</v>
      </c>
      <c r="K185" s="335"/>
    </row>
    <row r="186" s="1" customFormat="1" ht="15" customHeight="1">
      <c r="B186" s="312"/>
      <c r="C186" s="287" t="s">
        <v>1069</v>
      </c>
      <c r="D186" s="287"/>
      <c r="E186" s="287"/>
      <c r="F186" s="310" t="s">
        <v>996</v>
      </c>
      <c r="G186" s="287"/>
      <c r="H186" s="287" t="s">
        <v>1070</v>
      </c>
      <c r="I186" s="287" t="s">
        <v>1071</v>
      </c>
      <c r="J186" s="287"/>
      <c r="K186" s="335"/>
    </row>
    <row r="187" s="1" customFormat="1" ht="15" customHeight="1">
      <c r="B187" s="312"/>
      <c r="C187" s="287" t="s">
        <v>1072</v>
      </c>
      <c r="D187" s="287"/>
      <c r="E187" s="287"/>
      <c r="F187" s="310" t="s">
        <v>996</v>
      </c>
      <c r="G187" s="287"/>
      <c r="H187" s="287" t="s">
        <v>1073</v>
      </c>
      <c r="I187" s="287" t="s">
        <v>1071</v>
      </c>
      <c r="J187" s="287"/>
      <c r="K187" s="335"/>
    </row>
    <row r="188" s="1" customFormat="1" ht="15" customHeight="1">
      <c r="B188" s="312"/>
      <c r="C188" s="287" t="s">
        <v>1074</v>
      </c>
      <c r="D188" s="287"/>
      <c r="E188" s="287"/>
      <c r="F188" s="310" t="s">
        <v>996</v>
      </c>
      <c r="G188" s="287"/>
      <c r="H188" s="287" t="s">
        <v>1075</v>
      </c>
      <c r="I188" s="287" t="s">
        <v>1071</v>
      </c>
      <c r="J188" s="287"/>
      <c r="K188" s="335"/>
    </row>
    <row r="189" s="1" customFormat="1" ht="15" customHeight="1">
      <c r="B189" s="312"/>
      <c r="C189" s="348" t="s">
        <v>1076</v>
      </c>
      <c r="D189" s="287"/>
      <c r="E189" s="287"/>
      <c r="F189" s="310" t="s">
        <v>996</v>
      </c>
      <c r="G189" s="287"/>
      <c r="H189" s="287" t="s">
        <v>1077</v>
      </c>
      <c r="I189" s="287" t="s">
        <v>1078</v>
      </c>
      <c r="J189" s="349" t="s">
        <v>1079</v>
      </c>
      <c r="K189" s="335"/>
    </row>
    <row r="190" s="1" customFormat="1" ht="15" customHeight="1">
      <c r="B190" s="312"/>
      <c r="C190" s="348" t="s">
        <v>39</v>
      </c>
      <c r="D190" s="287"/>
      <c r="E190" s="287"/>
      <c r="F190" s="310" t="s">
        <v>990</v>
      </c>
      <c r="G190" s="287"/>
      <c r="H190" s="284" t="s">
        <v>1080</v>
      </c>
      <c r="I190" s="287" t="s">
        <v>1081</v>
      </c>
      <c r="J190" s="287"/>
      <c r="K190" s="335"/>
    </row>
    <row r="191" s="1" customFormat="1" ht="15" customHeight="1">
      <c r="B191" s="312"/>
      <c r="C191" s="348" t="s">
        <v>1082</v>
      </c>
      <c r="D191" s="287"/>
      <c r="E191" s="287"/>
      <c r="F191" s="310" t="s">
        <v>990</v>
      </c>
      <c r="G191" s="287"/>
      <c r="H191" s="287" t="s">
        <v>1083</v>
      </c>
      <c r="I191" s="287" t="s">
        <v>1025</v>
      </c>
      <c r="J191" s="287"/>
      <c r="K191" s="335"/>
    </row>
    <row r="192" s="1" customFormat="1" ht="15" customHeight="1">
      <c r="B192" s="312"/>
      <c r="C192" s="348" t="s">
        <v>1084</v>
      </c>
      <c r="D192" s="287"/>
      <c r="E192" s="287"/>
      <c r="F192" s="310" t="s">
        <v>990</v>
      </c>
      <c r="G192" s="287"/>
      <c r="H192" s="287" t="s">
        <v>1085</v>
      </c>
      <c r="I192" s="287" t="s">
        <v>1025</v>
      </c>
      <c r="J192" s="287"/>
      <c r="K192" s="335"/>
    </row>
    <row r="193" s="1" customFormat="1" ht="15" customHeight="1">
      <c r="B193" s="312"/>
      <c r="C193" s="348" t="s">
        <v>1086</v>
      </c>
      <c r="D193" s="287"/>
      <c r="E193" s="287"/>
      <c r="F193" s="310" t="s">
        <v>996</v>
      </c>
      <c r="G193" s="287"/>
      <c r="H193" s="287" t="s">
        <v>1087</v>
      </c>
      <c r="I193" s="287" t="s">
        <v>1025</v>
      </c>
      <c r="J193" s="287"/>
      <c r="K193" s="335"/>
    </row>
    <row r="194" s="1" customFormat="1" ht="15" customHeight="1">
      <c r="B194" s="341"/>
      <c r="C194" s="350"/>
      <c r="D194" s="321"/>
      <c r="E194" s="321"/>
      <c r="F194" s="321"/>
      <c r="G194" s="321"/>
      <c r="H194" s="321"/>
      <c r="I194" s="321"/>
      <c r="J194" s="321"/>
      <c r="K194" s="342"/>
    </row>
    <row r="195" s="1" customFormat="1" ht="18.75" customHeight="1">
      <c r="B195" s="323"/>
      <c r="C195" s="333"/>
      <c r="D195" s="333"/>
      <c r="E195" s="333"/>
      <c r="F195" s="343"/>
      <c r="G195" s="333"/>
      <c r="H195" s="333"/>
      <c r="I195" s="333"/>
      <c r="J195" s="333"/>
      <c r="K195" s="323"/>
    </row>
    <row r="196" s="1" customFormat="1" ht="18.75" customHeight="1">
      <c r="B196" s="323"/>
      <c r="C196" s="333"/>
      <c r="D196" s="333"/>
      <c r="E196" s="333"/>
      <c r="F196" s="343"/>
      <c r="G196" s="333"/>
      <c r="H196" s="333"/>
      <c r="I196" s="333"/>
      <c r="J196" s="333"/>
      <c r="K196" s="323"/>
    </row>
    <row r="197" s="1" customFormat="1" ht="18.75" customHeight="1">
      <c r="B197" s="295"/>
      <c r="C197" s="295"/>
      <c r="D197" s="295"/>
      <c r="E197" s="295"/>
      <c r="F197" s="295"/>
      <c r="G197" s="295"/>
      <c r="H197" s="295"/>
      <c r="I197" s="295"/>
      <c r="J197" s="295"/>
      <c r="K197" s="295"/>
    </row>
    <row r="198" s="1" customFormat="1" ht="13.5">
      <c r="B198" s="274"/>
      <c r="C198" s="275"/>
      <c r="D198" s="275"/>
      <c r="E198" s="275"/>
      <c r="F198" s="275"/>
      <c r="G198" s="275"/>
      <c r="H198" s="275"/>
      <c r="I198" s="275"/>
      <c r="J198" s="275"/>
      <c r="K198" s="276"/>
    </row>
    <row r="199" s="1" customFormat="1" ht="21">
      <c r="B199" s="277"/>
      <c r="C199" s="278" t="s">
        <v>1088</v>
      </c>
      <c r="D199" s="278"/>
      <c r="E199" s="278"/>
      <c r="F199" s="278"/>
      <c r="G199" s="278"/>
      <c r="H199" s="278"/>
      <c r="I199" s="278"/>
      <c r="J199" s="278"/>
      <c r="K199" s="279"/>
    </row>
    <row r="200" s="1" customFormat="1" ht="25.5" customHeight="1">
      <c r="B200" s="277"/>
      <c r="C200" s="351" t="s">
        <v>1089</v>
      </c>
      <c r="D200" s="351"/>
      <c r="E200" s="351"/>
      <c r="F200" s="351" t="s">
        <v>1090</v>
      </c>
      <c r="G200" s="352"/>
      <c r="H200" s="351" t="s">
        <v>1091</v>
      </c>
      <c r="I200" s="351"/>
      <c r="J200" s="351"/>
      <c r="K200" s="279"/>
    </row>
    <row r="201" s="1" customFormat="1" ht="5.25" customHeight="1">
      <c r="B201" s="312"/>
      <c r="C201" s="307"/>
      <c r="D201" s="307"/>
      <c r="E201" s="307"/>
      <c r="F201" s="307"/>
      <c r="G201" s="333"/>
      <c r="H201" s="307"/>
      <c r="I201" s="307"/>
      <c r="J201" s="307"/>
      <c r="K201" s="335"/>
    </row>
    <row r="202" s="1" customFormat="1" ht="15" customHeight="1">
      <c r="B202" s="312"/>
      <c r="C202" s="287" t="s">
        <v>1081</v>
      </c>
      <c r="D202" s="287"/>
      <c r="E202" s="287"/>
      <c r="F202" s="310" t="s">
        <v>40</v>
      </c>
      <c r="G202" s="287"/>
      <c r="H202" s="287" t="s">
        <v>1092</v>
      </c>
      <c r="I202" s="287"/>
      <c r="J202" s="287"/>
      <c r="K202" s="335"/>
    </row>
    <row r="203" s="1" customFormat="1" ht="15" customHeight="1">
      <c r="B203" s="312"/>
      <c r="C203" s="287"/>
      <c r="D203" s="287"/>
      <c r="E203" s="287"/>
      <c r="F203" s="310" t="s">
        <v>41</v>
      </c>
      <c r="G203" s="287"/>
      <c r="H203" s="287" t="s">
        <v>1093</v>
      </c>
      <c r="I203" s="287"/>
      <c r="J203" s="287"/>
      <c r="K203" s="335"/>
    </row>
    <row r="204" s="1" customFormat="1" ht="15" customHeight="1">
      <c r="B204" s="312"/>
      <c r="C204" s="287"/>
      <c r="D204" s="287"/>
      <c r="E204" s="287"/>
      <c r="F204" s="310" t="s">
        <v>44</v>
      </c>
      <c r="G204" s="287"/>
      <c r="H204" s="287" t="s">
        <v>1094</v>
      </c>
      <c r="I204" s="287"/>
      <c r="J204" s="287"/>
      <c r="K204" s="335"/>
    </row>
    <row r="205" s="1" customFormat="1" ht="15" customHeight="1">
      <c r="B205" s="312"/>
      <c r="C205" s="287"/>
      <c r="D205" s="287"/>
      <c r="E205" s="287"/>
      <c r="F205" s="310" t="s">
        <v>42</v>
      </c>
      <c r="G205" s="287"/>
      <c r="H205" s="287" t="s">
        <v>1095</v>
      </c>
      <c r="I205" s="287"/>
      <c r="J205" s="287"/>
      <c r="K205" s="335"/>
    </row>
    <row r="206" s="1" customFormat="1" ht="15" customHeight="1">
      <c r="B206" s="312"/>
      <c r="C206" s="287"/>
      <c r="D206" s="287"/>
      <c r="E206" s="287"/>
      <c r="F206" s="310" t="s">
        <v>43</v>
      </c>
      <c r="G206" s="287"/>
      <c r="H206" s="287" t="s">
        <v>1096</v>
      </c>
      <c r="I206" s="287"/>
      <c r="J206" s="287"/>
      <c r="K206" s="335"/>
    </row>
    <row r="207" s="1" customFormat="1" ht="15" customHeight="1">
      <c r="B207" s="312"/>
      <c r="C207" s="287"/>
      <c r="D207" s="287"/>
      <c r="E207" s="287"/>
      <c r="F207" s="310"/>
      <c r="G207" s="287"/>
      <c r="H207" s="287"/>
      <c r="I207" s="287"/>
      <c r="J207" s="287"/>
      <c r="K207" s="335"/>
    </row>
    <row r="208" s="1" customFormat="1" ht="15" customHeight="1">
      <c r="B208" s="312"/>
      <c r="C208" s="287" t="s">
        <v>1037</v>
      </c>
      <c r="D208" s="287"/>
      <c r="E208" s="287"/>
      <c r="F208" s="310" t="s">
        <v>76</v>
      </c>
      <c r="G208" s="287"/>
      <c r="H208" s="287" t="s">
        <v>1097</v>
      </c>
      <c r="I208" s="287"/>
      <c r="J208" s="287"/>
      <c r="K208" s="335"/>
    </row>
    <row r="209" s="1" customFormat="1" ht="15" customHeight="1">
      <c r="B209" s="312"/>
      <c r="C209" s="287"/>
      <c r="D209" s="287"/>
      <c r="E209" s="287"/>
      <c r="F209" s="310" t="s">
        <v>932</v>
      </c>
      <c r="G209" s="287"/>
      <c r="H209" s="287" t="s">
        <v>933</v>
      </c>
      <c r="I209" s="287"/>
      <c r="J209" s="287"/>
      <c r="K209" s="335"/>
    </row>
    <row r="210" s="1" customFormat="1" ht="15" customHeight="1">
      <c r="B210" s="312"/>
      <c r="C210" s="287"/>
      <c r="D210" s="287"/>
      <c r="E210" s="287"/>
      <c r="F210" s="310" t="s">
        <v>930</v>
      </c>
      <c r="G210" s="287"/>
      <c r="H210" s="287" t="s">
        <v>1098</v>
      </c>
      <c r="I210" s="287"/>
      <c r="J210" s="287"/>
      <c r="K210" s="335"/>
    </row>
    <row r="211" s="1" customFormat="1" ht="15" customHeight="1">
      <c r="B211" s="353"/>
      <c r="C211" s="287"/>
      <c r="D211" s="287"/>
      <c r="E211" s="287"/>
      <c r="F211" s="310" t="s">
        <v>934</v>
      </c>
      <c r="G211" s="348"/>
      <c r="H211" s="339" t="s">
        <v>935</v>
      </c>
      <c r="I211" s="339"/>
      <c r="J211" s="339"/>
      <c r="K211" s="354"/>
    </row>
    <row r="212" s="1" customFormat="1" ht="15" customHeight="1">
      <c r="B212" s="353"/>
      <c r="C212" s="287"/>
      <c r="D212" s="287"/>
      <c r="E212" s="287"/>
      <c r="F212" s="310" t="s">
        <v>936</v>
      </c>
      <c r="G212" s="348"/>
      <c r="H212" s="339" t="s">
        <v>1099</v>
      </c>
      <c r="I212" s="339"/>
      <c r="J212" s="339"/>
      <c r="K212" s="354"/>
    </row>
    <row r="213" s="1" customFormat="1" ht="15" customHeight="1">
      <c r="B213" s="353"/>
      <c r="C213" s="287"/>
      <c r="D213" s="287"/>
      <c r="E213" s="287"/>
      <c r="F213" s="310"/>
      <c r="G213" s="348"/>
      <c r="H213" s="339"/>
      <c r="I213" s="339"/>
      <c r="J213" s="339"/>
      <c r="K213" s="354"/>
    </row>
    <row r="214" s="1" customFormat="1" ht="15" customHeight="1">
      <c r="B214" s="353"/>
      <c r="C214" s="287" t="s">
        <v>1061</v>
      </c>
      <c r="D214" s="287"/>
      <c r="E214" s="287"/>
      <c r="F214" s="310">
        <v>1</v>
      </c>
      <c r="G214" s="348"/>
      <c r="H214" s="339" t="s">
        <v>1100</v>
      </c>
      <c r="I214" s="339"/>
      <c r="J214" s="339"/>
      <c r="K214" s="354"/>
    </row>
    <row r="215" s="1" customFormat="1" ht="15" customHeight="1">
      <c r="B215" s="353"/>
      <c r="C215" s="287"/>
      <c r="D215" s="287"/>
      <c r="E215" s="287"/>
      <c r="F215" s="310">
        <v>2</v>
      </c>
      <c r="G215" s="348"/>
      <c r="H215" s="339" t="s">
        <v>1101</v>
      </c>
      <c r="I215" s="339"/>
      <c r="J215" s="339"/>
      <c r="K215" s="354"/>
    </row>
    <row r="216" s="1" customFormat="1" ht="15" customHeight="1">
      <c r="B216" s="353"/>
      <c r="C216" s="287"/>
      <c r="D216" s="287"/>
      <c r="E216" s="287"/>
      <c r="F216" s="310">
        <v>3</v>
      </c>
      <c r="G216" s="348"/>
      <c r="H216" s="339" t="s">
        <v>1102</v>
      </c>
      <c r="I216" s="339"/>
      <c r="J216" s="339"/>
      <c r="K216" s="354"/>
    </row>
    <row r="217" s="1" customFormat="1" ht="15" customHeight="1">
      <c r="B217" s="353"/>
      <c r="C217" s="287"/>
      <c r="D217" s="287"/>
      <c r="E217" s="287"/>
      <c r="F217" s="310">
        <v>4</v>
      </c>
      <c r="G217" s="348"/>
      <c r="H217" s="339" t="s">
        <v>1103</v>
      </c>
      <c r="I217" s="339"/>
      <c r="J217" s="339"/>
      <c r="K217" s="354"/>
    </row>
    <row r="218" s="1" customFormat="1" ht="12.75" customHeight="1">
      <c r="B218" s="355"/>
      <c r="C218" s="356"/>
      <c r="D218" s="356"/>
      <c r="E218" s="356"/>
      <c r="F218" s="356"/>
      <c r="G218" s="356"/>
      <c r="H218" s="356"/>
      <c r="I218" s="356"/>
      <c r="J218" s="356"/>
      <c r="K218" s="357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Bílek</dc:creator>
  <cp:lastModifiedBy>Jiří Bílek</cp:lastModifiedBy>
  <dcterms:created xsi:type="dcterms:W3CDTF">2023-04-27T09:12:53Z</dcterms:created>
  <dcterms:modified xsi:type="dcterms:W3CDTF">2023-04-27T09:13:01Z</dcterms:modified>
</cp:coreProperties>
</file>