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T:\Podlimitní řízení 2024\VZ_1_24 Obřadní síň\"/>
    </mc:Choice>
  </mc:AlternateContent>
  <xr:revisionPtr revIDLastSave="0" documentId="8_{C297A21D-182A-4E63-8598-E59040F074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kapitulace stavby" sheetId="1" r:id="rId1"/>
    <sheet name="01 - Architektonicko-stav..." sheetId="2" r:id="rId2"/>
    <sheet name="02 - ZTI" sheetId="3" r:id="rId3"/>
    <sheet name="03 - Elektro" sheetId="4" r:id="rId4"/>
    <sheet name="04 - Topení" sheetId="5" r:id="rId5"/>
    <sheet name="05 - Slaboproud" sheetId="6" r:id="rId6"/>
    <sheet name="06 - VZT" sheetId="7" r:id="rId7"/>
    <sheet name="Seznam figur" sheetId="8" r:id="rId8"/>
    <sheet name="Pokyny pro vyplnění" sheetId="9" r:id="rId9"/>
  </sheets>
  <definedNames>
    <definedName name="_xlnm._FilterDatabase" localSheetId="1" hidden="1">'01 - Architektonicko-stav...'!$C$112:$K$1359</definedName>
    <definedName name="_xlnm._FilterDatabase" localSheetId="2" hidden="1">'02 - ZTI'!$C$96:$K$299</definedName>
    <definedName name="_xlnm._FilterDatabase" localSheetId="3" hidden="1">'03 - Elektro'!$C$83:$K$178</definedName>
    <definedName name="_xlnm._FilterDatabase" localSheetId="4" hidden="1">'04 - Topení'!$C$90:$K$180</definedName>
    <definedName name="_xlnm._FilterDatabase" localSheetId="5" hidden="1">'05 - Slaboproud'!$C$89:$K$174</definedName>
    <definedName name="_xlnm._FilterDatabase" localSheetId="6" hidden="1">'06 - VZT'!$C$86:$K$139</definedName>
    <definedName name="_xlnm.Print_Titles" localSheetId="1">'01 - Architektonicko-stav...'!$112:$112</definedName>
    <definedName name="_xlnm.Print_Titles" localSheetId="2">'02 - ZTI'!$96:$96</definedName>
    <definedName name="_xlnm.Print_Titles" localSheetId="3">'03 - Elektro'!$83:$83</definedName>
    <definedName name="_xlnm.Print_Titles" localSheetId="4">'04 - Topení'!$90:$90</definedName>
    <definedName name="_xlnm.Print_Titles" localSheetId="5">'05 - Slaboproud'!$89:$89</definedName>
    <definedName name="_xlnm.Print_Titles" localSheetId="6">'06 - VZT'!$86:$86</definedName>
    <definedName name="_xlnm.Print_Titles" localSheetId="0">'Rekapitulace stavby'!$52:$52</definedName>
    <definedName name="_xlnm.Print_Titles" localSheetId="7">'Seznam figur'!$9:$9</definedName>
    <definedName name="_xlnm.Print_Area" localSheetId="1">'01 - Architektonicko-stav...'!$C$4:$J$39,'01 - Architektonicko-stav...'!$C$45:$J$94,'01 - Architektonicko-stav...'!$C$100:$K$1359</definedName>
    <definedName name="_xlnm.Print_Area" localSheetId="2">'02 - ZTI'!$C$4:$J$39,'02 - ZTI'!$C$45:$J$78,'02 - ZTI'!$C$84:$K$299</definedName>
    <definedName name="_xlnm.Print_Area" localSheetId="3">'03 - Elektro'!$C$4:$J$39,'03 - Elektro'!$C$45:$J$65,'03 - Elektro'!$C$71:$K$178</definedName>
    <definedName name="_xlnm.Print_Area" localSheetId="4">'04 - Topení'!$C$4:$J$39,'04 - Topení'!$C$45:$J$72,'04 - Topení'!$C$78:$K$180</definedName>
    <definedName name="_xlnm.Print_Area" localSheetId="5">'05 - Slaboproud'!$C$4:$J$39,'05 - Slaboproud'!$C$45:$J$71,'05 - Slaboproud'!$C$77:$K$174</definedName>
    <definedName name="_xlnm.Print_Area" localSheetId="6">'06 - VZT'!$C$4:$J$39,'06 - VZT'!$C$45:$J$68,'06 - VZT'!$C$74:$K$139</definedName>
    <definedName name="_xlnm.Print_Area" localSheetId="8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Area" localSheetId="7">'Seznam figur'!$C$4:$G$27</definedName>
  </definedNames>
  <calcPr calcId="181029"/>
</workbook>
</file>

<file path=xl/calcChain.xml><?xml version="1.0" encoding="utf-8"?>
<calcChain xmlns="http://schemas.openxmlformats.org/spreadsheetml/2006/main">
  <c r="D7" i="8" l="1"/>
  <c r="J37" i="7"/>
  <c r="J36" i="7"/>
  <c r="AY60" i="1"/>
  <c r="J35" i="7"/>
  <c r="AX60" i="1" s="1"/>
  <c r="BI138" i="7"/>
  <c r="BH138" i="7"/>
  <c r="BG138" i="7"/>
  <c r="BF138" i="7"/>
  <c r="T138" i="7"/>
  <c r="T137" i="7"/>
  <c r="R138" i="7"/>
  <c r="R137" i="7"/>
  <c r="P138" i="7"/>
  <c r="P137" i="7"/>
  <c r="BI135" i="7"/>
  <c r="BH135" i="7"/>
  <c r="BG135" i="7"/>
  <c r="BF135" i="7"/>
  <c r="T135" i="7"/>
  <c r="T134" i="7"/>
  <c r="R135" i="7"/>
  <c r="R134" i="7"/>
  <c r="P135" i="7"/>
  <c r="P134" i="7"/>
  <c r="BI132" i="7"/>
  <c r="BH132" i="7"/>
  <c r="BG132" i="7"/>
  <c r="BF132" i="7"/>
  <c r="T132" i="7"/>
  <c r="T131" i="7"/>
  <c r="T130" i="7" s="1"/>
  <c r="R132" i="7"/>
  <c r="R131" i="7"/>
  <c r="R130" i="7"/>
  <c r="P132" i="7"/>
  <c r="P131" i="7" s="1"/>
  <c r="P130" i="7" s="1"/>
  <c r="BI128" i="7"/>
  <c r="BH128" i="7"/>
  <c r="BG128" i="7"/>
  <c r="BF128" i="7"/>
  <c r="T128" i="7"/>
  <c r="R128" i="7"/>
  <c r="P128" i="7"/>
  <c r="BI126" i="7"/>
  <c r="BH126" i="7"/>
  <c r="BG126" i="7"/>
  <c r="BF126" i="7"/>
  <c r="T126" i="7"/>
  <c r="R126" i="7"/>
  <c r="P126" i="7"/>
  <c r="BI123" i="7"/>
  <c r="BH123" i="7"/>
  <c r="BG123" i="7"/>
  <c r="BF123" i="7"/>
  <c r="T123" i="7"/>
  <c r="R123" i="7"/>
  <c r="P123" i="7"/>
  <c r="BI121" i="7"/>
  <c r="BH121" i="7"/>
  <c r="BG121" i="7"/>
  <c r="BF121" i="7"/>
  <c r="T121" i="7"/>
  <c r="R121" i="7"/>
  <c r="P121" i="7"/>
  <c r="BI120" i="7"/>
  <c r="BH120" i="7"/>
  <c r="BG120" i="7"/>
  <c r="BF120" i="7"/>
  <c r="T120" i="7"/>
  <c r="R120" i="7"/>
  <c r="P120" i="7"/>
  <c r="BI117" i="7"/>
  <c r="BH117" i="7"/>
  <c r="BG117" i="7"/>
  <c r="BF117" i="7"/>
  <c r="T117" i="7"/>
  <c r="R117" i="7"/>
  <c r="P117" i="7"/>
  <c r="BI115" i="7"/>
  <c r="BH115" i="7"/>
  <c r="BG115" i="7"/>
  <c r="BF115" i="7"/>
  <c r="T115" i="7"/>
  <c r="R115" i="7"/>
  <c r="P115" i="7"/>
  <c r="BI113" i="7"/>
  <c r="BH113" i="7"/>
  <c r="BG113" i="7"/>
  <c r="BF113" i="7"/>
  <c r="T113" i="7"/>
  <c r="R113" i="7"/>
  <c r="P113" i="7"/>
  <c r="BI111" i="7"/>
  <c r="BH111" i="7"/>
  <c r="BG111" i="7"/>
  <c r="BF111" i="7"/>
  <c r="T111" i="7"/>
  <c r="R111" i="7"/>
  <c r="P111" i="7"/>
  <c r="BI109" i="7"/>
  <c r="BH109" i="7"/>
  <c r="BG109" i="7"/>
  <c r="BF109" i="7"/>
  <c r="T109" i="7"/>
  <c r="R109" i="7"/>
  <c r="P109" i="7"/>
  <c r="BI108" i="7"/>
  <c r="BH108" i="7"/>
  <c r="BG108" i="7"/>
  <c r="BF108" i="7"/>
  <c r="T108" i="7"/>
  <c r="R108" i="7"/>
  <c r="P108" i="7"/>
  <c r="BI106" i="7"/>
  <c r="BH106" i="7"/>
  <c r="BG106" i="7"/>
  <c r="BF106" i="7"/>
  <c r="T106" i="7"/>
  <c r="R106" i="7"/>
  <c r="P106" i="7"/>
  <c r="BI104" i="7"/>
  <c r="BH104" i="7"/>
  <c r="BG104" i="7"/>
  <c r="BF104" i="7"/>
  <c r="T104" i="7"/>
  <c r="R104" i="7"/>
  <c r="P104" i="7"/>
  <c r="BI99" i="7"/>
  <c r="BH99" i="7"/>
  <c r="BG99" i="7"/>
  <c r="BF99" i="7"/>
  <c r="T99" i="7"/>
  <c r="R99" i="7"/>
  <c r="P99" i="7"/>
  <c r="BI97" i="7"/>
  <c r="BH97" i="7"/>
  <c r="BG97" i="7"/>
  <c r="BF97" i="7"/>
  <c r="T97" i="7"/>
  <c r="R97" i="7"/>
  <c r="P97" i="7"/>
  <c r="BI96" i="7"/>
  <c r="BH96" i="7"/>
  <c r="BG96" i="7"/>
  <c r="BF96" i="7"/>
  <c r="T96" i="7"/>
  <c r="R96" i="7"/>
  <c r="P96" i="7"/>
  <c r="BI94" i="7"/>
  <c r="BH94" i="7"/>
  <c r="BG94" i="7"/>
  <c r="BF94" i="7"/>
  <c r="T94" i="7"/>
  <c r="R94" i="7"/>
  <c r="P94" i="7"/>
  <c r="BI92" i="7"/>
  <c r="BH92" i="7"/>
  <c r="BG92" i="7"/>
  <c r="BF92" i="7"/>
  <c r="T92" i="7"/>
  <c r="R92" i="7"/>
  <c r="P92" i="7"/>
  <c r="BI90" i="7"/>
  <c r="BH90" i="7"/>
  <c r="BG90" i="7"/>
  <c r="BF90" i="7"/>
  <c r="T90" i="7"/>
  <c r="R90" i="7"/>
  <c r="P90" i="7"/>
  <c r="F81" i="7"/>
  <c r="E79" i="7"/>
  <c r="F52" i="7"/>
  <c r="E50" i="7"/>
  <c r="J24" i="7"/>
  <c r="E24" i="7"/>
  <c r="J84" i="7"/>
  <c r="J23" i="7"/>
  <c r="J21" i="7"/>
  <c r="E21" i="7"/>
  <c r="J83" i="7"/>
  <c r="J20" i="7"/>
  <c r="J18" i="7"/>
  <c r="E18" i="7"/>
  <c r="F55" i="7"/>
  <c r="J17" i="7"/>
  <c r="J15" i="7"/>
  <c r="E15" i="7"/>
  <c r="F83" i="7"/>
  <c r="J14" i="7"/>
  <c r="J12" i="7"/>
  <c r="J81" i="7"/>
  <c r="E7" i="7"/>
  <c r="E77" i="7"/>
  <c r="J37" i="6"/>
  <c r="J36" i="6"/>
  <c r="AY59" i="1"/>
  <c r="J35" i="6"/>
  <c r="AX59" i="1" s="1"/>
  <c r="BI173" i="6"/>
  <c r="BH173" i="6"/>
  <c r="BG173" i="6"/>
  <c r="BF173" i="6"/>
  <c r="T173" i="6"/>
  <c r="T172" i="6"/>
  <c r="R173" i="6"/>
  <c r="R172" i="6" s="1"/>
  <c r="R165" i="6" s="1"/>
  <c r="P173" i="6"/>
  <c r="P172" i="6"/>
  <c r="BI170" i="6"/>
  <c r="BH170" i="6"/>
  <c r="BG170" i="6"/>
  <c r="BF170" i="6"/>
  <c r="T170" i="6"/>
  <c r="T169" i="6" s="1"/>
  <c r="T165" i="6" s="1"/>
  <c r="R170" i="6"/>
  <c r="R169" i="6"/>
  <c r="P170" i="6"/>
  <c r="P169" i="6" s="1"/>
  <c r="BI167" i="6"/>
  <c r="BH167" i="6"/>
  <c r="BG167" i="6"/>
  <c r="BF167" i="6"/>
  <c r="T167" i="6"/>
  <c r="T166" i="6"/>
  <c r="R167" i="6"/>
  <c r="R166" i="6"/>
  <c r="P167" i="6"/>
  <c r="P166" i="6" s="1"/>
  <c r="P165" i="6" s="1"/>
  <c r="BI163" i="6"/>
  <c r="BH163" i="6"/>
  <c r="BG163" i="6"/>
  <c r="BF163" i="6"/>
  <c r="T163" i="6"/>
  <c r="T162" i="6"/>
  <c r="R163" i="6"/>
  <c r="R162" i="6"/>
  <c r="P163" i="6"/>
  <c r="P162" i="6"/>
  <c r="BI160" i="6"/>
  <c r="BH160" i="6"/>
  <c r="BG160" i="6"/>
  <c r="BF160" i="6"/>
  <c r="T160" i="6"/>
  <c r="R160" i="6"/>
  <c r="P160" i="6"/>
  <c r="BI158" i="6"/>
  <c r="BH158" i="6"/>
  <c r="BG158" i="6"/>
  <c r="BF158" i="6"/>
  <c r="T158" i="6"/>
  <c r="R158" i="6"/>
  <c r="P158" i="6"/>
  <c r="BI153" i="6"/>
  <c r="BH153" i="6"/>
  <c r="BG153" i="6"/>
  <c r="BF153" i="6"/>
  <c r="T153" i="6"/>
  <c r="R153" i="6"/>
  <c r="P153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7" i="6"/>
  <c r="BH147" i="6"/>
  <c r="BG147" i="6"/>
  <c r="BF147" i="6"/>
  <c r="T147" i="6"/>
  <c r="R147" i="6"/>
  <c r="P147" i="6"/>
  <c r="BI145" i="6"/>
  <c r="BH145" i="6"/>
  <c r="BG145" i="6"/>
  <c r="BF145" i="6"/>
  <c r="T145" i="6"/>
  <c r="R145" i="6"/>
  <c r="P145" i="6"/>
  <c r="BI143" i="6"/>
  <c r="BH143" i="6"/>
  <c r="BG143" i="6"/>
  <c r="BF143" i="6"/>
  <c r="T143" i="6"/>
  <c r="R143" i="6"/>
  <c r="P143" i="6"/>
  <c r="BI141" i="6"/>
  <c r="BH141" i="6"/>
  <c r="BG141" i="6"/>
  <c r="BF141" i="6"/>
  <c r="T141" i="6"/>
  <c r="R141" i="6"/>
  <c r="P141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6" i="6"/>
  <c r="BH136" i="6"/>
  <c r="BG136" i="6"/>
  <c r="BF136" i="6"/>
  <c r="T136" i="6"/>
  <c r="R136" i="6"/>
  <c r="P136" i="6"/>
  <c r="BI135" i="6"/>
  <c r="BH135" i="6"/>
  <c r="BG135" i="6"/>
  <c r="BF135" i="6"/>
  <c r="T135" i="6"/>
  <c r="R135" i="6"/>
  <c r="P135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29" i="6"/>
  <c r="BH129" i="6"/>
  <c r="BG129" i="6"/>
  <c r="BF129" i="6"/>
  <c r="T129" i="6"/>
  <c r="R129" i="6"/>
  <c r="P129" i="6"/>
  <c r="BI127" i="6"/>
  <c r="BH127" i="6"/>
  <c r="BG127" i="6"/>
  <c r="BF127" i="6"/>
  <c r="T127" i="6"/>
  <c r="R127" i="6"/>
  <c r="P127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2" i="6"/>
  <c r="BH122" i="6"/>
  <c r="BG122" i="6"/>
  <c r="BF122" i="6"/>
  <c r="T122" i="6"/>
  <c r="R122" i="6"/>
  <c r="P122" i="6"/>
  <c r="BI121" i="6"/>
  <c r="BH121" i="6"/>
  <c r="BG121" i="6"/>
  <c r="BF121" i="6"/>
  <c r="T121" i="6"/>
  <c r="R121" i="6"/>
  <c r="P121" i="6"/>
  <c r="BI119" i="6"/>
  <c r="BH119" i="6"/>
  <c r="BG119" i="6"/>
  <c r="BF119" i="6"/>
  <c r="T119" i="6"/>
  <c r="R119" i="6"/>
  <c r="P119" i="6"/>
  <c r="BI117" i="6"/>
  <c r="BH117" i="6"/>
  <c r="BG117" i="6"/>
  <c r="BF117" i="6"/>
  <c r="T117" i="6"/>
  <c r="R117" i="6"/>
  <c r="P117" i="6"/>
  <c r="BI115" i="6"/>
  <c r="BH115" i="6"/>
  <c r="BG115" i="6"/>
  <c r="BF115" i="6"/>
  <c r="T115" i="6"/>
  <c r="R115" i="6"/>
  <c r="P115" i="6"/>
  <c r="BI114" i="6"/>
  <c r="BH114" i="6"/>
  <c r="BG114" i="6"/>
  <c r="BF114" i="6"/>
  <c r="T114" i="6"/>
  <c r="R114" i="6"/>
  <c r="P114" i="6"/>
  <c r="BI112" i="6"/>
  <c r="BH112" i="6"/>
  <c r="BG112" i="6"/>
  <c r="BF112" i="6"/>
  <c r="T112" i="6"/>
  <c r="R112" i="6"/>
  <c r="P112" i="6"/>
  <c r="BI111" i="6"/>
  <c r="BH111" i="6"/>
  <c r="BG111" i="6"/>
  <c r="BF111" i="6"/>
  <c r="T111" i="6"/>
  <c r="R111" i="6"/>
  <c r="P111" i="6"/>
  <c r="BI109" i="6"/>
  <c r="BH109" i="6"/>
  <c r="BG109" i="6"/>
  <c r="BF109" i="6"/>
  <c r="T109" i="6"/>
  <c r="R109" i="6"/>
  <c r="P109" i="6"/>
  <c r="BI108" i="6"/>
  <c r="BH108" i="6"/>
  <c r="BG108" i="6"/>
  <c r="BF108" i="6"/>
  <c r="T108" i="6"/>
  <c r="R108" i="6"/>
  <c r="P108" i="6"/>
  <c r="BI106" i="6"/>
  <c r="BH106" i="6"/>
  <c r="BG106" i="6"/>
  <c r="BF106" i="6"/>
  <c r="T106" i="6"/>
  <c r="R106" i="6"/>
  <c r="P106" i="6"/>
  <c r="BI104" i="6"/>
  <c r="BH104" i="6"/>
  <c r="BG104" i="6"/>
  <c r="BF104" i="6"/>
  <c r="T104" i="6"/>
  <c r="R104" i="6"/>
  <c r="P104" i="6"/>
  <c r="BI102" i="6"/>
  <c r="BH102" i="6"/>
  <c r="BG102" i="6"/>
  <c r="BF102" i="6"/>
  <c r="T102" i="6"/>
  <c r="R102" i="6"/>
  <c r="P102" i="6"/>
  <c r="BI100" i="6"/>
  <c r="BH100" i="6"/>
  <c r="BG100" i="6"/>
  <c r="BF100" i="6"/>
  <c r="T100" i="6"/>
  <c r="R100" i="6"/>
  <c r="P100" i="6"/>
  <c r="BI98" i="6"/>
  <c r="BH98" i="6"/>
  <c r="BG98" i="6"/>
  <c r="BF98" i="6"/>
  <c r="T98" i="6"/>
  <c r="R98" i="6"/>
  <c r="P98" i="6"/>
  <c r="BI93" i="6"/>
  <c r="BH93" i="6"/>
  <c r="BG93" i="6"/>
  <c r="BF93" i="6"/>
  <c r="T93" i="6"/>
  <c r="T92" i="6"/>
  <c r="T91" i="6"/>
  <c r="R93" i="6"/>
  <c r="R92" i="6"/>
  <c r="R91" i="6"/>
  <c r="P93" i="6"/>
  <c r="P92" i="6" s="1"/>
  <c r="P91" i="6" s="1"/>
  <c r="F84" i="6"/>
  <c r="E82" i="6"/>
  <c r="F52" i="6"/>
  <c r="E50" i="6"/>
  <c r="J24" i="6"/>
  <c r="E24" i="6"/>
  <c r="J87" i="6" s="1"/>
  <c r="J23" i="6"/>
  <c r="J21" i="6"/>
  <c r="E21" i="6"/>
  <c r="J86" i="6" s="1"/>
  <c r="J20" i="6"/>
  <c r="J18" i="6"/>
  <c r="E18" i="6"/>
  <c r="F55" i="6" s="1"/>
  <c r="J17" i="6"/>
  <c r="J15" i="6"/>
  <c r="E15" i="6"/>
  <c r="F54" i="6" s="1"/>
  <c r="J14" i="6"/>
  <c r="J12" i="6"/>
  <c r="J84" i="6"/>
  <c r="E7" i="6"/>
  <c r="E80" i="6"/>
  <c r="J37" i="5"/>
  <c r="J36" i="5"/>
  <c r="AY58" i="1" s="1"/>
  <c r="J35" i="5"/>
  <c r="AX58" i="1"/>
  <c r="BI179" i="5"/>
  <c r="BH179" i="5"/>
  <c r="BG179" i="5"/>
  <c r="BF179" i="5"/>
  <c r="T179" i="5"/>
  <c r="T178" i="5" s="1"/>
  <c r="R179" i="5"/>
  <c r="R178" i="5"/>
  <c r="P179" i="5"/>
  <c r="P178" i="5" s="1"/>
  <c r="BI176" i="5"/>
  <c r="BH176" i="5"/>
  <c r="BG176" i="5"/>
  <c r="BF176" i="5"/>
  <c r="T176" i="5"/>
  <c r="T175" i="5"/>
  <c r="R176" i="5"/>
  <c r="R175" i="5" s="1"/>
  <c r="P176" i="5"/>
  <c r="P175" i="5"/>
  <c r="BI173" i="5"/>
  <c r="BH173" i="5"/>
  <c r="BG173" i="5"/>
  <c r="BF173" i="5"/>
  <c r="T173" i="5"/>
  <c r="T172" i="5" s="1"/>
  <c r="T168" i="5" s="1"/>
  <c r="R173" i="5"/>
  <c r="R172" i="5"/>
  <c r="P173" i="5"/>
  <c r="P172" i="5" s="1"/>
  <c r="BI170" i="5"/>
  <c r="BH170" i="5"/>
  <c r="BG170" i="5"/>
  <c r="BF170" i="5"/>
  <c r="T170" i="5"/>
  <c r="T169" i="5"/>
  <c r="R170" i="5"/>
  <c r="R169" i="5" s="1"/>
  <c r="R168" i="5" s="1"/>
  <c r="P170" i="5"/>
  <c r="P169" i="5" s="1"/>
  <c r="P168" i="5" s="1"/>
  <c r="BI166" i="5"/>
  <c r="BH166" i="5"/>
  <c r="BG166" i="5"/>
  <c r="BF166" i="5"/>
  <c r="T166" i="5"/>
  <c r="T165" i="5"/>
  <c r="R166" i="5"/>
  <c r="R165" i="5" s="1"/>
  <c r="P166" i="5"/>
  <c r="P165" i="5"/>
  <c r="BI163" i="5"/>
  <c r="BH163" i="5"/>
  <c r="BG163" i="5"/>
  <c r="BF163" i="5"/>
  <c r="T163" i="5"/>
  <c r="T162" i="5"/>
  <c r="T161" i="5"/>
  <c r="R163" i="5"/>
  <c r="R162" i="5" s="1"/>
  <c r="R161" i="5" s="1"/>
  <c r="P163" i="5"/>
  <c r="P162" i="5"/>
  <c r="P161" i="5" s="1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8" i="5"/>
  <c r="BH148" i="5"/>
  <c r="BG148" i="5"/>
  <c r="BF148" i="5"/>
  <c r="T148" i="5"/>
  <c r="R148" i="5"/>
  <c r="P148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2" i="5"/>
  <c r="BH122" i="5"/>
  <c r="BG122" i="5"/>
  <c r="BF122" i="5"/>
  <c r="T122" i="5"/>
  <c r="R122" i="5"/>
  <c r="P122" i="5"/>
  <c r="BI120" i="5"/>
  <c r="BH120" i="5"/>
  <c r="BG120" i="5"/>
  <c r="BF120" i="5"/>
  <c r="T120" i="5"/>
  <c r="R120" i="5"/>
  <c r="P120" i="5"/>
  <c r="BI118" i="5"/>
  <c r="BH118" i="5"/>
  <c r="BG118" i="5"/>
  <c r="BF118" i="5"/>
  <c r="T118" i="5"/>
  <c r="R118" i="5"/>
  <c r="P118" i="5"/>
  <c r="BI116" i="5"/>
  <c r="BH116" i="5"/>
  <c r="BG116" i="5"/>
  <c r="BF116" i="5"/>
  <c r="T116" i="5"/>
  <c r="R116" i="5"/>
  <c r="P116" i="5"/>
  <c r="BI114" i="5"/>
  <c r="BH114" i="5"/>
  <c r="BG114" i="5"/>
  <c r="BF114" i="5"/>
  <c r="T114" i="5"/>
  <c r="R114" i="5"/>
  <c r="P114" i="5"/>
  <c r="BI112" i="5"/>
  <c r="BH112" i="5"/>
  <c r="BG112" i="5"/>
  <c r="BF112" i="5"/>
  <c r="T112" i="5"/>
  <c r="R112" i="5"/>
  <c r="P112" i="5"/>
  <c r="BI109" i="5"/>
  <c r="BH109" i="5"/>
  <c r="BG109" i="5"/>
  <c r="BF109" i="5"/>
  <c r="T109" i="5"/>
  <c r="R109" i="5"/>
  <c r="P109" i="5"/>
  <c r="BI107" i="5"/>
  <c r="BH107" i="5"/>
  <c r="BG107" i="5"/>
  <c r="BF107" i="5"/>
  <c r="T107" i="5"/>
  <c r="R107" i="5"/>
  <c r="P107" i="5"/>
  <c r="BI104" i="5"/>
  <c r="BH104" i="5"/>
  <c r="BG104" i="5"/>
  <c r="BF104" i="5"/>
  <c r="T104" i="5"/>
  <c r="R104" i="5"/>
  <c r="P104" i="5"/>
  <c r="BI102" i="5"/>
  <c r="BH102" i="5"/>
  <c r="BG102" i="5"/>
  <c r="BF102" i="5"/>
  <c r="T102" i="5"/>
  <c r="R102" i="5"/>
  <c r="P102" i="5"/>
  <c r="BI100" i="5"/>
  <c r="BH100" i="5"/>
  <c r="BG100" i="5"/>
  <c r="BF100" i="5"/>
  <c r="T100" i="5"/>
  <c r="R100" i="5"/>
  <c r="P100" i="5"/>
  <c r="BI98" i="5"/>
  <c r="BH98" i="5"/>
  <c r="BG98" i="5"/>
  <c r="BF98" i="5"/>
  <c r="T98" i="5"/>
  <c r="R98" i="5"/>
  <c r="P98" i="5"/>
  <c r="BI96" i="5"/>
  <c r="BH96" i="5"/>
  <c r="BG96" i="5"/>
  <c r="BF96" i="5"/>
  <c r="T96" i="5"/>
  <c r="R96" i="5"/>
  <c r="P96" i="5"/>
  <c r="BI94" i="5"/>
  <c r="BH94" i="5"/>
  <c r="BG94" i="5"/>
  <c r="BF94" i="5"/>
  <c r="T94" i="5"/>
  <c r="R94" i="5"/>
  <c r="P94" i="5"/>
  <c r="F85" i="5"/>
  <c r="E83" i="5"/>
  <c r="F52" i="5"/>
  <c r="E50" i="5"/>
  <c r="J24" i="5"/>
  <c r="E24" i="5"/>
  <c r="J88" i="5"/>
  <c r="J23" i="5"/>
  <c r="J21" i="5"/>
  <c r="E21" i="5"/>
  <c r="J54" i="5"/>
  <c r="J20" i="5"/>
  <c r="J18" i="5"/>
  <c r="E18" i="5"/>
  <c r="F88" i="5"/>
  <c r="J17" i="5"/>
  <c r="J15" i="5"/>
  <c r="E15" i="5"/>
  <c r="F87" i="5"/>
  <c r="J14" i="5"/>
  <c r="J12" i="5"/>
  <c r="J85" i="5"/>
  <c r="E7" i="5"/>
  <c r="E48" i="5" s="1"/>
  <c r="J37" i="4"/>
  <c r="J36" i="4"/>
  <c r="AY57" i="1"/>
  <c r="J35" i="4"/>
  <c r="AX57" i="1"/>
  <c r="BI177" i="4"/>
  <c r="BH177" i="4"/>
  <c r="BG177" i="4"/>
  <c r="BF177" i="4"/>
  <c r="T177" i="4"/>
  <c r="T176" i="4"/>
  <c r="R177" i="4"/>
  <c r="R176" i="4" s="1"/>
  <c r="P177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BI119" i="4"/>
  <c r="BH119" i="4"/>
  <c r="BG119" i="4"/>
  <c r="BF119" i="4"/>
  <c r="T119" i="4"/>
  <c r="R119" i="4"/>
  <c r="P119" i="4"/>
  <c r="BI118" i="4"/>
  <c r="BH118" i="4"/>
  <c r="BG118" i="4"/>
  <c r="BF118" i="4"/>
  <c r="T118" i="4"/>
  <c r="R118" i="4"/>
  <c r="P118" i="4"/>
  <c r="BI117" i="4"/>
  <c r="BH117" i="4"/>
  <c r="BG117" i="4"/>
  <c r="BF117" i="4"/>
  <c r="T117" i="4"/>
  <c r="R117" i="4"/>
  <c r="P117" i="4"/>
  <c r="BI116" i="4"/>
  <c r="BH116" i="4"/>
  <c r="BG116" i="4"/>
  <c r="BF116" i="4"/>
  <c r="T116" i="4"/>
  <c r="R116" i="4"/>
  <c r="P116" i="4"/>
  <c r="BI115" i="4"/>
  <c r="BH115" i="4"/>
  <c r="BG115" i="4"/>
  <c r="BF115" i="4"/>
  <c r="T115" i="4"/>
  <c r="R115" i="4"/>
  <c r="P115" i="4"/>
  <c r="BI114" i="4"/>
  <c r="BH114" i="4"/>
  <c r="BG114" i="4"/>
  <c r="BF114" i="4"/>
  <c r="T114" i="4"/>
  <c r="R114" i="4"/>
  <c r="P114" i="4"/>
  <c r="BI113" i="4"/>
  <c r="BH113" i="4"/>
  <c r="BG113" i="4"/>
  <c r="BF113" i="4"/>
  <c r="T113" i="4"/>
  <c r="R113" i="4"/>
  <c r="P113" i="4"/>
  <c r="BI112" i="4"/>
  <c r="BH112" i="4"/>
  <c r="BG112" i="4"/>
  <c r="BF112" i="4"/>
  <c r="T112" i="4"/>
  <c r="R112" i="4"/>
  <c r="P112" i="4"/>
  <c r="BI111" i="4"/>
  <c r="BH111" i="4"/>
  <c r="BG111" i="4"/>
  <c r="BF111" i="4"/>
  <c r="T111" i="4"/>
  <c r="R111" i="4"/>
  <c r="P111" i="4"/>
  <c r="BI110" i="4"/>
  <c r="BH110" i="4"/>
  <c r="BG110" i="4"/>
  <c r="BF110" i="4"/>
  <c r="T110" i="4"/>
  <c r="R110" i="4"/>
  <c r="P110" i="4"/>
  <c r="BI109" i="4"/>
  <c r="BH109" i="4"/>
  <c r="BG109" i="4"/>
  <c r="BF109" i="4"/>
  <c r="T109" i="4"/>
  <c r="R109" i="4"/>
  <c r="P109" i="4"/>
  <c r="BI108" i="4"/>
  <c r="BH108" i="4"/>
  <c r="BG108" i="4"/>
  <c r="BF108" i="4"/>
  <c r="T108" i="4"/>
  <c r="R108" i="4"/>
  <c r="P108" i="4"/>
  <c r="BI107" i="4"/>
  <c r="BH107" i="4"/>
  <c r="BG107" i="4"/>
  <c r="BF107" i="4"/>
  <c r="T107" i="4"/>
  <c r="R107" i="4"/>
  <c r="P107" i="4"/>
  <c r="BI106" i="4"/>
  <c r="BH106" i="4"/>
  <c r="BG106" i="4"/>
  <c r="BF106" i="4"/>
  <c r="T106" i="4"/>
  <c r="R106" i="4"/>
  <c r="P106" i="4"/>
  <c r="BI105" i="4"/>
  <c r="BH105" i="4"/>
  <c r="BG105" i="4"/>
  <c r="BF105" i="4"/>
  <c r="T105" i="4"/>
  <c r="R105" i="4"/>
  <c r="P105" i="4"/>
  <c r="BI104" i="4"/>
  <c r="BH104" i="4"/>
  <c r="BG104" i="4"/>
  <c r="BF104" i="4"/>
  <c r="T104" i="4"/>
  <c r="R104" i="4"/>
  <c r="P104" i="4"/>
  <c r="BI103" i="4"/>
  <c r="BH103" i="4"/>
  <c r="BG103" i="4"/>
  <c r="BF103" i="4"/>
  <c r="T103" i="4"/>
  <c r="R103" i="4"/>
  <c r="P103" i="4"/>
  <c r="BI102" i="4"/>
  <c r="BH102" i="4"/>
  <c r="BG102" i="4"/>
  <c r="BF102" i="4"/>
  <c r="T102" i="4"/>
  <c r="R102" i="4"/>
  <c r="P102" i="4"/>
  <c r="BI101" i="4"/>
  <c r="BH101" i="4"/>
  <c r="BG101" i="4"/>
  <c r="BF101" i="4"/>
  <c r="T101" i="4"/>
  <c r="R101" i="4"/>
  <c r="P101" i="4"/>
  <c r="BI100" i="4"/>
  <c r="BH100" i="4"/>
  <c r="BG100" i="4"/>
  <c r="BF100" i="4"/>
  <c r="T100" i="4"/>
  <c r="R100" i="4"/>
  <c r="P100" i="4"/>
  <c r="BI99" i="4"/>
  <c r="BH99" i="4"/>
  <c r="BG99" i="4"/>
  <c r="BF99" i="4"/>
  <c r="T99" i="4"/>
  <c r="R99" i="4"/>
  <c r="P99" i="4"/>
  <c r="BI98" i="4"/>
  <c r="BH98" i="4"/>
  <c r="BG98" i="4"/>
  <c r="BF98" i="4"/>
  <c r="T98" i="4"/>
  <c r="R98" i="4"/>
  <c r="P98" i="4"/>
  <c r="BI97" i="4"/>
  <c r="BH97" i="4"/>
  <c r="BG97" i="4"/>
  <c r="BF97" i="4"/>
  <c r="T97" i="4"/>
  <c r="R97" i="4"/>
  <c r="P97" i="4"/>
  <c r="BI96" i="4"/>
  <c r="BH96" i="4"/>
  <c r="BG96" i="4"/>
  <c r="BF96" i="4"/>
  <c r="T96" i="4"/>
  <c r="R96" i="4"/>
  <c r="P96" i="4"/>
  <c r="BI95" i="4"/>
  <c r="BH95" i="4"/>
  <c r="BG95" i="4"/>
  <c r="BF95" i="4"/>
  <c r="T95" i="4"/>
  <c r="R95" i="4"/>
  <c r="P95" i="4"/>
  <c r="BI94" i="4"/>
  <c r="BH94" i="4"/>
  <c r="BG94" i="4"/>
  <c r="BF94" i="4"/>
  <c r="T94" i="4"/>
  <c r="R94" i="4"/>
  <c r="P94" i="4"/>
  <c r="BI93" i="4"/>
  <c r="BH93" i="4"/>
  <c r="BG93" i="4"/>
  <c r="BF93" i="4"/>
  <c r="T93" i="4"/>
  <c r="R93" i="4"/>
  <c r="P93" i="4"/>
  <c r="BI92" i="4"/>
  <c r="BH92" i="4"/>
  <c r="BG92" i="4"/>
  <c r="BF92" i="4"/>
  <c r="T92" i="4"/>
  <c r="R92" i="4"/>
  <c r="P92" i="4"/>
  <c r="BI90" i="4"/>
  <c r="BH90" i="4"/>
  <c r="BG90" i="4"/>
  <c r="BF90" i="4"/>
  <c r="T90" i="4"/>
  <c r="R90" i="4"/>
  <c r="P90" i="4"/>
  <c r="BI88" i="4"/>
  <c r="BH88" i="4"/>
  <c r="BG88" i="4"/>
  <c r="BF88" i="4"/>
  <c r="T88" i="4"/>
  <c r="R88" i="4"/>
  <c r="P88" i="4"/>
  <c r="BI86" i="4"/>
  <c r="BH86" i="4"/>
  <c r="BG86" i="4"/>
  <c r="BF86" i="4"/>
  <c r="T86" i="4"/>
  <c r="R86" i="4"/>
  <c r="P86" i="4"/>
  <c r="F78" i="4"/>
  <c r="E76" i="4"/>
  <c r="F52" i="4"/>
  <c r="E50" i="4"/>
  <c r="J24" i="4"/>
  <c r="E24" i="4"/>
  <c r="J81" i="4"/>
  <c r="J23" i="4"/>
  <c r="J21" i="4"/>
  <c r="E21" i="4"/>
  <c r="J80" i="4"/>
  <c r="J20" i="4"/>
  <c r="J18" i="4"/>
  <c r="E18" i="4"/>
  <c r="F55" i="4"/>
  <c r="J17" i="4"/>
  <c r="J15" i="4"/>
  <c r="E15" i="4"/>
  <c r="F80" i="4"/>
  <c r="J14" i="4"/>
  <c r="J12" i="4"/>
  <c r="J52" i="4" s="1"/>
  <c r="E7" i="4"/>
  <c r="E74" i="4"/>
  <c r="J37" i="3"/>
  <c r="J36" i="3"/>
  <c r="AY56" i="1"/>
  <c r="J35" i="3"/>
  <c r="AX56" i="1" s="1"/>
  <c r="BI298" i="3"/>
  <c r="BH298" i="3"/>
  <c r="BG298" i="3"/>
  <c r="BF298" i="3"/>
  <c r="T298" i="3"/>
  <c r="R298" i="3"/>
  <c r="P298" i="3"/>
  <c r="BI296" i="3"/>
  <c r="BH296" i="3"/>
  <c r="BG296" i="3"/>
  <c r="BF296" i="3"/>
  <c r="T296" i="3"/>
  <c r="R296" i="3"/>
  <c r="P296" i="3"/>
  <c r="BI293" i="3"/>
  <c r="BH293" i="3"/>
  <c r="BG293" i="3"/>
  <c r="BF293" i="3"/>
  <c r="T293" i="3"/>
  <c r="R293" i="3"/>
  <c r="P293" i="3"/>
  <c r="BI291" i="3"/>
  <c r="BH291" i="3"/>
  <c r="BG291" i="3"/>
  <c r="BF291" i="3"/>
  <c r="T291" i="3"/>
  <c r="R291" i="3"/>
  <c r="P291" i="3"/>
  <c r="BI288" i="3"/>
  <c r="BH288" i="3"/>
  <c r="BG288" i="3"/>
  <c r="BF288" i="3"/>
  <c r="T288" i="3"/>
  <c r="T287" i="3"/>
  <c r="R288" i="3"/>
  <c r="R287" i="3" s="1"/>
  <c r="P288" i="3"/>
  <c r="P287" i="3"/>
  <c r="BI285" i="3"/>
  <c r="BH285" i="3"/>
  <c r="BG285" i="3"/>
  <c r="BF285" i="3"/>
  <c r="T285" i="3"/>
  <c r="T284" i="3" s="1"/>
  <c r="R285" i="3"/>
  <c r="R284" i="3"/>
  <c r="P285" i="3"/>
  <c r="P284" i="3" s="1"/>
  <c r="BI282" i="3"/>
  <c r="BH282" i="3"/>
  <c r="BG282" i="3"/>
  <c r="BF282" i="3"/>
  <c r="T282" i="3"/>
  <c r="R282" i="3"/>
  <c r="P282" i="3"/>
  <c r="BI281" i="3"/>
  <c r="BH281" i="3"/>
  <c r="BG281" i="3"/>
  <c r="BF281" i="3"/>
  <c r="T281" i="3"/>
  <c r="R281" i="3"/>
  <c r="P281" i="3"/>
  <c r="BI280" i="3"/>
  <c r="BH280" i="3"/>
  <c r="BG280" i="3"/>
  <c r="BF280" i="3"/>
  <c r="T280" i="3"/>
  <c r="R280" i="3"/>
  <c r="P280" i="3"/>
  <c r="BI279" i="3"/>
  <c r="BH279" i="3"/>
  <c r="BG279" i="3"/>
  <c r="BF279" i="3"/>
  <c r="T279" i="3"/>
  <c r="R279" i="3"/>
  <c r="P279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6" i="3"/>
  <c r="BH276" i="3"/>
  <c r="BG276" i="3"/>
  <c r="BF276" i="3"/>
  <c r="T276" i="3"/>
  <c r="R276" i="3"/>
  <c r="P276" i="3"/>
  <c r="BI275" i="3"/>
  <c r="BH275" i="3"/>
  <c r="BG275" i="3"/>
  <c r="BF275" i="3"/>
  <c r="T275" i="3"/>
  <c r="R275" i="3"/>
  <c r="P275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1" i="3"/>
  <c r="BH271" i="3"/>
  <c r="BG271" i="3"/>
  <c r="BF271" i="3"/>
  <c r="T271" i="3"/>
  <c r="R271" i="3"/>
  <c r="P271" i="3"/>
  <c r="BI268" i="3"/>
  <c r="BH268" i="3"/>
  <c r="BG268" i="3"/>
  <c r="BF268" i="3"/>
  <c r="T268" i="3"/>
  <c r="T267" i="3"/>
  <c r="R268" i="3"/>
  <c r="R267" i="3" s="1"/>
  <c r="P268" i="3"/>
  <c r="P267" i="3"/>
  <c r="BI265" i="3"/>
  <c r="BH265" i="3"/>
  <c r="BG265" i="3"/>
  <c r="BF265" i="3"/>
  <c r="T265" i="3"/>
  <c r="R265" i="3"/>
  <c r="P265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7" i="3"/>
  <c r="BH257" i="3"/>
  <c r="BG257" i="3"/>
  <c r="BF257" i="3"/>
  <c r="T257" i="3"/>
  <c r="T256" i="3" s="1"/>
  <c r="R257" i="3"/>
  <c r="R256" i="3"/>
  <c r="P257" i="3"/>
  <c r="P256" i="3" s="1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8" i="3"/>
  <c r="BH248" i="3"/>
  <c r="BG248" i="3"/>
  <c r="BF248" i="3"/>
  <c r="T248" i="3"/>
  <c r="T247" i="3"/>
  <c r="R248" i="3"/>
  <c r="R247" i="3" s="1"/>
  <c r="P248" i="3"/>
  <c r="P247" i="3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29" i="3"/>
  <c r="BH229" i="3"/>
  <c r="BG229" i="3"/>
  <c r="BF229" i="3"/>
  <c r="T229" i="3"/>
  <c r="R229" i="3"/>
  <c r="P229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5" i="3"/>
  <c r="BH225" i="3"/>
  <c r="BG225" i="3"/>
  <c r="BF225" i="3"/>
  <c r="T225" i="3"/>
  <c r="R225" i="3"/>
  <c r="P225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8" i="3"/>
  <c r="BH208" i="3"/>
  <c r="BG208" i="3"/>
  <c r="BF208" i="3"/>
  <c r="T208" i="3"/>
  <c r="R208" i="3"/>
  <c r="P208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199" i="3"/>
  <c r="BH199" i="3"/>
  <c r="BG199" i="3"/>
  <c r="BF199" i="3"/>
  <c r="T199" i="3"/>
  <c r="R199" i="3"/>
  <c r="P199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8" i="3"/>
  <c r="BH178" i="3"/>
  <c r="BG178" i="3"/>
  <c r="BF178" i="3"/>
  <c r="T178" i="3"/>
  <c r="R178" i="3"/>
  <c r="P178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BI126" i="3"/>
  <c r="BH126" i="3"/>
  <c r="BG126" i="3"/>
  <c r="BF126" i="3"/>
  <c r="T126" i="3"/>
  <c r="R126" i="3"/>
  <c r="P126" i="3"/>
  <c r="BI124" i="3"/>
  <c r="BH124" i="3"/>
  <c r="BG124" i="3"/>
  <c r="BF124" i="3"/>
  <c r="T124" i="3"/>
  <c r="R124" i="3"/>
  <c r="P124" i="3"/>
  <c r="BI122" i="3"/>
  <c r="BH122" i="3"/>
  <c r="BG122" i="3"/>
  <c r="BF122" i="3"/>
  <c r="T122" i="3"/>
  <c r="R122" i="3"/>
  <c r="P122" i="3"/>
  <c r="BI119" i="3"/>
  <c r="BH119" i="3"/>
  <c r="BG119" i="3"/>
  <c r="BF119" i="3"/>
  <c r="T119" i="3"/>
  <c r="R119" i="3"/>
  <c r="P119" i="3"/>
  <c r="BI116" i="3"/>
  <c r="BH116" i="3"/>
  <c r="BG116" i="3"/>
  <c r="BF116" i="3"/>
  <c r="T116" i="3"/>
  <c r="R116" i="3"/>
  <c r="P116" i="3"/>
  <c r="BI113" i="3"/>
  <c r="BH113" i="3"/>
  <c r="BG113" i="3"/>
  <c r="BF113" i="3"/>
  <c r="T113" i="3"/>
  <c r="R113" i="3"/>
  <c r="P113" i="3"/>
  <c r="BI110" i="3"/>
  <c r="BH110" i="3"/>
  <c r="BG110" i="3"/>
  <c r="BF110" i="3"/>
  <c r="T110" i="3"/>
  <c r="R110" i="3"/>
  <c r="P110" i="3"/>
  <c r="BI107" i="3"/>
  <c r="BH107" i="3"/>
  <c r="BG107" i="3"/>
  <c r="BF107" i="3"/>
  <c r="T107" i="3"/>
  <c r="R107" i="3"/>
  <c r="P107" i="3"/>
  <c r="BI104" i="3"/>
  <c r="BH104" i="3"/>
  <c r="BG104" i="3"/>
  <c r="BF104" i="3"/>
  <c r="T104" i="3"/>
  <c r="R104" i="3"/>
  <c r="P104" i="3"/>
  <c r="BI100" i="3"/>
  <c r="BH100" i="3"/>
  <c r="BG100" i="3"/>
  <c r="BF100" i="3"/>
  <c r="T100" i="3"/>
  <c r="T99" i="3" s="1"/>
  <c r="T98" i="3" s="1"/>
  <c r="R100" i="3"/>
  <c r="R99" i="3" s="1"/>
  <c r="R98" i="3" s="1"/>
  <c r="P100" i="3"/>
  <c r="P99" i="3"/>
  <c r="P98" i="3" s="1"/>
  <c r="F91" i="3"/>
  <c r="E89" i="3"/>
  <c r="F52" i="3"/>
  <c r="E50" i="3"/>
  <c r="J24" i="3"/>
  <c r="E24" i="3"/>
  <c r="J94" i="3"/>
  <c r="J23" i="3"/>
  <c r="J21" i="3"/>
  <c r="E21" i="3"/>
  <c r="J93" i="3"/>
  <c r="J20" i="3"/>
  <c r="J18" i="3"/>
  <c r="E18" i="3"/>
  <c r="F94" i="3"/>
  <c r="J17" i="3"/>
  <c r="J15" i="3"/>
  <c r="E15" i="3"/>
  <c r="F54" i="3"/>
  <c r="J14" i="3"/>
  <c r="J12" i="3"/>
  <c r="J91" i="3"/>
  <c r="E7" i="3"/>
  <c r="E48" i="3" s="1"/>
  <c r="J37" i="2"/>
  <c r="J36" i="2"/>
  <c r="AY55" i="1"/>
  <c r="J35" i="2"/>
  <c r="AX55" i="1" s="1"/>
  <c r="BI1358" i="2"/>
  <c r="BH1358" i="2"/>
  <c r="BG1358" i="2"/>
  <c r="BF1358" i="2"/>
  <c r="T1358" i="2"/>
  <c r="T1357" i="2"/>
  <c r="R1358" i="2"/>
  <c r="R1357" i="2" s="1"/>
  <c r="P1358" i="2"/>
  <c r="P1357" i="2"/>
  <c r="BI1355" i="2"/>
  <c r="BH1355" i="2"/>
  <c r="BG1355" i="2"/>
  <c r="BF1355" i="2"/>
  <c r="T1355" i="2"/>
  <c r="T1354" i="2" s="1"/>
  <c r="R1355" i="2"/>
  <c r="R1354" i="2"/>
  <c r="P1355" i="2"/>
  <c r="P1354" i="2" s="1"/>
  <c r="BI1352" i="2"/>
  <c r="BH1352" i="2"/>
  <c r="BG1352" i="2"/>
  <c r="BF1352" i="2"/>
  <c r="T1352" i="2"/>
  <c r="T1351" i="2"/>
  <c r="R1352" i="2"/>
  <c r="R1351" i="2" s="1"/>
  <c r="P1352" i="2"/>
  <c r="P1351" i="2"/>
  <c r="BI1349" i="2"/>
  <c r="BH1349" i="2"/>
  <c r="BG1349" i="2"/>
  <c r="BF1349" i="2"/>
  <c r="T1349" i="2"/>
  <c r="R1349" i="2"/>
  <c r="P1349" i="2"/>
  <c r="BI1347" i="2"/>
  <c r="BH1347" i="2"/>
  <c r="BG1347" i="2"/>
  <c r="BF1347" i="2"/>
  <c r="T1347" i="2"/>
  <c r="R1347" i="2"/>
  <c r="P1347" i="2"/>
  <c r="BI1345" i="2"/>
  <c r="BH1345" i="2"/>
  <c r="BG1345" i="2"/>
  <c r="BF1345" i="2"/>
  <c r="T1345" i="2"/>
  <c r="R1345" i="2"/>
  <c r="P1345" i="2"/>
  <c r="BI1342" i="2"/>
  <c r="BH1342" i="2"/>
  <c r="BG1342" i="2"/>
  <c r="BF1342" i="2"/>
  <c r="T1342" i="2"/>
  <c r="R1342" i="2"/>
  <c r="P1342" i="2"/>
  <c r="BI1338" i="2"/>
  <c r="BH1338" i="2"/>
  <c r="BG1338" i="2"/>
  <c r="BF1338" i="2"/>
  <c r="T1338" i="2"/>
  <c r="R1338" i="2"/>
  <c r="P1338" i="2"/>
  <c r="BI1335" i="2"/>
  <c r="BH1335" i="2"/>
  <c r="BG1335" i="2"/>
  <c r="BF1335" i="2"/>
  <c r="T1335" i="2"/>
  <c r="R1335" i="2"/>
  <c r="P1335" i="2"/>
  <c r="BI1331" i="2"/>
  <c r="BH1331" i="2"/>
  <c r="BG1331" i="2"/>
  <c r="BF1331" i="2"/>
  <c r="T1331" i="2"/>
  <c r="R1331" i="2"/>
  <c r="P1331" i="2"/>
  <c r="BI1328" i="2"/>
  <c r="BH1328" i="2"/>
  <c r="BG1328" i="2"/>
  <c r="BF1328" i="2"/>
  <c r="T1328" i="2"/>
  <c r="R1328" i="2"/>
  <c r="P1328" i="2"/>
  <c r="BI1325" i="2"/>
  <c r="BH1325" i="2"/>
  <c r="BG1325" i="2"/>
  <c r="BF1325" i="2"/>
  <c r="T1325" i="2"/>
  <c r="R1325" i="2"/>
  <c r="P1325" i="2"/>
  <c r="BI1322" i="2"/>
  <c r="BH1322" i="2"/>
  <c r="BG1322" i="2"/>
  <c r="BF1322" i="2"/>
  <c r="T1322" i="2"/>
  <c r="R1322" i="2"/>
  <c r="P1322" i="2"/>
  <c r="BI1319" i="2"/>
  <c r="BH1319" i="2"/>
  <c r="BG1319" i="2"/>
  <c r="BF1319" i="2"/>
  <c r="T1319" i="2"/>
  <c r="R1319" i="2"/>
  <c r="P1319" i="2"/>
  <c r="BI1316" i="2"/>
  <c r="BH1316" i="2"/>
  <c r="BG1316" i="2"/>
  <c r="BF1316" i="2"/>
  <c r="T1316" i="2"/>
  <c r="R1316" i="2"/>
  <c r="P1316" i="2"/>
  <c r="BI1280" i="2"/>
  <c r="BH1280" i="2"/>
  <c r="BG1280" i="2"/>
  <c r="BF1280" i="2"/>
  <c r="T1280" i="2"/>
  <c r="R1280" i="2"/>
  <c r="P1280" i="2"/>
  <c r="BI1278" i="2"/>
  <c r="BH1278" i="2"/>
  <c r="BG1278" i="2"/>
  <c r="BF1278" i="2"/>
  <c r="T1278" i="2"/>
  <c r="R1278" i="2"/>
  <c r="P1278" i="2"/>
  <c r="BI1276" i="2"/>
  <c r="BH1276" i="2"/>
  <c r="BG1276" i="2"/>
  <c r="BF1276" i="2"/>
  <c r="T1276" i="2"/>
  <c r="R1276" i="2"/>
  <c r="P1276" i="2"/>
  <c r="BI1258" i="2"/>
  <c r="BH1258" i="2"/>
  <c r="BG1258" i="2"/>
  <c r="BF1258" i="2"/>
  <c r="T1258" i="2"/>
  <c r="T1257" i="2"/>
  <c r="R1258" i="2"/>
  <c r="R1257" i="2" s="1"/>
  <c r="P1258" i="2"/>
  <c r="P1257" i="2"/>
  <c r="BI1251" i="2"/>
  <c r="BH1251" i="2"/>
  <c r="BG1251" i="2"/>
  <c r="BF1251" i="2"/>
  <c r="T1251" i="2"/>
  <c r="T1250" i="2" s="1"/>
  <c r="R1251" i="2"/>
  <c r="R1250" i="2"/>
  <c r="P1251" i="2"/>
  <c r="P1250" i="2" s="1"/>
  <c r="BI1248" i="2"/>
  <c r="BH1248" i="2"/>
  <c r="BG1248" i="2"/>
  <c r="BF1248" i="2"/>
  <c r="T1248" i="2"/>
  <c r="R1248" i="2"/>
  <c r="P1248" i="2"/>
  <c r="BI1246" i="2"/>
  <c r="BH1246" i="2"/>
  <c r="BG1246" i="2"/>
  <c r="BF1246" i="2"/>
  <c r="T1246" i="2"/>
  <c r="R1246" i="2"/>
  <c r="P1246" i="2"/>
  <c r="BI1243" i="2"/>
  <c r="BH1243" i="2"/>
  <c r="BG1243" i="2"/>
  <c r="BF1243" i="2"/>
  <c r="T1243" i="2"/>
  <c r="R1243" i="2"/>
  <c r="P1243" i="2"/>
  <c r="BI1233" i="2"/>
  <c r="BH1233" i="2"/>
  <c r="BG1233" i="2"/>
  <c r="BF1233" i="2"/>
  <c r="T1233" i="2"/>
  <c r="R1233" i="2"/>
  <c r="P1233" i="2"/>
  <c r="BI1229" i="2"/>
  <c r="BH1229" i="2"/>
  <c r="BG1229" i="2"/>
  <c r="BF1229" i="2"/>
  <c r="T1229" i="2"/>
  <c r="R1229" i="2"/>
  <c r="P1229" i="2"/>
  <c r="BI1219" i="2"/>
  <c r="BH1219" i="2"/>
  <c r="BG1219" i="2"/>
  <c r="BF1219" i="2"/>
  <c r="T1219" i="2"/>
  <c r="R1219" i="2"/>
  <c r="P1219" i="2"/>
  <c r="BI1216" i="2"/>
  <c r="BH1216" i="2"/>
  <c r="BG1216" i="2"/>
  <c r="BF1216" i="2"/>
  <c r="T1216" i="2"/>
  <c r="R1216" i="2"/>
  <c r="P1216" i="2"/>
  <c r="BI1214" i="2"/>
  <c r="BH1214" i="2"/>
  <c r="BG1214" i="2"/>
  <c r="BF1214" i="2"/>
  <c r="T1214" i="2"/>
  <c r="R1214" i="2"/>
  <c r="P1214" i="2"/>
  <c r="BI1197" i="2"/>
  <c r="BH1197" i="2"/>
  <c r="BG1197" i="2"/>
  <c r="BF1197" i="2"/>
  <c r="T1197" i="2"/>
  <c r="R1197" i="2"/>
  <c r="P1197" i="2"/>
  <c r="BI1180" i="2"/>
  <c r="BH1180" i="2"/>
  <c r="BG1180" i="2"/>
  <c r="BF1180" i="2"/>
  <c r="T1180" i="2"/>
  <c r="R1180" i="2"/>
  <c r="P1180" i="2"/>
  <c r="BI1177" i="2"/>
  <c r="BH1177" i="2"/>
  <c r="BG1177" i="2"/>
  <c r="BF1177" i="2"/>
  <c r="T1177" i="2"/>
  <c r="R1177" i="2"/>
  <c r="P1177" i="2"/>
  <c r="BI1175" i="2"/>
  <c r="BH1175" i="2"/>
  <c r="BG1175" i="2"/>
  <c r="BF1175" i="2"/>
  <c r="T1175" i="2"/>
  <c r="R1175" i="2"/>
  <c r="P1175" i="2"/>
  <c r="BI1169" i="2"/>
  <c r="BH1169" i="2"/>
  <c r="BG1169" i="2"/>
  <c r="BF1169" i="2"/>
  <c r="T1169" i="2"/>
  <c r="R1169" i="2"/>
  <c r="P1169" i="2"/>
  <c r="BI1165" i="2"/>
  <c r="BH1165" i="2"/>
  <c r="BG1165" i="2"/>
  <c r="BF1165" i="2"/>
  <c r="T1165" i="2"/>
  <c r="R1165" i="2"/>
  <c r="P1165" i="2"/>
  <c r="BI1162" i="2"/>
  <c r="BH1162" i="2"/>
  <c r="BG1162" i="2"/>
  <c r="BF1162" i="2"/>
  <c r="T1162" i="2"/>
  <c r="R1162" i="2"/>
  <c r="P1162" i="2"/>
  <c r="BI1156" i="2"/>
  <c r="BH1156" i="2"/>
  <c r="BG1156" i="2"/>
  <c r="BF1156" i="2"/>
  <c r="T1156" i="2"/>
  <c r="R1156" i="2"/>
  <c r="P1156" i="2"/>
  <c r="BI1153" i="2"/>
  <c r="BH1153" i="2"/>
  <c r="BG1153" i="2"/>
  <c r="BF1153" i="2"/>
  <c r="T1153" i="2"/>
  <c r="R1153" i="2"/>
  <c r="P1153" i="2"/>
  <c r="BI1150" i="2"/>
  <c r="BH1150" i="2"/>
  <c r="BG1150" i="2"/>
  <c r="BF1150" i="2"/>
  <c r="T1150" i="2"/>
  <c r="R1150" i="2"/>
  <c r="P1150" i="2"/>
  <c r="BI1147" i="2"/>
  <c r="BH1147" i="2"/>
  <c r="BG1147" i="2"/>
  <c r="BF1147" i="2"/>
  <c r="T1147" i="2"/>
  <c r="R1147" i="2"/>
  <c r="P1147" i="2"/>
  <c r="BI1145" i="2"/>
  <c r="BH1145" i="2"/>
  <c r="BG1145" i="2"/>
  <c r="BF1145" i="2"/>
  <c r="T1145" i="2"/>
  <c r="R1145" i="2"/>
  <c r="P1145" i="2"/>
  <c r="BI1138" i="2"/>
  <c r="BH1138" i="2"/>
  <c r="BG1138" i="2"/>
  <c r="BF1138" i="2"/>
  <c r="T1138" i="2"/>
  <c r="R1138" i="2"/>
  <c r="P1138" i="2"/>
  <c r="BI1130" i="2"/>
  <c r="BH1130" i="2"/>
  <c r="BG1130" i="2"/>
  <c r="BF1130" i="2"/>
  <c r="T1130" i="2"/>
  <c r="R1130" i="2"/>
  <c r="P1130" i="2"/>
  <c r="BI1122" i="2"/>
  <c r="BH1122" i="2"/>
  <c r="BG1122" i="2"/>
  <c r="BF1122" i="2"/>
  <c r="T1122" i="2"/>
  <c r="R1122" i="2"/>
  <c r="P1122" i="2"/>
  <c r="BI1115" i="2"/>
  <c r="BH1115" i="2"/>
  <c r="BG1115" i="2"/>
  <c r="BF1115" i="2"/>
  <c r="T1115" i="2"/>
  <c r="R1115" i="2"/>
  <c r="P1115" i="2"/>
  <c r="BI1108" i="2"/>
  <c r="BH1108" i="2"/>
  <c r="BG1108" i="2"/>
  <c r="BF1108" i="2"/>
  <c r="T1108" i="2"/>
  <c r="R1108" i="2"/>
  <c r="P1108" i="2"/>
  <c r="BI1105" i="2"/>
  <c r="BH1105" i="2"/>
  <c r="BG1105" i="2"/>
  <c r="BF1105" i="2"/>
  <c r="T1105" i="2"/>
  <c r="R1105" i="2"/>
  <c r="P1105" i="2"/>
  <c r="BI1103" i="2"/>
  <c r="BH1103" i="2"/>
  <c r="BG1103" i="2"/>
  <c r="BF1103" i="2"/>
  <c r="T1103" i="2"/>
  <c r="R1103" i="2"/>
  <c r="P1103" i="2"/>
  <c r="BI1097" i="2"/>
  <c r="BH1097" i="2"/>
  <c r="BG1097" i="2"/>
  <c r="BF1097" i="2"/>
  <c r="T1097" i="2"/>
  <c r="R1097" i="2"/>
  <c r="P1097" i="2"/>
  <c r="BI1093" i="2"/>
  <c r="BH1093" i="2"/>
  <c r="BG1093" i="2"/>
  <c r="BF1093" i="2"/>
  <c r="T1093" i="2"/>
  <c r="R1093" i="2"/>
  <c r="P1093" i="2"/>
  <c r="BI1089" i="2"/>
  <c r="BH1089" i="2"/>
  <c r="BG1089" i="2"/>
  <c r="BF1089" i="2"/>
  <c r="T1089" i="2"/>
  <c r="R1089" i="2"/>
  <c r="P1089" i="2"/>
  <c r="BI1085" i="2"/>
  <c r="BH1085" i="2"/>
  <c r="BG1085" i="2"/>
  <c r="BF1085" i="2"/>
  <c r="T1085" i="2"/>
  <c r="R1085" i="2"/>
  <c r="P1085" i="2"/>
  <c r="BI1079" i="2"/>
  <c r="BH1079" i="2"/>
  <c r="BG1079" i="2"/>
  <c r="BF1079" i="2"/>
  <c r="T1079" i="2"/>
  <c r="R1079" i="2"/>
  <c r="P1079" i="2"/>
  <c r="BI1068" i="2"/>
  <c r="BH1068" i="2"/>
  <c r="BG1068" i="2"/>
  <c r="BF1068" i="2"/>
  <c r="T1068" i="2"/>
  <c r="R1068" i="2"/>
  <c r="P1068" i="2"/>
  <c r="BI1063" i="2"/>
  <c r="BH1063" i="2"/>
  <c r="BG1063" i="2"/>
  <c r="BF1063" i="2"/>
  <c r="T1063" i="2"/>
  <c r="R1063" i="2"/>
  <c r="P1063" i="2"/>
  <c r="BI1059" i="2"/>
  <c r="BH1059" i="2"/>
  <c r="BG1059" i="2"/>
  <c r="BF1059" i="2"/>
  <c r="T1059" i="2"/>
  <c r="R1059" i="2"/>
  <c r="P1059" i="2"/>
  <c r="BI1055" i="2"/>
  <c r="BH1055" i="2"/>
  <c r="BG1055" i="2"/>
  <c r="BF1055" i="2"/>
  <c r="T1055" i="2"/>
  <c r="R1055" i="2"/>
  <c r="P1055" i="2"/>
  <c r="BI1052" i="2"/>
  <c r="BH1052" i="2"/>
  <c r="BG1052" i="2"/>
  <c r="BF1052" i="2"/>
  <c r="T1052" i="2"/>
  <c r="R1052" i="2"/>
  <c r="P1052" i="2"/>
  <c r="BI1050" i="2"/>
  <c r="BH1050" i="2"/>
  <c r="BG1050" i="2"/>
  <c r="BF1050" i="2"/>
  <c r="T1050" i="2"/>
  <c r="R1050" i="2"/>
  <c r="P1050" i="2"/>
  <c r="BI1047" i="2"/>
  <c r="BH1047" i="2"/>
  <c r="BG1047" i="2"/>
  <c r="BF1047" i="2"/>
  <c r="T1047" i="2"/>
  <c r="R1047" i="2"/>
  <c r="P1047" i="2"/>
  <c r="BI1028" i="2"/>
  <c r="BH1028" i="2"/>
  <c r="BG1028" i="2"/>
  <c r="BF1028" i="2"/>
  <c r="T1028" i="2"/>
  <c r="R1028" i="2"/>
  <c r="P1028" i="2"/>
  <c r="BI1016" i="2"/>
  <c r="BH1016" i="2"/>
  <c r="BG1016" i="2"/>
  <c r="BF1016" i="2"/>
  <c r="T1016" i="2"/>
  <c r="R1016" i="2"/>
  <c r="P1016" i="2"/>
  <c r="BI1010" i="2"/>
  <c r="BH1010" i="2"/>
  <c r="BG1010" i="2"/>
  <c r="BF1010" i="2"/>
  <c r="T1010" i="2"/>
  <c r="R1010" i="2"/>
  <c r="P1010" i="2"/>
  <c r="BI1004" i="2"/>
  <c r="BH1004" i="2"/>
  <c r="BG1004" i="2"/>
  <c r="BF1004" i="2"/>
  <c r="T1004" i="2"/>
  <c r="R1004" i="2"/>
  <c r="P1004" i="2"/>
  <c r="BI999" i="2"/>
  <c r="BH999" i="2"/>
  <c r="BG999" i="2"/>
  <c r="BF999" i="2"/>
  <c r="T999" i="2"/>
  <c r="R999" i="2"/>
  <c r="P999" i="2"/>
  <c r="BI996" i="2"/>
  <c r="BH996" i="2"/>
  <c r="BG996" i="2"/>
  <c r="BF996" i="2"/>
  <c r="T996" i="2"/>
  <c r="R996" i="2"/>
  <c r="P996" i="2"/>
  <c r="BI987" i="2"/>
  <c r="BH987" i="2"/>
  <c r="BG987" i="2"/>
  <c r="BF987" i="2"/>
  <c r="T987" i="2"/>
  <c r="R987" i="2"/>
  <c r="P987" i="2"/>
  <c r="BI966" i="2"/>
  <c r="BH966" i="2"/>
  <c r="BG966" i="2"/>
  <c r="BF966" i="2"/>
  <c r="T966" i="2"/>
  <c r="R966" i="2"/>
  <c r="P966" i="2"/>
  <c r="BI963" i="2"/>
  <c r="BH963" i="2"/>
  <c r="BG963" i="2"/>
  <c r="BF963" i="2"/>
  <c r="T963" i="2"/>
  <c r="R963" i="2"/>
  <c r="P963" i="2"/>
  <c r="BI961" i="2"/>
  <c r="BH961" i="2"/>
  <c r="BG961" i="2"/>
  <c r="BF961" i="2"/>
  <c r="T961" i="2"/>
  <c r="R961" i="2"/>
  <c r="P961" i="2"/>
  <c r="BI958" i="2"/>
  <c r="BH958" i="2"/>
  <c r="BG958" i="2"/>
  <c r="BF958" i="2"/>
  <c r="T958" i="2"/>
  <c r="R958" i="2"/>
  <c r="P958" i="2"/>
  <c r="BI955" i="2"/>
  <c r="BH955" i="2"/>
  <c r="BG955" i="2"/>
  <c r="BF955" i="2"/>
  <c r="T955" i="2"/>
  <c r="R955" i="2"/>
  <c r="P955" i="2"/>
  <c r="BI952" i="2"/>
  <c r="BH952" i="2"/>
  <c r="BG952" i="2"/>
  <c r="BF952" i="2"/>
  <c r="T952" i="2"/>
  <c r="R952" i="2"/>
  <c r="P952" i="2"/>
  <c r="BI949" i="2"/>
  <c r="BH949" i="2"/>
  <c r="BG949" i="2"/>
  <c r="BF949" i="2"/>
  <c r="T949" i="2"/>
  <c r="R949" i="2"/>
  <c r="P949" i="2"/>
  <c r="BI946" i="2"/>
  <c r="BH946" i="2"/>
  <c r="BG946" i="2"/>
  <c r="BF946" i="2"/>
  <c r="T946" i="2"/>
  <c r="R946" i="2"/>
  <c r="P946" i="2"/>
  <c r="BI943" i="2"/>
  <c r="BH943" i="2"/>
  <c r="BG943" i="2"/>
  <c r="BF943" i="2"/>
  <c r="T943" i="2"/>
  <c r="R943" i="2"/>
  <c r="P943" i="2"/>
  <c r="BI940" i="2"/>
  <c r="BH940" i="2"/>
  <c r="BG940" i="2"/>
  <c r="BF940" i="2"/>
  <c r="T940" i="2"/>
  <c r="R940" i="2"/>
  <c r="P940" i="2"/>
  <c r="BI937" i="2"/>
  <c r="BH937" i="2"/>
  <c r="BG937" i="2"/>
  <c r="BF937" i="2"/>
  <c r="T937" i="2"/>
  <c r="R937" i="2"/>
  <c r="P937" i="2"/>
  <c r="BI933" i="2"/>
  <c r="BH933" i="2"/>
  <c r="BG933" i="2"/>
  <c r="BF933" i="2"/>
  <c r="T933" i="2"/>
  <c r="R933" i="2"/>
  <c r="P933" i="2"/>
  <c r="BI930" i="2"/>
  <c r="BH930" i="2"/>
  <c r="BG930" i="2"/>
  <c r="BF930" i="2"/>
  <c r="T930" i="2"/>
  <c r="R930" i="2"/>
  <c r="P930" i="2"/>
  <c r="BI926" i="2"/>
  <c r="BH926" i="2"/>
  <c r="BG926" i="2"/>
  <c r="BF926" i="2"/>
  <c r="T926" i="2"/>
  <c r="R926" i="2"/>
  <c r="P926" i="2"/>
  <c r="BI923" i="2"/>
  <c r="BH923" i="2"/>
  <c r="BG923" i="2"/>
  <c r="BF923" i="2"/>
  <c r="T923" i="2"/>
  <c r="R923" i="2"/>
  <c r="P923" i="2"/>
  <c r="BI921" i="2"/>
  <c r="BH921" i="2"/>
  <c r="BG921" i="2"/>
  <c r="BF921" i="2"/>
  <c r="T921" i="2"/>
  <c r="R921" i="2"/>
  <c r="P921" i="2"/>
  <c r="BI917" i="2"/>
  <c r="BH917" i="2"/>
  <c r="BG917" i="2"/>
  <c r="BF917" i="2"/>
  <c r="T917" i="2"/>
  <c r="R917" i="2"/>
  <c r="P917" i="2"/>
  <c r="BI915" i="2"/>
  <c r="BH915" i="2"/>
  <c r="BG915" i="2"/>
  <c r="BF915" i="2"/>
  <c r="T915" i="2"/>
  <c r="R915" i="2"/>
  <c r="P915" i="2"/>
  <c r="BI906" i="2"/>
  <c r="BH906" i="2"/>
  <c r="BG906" i="2"/>
  <c r="BF906" i="2"/>
  <c r="T906" i="2"/>
  <c r="R906" i="2"/>
  <c r="P906" i="2"/>
  <c r="BI897" i="2"/>
  <c r="BH897" i="2"/>
  <c r="BG897" i="2"/>
  <c r="BF897" i="2"/>
  <c r="T897" i="2"/>
  <c r="R897" i="2"/>
  <c r="P897" i="2"/>
  <c r="BI888" i="2"/>
  <c r="BH888" i="2"/>
  <c r="BG888" i="2"/>
  <c r="BF888" i="2"/>
  <c r="T888" i="2"/>
  <c r="R888" i="2"/>
  <c r="P888" i="2"/>
  <c r="BI885" i="2"/>
  <c r="BH885" i="2"/>
  <c r="BG885" i="2"/>
  <c r="BF885" i="2"/>
  <c r="T885" i="2"/>
  <c r="R885" i="2"/>
  <c r="P885" i="2"/>
  <c r="BI883" i="2"/>
  <c r="BH883" i="2"/>
  <c r="BG883" i="2"/>
  <c r="BF883" i="2"/>
  <c r="T883" i="2"/>
  <c r="R883" i="2"/>
  <c r="P883" i="2"/>
  <c r="BI879" i="2"/>
  <c r="BH879" i="2"/>
  <c r="BG879" i="2"/>
  <c r="BF879" i="2"/>
  <c r="T879" i="2"/>
  <c r="R879" i="2"/>
  <c r="P879" i="2"/>
  <c r="BI876" i="2"/>
  <c r="BH876" i="2"/>
  <c r="BG876" i="2"/>
  <c r="BF876" i="2"/>
  <c r="T876" i="2"/>
  <c r="R876" i="2"/>
  <c r="P876" i="2"/>
  <c r="BI874" i="2"/>
  <c r="BH874" i="2"/>
  <c r="BG874" i="2"/>
  <c r="BF874" i="2"/>
  <c r="T874" i="2"/>
  <c r="R874" i="2"/>
  <c r="P874" i="2"/>
  <c r="BI872" i="2"/>
  <c r="BH872" i="2"/>
  <c r="BG872" i="2"/>
  <c r="BF872" i="2"/>
  <c r="T872" i="2"/>
  <c r="R872" i="2"/>
  <c r="P872" i="2"/>
  <c r="BI870" i="2"/>
  <c r="BH870" i="2"/>
  <c r="BG870" i="2"/>
  <c r="BF870" i="2"/>
  <c r="T870" i="2"/>
  <c r="R870" i="2"/>
  <c r="P870" i="2"/>
  <c r="BI868" i="2"/>
  <c r="BH868" i="2"/>
  <c r="BG868" i="2"/>
  <c r="BF868" i="2"/>
  <c r="T868" i="2"/>
  <c r="R868" i="2"/>
  <c r="P868" i="2"/>
  <c r="BI866" i="2"/>
  <c r="BH866" i="2"/>
  <c r="BG866" i="2"/>
  <c r="BF866" i="2"/>
  <c r="T866" i="2"/>
  <c r="R866" i="2"/>
  <c r="P866" i="2"/>
  <c r="BI864" i="2"/>
  <c r="BH864" i="2"/>
  <c r="BG864" i="2"/>
  <c r="BF864" i="2"/>
  <c r="T864" i="2"/>
  <c r="R864" i="2"/>
  <c r="P864" i="2"/>
  <c r="BI862" i="2"/>
  <c r="BH862" i="2"/>
  <c r="BG862" i="2"/>
  <c r="BF862" i="2"/>
  <c r="T862" i="2"/>
  <c r="R862" i="2"/>
  <c r="P862" i="2"/>
  <c r="BI860" i="2"/>
  <c r="BH860" i="2"/>
  <c r="BG860" i="2"/>
  <c r="BF860" i="2"/>
  <c r="T860" i="2"/>
  <c r="R860" i="2"/>
  <c r="P860" i="2"/>
  <c r="BI858" i="2"/>
  <c r="BH858" i="2"/>
  <c r="BG858" i="2"/>
  <c r="BF858" i="2"/>
  <c r="T858" i="2"/>
  <c r="R858" i="2"/>
  <c r="P858" i="2"/>
  <c r="BI853" i="2"/>
  <c r="BH853" i="2"/>
  <c r="BG853" i="2"/>
  <c r="BF853" i="2"/>
  <c r="T853" i="2"/>
  <c r="R853" i="2"/>
  <c r="P853" i="2"/>
  <c r="BI850" i="2"/>
  <c r="BH850" i="2"/>
  <c r="BG850" i="2"/>
  <c r="BF850" i="2"/>
  <c r="T850" i="2"/>
  <c r="R850" i="2"/>
  <c r="P850" i="2"/>
  <c r="BI847" i="2"/>
  <c r="BH847" i="2"/>
  <c r="BG847" i="2"/>
  <c r="BF847" i="2"/>
  <c r="T847" i="2"/>
  <c r="R847" i="2"/>
  <c r="P847" i="2"/>
  <c r="BI844" i="2"/>
  <c r="BH844" i="2"/>
  <c r="BG844" i="2"/>
  <c r="BF844" i="2"/>
  <c r="T844" i="2"/>
  <c r="R844" i="2"/>
  <c r="P844" i="2"/>
  <c r="BI841" i="2"/>
  <c r="BH841" i="2"/>
  <c r="BG841" i="2"/>
  <c r="BF841" i="2"/>
  <c r="T841" i="2"/>
  <c r="R841" i="2"/>
  <c r="P841" i="2"/>
  <c r="BI839" i="2"/>
  <c r="BH839" i="2"/>
  <c r="BG839" i="2"/>
  <c r="BF839" i="2"/>
  <c r="T839" i="2"/>
  <c r="R839" i="2"/>
  <c r="P839" i="2"/>
  <c r="BI838" i="2"/>
  <c r="BH838" i="2"/>
  <c r="BG838" i="2"/>
  <c r="BF838" i="2"/>
  <c r="T838" i="2"/>
  <c r="R838" i="2"/>
  <c r="P838" i="2"/>
  <c r="BI837" i="2"/>
  <c r="BH837" i="2"/>
  <c r="BG837" i="2"/>
  <c r="BF837" i="2"/>
  <c r="T837" i="2"/>
  <c r="R837" i="2"/>
  <c r="P837" i="2"/>
  <c r="BI836" i="2"/>
  <c r="BH836" i="2"/>
  <c r="BG836" i="2"/>
  <c r="BF836" i="2"/>
  <c r="T836" i="2"/>
  <c r="R836" i="2"/>
  <c r="P836" i="2"/>
  <c r="BI835" i="2"/>
  <c r="BH835" i="2"/>
  <c r="BG835" i="2"/>
  <c r="BF835" i="2"/>
  <c r="T835" i="2"/>
  <c r="R835" i="2"/>
  <c r="P835" i="2"/>
  <c r="BI834" i="2"/>
  <c r="BH834" i="2"/>
  <c r="BG834" i="2"/>
  <c r="BF834" i="2"/>
  <c r="T834" i="2"/>
  <c r="R834" i="2"/>
  <c r="P834" i="2"/>
  <c r="BI833" i="2"/>
  <c r="BH833" i="2"/>
  <c r="BG833" i="2"/>
  <c r="BF833" i="2"/>
  <c r="T833" i="2"/>
  <c r="R833" i="2"/>
  <c r="P833" i="2"/>
  <c r="BI832" i="2"/>
  <c r="BH832" i="2"/>
  <c r="BG832" i="2"/>
  <c r="BF832" i="2"/>
  <c r="T832" i="2"/>
  <c r="R832" i="2"/>
  <c r="P832" i="2"/>
  <c r="BI831" i="2"/>
  <c r="BH831" i="2"/>
  <c r="BG831" i="2"/>
  <c r="BF831" i="2"/>
  <c r="T831" i="2"/>
  <c r="R831" i="2"/>
  <c r="P831" i="2"/>
  <c r="BI830" i="2"/>
  <c r="BH830" i="2"/>
  <c r="BG830" i="2"/>
  <c r="BF830" i="2"/>
  <c r="T830" i="2"/>
  <c r="R830" i="2"/>
  <c r="P830" i="2"/>
  <c r="BI829" i="2"/>
  <c r="BH829" i="2"/>
  <c r="BG829" i="2"/>
  <c r="BF829" i="2"/>
  <c r="T829" i="2"/>
  <c r="R829" i="2"/>
  <c r="P829" i="2"/>
  <c r="BI828" i="2"/>
  <c r="BH828" i="2"/>
  <c r="BG828" i="2"/>
  <c r="BF828" i="2"/>
  <c r="T828" i="2"/>
  <c r="R828" i="2"/>
  <c r="P828" i="2"/>
  <c r="BI827" i="2"/>
  <c r="BH827" i="2"/>
  <c r="BG827" i="2"/>
  <c r="BF827" i="2"/>
  <c r="T827" i="2"/>
  <c r="R827" i="2"/>
  <c r="P827" i="2"/>
  <c r="BI823" i="2"/>
  <c r="BH823" i="2"/>
  <c r="BG823" i="2"/>
  <c r="BF823" i="2"/>
  <c r="T823" i="2"/>
  <c r="R823" i="2"/>
  <c r="P823" i="2"/>
  <c r="BI820" i="2"/>
  <c r="BH820" i="2"/>
  <c r="BG820" i="2"/>
  <c r="BF820" i="2"/>
  <c r="T820" i="2"/>
  <c r="R820" i="2"/>
  <c r="P820" i="2"/>
  <c r="BI817" i="2"/>
  <c r="BH817" i="2"/>
  <c r="BG817" i="2"/>
  <c r="BF817" i="2"/>
  <c r="T817" i="2"/>
  <c r="R817" i="2"/>
  <c r="P817" i="2"/>
  <c r="BI814" i="2"/>
  <c r="BH814" i="2"/>
  <c r="BG814" i="2"/>
  <c r="BF814" i="2"/>
  <c r="T814" i="2"/>
  <c r="R814" i="2"/>
  <c r="P814" i="2"/>
  <c r="BI811" i="2"/>
  <c r="BH811" i="2"/>
  <c r="BG811" i="2"/>
  <c r="BF811" i="2"/>
  <c r="T811" i="2"/>
  <c r="R811" i="2"/>
  <c r="P811" i="2"/>
  <c r="BI808" i="2"/>
  <c r="BH808" i="2"/>
  <c r="BG808" i="2"/>
  <c r="BF808" i="2"/>
  <c r="T808" i="2"/>
  <c r="R808" i="2"/>
  <c r="P808" i="2"/>
  <c r="BI805" i="2"/>
  <c r="BH805" i="2"/>
  <c r="BG805" i="2"/>
  <c r="BF805" i="2"/>
  <c r="T805" i="2"/>
  <c r="R805" i="2"/>
  <c r="P805" i="2"/>
  <c r="BI800" i="2"/>
  <c r="BH800" i="2"/>
  <c r="BG800" i="2"/>
  <c r="BF800" i="2"/>
  <c r="T800" i="2"/>
  <c r="R800" i="2"/>
  <c r="P800" i="2"/>
  <c r="BI797" i="2"/>
  <c r="BH797" i="2"/>
  <c r="BG797" i="2"/>
  <c r="BF797" i="2"/>
  <c r="T797" i="2"/>
  <c r="R797" i="2"/>
  <c r="P797" i="2"/>
  <c r="BI794" i="2"/>
  <c r="BH794" i="2"/>
  <c r="BG794" i="2"/>
  <c r="BF794" i="2"/>
  <c r="T794" i="2"/>
  <c r="R794" i="2"/>
  <c r="P794" i="2"/>
  <c r="BI790" i="2"/>
  <c r="BH790" i="2"/>
  <c r="BG790" i="2"/>
  <c r="BF790" i="2"/>
  <c r="T790" i="2"/>
  <c r="R790" i="2"/>
  <c r="P790" i="2"/>
  <c r="BI784" i="2"/>
  <c r="BH784" i="2"/>
  <c r="BG784" i="2"/>
  <c r="BF784" i="2"/>
  <c r="T784" i="2"/>
  <c r="R784" i="2"/>
  <c r="P784" i="2"/>
  <c r="BI781" i="2"/>
  <c r="BH781" i="2"/>
  <c r="BG781" i="2"/>
  <c r="BF781" i="2"/>
  <c r="T781" i="2"/>
  <c r="R781" i="2"/>
  <c r="P781" i="2"/>
  <c r="BI777" i="2"/>
  <c r="BH777" i="2"/>
  <c r="BG777" i="2"/>
  <c r="BF777" i="2"/>
  <c r="T777" i="2"/>
  <c r="R777" i="2"/>
  <c r="P777" i="2"/>
  <c r="BI773" i="2"/>
  <c r="BH773" i="2"/>
  <c r="BG773" i="2"/>
  <c r="BF773" i="2"/>
  <c r="T773" i="2"/>
  <c r="T772" i="2"/>
  <c r="R773" i="2"/>
  <c r="R772" i="2" s="1"/>
  <c r="P773" i="2"/>
  <c r="P772" i="2"/>
  <c r="BI771" i="2"/>
  <c r="BH771" i="2"/>
  <c r="BG771" i="2"/>
  <c r="BF771" i="2"/>
  <c r="T771" i="2"/>
  <c r="T770" i="2" s="1"/>
  <c r="R771" i="2"/>
  <c r="R770" i="2"/>
  <c r="P771" i="2"/>
  <c r="P770" i="2" s="1"/>
  <c r="BI768" i="2"/>
  <c r="BH768" i="2"/>
  <c r="BG768" i="2"/>
  <c r="BF768" i="2"/>
  <c r="T768" i="2"/>
  <c r="R768" i="2"/>
  <c r="P768" i="2"/>
  <c r="BI766" i="2"/>
  <c r="BH766" i="2"/>
  <c r="BG766" i="2"/>
  <c r="BF766" i="2"/>
  <c r="T766" i="2"/>
  <c r="R766" i="2"/>
  <c r="P766" i="2"/>
  <c r="BI763" i="2"/>
  <c r="BH763" i="2"/>
  <c r="BG763" i="2"/>
  <c r="BF763" i="2"/>
  <c r="T763" i="2"/>
  <c r="R763" i="2"/>
  <c r="P763" i="2"/>
  <c r="BI751" i="2"/>
  <c r="BH751" i="2"/>
  <c r="BG751" i="2"/>
  <c r="BF751" i="2"/>
  <c r="T751" i="2"/>
  <c r="R751" i="2"/>
  <c r="P751" i="2"/>
  <c r="BI747" i="2"/>
  <c r="BH747" i="2"/>
  <c r="BG747" i="2"/>
  <c r="BF747" i="2"/>
  <c r="T747" i="2"/>
  <c r="R747" i="2"/>
  <c r="P747" i="2"/>
  <c r="BI742" i="2"/>
  <c r="BH742" i="2"/>
  <c r="BG742" i="2"/>
  <c r="BF742" i="2"/>
  <c r="T742" i="2"/>
  <c r="R742" i="2"/>
  <c r="P742" i="2"/>
  <c r="BI736" i="2"/>
  <c r="BH736" i="2"/>
  <c r="BG736" i="2"/>
  <c r="BF736" i="2"/>
  <c r="T736" i="2"/>
  <c r="R736" i="2"/>
  <c r="P736" i="2"/>
  <c r="BI718" i="2"/>
  <c r="BH718" i="2"/>
  <c r="BG718" i="2"/>
  <c r="BF718" i="2"/>
  <c r="T718" i="2"/>
  <c r="R718" i="2"/>
  <c r="P718" i="2"/>
  <c r="BI713" i="2"/>
  <c r="BH713" i="2"/>
  <c r="BG713" i="2"/>
  <c r="BF713" i="2"/>
  <c r="T713" i="2"/>
  <c r="R713" i="2"/>
  <c r="P713" i="2"/>
  <c r="BI707" i="2"/>
  <c r="BH707" i="2"/>
  <c r="BG707" i="2"/>
  <c r="BF707" i="2"/>
  <c r="T707" i="2"/>
  <c r="R707" i="2"/>
  <c r="P707" i="2"/>
  <c r="BI689" i="2"/>
  <c r="BH689" i="2"/>
  <c r="BG689" i="2"/>
  <c r="BF689" i="2"/>
  <c r="T689" i="2"/>
  <c r="R689" i="2"/>
  <c r="P689" i="2"/>
  <c r="BI685" i="2"/>
  <c r="BH685" i="2"/>
  <c r="BG685" i="2"/>
  <c r="BF685" i="2"/>
  <c r="T685" i="2"/>
  <c r="T684" i="2"/>
  <c r="R685" i="2"/>
  <c r="R684" i="2" s="1"/>
  <c r="P685" i="2"/>
  <c r="P684" i="2"/>
  <c r="BI682" i="2"/>
  <c r="BH682" i="2"/>
  <c r="BG682" i="2"/>
  <c r="BF682" i="2"/>
  <c r="T682" i="2"/>
  <c r="R682" i="2"/>
  <c r="P682" i="2"/>
  <c r="BI677" i="2"/>
  <c r="BH677" i="2"/>
  <c r="BG677" i="2"/>
  <c r="BF677" i="2"/>
  <c r="T677" i="2"/>
  <c r="R677" i="2"/>
  <c r="P677" i="2"/>
  <c r="BI675" i="2"/>
  <c r="BH675" i="2"/>
  <c r="BG675" i="2"/>
  <c r="BF675" i="2"/>
  <c r="T675" i="2"/>
  <c r="R675" i="2"/>
  <c r="P675" i="2"/>
  <c r="BI673" i="2"/>
  <c r="BH673" i="2"/>
  <c r="BG673" i="2"/>
  <c r="BF673" i="2"/>
  <c r="T673" i="2"/>
  <c r="R673" i="2"/>
  <c r="P673" i="2"/>
  <c r="BI671" i="2"/>
  <c r="BH671" i="2"/>
  <c r="BG671" i="2"/>
  <c r="BF671" i="2"/>
  <c r="T671" i="2"/>
  <c r="R671" i="2"/>
  <c r="P671" i="2"/>
  <c r="BI667" i="2"/>
  <c r="BH667" i="2"/>
  <c r="BG667" i="2"/>
  <c r="BF667" i="2"/>
  <c r="T667" i="2"/>
  <c r="R667" i="2"/>
  <c r="P667" i="2"/>
  <c r="BI663" i="2"/>
  <c r="BH663" i="2"/>
  <c r="BG663" i="2"/>
  <c r="BF663" i="2"/>
  <c r="T663" i="2"/>
  <c r="R663" i="2"/>
  <c r="P663" i="2"/>
  <c r="BI660" i="2"/>
  <c r="BH660" i="2"/>
  <c r="BG660" i="2"/>
  <c r="BF660" i="2"/>
  <c r="T660" i="2"/>
  <c r="R660" i="2"/>
  <c r="P660" i="2"/>
  <c r="BI657" i="2"/>
  <c r="BH657" i="2"/>
  <c r="BG657" i="2"/>
  <c r="BF657" i="2"/>
  <c r="T657" i="2"/>
  <c r="R657" i="2"/>
  <c r="P657" i="2"/>
  <c r="BI656" i="2"/>
  <c r="BH656" i="2"/>
  <c r="BG656" i="2"/>
  <c r="BF656" i="2"/>
  <c r="T656" i="2"/>
  <c r="R656" i="2"/>
  <c r="P656" i="2"/>
  <c r="BI655" i="2"/>
  <c r="BH655" i="2"/>
  <c r="BG655" i="2"/>
  <c r="BF655" i="2"/>
  <c r="T655" i="2"/>
  <c r="R655" i="2"/>
  <c r="P655" i="2"/>
  <c r="BI654" i="2"/>
  <c r="BH654" i="2"/>
  <c r="BG654" i="2"/>
  <c r="BF654" i="2"/>
  <c r="T654" i="2"/>
  <c r="R654" i="2"/>
  <c r="P654" i="2"/>
  <c r="BI653" i="2"/>
  <c r="BH653" i="2"/>
  <c r="BG653" i="2"/>
  <c r="BF653" i="2"/>
  <c r="T653" i="2"/>
  <c r="R653" i="2"/>
  <c r="P653" i="2"/>
  <c r="BI652" i="2"/>
  <c r="BH652" i="2"/>
  <c r="BG652" i="2"/>
  <c r="BF652" i="2"/>
  <c r="T652" i="2"/>
  <c r="R652" i="2"/>
  <c r="P652" i="2"/>
  <c r="BI651" i="2"/>
  <c r="BH651" i="2"/>
  <c r="BG651" i="2"/>
  <c r="BF651" i="2"/>
  <c r="T651" i="2"/>
  <c r="R651" i="2"/>
  <c r="P651" i="2"/>
  <c r="BI650" i="2"/>
  <c r="BH650" i="2"/>
  <c r="BG650" i="2"/>
  <c r="BF650" i="2"/>
  <c r="T650" i="2"/>
  <c r="R650" i="2"/>
  <c r="P650" i="2"/>
  <c r="BI649" i="2"/>
  <c r="BH649" i="2"/>
  <c r="BG649" i="2"/>
  <c r="BF649" i="2"/>
  <c r="T649" i="2"/>
  <c r="R649" i="2"/>
  <c r="P649" i="2"/>
  <c r="BI648" i="2"/>
  <c r="BH648" i="2"/>
  <c r="BG648" i="2"/>
  <c r="BF648" i="2"/>
  <c r="T648" i="2"/>
  <c r="R648" i="2"/>
  <c r="P648" i="2"/>
  <c r="BI644" i="2"/>
  <c r="BH644" i="2"/>
  <c r="BG644" i="2"/>
  <c r="BF644" i="2"/>
  <c r="T644" i="2"/>
  <c r="R644" i="2"/>
  <c r="P644" i="2"/>
  <c r="BI640" i="2"/>
  <c r="BH640" i="2"/>
  <c r="BG640" i="2"/>
  <c r="BF640" i="2"/>
  <c r="T640" i="2"/>
  <c r="R640" i="2"/>
  <c r="P640" i="2"/>
  <c r="BI632" i="2"/>
  <c r="BH632" i="2"/>
  <c r="BG632" i="2"/>
  <c r="BF632" i="2"/>
  <c r="T632" i="2"/>
  <c r="R632" i="2"/>
  <c r="P632" i="2"/>
  <c r="BI629" i="2"/>
  <c r="BH629" i="2"/>
  <c r="BG629" i="2"/>
  <c r="BF629" i="2"/>
  <c r="T629" i="2"/>
  <c r="R629" i="2"/>
  <c r="P629" i="2"/>
  <c r="BI625" i="2"/>
  <c r="BH625" i="2"/>
  <c r="BG625" i="2"/>
  <c r="BF625" i="2"/>
  <c r="T625" i="2"/>
  <c r="R625" i="2"/>
  <c r="P625" i="2"/>
  <c r="BI621" i="2"/>
  <c r="BH621" i="2"/>
  <c r="BG621" i="2"/>
  <c r="BF621" i="2"/>
  <c r="T621" i="2"/>
  <c r="R621" i="2"/>
  <c r="P621" i="2"/>
  <c r="BI617" i="2"/>
  <c r="BH617" i="2"/>
  <c r="BG617" i="2"/>
  <c r="BF617" i="2"/>
  <c r="T617" i="2"/>
  <c r="R617" i="2"/>
  <c r="P617" i="2"/>
  <c r="BI613" i="2"/>
  <c r="BH613" i="2"/>
  <c r="BG613" i="2"/>
  <c r="BF613" i="2"/>
  <c r="T613" i="2"/>
  <c r="R613" i="2"/>
  <c r="P613" i="2"/>
  <c r="BI605" i="2"/>
  <c r="BH605" i="2"/>
  <c r="BG605" i="2"/>
  <c r="BF605" i="2"/>
  <c r="T605" i="2"/>
  <c r="R605" i="2"/>
  <c r="P605" i="2"/>
  <c r="BI596" i="2"/>
  <c r="BH596" i="2"/>
  <c r="BG596" i="2"/>
  <c r="BF596" i="2"/>
  <c r="T596" i="2"/>
  <c r="R596" i="2"/>
  <c r="P596" i="2"/>
  <c r="BI593" i="2"/>
  <c r="BH593" i="2"/>
  <c r="BG593" i="2"/>
  <c r="BF593" i="2"/>
  <c r="T593" i="2"/>
  <c r="R593" i="2"/>
  <c r="P593" i="2"/>
  <c r="BI586" i="2"/>
  <c r="BH586" i="2"/>
  <c r="BG586" i="2"/>
  <c r="BF586" i="2"/>
  <c r="T586" i="2"/>
  <c r="R586" i="2"/>
  <c r="P586" i="2"/>
  <c r="BI582" i="2"/>
  <c r="BH582" i="2"/>
  <c r="BG582" i="2"/>
  <c r="BF582" i="2"/>
  <c r="T582" i="2"/>
  <c r="R582" i="2"/>
  <c r="P582" i="2"/>
  <c r="BI576" i="2"/>
  <c r="BH576" i="2"/>
  <c r="BG576" i="2"/>
  <c r="BF576" i="2"/>
  <c r="T576" i="2"/>
  <c r="R576" i="2"/>
  <c r="P576" i="2"/>
  <c r="BI569" i="2"/>
  <c r="BH569" i="2"/>
  <c r="BG569" i="2"/>
  <c r="BF569" i="2"/>
  <c r="T569" i="2"/>
  <c r="R569" i="2"/>
  <c r="P569" i="2"/>
  <c r="BI551" i="2"/>
  <c r="BH551" i="2"/>
  <c r="BG551" i="2"/>
  <c r="BF551" i="2"/>
  <c r="T551" i="2"/>
  <c r="R551" i="2"/>
  <c r="P551" i="2"/>
  <c r="BI542" i="2"/>
  <c r="BH542" i="2"/>
  <c r="BG542" i="2"/>
  <c r="BF542" i="2"/>
  <c r="T542" i="2"/>
  <c r="R542" i="2"/>
  <c r="P542" i="2"/>
  <c r="BI538" i="2"/>
  <c r="BH538" i="2"/>
  <c r="BG538" i="2"/>
  <c r="BF538" i="2"/>
  <c r="T538" i="2"/>
  <c r="R538" i="2"/>
  <c r="P538" i="2"/>
  <c r="BI534" i="2"/>
  <c r="BH534" i="2"/>
  <c r="BG534" i="2"/>
  <c r="BF534" i="2"/>
  <c r="T534" i="2"/>
  <c r="R534" i="2"/>
  <c r="P534" i="2"/>
  <c r="BI530" i="2"/>
  <c r="BH530" i="2"/>
  <c r="BG530" i="2"/>
  <c r="BF530" i="2"/>
  <c r="T530" i="2"/>
  <c r="R530" i="2"/>
  <c r="P530" i="2"/>
  <c r="BI526" i="2"/>
  <c r="BH526" i="2"/>
  <c r="BG526" i="2"/>
  <c r="BF526" i="2"/>
  <c r="T526" i="2"/>
  <c r="R526" i="2"/>
  <c r="P526" i="2"/>
  <c r="BI517" i="2"/>
  <c r="BH517" i="2"/>
  <c r="BG517" i="2"/>
  <c r="BF517" i="2"/>
  <c r="T517" i="2"/>
  <c r="R517" i="2"/>
  <c r="P517" i="2"/>
  <c r="BI512" i="2"/>
  <c r="BH512" i="2"/>
  <c r="BG512" i="2"/>
  <c r="BF512" i="2"/>
  <c r="T512" i="2"/>
  <c r="R512" i="2"/>
  <c r="P512" i="2"/>
  <c r="BI508" i="2"/>
  <c r="BH508" i="2"/>
  <c r="BG508" i="2"/>
  <c r="BF508" i="2"/>
  <c r="T508" i="2"/>
  <c r="R508" i="2"/>
  <c r="P508" i="2"/>
  <c r="BI504" i="2"/>
  <c r="BH504" i="2"/>
  <c r="BG504" i="2"/>
  <c r="BF504" i="2"/>
  <c r="T504" i="2"/>
  <c r="R504" i="2"/>
  <c r="P504" i="2"/>
  <c r="BI503" i="2"/>
  <c r="BH503" i="2"/>
  <c r="BG503" i="2"/>
  <c r="BF503" i="2"/>
  <c r="T503" i="2"/>
  <c r="R503" i="2"/>
  <c r="P503" i="2"/>
  <c r="BI501" i="2"/>
  <c r="BH501" i="2"/>
  <c r="BG501" i="2"/>
  <c r="BF501" i="2"/>
  <c r="T501" i="2"/>
  <c r="R501" i="2"/>
  <c r="P501" i="2"/>
  <c r="BI499" i="2"/>
  <c r="BH499" i="2"/>
  <c r="BG499" i="2"/>
  <c r="BF499" i="2"/>
  <c r="T499" i="2"/>
  <c r="R499" i="2"/>
  <c r="P499" i="2"/>
  <c r="BI497" i="2"/>
  <c r="BH497" i="2"/>
  <c r="BG497" i="2"/>
  <c r="BF497" i="2"/>
  <c r="T497" i="2"/>
  <c r="R497" i="2"/>
  <c r="P497" i="2"/>
  <c r="BI492" i="2"/>
  <c r="BH492" i="2"/>
  <c r="BG492" i="2"/>
  <c r="BF492" i="2"/>
  <c r="T492" i="2"/>
  <c r="R492" i="2"/>
  <c r="P492" i="2"/>
  <c r="BI480" i="2"/>
  <c r="BH480" i="2"/>
  <c r="BG480" i="2"/>
  <c r="BF480" i="2"/>
  <c r="T480" i="2"/>
  <c r="R480" i="2"/>
  <c r="P480" i="2"/>
  <c r="BI461" i="2"/>
  <c r="BH461" i="2"/>
  <c r="BG461" i="2"/>
  <c r="BF461" i="2"/>
  <c r="T461" i="2"/>
  <c r="R461" i="2"/>
  <c r="P461" i="2"/>
  <c r="BI448" i="2"/>
  <c r="BH448" i="2"/>
  <c r="BG448" i="2"/>
  <c r="BF448" i="2"/>
  <c r="T448" i="2"/>
  <c r="R448" i="2"/>
  <c r="P448" i="2"/>
  <c r="BI429" i="2"/>
  <c r="BH429" i="2"/>
  <c r="BG429" i="2"/>
  <c r="BF429" i="2"/>
  <c r="T429" i="2"/>
  <c r="R429" i="2"/>
  <c r="P429" i="2"/>
  <c r="BI425" i="2"/>
  <c r="BH425" i="2"/>
  <c r="BG425" i="2"/>
  <c r="BF425" i="2"/>
  <c r="T425" i="2"/>
  <c r="R425" i="2"/>
  <c r="P425" i="2"/>
  <c r="BI421" i="2"/>
  <c r="BH421" i="2"/>
  <c r="BG421" i="2"/>
  <c r="BF421" i="2"/>
  <c r="T421" i="2"/>
  <c r="R421" i="2"/>
  <c r="P421" i="2"/>
  <c r="BI418" i="2"/>
  <c r="BH418" i="2"/>
  <c r="BG418" i="2"/>
  <c r="BF418" i="2"/>
  <c r="T418" i="2"/>
  <c r="R418" i="2"/>
  <c r="P418" i="2"/>
  <c r="BI415" i="2"/>
  <c r="BH415" i="2"/>
  <c r="BG415" i="2"/>
  <c r="BF415" i="2"/>
  <c r="T415" i="2"/>
  <c r="R415" i="2"/>
  <c r="P415" i="2"/>
  <c r="BI400" i="2"/>
  <c r="BH400" i="2"/>
  <c r="BG400" i="2"/>
  <c r="BF400" i="2"/>
  <c r="T400" i="2"/>
  <c r="R400" i="2"/>
  <c r="P400" i="2"/>
  <c r="BI385" i="2"/>
  <c r="BH385" i="2"/>
  <c r="BG385" i="2"/>
  <c r="BF385" i="2"/>
  <c r="T385" i="2"/>
  <c r="R385" i="2"/>
  <c r="P385" i="2"/>
  <c r="BI364" i="2"/>
  <c r="BH364" i="2"/>
  <c r="BG364" i="2"/>
  <c r="BF364" i="2"/>
  <c r="T364" i="2"/>
  <c r="R364" i="2"/>
  <c r="P364" i="2"/>
  <c r="BI356" i="2"/>
  <c r="BH356" i="2"/>
  <c r="BG356" i="2"/>
  <c r="BF356" i="2"/>
  <c r="T356" i="2"/>
  <c r="R356" i="2"/>
  <c r="P356" i="2"/>
  <c r="BI350" i="2"/>
  <c r="BH350" i="2"/>
  <c r="BG350" i="2"/>
  <c r="BF350" i="2"/>
  <c r="T350" i="2"/>
  <c r="R350" i="2"/>
  <c r="P350" i="2"/>
  <c r="BI346" i="2"/>
  <c r="BH346" i="2"/>
  <c r="BG346" i="2"/>
  <c r="BF346" i="2"/>
  <c r="T346" i="2"/>
  <c r="R346" i="2"/>
  <c r="P346" i="2"/>
  <c r="BI342" i="2"/>
  <c r="BH342" i="2"/>
  <c r="BG342" i="2"/>
  <c r="BF342" i="2"/>
  <c r="T342" i="2"/>
  <c r="R342" i="2"/>
  <c r="P342" i="2"/>
  <c r="BI338" i="2"/>
  <c r="BH338" i="2"/>
  <c r="BG338" i="2"/>
  <c r="BF338" i="2"/>
  <c r="T338" i="2"/>
  <c r="R338" i="2"/>
  <c r="P338" i="2"/>
  <c r="BI333" i="2"/>
  <c r="BH333" i="2"/>
  <c r="BG333" i="2"/>
  <c r="BF333" i="2"/>
  <c r="T333" i="2"/>
  <c r="R333" i="2"/>
  <c r="P333" i="2"/>
  <c r="BI327" i="2"/>
  <c r="BH327" i="2"/>
  <c r="BG327" i="2"/>
  <c r="BF327" i="2"/>
  <c r="T327" i="2"/>
  <c r="R327" i="2"/>
  <c r="P327" i="2"/>
  <c r="BI321" i="2"/>
  <c r="BH321" i="2"/>
  <c r="BG321" i="2"/>
  <c r="BF321" i="2"/>
  <c r="T321" i="2"/>
  <c r="R321" i="2"/>
  <c r="P321" i="2"/>
  <c r="BI313" i="2"/>
  <c r="BH313" i="2"/>
  <c r="BG313" i="2"/>
  <c r="BF313" i="2"/>
  <c r="T313" i="2"/>
  <c r="R313" i="2"/>
  <c r="P313" i="2"/>
  <c r="BI309" i="2"/>
  <c r="BH309" i="2"/>
  <c r="BG309" i="2"/>
  <c r="BF309" i="2"/>
  <c r="T309" i="2"/>
  <c r="R309" i="2"/>
  <c r="P309" i="2"/>
  <c r="BI306" i="2"/>
  <c r="BH306" i="2"/>
  <c r="BG306" i="2"/>
  <c r="BF306" i="2"/>
  <c r="T306" i="2"/>
  <c r="R306" i="2"/>
  <c r="P306" i="2"/>
  <c r="BI302" i="2"/>
  <c r="BH302" i="2"/>
  <c r="BG302" i="2"/>
  <c r="BF302" i="2"/>
  <c r="T302" i="2"/>
  <c r="R302" i="2"/>
  <c r="P302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2" i="2"/>
  <c r="BH292" i="2"/>
  <c r="BG292" i="2"/>
  <c r="BF292" i="2"/>
  <c r="T292" i="2"/>
  <c r="R292" i="2"/>
  <c r="P292" i="2"/>
  <c r="BI288" i="2"/>
  <c r="BH288" i="2"/>
  <c r="BG288" i="2"/>
  <c r="BF288" i="2"/>
  <c r="T288" i="2"/>
  <c r="R288" i="2"/>
  <c r="P288" i="2"/>
  <c r="BI284" i="2"/>
  <c r="BH284" i="2"/>
  <c r="BG284" i="2"/>
  <c r="BF284" i="2"/>
  <c r="T284" i="2"/>
  <c r="R284" i="2"/>
  <c r="P284" i="2"/>
  <c r="BI280" i="2"/>
  <c r="BH280" i="2"/>
  <c r="BG280" i="2"/>
  <c r="BF280" i="2"/>
  <c r="T280" i="2"/>
  <c r="R280" i="2"/>
  <c r="P280" i="2"/>
  <c r="BI276" i="2"/>
  <c r="BH276" i="2"/>
  <c r="BG276" i="2"/>
  <c r="BF276" i="2"/>
  <c r="T276" i="2"/>
  <c r="R276" i="2"/>
  <c r="P276" i="2"/>
  <c r="BI270" i="2"/>
  <c r="BH270" i="2"/>
  <c r="BG270" i="2"/>
  <c r="BF270" i="2"/>
  <c r="T270" i="2"/>
  <c r="R270" i="2"/>
  <c r="P270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58" i="2"/>
  <c r="BH258" i="2"/>
  <c r="BG258" i="2"/>
  <c r="BF258" i="2"/>
  <c r="T258" i="2"/>
  <c r="R258" i="2"/>
  <c r="P258" i="2"/>
  <c r="BI254" i="2"/>
  <c r="BH254" i="2"/>
  <c r="BG254" i="2"/>
  <c r="BF254" i="2"/>
  <c r="T254" i="2"/>
  <c r="R254" i="2"/>
  <c r="P254" i="2"/>
  <c r="BI250" i="2"/>
  <c r="BH250" i="2"/>
  <c r="BG250" i="2"/>
  <c r="BF250" i="2"/>
  <c r="T250" i="2"/>
  <c r="R250" i="2"/>
  <c r="P250" i="2"/>
  <c r="BI246" i="2"/>
  <c r="BH246" i="2"/>
  <c r="BG246" i="2"/>
  <c r="BF246" i="2"/>
  <c r="T246" i="2"/>
  <c r="R246" i="2"/>
  <c r="P246" i="2"/>
  <c r="BI242" i="2"/>
  <c r="BH242" i="2"/>
  <c r="BG242" i="2"/>
  <c r="BF242" i="2"/>
  <c r="T242" i="2"/>
  <c r="R242" i="2"/>
  <c r="P242" i="2"/>
  <c r="BI238" i="2"/>
  <c r="BH238" i="2"/>
  <c r="BG238" i="2"/>
  <c r="BF238" i="2"/>
  <c r="T238" i="2"/>
  <c r="R238" i="2"/>
  <c r="P238" i="2"/>
  <c r="BI234" i="2"/>
  <c r="BH234" i="2"/>
  <c r="BG234" i="2"/>
  <c r="BF234" i="2"/>
  <c r="T234" i="2"/>
  <c r="R234" i="2"/>
  <c r="P234" i="2"/>
  <c r="BI230" i="2"/>
  <c r="BH230" i="2"/>
  <c r="BG230" i="2"/>
  <c r="BF230" i="2"/>
  <c r="T230" i="2"/>
  <c r="R230" i="2"/>
  <c r="P230" i="2"/>
  <c r="BI226" i="2"/>
  <c r="BH226" i="2"/>
  <c r="BG226" i="2"/>
  <c r="BF226" i="2"/>
  <c r="T226" i="2"/>
  <c r="R226" i="2"/>
  <c r="P226" i="2"/>
  <c r="BI220" i="2"/>
  <c r="BH220" i="2"/>
  <c r="BG220" i="2"/>
  <c r="BF220" i="2"/>
  <c r="T220" i="2"/>
  <c r="R220" i="2"/>
  <c r="P220" i="2"/>
  <c r="BI216" i="2"/>
  <c r="BH216" i="2"/>
  <c r="BG216" i="2"/>
  <c r="BF216" i="2"/>
  <c r="T216" i="2"/>
  <c r="R216" i="2"/>
  <c r="P216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3" i="2"/>
  <c r="BH153" i="2"/>
  <c r="BG153" i="2"/>
  <c r="BF153" i="2"/>
  <c r="T153" i="2"/>
  <c r="R153" i="2"/>
  <c r="P153" i="2"/>
  <c r="BI147" i="2"/>
  <c r="BH147" i="2"/>
  <c r="BG147" i="2"/>
  <c r="BF147" i="2"/>
  <c r="T147" i="2"/>
  <c r="R147" i="2"/>
  <c r="P147" i="2"/>
  <c r="BI142" i="2"/>
  <c r="BH142" i="2"/>
  <c r="BG142" i="2"/>
  <c r="BF142" i="2"/>
  <c r="T142" i="2"/>
  <c r="R142" i="2"/>
  <c r="P142" i="2"/>
  <c r="BI136" i="2"/>
  <c r="BH136" i="2"/>
  <c r="BG136" i="2"/>
  <c r="BF136" i="2"/>
  <c r="T136" i="2"/>
  <c r="R136" i="2"/>
  <c r="P136" i="2"/>
  <c r="BI132" i="2"/>
  <c r="BH132" i="2"/>
  <c r="BG132" i="2"/>
  <c r="BF132" i="2"/>
  <c r="T132" i="2"/>
  <c r="R132" i="2"/>
  <c r="P132" i="2"/>
  <c r="BI127" i="2"/>
  <c r="BH127" i="2"/>
  <c r="BG127" i="2"/>
  <c r="BF127" i="2"/>
  <c r="T127" i="2"/>
  <c r="R127" i="2"/>
  <c r="P127" i="2"/>
  <c r="BI122" i="2"/>
  <c r="BH122" i="2"/>
  <c r="BG122" i="2"/>
  <c r="BF122" i="2"/>
  <c r="T122" i="2"/>
  <c r="R122" i="2"/>
  <c r="P122" i="2"/>
  <c r="BI116" i="2"/>
  <c r="BH116" i="2"/>
  <c r="BG116" i="2"/>
  <c r="BF116" i="2"/>
  <c r="T116" i="2"/>
  <c r="R116" i="2"/>
  <c r="P116" i="2"/>
  <c r="J110" i="2"/>
  <c r="J109" i="2"/>
  <c r="F107" i="2"/>
  <c r="E105" i="2"/>
  <c r="J55" i="2"/>
  <c r="J54" i="2"/>
  <c r="F52" i="2"/>
  <c r="E50" i="2"/>
  <c r="J18" i="2"/>
  <c r="E18" i="2"/>
  <c r="F55" i="2" s="1"/>
  <c r="J17" i="2"/>
  <c r="J15" i="2"/>
  <c r="E15" i="2"/>
  <c r="F109" i="2" s="1"/>
  <c r="J14" i="2"/>
  <c r="J12" i="2"/>
  <c r="J107" i="2"/>
  <c r="E7" i="2"/>
  <c r="E48" i="2" s="1"/>
  <c r="L50" i="1"/>
  <c r="AM50" i="1"/>
  <c r="AM49" i="1"/>
  <c r="L49" i="1"/>
  <c r="AM47" i="1"/>
  <c r="L47" i="1"/>
  <c r="L45" i="1"/>
  <c r="L44" i="1"/>
  <c r="BK872" i="2"/>
  <c r="BK667" i="2"/>
  <c r="BK415" i="2"/>
  <c r="BK159" i="2"/>
  <c r="J853" i="2"/>
  <c r="J534" i="2"/>
  <c r="J276" i="2"/>
  <c r="J1156" i="2"/>
  <c r="BK841" i="2"/>
  <c r="J771" i="2"/>
  <c r="BK400" i="2"/>
  <c r="BK166" i="2"/>
  <c r="BK1325" i="2"/>
  <c r="BK1233" i="2"/>
  <c r="J1093" i="2"/>
  <c r="BK897" i="2"/>
  <c r="J790" i="2"/>
  <c r="J327" i="2"/>
  <c r="BK282" i="3"/>
  <c r="BK244" i="3"/>
  <c r="BK178" i="3"/>
  <c r="BK131" i="3"/>
  <c r="J216" i="3"/>
  <c r="BK263" i="3"/>
  <c r="BK155" i="3"/>
  <c r="J188" i="3"/>
  <c r="J104" i="3"/>
  <c r="J128" i="4"/>
  <c r="J160" i="4"/>
  <c r="J137" i="4"/>
  <c r="BK167" i="4"/>
  <c r="BK138" i="4"/>
  <c r="J101" i="4"/>
  <c r="J144" i="5"/>
  <c r="BK107" i="5"/>
  <c r="BK112" i="5"/>
  <c r="BK150" i="5"/>
  <c r="J131" i="6"/>
  <c r="J125" i="6"/>
  <c r="BK119" i="6"/>
  <c r="J97" i="7"/>
  <c r="J132" i="7"/>
  <c r="BK862" i="2"/>
  <c r="J768" i="2"/>
  <c r="BK596" i="2"/>
  <c r="J170" i="2"/>
  <c r="J1050" i="2"/>
  <c r="BK827" i="2"/>
  <c r="J605" i="2"/>
  <c r="J246" i="2"/>
  <c r="BK1280" i="2"/>
  <c r="J1068" i="2"/>
  <c r="J844" i="2"/>
  <c r="J503" i="2"/>
  <c r="BK147" i="2"/>
  <c r="J1243" i="2"/>
  <c r="J1108" i="2"/>
  <c r="J933" i="2"/>
  <c r="BK853" i="2"/>
  <c r="BK689" i="2"/>
  <c r="BK503" i="2"/>
  <c r="BK195" i="2"/>
  <c r="BK210" i="3"/>
  <c r="J184" i="3"/>
  <c r="BK139" i="3"/>
  <c r="J244" i="3"/>
  <c r="BK137" i="3"/>
  <c r="J224" i="3"/>
  <c r="BK124" i="3"/>
  <c r="J190" i="3"/>
  <c r="J131" i="3"/>
  <c r="J161" i="4"/>
  <c r="J142" i="4"/>
  <c r="BK93" i="4"/>
  <c r="BK136" i="4"/>
  <c r="BK108" i="4"/>
  <c r="J158" i="5"/>
  <c r="J114" i="5"/>
  <c r="BK102" i="5"/>
  <c r="J150" i="6"/>
  <c r="BK100" i="6"/>
  <c r="BK98" i="6"/>
  <c r="BK132" i="7"/>
  <c r="J128" i="7"/>
  <c r="J1010" i="2"/>
  <c r="BK839" i="2"/>
  <c r="J784" i="2"/>
  <c r="BK651" i="2"/>
  <c r="BK586" i="2"/>
  <c r="J429" i="2"/>
  <c r="J302" i="2"/>
  <c r="BK199" i="2"/>
  <c r="J1055" i="2"/>
  <c r="BK946" i="2"/>
  <c r="BK844" i="2"/>
  <c r="BK784" i="2"/>
  <c r="J648" i="2"/>
  <c r="J530" i="2"/>
  <c r="J313" i="2"/>
  <c r="J207" i="2"/>
  <c r="J1322" i="2"/>
  <c r="BK1180" i="2"/>
  <c r="J1122" i="2"/>
  <c r="J1047" i="2"/>
  <c r="BK940" i="2"/>
  <c r="BK836" i="2"/>
  <c r="J773" i="2"/>
  <c r="BK648" i="2"/>
  <c r="J508" i="2"/>
  <c r="J346" i="2"/>
  <c r="J238" i="2"/>
  <c r="J157" i="2"/>
  <c r="BK1335" i="2"/>
  <c r="J1276" i="2"/>
  <c r="BK1229" i="2"/>
  <c r="J1216" i="2"/>
  <c r="J1175" i="2"/>
  <c r="J350" i="2"/>
  <c r="J284" i="2"/>
  <c r="J183" i="2"/>
  <c r="J288" i="3"/>
  <c r="BK276" i="3"/>
  <c r="BK264" i="3"/>
  <c r="J240" i="3"/>
  <c r="BK214" i="3"/>
  <c r="BK188" i="3"/>
  <c r="BK145" i="3"/>
  <c r="BK122" i="3"/>
  <c r="BK273" i="3"/>
  <c r="J232" i="3"/>
  <c r="BK203" i="3"/>
  <c r="J116" i="3"/>
  <c r="J250" i="3"/>
  <c r="BK223" i="3"/>
  <c r="BK192" i="3"/>
  <c r="BK116" i="3"/>
  <c r="BK242" i="3"/>
  <c r="BK182" i="3"/>
  <c r="J173" i="4"/>
  <c r="BK123" i="4"/>
  <c r="J125" i="4"/>
  <c r="J170" i="4"/>
  <c r="BK162" i="4"/>
  <c r="BK139" i="4"/>
  <c r="BK126" i="4"/>
  <c r="BK111" i="4"/>
  <c r="BK101" i="4"/>
  <c r="J177" i="4"/>
  <c r="BK166" i="4"/>
  <c r="J148" i="4"/>
  <c r="J133" i="4"/>
  <c r="BK113" i="4"/>
  <c r="BK99" i="4"/>
  <c r="J179" i="5"/>
  <c r="J154" i="5"/>
  <c r="J136" i="5"/>
  <c r="J120" i="5"/>
  <c r="J155" i="5"/>
  <c r="J129" i="5"/>
  <c r="J100" i="5"/>
  <c r="BK136" i="5"/>
  <c r="BK137" i="5"/>
  <c r="BK153" i="6"/>
  <c r="J129" i="6"/>
  <c r="BK104" i="6"/>
  <c r="BK127" i="6"/>
  <c r="BK141" i="6"/>
  <c r="BK147" i="6"/>
  <c r="BK126" i="7"/>
  <c r="BK113" i="7"/>
  <c r="J108" i="7"/>
  <c r="J90" i="7"/>
  <c r="J1342" i="2"/>
  <c r="BK838" i="2"/>
  <c r="BK657" i="2"/>
  <c r="J250" i="2"/>
  <c r="BK949" i="2"/>
  <c r="J682" i="2"/>
  <c r="J538" i="2"/>
  <c r="BK250" i="2"/>
  <c r="J1197" i="2"/>
  <c r="J996" i="2"/>
  <c r="BK832" i="2"/>
  <c r="BK632" i="2"/>
  <c r="BK211" i="2"/>
  <c r="BK1248" i="2"/>
  <c r="BK1047" i="2"/>
  <c r="J888" i="2"/>
  <c r="BK768" i="2"/>
  <c r="BK605" i="2"/>
  <c r="J258" i="2"/>
  <c r="BK279" i="3"/>
  <c r="J192" i="3"/>
  <c r="BK135" i="3"/>
  <c r="J178" i="3"/>
  <c r="J219" i="3"/>
  <c r="BK146" i="3"/>
  <c r="BK184" i="3"/>
  <c r="BK140" i="4"/>
  <c r="J138" i="4"/>
  <c r="BK102" i="4"/>
  <c r="BK169" i="4"/>
  <c r="J145" i="4"/>
  <c r="J112" i="4"/>
  <c r="J170" i="5"/>
  <c r="BK118" i="5"/>
  <c r="J124" i="5"/>
  <c r="BK131" i="5"/>
  <c r="J111" i="6"/>
  <c r="J100" i="6"/>
  <c r="BK108" i="6"/>
  <c r="BK94" i="7"/>
  <c r="J850" i="2"/>
  <c r="BK542" i="2"/>
  <c r="J1028" i="2"/>
  <c r="BK781" i="2"/>
  <c r="J596" i="2"/>
  <c r="J234" i="2"/>
  <c r="J1229" i="2"/>
  <c r="J1145" i="2"/>
  <c r="J958" i="2"/>
  <c r="J797" i="2"/>
  <c r="J512" i="2"/>
  <c r="J1349" i="2"/>
  <c r="BK1197" i="2"/>
  <c r="J963" i="2"/>
  <c r="BK850" i="2"/>
  <c r="BK644" i="2"/>
  <c r="J291" i="3"/>
  <c r="BK257" i="3"/>
  <c r="BK208" i="3"/>
  <c r="BK162" i="3"/>
  <c r="BK104" i="3"/>
  <c r="J296" i="3"/>
  <c r="J137" i="3"/>
  <c r="BK224" i="3"/>
  <c r="BK150" i="4"/>
  <c r="BK153" i="4"/>
  <c r="J167" i="4"/>
  <c r="BK112" i="4"/>
  <c r="BK161" i="4"/>
  <c r="J88" i="4"/>
  <c r="J137" i="5"/>
  <c r="BK154" i="5"/>
  <c r="J126" i="5"/>
  <c r="BK121" i="6"/>
  <c r="BK102" i="6"/>
  <c r="J113" i="7"/>
  <c r="BK96" i="7"/>
  <c r="J966" i="2"/>
  <c r="BK653" i="2"/>
  <c r="BK338" i="2"/>
  <c r="J220" i="2"/>
  <c r="J917" i="2"/>
  <c r="BK660" i="2"/>
  <c r="BK499" i="2"/>
  <c r="BK173" i="2"/>
  <c r="BK1216" i="2"/>
  <c r="BK870" i="2"/>
  <c r="J777" i="2"/>
  <c r="BK429" i="2"/>
  <c r="J1338" i="2"/>
  <c r="BK1169" i="2"/>
  <c r="BK1004" i="2"/>
  <c r="J883" i="2"/>
  <c r="BK663" i="2"/>
  <c r="J418" i="2"/>
  <c r="AS54" i="1"/>
  <c r="J261" i="3"/>
  <c r="BK176" i="3"/>
  <c r="BK170" i="3"/>
  <c r="J131" i="4"/>
  <c r="J166" i="4"/>
  <c r="BK115" i="4"/>
  <c r="J86" i="4"/>
  <c r="J149" i="4"/>
  <c r="BK114" i="4"/>
  <c r="J176" i="5"/>
  <c r="J125" i="5"/>
  <c r="J148" i="5"/>
  <c r="BK173" i="6"/>
  <c r="J127" i="6"/>
  <c r="J121" i="6"/>
  <c r="J120" i="7"/>
  <c r="BK99" i="7"/>
  <c r="BK1016" i="2"/>
  <c r="J868" i="2"/>
  <c r="J828" i="2"/>
  <c r="BK655" i="2"/>
  <c r="BK551" i="2"/>
  <c r="BK350" i="2"/>
  <c r="BK280" i="2"/>
  <c r="J195" i="2"/>
  <c r="BK963" i="2"/>
  <c r="BK883" i="2"/>
  <c r="J805" i="2"/>
  <c r="BK654" i="2"/>
  <c r="J593" i="2"/>
  <c r="BK461" i="2"/>
  <c r="BK270" i="2"/>
  <c r="BK153" i="2"/>
  <c r="J1233" i="2"/>
  <c r="J1138" i="2"/>
  <c r="BK1079" i="2"/>
  <c r="BK915" i="2"/>
  <c r="J834" i="2"/>
  <c r="BK800" i="2"/>
  <c r="J713" i="2"/>
  <c r="J617" i="2"/>
  <c r="J492" i="2"/>
  <c r="J266" i="2"/>
  <c r="BK1352" i="2"/>
  <c r="BK1328" i="2"/>
  <c r="BK1251" i="2"/>
  <c r="J1248" i="2"/>
  <c r="BK1115" i="2"/>
  <c r="J937" i="2"/>
  <c r="BK885" i="2"/>
  <c r="BK830" i="2"/>
  <c r="J747" i="2"/>
  <c r="J613" i="2"/>
  <c r="J425" i="2"/>
  <c r="J400" i="2"/>
  <c r="BK333" i="2"/>
  <c r="J166" i="2"/>
  <c r="BK274" i="3"/>
  <c r="J263" i="3"/>
  <c r="BK229" i="3"/>
  <c r="BK201" i="3"/>
  <c r="J186" i="3"/>
  <c r="J150" i="3"/>
  <c r="J122" i="3"/>
  <c r="BK252" i="3"/>
  <c r="J210" i="3"/>
  <c r="J126" i="3"/>
  <c r="J272" i="3"/>
  <c r="BK197" i="3"/>
  <c r="J160" i="3"/>
  <c r="J279" i="3"/>
  <c r="J201" i="3"/>
  <c r="J162" i="3"/>
  <c r="J128" i="3"/>
  <c r="J139" i="4"/>
  <c r="BK151" i="4"/>
  <c r="BK96" i="4"/>
  <c r="J163" i="4"/>
  <c r="BK149" i="4"/>
  <c r="BK127" i="4"/>
  <c r="J113" i="4"/>
  <c r="BK98" i="4"/>
  <c r="BK160" i="4"/>
  <c r="BK142" i="4"/>
  <c r="J122" i="4"/>
  <c r="BK110" i="4"/>
  <c r="BK173" i="5"/>
  <c r="J152" i="5"/>
  <c r="J131" i="5"/>
  <c r="BK100" i="5"/>
  <c r="BK140" i="5"/>
  <c r="BK155" i="5"/>
  <c r="J156" i="5"/>
  <c r="BK163" i="6"/>
  <c r="BK143" i="6"/>
  <c r="BK117" i="6"/>
  <c r="BK150" i="6"/>
  <c r="BK131" i="6"/>
  <c r="J106" i="6"/>
  <c r="BK90" i="7"/>
  <c r="BK117" i="7"/>
  <c r="BK92" i="7"/>
  <c r="J999" i="2"/>
  <c r="BK677" i="2"/>
  <c r="BK321" i="2"/>
  <c r="BK1059" i="2"/>
  <c r="BK837" i="2"/>
  <c r="BK650" i="2"/>
  <c r="J211" i="2"/>
  <c r="J1115" i="2"/>
  <c r="J872" i="2"/>
  <c r="J526" i="2"/>
  <c r="J298" i="2"/>
  <c r="J1358" i="2"/>
  <c r="BK1258" i="2"/>
  <c r="J1105" i="2"/>
  <c r="BK923" i="2"/>
  <c r="J800" i="2"/>
  <c r="BK501" i="2"/>
  <c r="BK207" i="2"/>
  <c r="J268" i="3"/>
  <c r="J228" i="3"/>
  <c r="BK186" i="3"/>
  <c r="BK234" i="3"/>
  <c r="BK268" i="3"/>
  <c r="BK288" i="3"/>
  <c r="BK143" i="3"/>
  <c r="BK117" i="4"/>
  <c r="J110" i="4"/>
  <c r="J159" i="4"/>
  <c r="J114" i="4"/>
  <c r="BK125" i="4"/>
  <c r="BK158" i="5"/>
  <c r="BK126" i="5"/>
  <c r="BK139" i="5"/>
  <c r="J94" i="5"/>
  <c r="BK122" i="6"/>
  <c r="J139" i="6"/>
  <c r="J99" i="7"/>
  <c r="BK111" i="7"/>
  <c r="BK987" i="2"/>
  <c r="J650" i="2"/>
  <c r="BK306" i="2"/>
  <c r="J885" i="2"/>
  <c r="J653" i="2"/>
  <c r="J504" i="2"/>
  <c r="J1319" i="2"/>
  <c r="BK1089" i="2"/>
  <c r="BK834" i="2"/>
  <c r="BK576" i="2"/>
  <c r="J199" i="2"/>
  <c r="BK1316" i="2"/>
  <c r="J1147" i="2"/>
  <c r="BK930" i="2"/>
  <c r="BK675" i="2"/>
  <c r="J356" i="2"/>
  <c r="J191" i="2"/>
  <c r="BK225" i="3"/>
  <c r="J193" i="3"/>
  <c r="BK245" i="3"/>
  <c r="J146" i="3"/>
  <c r="J199" i="3"/>
  <c r="BK278" i="3"/>
  <c r="J145" i="3"/>
  <c r="BK100" i="4"/>
  <c r="J155" i="4"/>
  <c r="BK128" i="4"/>
  <c r="J99" i="4"/>
  <c r="BK146" i="4"/>
  <c r="J115" i="4"/>
  <c r="J166" i="5"/>
  <c r="BK116" i="5"/>
  <c r="J138" i="5"/>
  <c r="BK152" i="6"/>
  <c r="J167" i="6"/>
  <c r="J153" i="6"/>
  <c r="J123" i="7"/>
  <c r="J111" i="7"/>
  <c r="BK921" i="2"/>
  <c r="BK808" i="2"/>
  <c r="BK385" i="2"/>
  <c r="BK262" i="2"/>
  <c r="BK943" i="2"/>
  <c r="BK794" i="2"/>
  <c r="J551" i="2"/>
  <c r="BK284" i="2"/>
  <c r="J1169" i="2"/>
  <c r="BK1097" i="2"/>
  <c r="BK823" i="2"/>
  <c r="BK707" i="2"/>
  <c r="BK216" i="2"/>
  <c r="BK1349" i="2"/>
  <c r="J1214" i="2"/>
  <c r="J949" i="2"/>
  <c r="BK820" i="2"/>
  <c r="BK652" i="2"/>
  <c r="J338" i="2"/>
  <c r="J252" i="3"/>
  <c r="BK165" i="3"/>
  <c r="J253" i="3"/>
  <c r="J148" i="3"/>
  <c r="J280" i="3"/>
  <c r="J195" i="3"/>
  <c r="BK271" i="3"/>
  <c r="BK143" i="4"/>
  <c r="BK173" i="4"/>
  <c r="J136" i="4"/>
  <c r="J108" i="4"/>
  <c r="BK164" i="4"/>
  <c r="BK130" i="4"/>
  <c r="BK94" i="4"/>
  <c r="J146" i="5"/>
  <c r="J104" i="5"/>
  <c r="BK134" i="5"/>
  <c r="J143" i="5"/>
  <c r="BK115" i="6"/>
  <c r="J152" i="6"/>
  <c r="BK114" i="6"/>
  <c r="BK120" i="7"/>
  <c r="BK1055" i="2"/>
  <c r="BK952" i="2"/>
  <c r="J858" i="2"/>
  <c r="BK763" i="2"/>
  <c r="J685" i="2"/>
  <c r="J629" i="2"/>
  <c r="J497" i="2"/>
  <c r="BK342" i="2"/>
  <c r="BK226" i="2"/>
  <c r="J153" i="2"/>
  <c r="BK1052" i="2"/>
  <c r="BK933" i="2"/>
  <c r="J832" i="2"/>
  <c r="BK671" i="2"/>
  <c r="BK621" i="2"/>
  <c r="J542" i="2"/>
  <c r="BK448" i="2"/>
  <c r="J280" i="2"/>
  <c r="J164" i="2"/>
  <c r="BK1219" i="2"/>
  <c r="J1162" i="2"/>
  <c r="BK1103" i="2"/>
  <c r="J987" i="2"/>
  <c r="BK868" i="2"/>
  <c r="J811" i="2"/>
  <c r="BK736" i="2"/>
  <c r="BK530" i="2"/>
  <c r="J480" i="2"/>
  <c r="BK254" i="2"/>
  <c r="BK183" i="2"/>
  <c r="J116" i="2"/>
  <c r="BK1338" i="2"/>
  <c r="J1280" i="2"/>
  <c r="J1251" i="2"/>
  <c r="J1246" i="2"/>
  <c r="J1219" i="2"/>
  <c r="J1180" i="2"/>
  <c r="J1103" i="2"/>
  <c r="BK1068" i="2"/>
  <c r="BK996" i="2"/>
  <c r="J926" i="2"/>
  <c r="J866" i="2"/>
  <c r="J847" i="2"/>
  <c r="J794" i="2"/>
  <c r="J655" i="2"/>
  <c r="BK649" i="2"/>
  <c r="J285" i="3"/>
  <c r="BK250" i="3"/>
  <c r="J222" i="3"/>
  <c r="J197" i="3"/>
  <c r="BK172" i="3"/>
  <c r="BK157" i="3"/>
  <c r="BK126" i="3"/>
  <c r="BK110" i="3"/>
  <c r="J242" i="3"/>
  <c r="J212" i="3"/>
  <c r="BK150" i="3"/>
  <c r="J276" i="3"/>
  <c r="J238" i="3"/>
  <c r="J214" i="3"/>
  <c r="BK156" i="3"/>
  <c r="J113" i="3"/>
  <c r="BK205" i="3"/>
  <c r="J149" i="3"/>
  <c r="J153" i="4"/>
  <c r="BK170" i="4"/>
  <c r="J175" i="4"/>
  <c r="J156" i="4"/>
  <c r="BK132" i="4"/>
  <c r="BK119" i="4"/>
  <c r="BK106" i="4"/>
  <c r="BK175" i="4"/>
  <c r="BK155" i="4"/>
  <c r="J144" i="4"/>
  <c r="J127" i="4"/>
  <c r="J105" i="4"/>
  <c r="BK92" i="4"/>
  <c r="J163" i="5"/>
  <c r="J139" i="5"/>
  <c r="J112" i="5"/>
  <c r="BK98" i="5"/>
  <c r="BK114" i="5"/>
  <c r="BK120" i="5"/>
  <c r="BK122" i="5"/>
  <c r="J147" i="6"/>
  <c r="J112" i="6"/>
  <c r="BK93" i="6"/>
  <c r="J104" i="6"/>
  <c r="J119" i="6"/>
  <c r="J115" i="6"/>
  <c r="J117" i="7"/>
  <c r="BK128" i="7"/>
  <c r="J104" i="7"/>
  <c r="BK108" i="7"/>
  <c r="BK817" i="2"/>
  <c r="BK582" i="2"/>
  <c r="BK296" i="2"/>
  <c r="J923" i="2"/>
  <c r="BK797" i="2"/>
  <c r="BK421" i="2"/>
  <c r="BK122" i="2"/>
  <c r="BK1093" i="2"/>
  <c r="BK860" i="2"/>
  <c r="J763" i="2"/>
  <c r="BK504" i="2"/>
  <c r="J173" i="2"/>
  <c r="J1328" i="2"/>
  <c r="BK1177" i="2"/>
  <c r="J1079" i="2"/>
  <c r="J860" i="2"/>
  <c r="J657" i="2"/>
  <c r="J342" i="2"/>
  <c r="BK296" i="3"/>
  <c r="BK261" i="3"/>
  <c r="BK212" i="3"/>
  <c r="BK167" i="3"/>
  <c r="J100" i="3"/>
  <c r="J156" i="3"/>
  <c r="J204" i="3"/>
  <c r="BK204" i="3"/>
  <c r="J141" i="4"/>
  <c r="BK171" i="4"/>
  <c r="BK133" i="4"/>
  <c r="J97" i="4"/>
  <c r="BK159" i="4"/>
  <c r="J134" i="4"/>
  <c r="J90" i="4"/>
  <c r="J134" i="5"/>
  <c r="BK163" i="5"/>
  <c r="BK94" i="5"/>
  <c r="BK138" i="6"/>
  <c r="J138" i="6"/>
  <c r="J122" i="6"/>
  <c r="J126" i="7"/>
  <c r="BK104" i="7"/>
  <c r="J1059" i="2"/>
  <c r="J835" i="2"/>
  <c r="BK814" i="2"/>
  <c r="J766" i="2"/>
  <c r="BK713" i="2"/>
  <c r="BK593" i="2"/>
  <c r="J461" i="2"/>
  <c r="BK246" i="2"/>
  <c r="J216" i="2"/>
  <c r="BK1358" i="2"/>
  <c r="BK937" i="2"/>
  <c r="J808" i="2"/>
  <c r="J667" i="2"/>
  <c r="J625" i="2"/>
  <c r="J415" i="2"/>
  <c r="BK298" i="2"/>
  <c r="BK170" i="2"/>
  <c r="J142" i="2"/>
  <c r="J1177" i="2"/>
  <c r="BK1105" i="2"/>
  <c r="BK1010" i="2"/>
  <c r="J921" i="2"/>
  <c r="BK866" i="2"/>
  <c r="J817" i="2"/>
  <c r="J718" i="2"/>
  <c r="J644" i="2"/>
  <c r="BK497" i="2"/>
  <c r="BK276" i="2"/>
  <c r="BK230" i="2"/>
  <c r="J127" i="2"/>
  <c r="BK1331" i="2"/>
  <c r="J1258" i="2"/>
  <c r="BK1246" i="2"/>
  <c r="BK1165" i="2"/>
  <c r="BK1122" i="2"/>
  <c r="BK1063" i="2"/>
  <c r="J943" i="2"/>
  <c r="J876" i="2"/>
  <c r="J823" i="2"/>
  <c r="J742" i="2"/>
  <c r="BK656" i="2"/>
  <c r="BK492" i="2"/>
  <c r="J270" i="2"/>
  <c r="J230" i="2"/>
  <c r="BK132" i="2"/>
  <c r="J277" i="3"/>
  <c r="BK265" i="3"/>
  <c r="J231" i="3"/>
  <c r="J218" i="3"/>
  <c r="BK187" i="3"/>
  <c r="J152" i="3"/>
  <c r="BK141" i="3"/>
  <c r="J271" i="3"/>
  <c r="BK228" i="3"/>
  <c r="J172" i="3"/>
  <c r="J274" i="3"/>
  <c r="J225" i="3"/>
  <c r="BK216" i="3"/>
  <c r="J180" i="3"/>
  <c r="J110" i="3"/>
  <c r="BK240" i="3"/>
  <c r="J167" i="3"/>
  <c r="J133" i="3"/>
  <c r="BK134" i="4"/>
  <c r="J106" i="4"/>
  <c r="BK174" i="4"/>
  <c r="J174" i="4"/>
  <c r="J146" i="4"/>
  <c r="BK131" i="4"/>
  <c r="J121" i="4"/>
  <c r="BK105" i="4"/>
  <c r="BK177" i="4"/>
  <c r="J154" i="4"/>
  <c r="J129" i="4"/>
  <c r="J119" i="4"/>
  <c r="J109" i="4"/>
  <c r="J96" i="4"/>
  <c r="J173" i="5"/>
  <c r="J130" i="5"/>
  <c r="BK96" i="5"/>
  <c r="BK130" i="5"/>
  <c r="J96" i="5"/>
  <c r="J116" i="5"/>
  <c r="BK167" i="6"/>
  <c r="J145" i="6"/>
  <c r="BK106" i="6"/>
  <c r="J143" i="6"/>
  <c r="BK135" i="6"/>
  <c r="J114" i="6"/>
  <c r="J102" i="6"/>
  <c r="BK135" i="7"/>
  <c r="BK123" i="7"/>
  <c r="J106" i="7"/>
  <c r="BK1342" i="2"/>
  <c r="J841" i="2"/>
  <c r="J830" i="2"/>
  <c r="J736" i="2"/>
  <c r="J673" i="2"/>
  <c r="J569" i="2"/>
  <c r="BK480" i="2"/>
  <c r="BK309" i="2"/>
  <c r="J136" i="2"/>
  <c r="BK1345" i="2"/>
  <c r="J874" i="2"/>
  <c r="BK833" i="2"/>
  <c r="J675" i="2"/>
  <c r="J652" i="2"/>
  <c r="BK526" i="2"/>
  <c r="BK327" i="2"/>
  <c r="J306" i="2"/>
  <c r="J147" i="2"/>
  <c r="BK1355" i="2"/>
  <c r="J1153" i="2"/>
  <c r="J1130" i="2"/>
  <c r="BK961" i="2"/>
  <c r="J906" i="2"/>
  <c r="BK835" i="2"/>
  <c r="BK805" i="2"/>
  <c r="BK751" i="2"/>
  <c r="BK569" i="2"/>
  <c r="J333" i="2"/>
  <c r="BK242" i="2"/>
  <c r="J180" i="2"/>
  <c r="J1355" i="2"/>
  <c r="J1325" i="2"/>
  <c r="J1278" i="2"/>
  <c r="J1150" i="2"/>
  <c r="J1089" i="2"/>
  <c r="J1052" i="2"/>
  <c r="J915" i="2"/>
  <c r="J870" i="2"/>
  <c r="J833" i="2"/>
  <c r="BK777" i="2"/>
  <c r="BK629" i="2"/>
  <c r="J364" i="2"/>
  <c r="J296" i="2"/>
  <c r="J262" i="2"/>
  <c r="BK237" i="3"/>
  <c r="J223" i="3"/>
  <c r="BK199" i="3"/>
  <c r="J174" i="3"/>
  <c r="BK148" i="3"/>
  <c r="BK128" i="3"/>
  <c r="BK277" i="3"/>
  <c r="BK220" i="3"/>
  <c r="J208" i="3"/>
  <c r="J298" i="3"/>
  <c r="J235" i="3"/>
  <c r="BK211" i="3"/>
  <c r="J153" i="3"/>
  <c r="BK291" i="3"/>
  <c r="BK227" i="3"/>
  <c r="BK153" i="3"/>
  <c r="J164" i="4"/>
  <c r="J98" i="4"/>
  <c r="J132" i="4"/>
  <c r="J104" i="4"/>
  <c r="BK156" i="4"/>
  <c r="J130" i="4"/>
  <c r="J123" i="4"/>
  <c r="BK103" i="4"/>
  <c r="BK172" i="4"/>
  <c r="BK158" i="4"/>
  <c r="J143" i="4"/>
  <c r="J124" i="4"/>
  <c r="J102" i="4"/>
  <c r="BK179" i="5"/>
  <c r="BK166" i="5"/>
  <c r="BK138" i="5"/>
  <c r="BK132" i="5"/>
  <c r="BK159" i="5"/>
  <c r="BK144" i="5"/>
  <c r="J118" i="5"/>
  <c r="J122" i="5"/>
  <c r="BK152" i="5"/>
  <c r="J158" i="6"/>
  <c r="BK136" i="6"/>
  <c r="J109" i="6"/>
  <c r="BK145" i="6"/>
  <c r="J124" i="6"/>
  <c r="J136" i="6"/>
  <c r="J93" i="6"/>
  <c r="J92" i="7"/>
  <c r="BK109" i="7"/>
  <c r="J1345" i="2"/>
  <c r="BK1028" i="2"/>
  <c r="BK955" i="2"/>
  <c r="BK876" i="2"/>
  <c r="BK847" i="2"/>
  <c r="J831" i="2"/>
  <c r="BK811" i="2"/>
  <c r="BK771" i="2"/>
  <c r="BK747" i="2"/>
  <c r="BK742" i="2"/>
  <c r="J671" i="2"/>
  <c r="J649" i="2"/>
  <c r="J576" i="2"/>
  <c r="J499" i="2"/>
  <c r="BK418" i="2"/>
  <c r="BK313" i="2"/>
  <c r="J254" i="2"/>
  <c r="BK238" i="2"/>
  <c r="BK157" i="2"/>
  <c r="BK127" i="2"/>
  <c r="BK116" i="2"/>
  <c r="J1004" i="2"/>
  <c r="J961" i="2"/>
  <c r="BK906" i="2"/>
  <c r="BK858" i="2"/>
  <c r="J836" i="2"/>
  <c r="BK828" i="2"/>
  <c r="BK718" i="2"/>
  <c r="J663" i="2"/>
  <c r="J651" i="2"/>
  <c r="BK613" i="2"/>
  <c r="J582" i="2"/>
  <c r="BK517" i="2"/>
  <c r="BK508" i="2"/>
  <c r="J309" i="2"/>
  <c r="BK292" i="2"/>
  <c r="BK288" i="2"/>
  <c r="J242" i="2"/>
  <c r="BK191" i="2"/>
  <c r="BK136" i="2"/>
  <c r="J1316" i="2"/>
  <c r="BK1214" i="2"/>
  <c r="BK1175" i="2"/>
  <c r="BK1150" i="2"/>
  <c r="BK1108" i="2"/>
  <c r="J1085" i="2"/>
  <c r="BK999" i="2"/>
  <c r="J955" i="2"/>
  <c r="J897" i="2"/>
  <c r="J864" i="2"/>
  <c r="J838" i="2"/>
  <c r="BK831" i="2"/>
  <c r="J820" i="2"/>
  <c r="BK790" i="2"/>
  <c r="BK766" i="2"/>
  <c r="BK685" i="2"/>
  <c r="BK625" i="2"/>
  <c r="J517" i="2"/>
  <c r="J501" i="2"/>
  <c r="BK364" i="2"/>
  <c r="J288" i="2"/>
  <c r="BK220" i="2"/>
  <c r="BK203" i="2"/>
  <c r="BK164" i="2"/>
  <c r="J122" i="2"/>
  <c r="J1352" i="2"/>
  <c r="J1347" i="2"/>
  <c r="J1331" i="2"/>
  <c r="BK1322" i="2"/>
  <c r="BK1276" i="2"/>
  <c r="BK1162" i="2"/>
  <c r="BK1153" i="2"/>
  <c r="BK1145" i="2"/>
  <c r="BK1130" i="2"/>
  <c r="J1097" i="2"/>
  <c r="BK1085" i="2"/>
  <c r="BK1050" i="2"/>
  <c r="J1016" i="2"/>
  <c r="BK958" i="2"/>
  <c r="J946" i="2"/>
  <c r="BK917" i="2"/>
  <c r="BK888" i="2"/>
  <c r="J879" i="2"/>
  <c r="J862" i="2"/>
  <c r="J839" i="2"/>
  <c r="J827" i="2"/>
  <c r="J781" i="2"/>
  <c r="J707" i="2"/>
  <c r="J677" i="2"/>
  <c r="BK673" i="2"/>
  <c r="J660" i="2"/>
  <c r="J654" i="2"/>
  <c r="J632" i="2"/>
  <c r="J621" i="2"/>
  <c r="J586" i="2"/>
  <c r="BK538" i="2"/>
  <c r="J421" i="2"/>
  <c r="BK346" i="2"/>
  <c r="J321" i="2"/>
  <c r="BK266" i="2"/>
  <c r="BK234" i="2"/>
  <c r="J226" i="2"/>
  <c r="BK298" i="3"/>
  <c r="BK293" i="3"/>
  <c r="BK280" i="3"/>
  <c r="J278" i="3"/>
  <c r="J273" i="3"/>
  <c r="BK272" i="3"/>
  <c r="BK253" i="3"/>
  <c r="J245" i="3"/>
  <c r="BK232" i="3"/>
  <c r="J227" i="3"/>
  <c r="BK219" i="3"/>
  <c r="BK215" i="3"/>
  <c r="J211" i="3"/>
  <c r="BK190" i="3"/>
  <c r="BK180" i="3"/>
  <c r="J170" i="3"/>
  <c r="J155" i="3"/>
  <c r="J143" i="3"/>
  <c r="BK133" i="3"/>
  <c r="J124" i="3"/>
  <c r="BK113" i="3"/>
  <c r="BK107" i="3"/>
  <c r="J264" i="3"/>
  <c r="J248" i="3"/>
  <c r="BK222" i="3"/>
  <c r="BK218" i="3"/>
  <c r="BK160" i="3"/>
  <c r="J139" i="3"/>
  <c r="J293" i="3"/>
  <c r="J282" i="3"/>
  <c r="J265" i="3"/>
  <c r="J254" i="3"/>
  <c r="J234" i="3"/>
  <c r="BK231" i="3"/>
  <c r="J203" i="3"/>
  <c r="BK193" i="3"/>
  <c r="BK174" i="3"/>
  <c r="BK152" i="3"/>
  <c r="J141" i="3"/>
  <c r="J281" i="3"/>
  <c r="BK275" i="3"/>
  <c r="BK238" i="3"/>
  <c r="BK195" i="3"/>
  <c r="J187" i="3"/>
  <c r="J157" i="3"/>
  <c r="J135" i="3"/>
  <c r="J107" i="3"/>
  <c r="BK145" i="4"/>
  <c r="J126" i="4"/>
  <c r="J103" i="4"/>
  <c r="J94" i="4"/>
  <c r="BK148" i="4"/>
  <c r="BK121" i="4"/>
  <c r="J172" i="4"/>
  <c r="J169" i="4"/>
  <c r="BK157" i="4"/>
  <c r="J152" i="4"/>
  <c r="BK141" i="4"/>
  <c r="BK135" i="4"/>
  <c r="BK129" i="4"/>
  <c r="BK122" i="4"/>
  <c r="J116" i="4"/>
  <c r="BK109" i="4"/>
  <c r="BK104" i="4"/>
  <c r="BK95" i="4"/>
  <c r="BK90" i="4"/>
  <c r="J171" i="4"/>
  <c r="J162" i="4"/>
  <c r="J157" i="4"/>
  <c r="J151" i="4"/>
  <c r="J150" i="4"/>
  <c r="BK137" i="4"/>
  <c r="J135" i="4"/>
  <c r="J118" i="4"/>
  <c r="BK116" i="4"/>
  <c r="J111" i="4"/>
  <c r="J100" i="4"/>
  <c r="J95" i="4"/>
  <c r="BK86" i="4"/>
  <c r="BK170" i="5"/>
  <c r="J159" i="5"/>
  <c r="J141" i="5"/>
  <c r="J133" i="5"/>
  <c r="BK129" i="5"/>
  <c r="BK124" i="5"/>
  <c r="J109" i="5"/>
  <c r="BK156" i="5"/>
  <c r="BK141" i="5"/>
  <c r="BK133" i="5"/>
  <c r="BK125" i="5"/>
  <c r="J107" i="5"/>
  <c r="J98" i="5"/>
  <c r="BK143" i="5"/>
  <c r="BK109" i="5"/>
  <c r="BK146" i="5"/>
  <c r="J170" i="6"/>
  <c r="J160" i="6"/>
  <c r="BK149" i="6"/>
  <c r="J133" i="6"/>
  <c r="BK124" i="6"/>
  <c r="J108" i="6"/>
  <c r="J98" i="6"/>
  <c r="J141" i="6"/>
  <c r="BK133" i="6"/>
  <c r="BK112" i="6"/>
  <c r="BK160" i="6"/>
  <c r="BK129" i="6"/>
  <c r="BK111" i="6"/>
  <c r="J163" i="6"/>
  <c r="J135" i="6"/>
  <c r="BK109" i="6"/>
  <c r="J138" i="7"/>
  <c r="J121" i="7"/>
  <c r="J96" i="7"/>
  <c r="J135" i="7"/>
  <c r="BK121" i="7"/>
  <c r="BK115" i="7"/>
  <c r="BK97" i="7"/>
  <c r="J109" i="7"/>
  <c r="J94" i="7"/>
  <c r="BK926" i="2"/>
  <c r="BK864" i="2"/>
  <c r="BK773" i="2"/>
  <c r="J751" i="2"/>
  <c r="J640" i="2"/>
  <c r="BK534" i="2"/>
  <c r="J448" i="2"/>
  <c r="BK356" i="2"/>
  <c r="J203" i="2"/>
  <c r="J132" i="2"/>
  <c r="BK966" i="2"/>
  <c r="BK879" i="2"/>
  <c r="BK829" i="2"/>
  <c r="J656" i="2"/>
  <c r="BK617" i="2"/>
  <c r="BK512" i="2"/>
  <c r="BK302" i="2"/>
  <c r="J159" i="2"/>
  <c r="BK1278" i="2"/>
  <c r="J1165" i="2"/>
  <c r="BK1147" i="2"/>
  <c r="J1063" i="2"/>
  <c r="J930" i="2"/>
  <c r="J837" i="2"/>
  <c r="J814" i="2"/>
  <c r="J689" i="2"/>
  <c r="BK425" i="2"/>
  <c r="BK258" i="2"/>
  <c r="BK142" i="2"/>
  <c r="BK1347" i="2"/>
  <c r="J1335" i="2"/>
  <c r="BK1319" i="2"/>
  <c r="BK1243" i="2"/>
  <c r="BK1156" i="2"/>
  <c r="BK1138" i="2"/>
  <c r="J952" i="2"/>
  <c r="J940" i="2"/>
  <c r="BK874" i="2"/>
  <c r="J829" i="2"/>
  <c r="BK682" i="2"/>
  <c r="BK640" i="2"/>
  <c r="J385" i="2"/>
  <c r="J292" i="2"/>
  <c r="BK180" i="2"/>
  <c r="BK285" i="3"/>
  <c r="J275" i="3"/>
  <c r="BK248" i="3"/>
  <c r="BK235" i="3"/>
  <c r="J220" i="3"/>
  <c r="J205" i="3"/>
  <c r="J176" i="3"/>
  <c r="BK149" i="3"/>
  <c r="BK119" i="3"/>
  <c r="J257" i="3"/>
  <c r="J215" i="3"/>
  <c r="BK100" i="3"/>
  <c r="BK281" i="3"/>
  <c r="J237" i="3"/>
  <c r="J182" i="3"/>
  <c r="J165" i="3"/>
  <c r="BK254" i="3"/>
  <c r="J229" i="3"/>
  <c r="J119" i="3"/>
  <c r="J165" i="4"/>
  <c r="J93" i="4"/>
  <c r="J158" i="4"/>
  <c r="J92" i="4"/>
  <c r="BK165" i="4"/>
  <c r="BK154" i="4"/>
  <c r="BK144" i="4"/>
  <c r="BK124" i="4"/>
  <c r="BK118" i="4"/>
  <c r="J107" i="4"/>
  <c r="BK88" i="4"/>
  <c r="BK163" i="4"/>
  <c r="BK152" i="4"/>
  <c r="J140" i="4"/>
  <c r="J117" i="4"/>
  <c r="BK107" i="4"/>
  <c r="BK97" i="4"/>
  <c r="BK176" i="5"/>
  <c r="J150" i="5"/>
  <c r="J140" i="5"/>
  <c r="J102" i="5"/>
  <c r="BK148" i="5"/>
  <c r="BK104" i="5"/>
  <c r="J132" i="5"/>
  <c r="BK170" i="6"/>
  <c r="J149" i="6"/>
  <c r="BK125" i="6"/>
  <c r="BK158" i="6"/>
  <c r="BK139" i="6"/>
  <c r="J173" i="6"/>
  <c r="J117" i="6"/>
  <c r="J115" i="7"/>
  <c r="BK138" i="7"/>
  <c r="BK106" i="7"/>
  <c r="BK115" i="2" l="1"/>
  <c r="BK215" i="2"/>
  <c r="J215" i="2"/>
  <c r="J63" i="2"/>
  <c r="BK341" i="2"/>
  <c r="J341" i="2"/>
  <c r="J66" i="2"/>
  <c r="BK496" i="2"/>
  <c r="J496" i="2" s="1"/>
  <c r="J67" i="2" s="1"/>
  <c r="BK688" i="2"/>
  <c r="J688" i="2"/>
  <c r="J71" i="2" s="1"/>
  <c r="BK776" i="2"/>
  <c r="J776" i="2"/>
  <c r="J74" i="2"/>
  <c r="BK878" i="2"/>
  <c r="J878" i="2"/>
  <c r="J75" i="2"/>
  <c r="P887" i="2"/>
  <c r="R925" i="2"/>
  <c r="T925" i="2"/>
  <c r="BK1054" i="2"/>
  <c r="J1054" i="2"/>
  <c r="J79" i="2" s="1"/>
  <c r="BK1107" i="2"/>
  <c r="J1107" i="2"/>
  <c r="J80" i="2"/>
  <c r="P1149" i="2"/>
  <c r="T1149" i="2"/>
  <c r="BK1218" i="2"/>
  <c r="J1218" i="2"/>
  <c r="J83" i="2" s="1"/>
  <c r="T1275" i="2"/>
  <c r="BK1334" i="2"/>
  <c r="J1334" i="2"/>
  <c r="J88" i="2" s="1"/>
  <c r="P1344" i="2"/>
  <c r="P1343" i="2"/>
  <c r="R103" i="3"/>
  <c r="P159" i="3"/>
  <c r="P207" i="3"/>
  <c r="R249" i="3"/>
  <c r="BK260" i="3"/>
  <c r="J260" i="3" s="1"/>
  <c r="J70" i="3" s="1"/>
  <c r="BK270" i="3"/>
  <c r="J270" i="3"/>
  <c r="J72" i="3" s="1"/>
  <c r="BK295" i="3"/>
  <c r="J295" i="3"/>
  <c r="J77" i="3"/>
  <c r="BK85" i="4"/>
  <c r="J85" i="4"/>
  <c r="J60" i="4"/>
  <c r="R120" i="4"/>
  <c r="T147" i="4"/>
  <c r="T93" i="5"/>
  <c r="R128" i="5"/>
  <c r="BK118" i="6"/>
  <c r="J118" i="6" s="1"/>
  <c r="J64" i="6" s="1"/>
  <c r="BK89" i="7"/>
  <c r="J89" i="7"/>
  <c r="J61" i="7" s="1"/>
  <c r="T115" i="2"/>
  <c r="P215" i="2"/>
  <c r="P283" i="2"/>
  <c r="R341" i="2"/>
  <c r="R496" i="2"/>
  <c r="P688" i="2"/>
  <c r="R776" i="2"/>
  <c r="R878" i="2"/>
  <c r="T887" i="2"/>
  <c r="R965" i="2"/>
  <c r="R1054" i="2"/>
  <c r="BK1149" i="2"/>
  <c r="J1149" i="2"/>
  <c r="J81" i="2"/>
  <c r="P1179" i="2"/>
  <c r="P1218" i="2"/>
  <c r="P1275" i="2"/>
  <c r="R1318" i="2"/>
  <c r="T1334" i="2"/>
  <c r="R1344" i="2"/>
  <c r="R1343" i="2"/>
  <c r="P103" i="3"/>
  <c r="P130" i="3"/>
  <c r="T130" i="3"/>
  <c r="BK207" i="3"/>
  <c r="J207" i="3"/>
  <c r="J66" i="3"/>
  <c r="BK249" i="3"/>
  <c r="J249" i="3"/>
  <c r="J68" i="3"/>
  <c r="R260" i="3"/>
  <c r="P270" i="3"/>
  <c r="BK290" i="3"/>
  <c r="J290" i="3"/>
  <c r="J76" i="3"/>
  <c r="R295" i="3"/>
  <c r="BK120" i="4"/>
  <c r="J120" i="4"/>
  <c r="J61" i="4"/>
  <c r="BK147" i="4"/>
  <c r="J147" i="4"/>
  <c r="J62" i="4"/>
  <c r="P168" i="4"/>
  <c r="R93" i="5"/>
  <c r="P128" i="5"/>
  <c r="R97" i="6"/>
  <c r="T97" i="6"/>
  <c r="T118" i="6"/>
  <c r="BK142" i="6"/>
  <c r="J142" i="6"/>
  <c r="J65" i="6"/>
  <c r="T142" i="6"/>
  <c r="P89" i="7"/>
  <c r="BK93" i="7"/>
  <c r="J93" i="7"/>
  <c r="J62" i="7" s="1"/>
  <c r="R93" i="7"/>
  <c r="BK125" i="7"/>
  <c r="J125" i="7"/>
  <c r="J63" i="7" s="1"/>
  <c r="T125" i="7"/>
  <c r="P115" i="2"/>
  <c r="R190" i="2"/>
  <c r="T215" i="2"/>
  <c r="P341" i="2"/>
  <c r="T496" i="2"/>
  <c r="R688" i="2"/>
  <c r="P776" i="2"/>
  <c r="P878" i="2"/>
  <c r="T878" i="2"/>
  <c r="BK925" i="2"/>
  <c r="J925" i="2" s="1"/>
  <c r="J77" i="2" s="1"/>
  <c r="P965" i="2"/>
  <c r="T1054" i="2"/>
  <c r="T1107" i="2"/>
  <c r="R1179" i="2"/>
  <c r="T1218" i="2"/>
  <c r="BK1275" i="2"/>
  <c r="J1275" i="2" s="1"/>
  <c r="J86" i="2" s="1"/>
  <c r="P1318" i="2"/>
  <c r="P1334" i="2"/>
  <c r="T103" i="3"/>
  <c r="R159" i="3"/>
  <c r="T207" i="3"/>
  <c r="T260" i="3"/>
  <c r="T270" i="3"/>
  <c r="R290" i="3"/>
  <c r="R283" i="3"/>
  <c r="T295" i="3"/>
  <c r="P85" i="4"/>
  <c r="P120" i="4"/>
  <c r="P147" i="4"/>
  <c r="R168" i="4"/>
  <c r="BK111" i="5"/>
  <c r="J111" i="5"/>
  <c r="J62" i="5"/>
  <c r="BK128" i="5"/>
  <c r="J128" i="5" s="1"/>
  <c r="J63" i="5" s="1"/>
  <c r="P97" i="6"/>
  <c r="R118" i="6"/>
  <c r="P142" i="6"/>
  <c r="R89" i="7"/>
  <c r="R88" i="7"/>
  <c r="T89" i="7"/>
  <c r="T93" i="7"/>
  <c r="R125" i="7"/>
  <c r="R115" i="2"/>
  <c r="BK190" i="2"/>
  <c r="J190" i="2" s="1"/>
  <c r="J62" i="2" s="1"/>
  <c r="P190" i="2"/>
  <c r="T190" i="2"/>
  <c r="R215" i="2"/>
  <c r="BK283" i="2"/>
  <c r="J283" i="2"/>
  <c r="J64" i="2" s="1"/>
  <c r="R283" i="2"/>
  <c r="T283" i="2"/>
  <c r="BK308" i="2"/>
  <c r="J308" i="2" s="1"/>
  <c r="J65" i="2" s="1"/>
  <c r="P308" i="2"/>
  <c r="R308" i="2"/>
  <c r="T308" i="2"/>
  <c r="T341" i="2"/>
  <c r="P496" i="2"/>
  <c r="BK672" i="2"/>
  <c r="J672" i="2" s="1"/>
  <c r="J68" i="2" s="1"/>
  <c r="P672" i="2"/>
  <c r="R672" i="2"/>
  <c r="T672" i="2"/>
  <c r="T688" i="2"/>
  <c r="T776" i="2"/>
  <c r="BK887" i="2"/>
  <c r="J887" i="2" s="1"/>
  <c r="J76" i="2" s="1"/>
  <c r="R887" i="2"/>
  <c r="P925" i="2"/>
  <c r="BK965" i="2"/>
  <c r="J965" i="2" s="1"/>
  <c r="J78" i="2" s="1"/>
  <c r="T965" i="2"/>
  <c r="P1054" i="2"/>
  <c r="P1107" i="2"/>
  <c r="R1107" i="2"/>
  <c r="R1149" i="2"/>
  <c r="BK1179" i="2"/>
  <c r="J1179" i="2" s="1"/>
  <c r="J82" i="2" s="1"/>
  <c r="T1179" i="2"/>
  <c r="R1218" i="2"/>
  <c r="R1275" i="2"/>
  <c r="BK1318" i="2"/>
  <c r="J1318" i="2"/>
  <c r="J87" i="2" s="1"/>
  <c r="T1318" i="2"/>
  <c r="R1334" i="2"/>
  <c r="BK1344" i="2"/>
  <c r="J1344" i="2" s="1"/>
  <c r="J90" i="2" s="1"/>
  <c r="T1344" i="2"/>
  <c r="T1343" i="2"/>
  <c r="BK103" i="3"/>
  <c r="J103" i="3" s="1"/>
  <c r="J63" i="3" s="1"/>
  <c r="BK130" i="3"/>
  <c r="J130" i="3" s="1"/>
  <c r="J64" i="3" s="1"/>
  <c r="R130" i="3"/>
  <c r="BK159" i="3"/>
  <c r="J159" i="3" s="1"/>
  <c r="J65" i="3" s="1"/>
  <c r="T159" i="3"/>
  <c r="R207" i="3"/>
  <c r="P249" i="3"/>
  <c r="T249" i="3"/>
  <c r="P260" i="3"/>
  <c r="R270" i="3"/>
  <c r="P290" i="3"/>
  <c r="T290" i="3"/>
  <c r="T283" i="3"/>
  <c r="P295" i="3"/>
  <c r="R85" i="4"/>
  <c r="T85" i="4"/>
  <c r="T120" i="4"/>
  <c r="T84" i="4" s="1"/>
  <c r="R147" i="4"/>
  <c r="BK168" i="4"/>
  <c r="J168" i="4"/>
  <c r="J63" i="4"/>
  <c r="T168" i="4"/>
  <c r="BK93" i="5"/>
  <c r="J93" i="5"/>
  <c r="J61" i="5"/>
  <c r="P93" i="5"/>
  <c r="P111" i="5"/>
  <c r="R111" i="5"/>
  <c r="T111" i="5"/>
  <c r="T128" i="5"/>
  <c r="BK97" i="6"/>
  <c r="J97" i="6"/>
  <c r="J63" i="6"/>
  <c r="P118" i="6"/>
  <c r="R142" i="6"/>
  <c r="P93" i="7"/>
  <c r="P125" i="7"/>
  <c r="BK1357" i="2"/>
  <c r="J1357" i="2" s="1"/>
  <c r="J93" i="2" s="1"/>
  <c r="BK99" i="3"/>
  <c r="J99" i="3" s="1"/>
  <c r="J61" i="3" s="1"/>
  <c r="BK176" i="4"/>
  <c r="J176" i="4"/>
  <c r="J64" i="4" s="1"/>
  <c r="BK165" i="5"/>
  <c r="J165" i="5"/>
  <c r="J66" i="5"/>
  <c r="BK169" i="5"/>
  <c r="J169" i="5" s="1"/>
  <c r="J68" i="5" s="1"/>
  <c r="BK162" i="5"/>
  <c r="J162" i="5" s="1"/>
  <c r="J65" i="5" s="1"/>
  <c r="BK172" i="5"/>
  <c r="J172" i="5"/>
  <c r="J69" i="5" s="1"/>
  <c r="BK92" i="6"/>
  <c r="J92" i="6"/>
  <c r="J61" i="6"/>
  <c r="BK162" i="6"/>
  <c r="J162" i="6" s="1"/>
  <c r="J66" i="6" s="1"/>
  <c r="BK169" i="6"/>
  <c r="J169" i="6" s="1"/>
  <c r="J69" i="6" s="1"/>
  <c r="BK131" i="7"/>
  <c r="J131" i="7"/>
  <c r="J65" i="7" s="1"/>
  <c r="BK134" i="7"/>
  <c r="J134" i="7"/>
  <c r="J66" i="7"/>
  <c r="BK137" i="7"/>
  <c r="J137" i="7" s="1"/>
  <c r="J67" i="7" s="1"/>
  <c r="BK1351" i="2"/>
  <c r="J1351" i="2" s="1"/>
  <c r="J91" i="2" s="1"/>
  <c r="BK256" i="3"/>
  <c r="J256" i="3"/>
  <c r="J69" i="3" s="1"/>
  <c r="BK178" i="5"/>
  <c r="J178" i="5"/>
  <c r="J71" i="5"/>
  <c r="BK172" i="6"/>
  <c r="J172" i="6" s="1"/>
  <c r="J70" i="6" s="1"/>
  <c r="BK684" i="2"/>
  <c r="J684" i="2" s="1"/>
  <c r="J69" i="2" s="1"/>
  <c r="BK770" i="2"/>
  <c r="J770" i="2"/>
  <c r="J72" i="2" s="1"/>
  <c r="BK772" i="2"/>
  <c r="J772" i="2"/>
  <c r="J73" i="2"/>
  <c r="BK1250" i="2"/>
  <c r="J1250" i="2" s="1"/>
  <c r="J84" i="2" s="1"/>
  <c r="BK1257" i="2"/>
  <c r="J1257" i="2" s="1"/>
  <c r="J85" i="2" s="1"/>
  <c r="BK1354" i="2"/>
  <c r="J1354" i="2"/>
  <c r="J92" i="2" s="1"/>
  <c r="BK247" i="3"/>
  <c r="J247" i="3"/>
  <c r="J67" i="3"/>
  <c r="BK267" i="3"/>
  <c r="J267" i="3" s="1"/>
  <c r="J71" i="3" s="1"/>
  <c r="BK284" i="3"/>
  <c r="J284" i="3" s="1"/>
  <c r="J74" i="3" s="1"/>
  <c r="BK287" i="3"/>
  <c r="J287" i="3"/>
  <c r="J75" i="3" s="1"/>
  <c r="BK175" i="5"/>
  <c r="J175" i="5"/>
  <c r="J70" i="5"/>
  <c r="BK166" i="6"/>
  <c r="J166" i="6" s="1"/>
  <c r="J68" i="6" s="1"/>
  <c r="J54" i="7"/>
  <c r="BE92" i="7"/>
  <c r="BE113" i="7"/>
  <c r="E48" i="7"/>
  <c r="J52" i="7"/>
  <c r="F54" i="7"/>
  <c r="F84" i="7"/>
  <c r="BE97" i="7"/>
  <c r="BE99" i="7"/>
  <c r="BE104" i="7"/>
  <c r="BE111" i="7"/>
  <c r="BE115" i="7"/>
  <c r="BE121" i="7"/>
  <c r="BE123" i="7"/>
  <c r="BE126" i="7"/>
  <c r="BE135" i="7"/>
  <c r="BE138" i="7"/>
  <c r="J55" i="7"/>
  <c r="BE94" i="7"/>
  <c r="BE109" i="7"/>
  <c r="BE117" i="7"/>
  <c r="BE120" i="7"/>
  <c r="BE128" i="7"/>
  <c r="BE132" i="7"/>
  <c r="BE90" i="7"/>
  <c r="BE96" i="7"/>
  <c r="BE106" i="7"/>
  <c r="BE108" i="7"/>
  <c r="J54" i="6"/>
  <c r="BE106" i="6"/>
  <c r="BE111" i="6"/>
  <c r="BE112" i="6"/>
  <c r="BE122" i="6"/>
  <c r="BE131" i="6"/>
  <c r="BE133" i="6"/>
  <c r="BE143" i="6"/>
  <c r="BE170" i="6"/>
  <c r="E48" i="6"/>
  <c r="BE93" i="6"/>
  <c r="BE100" i="6"/>
  <c r="BE104" i="6"/>
  <c r="BE117" i="6"/>
  <c r="BE127" i="6"/>
  <c r="BE149" i="6"/>
  <c r="BE150" i="6"/>
  <c r="BE158" i="6"/>
  <c r="BE163" i="6"/>
  <c r="J55" i="6"/>
  <c r="F86" i="6"/>
  <c r="F87" i="6"/>
  <c r="BE98" i="6"/>
  <c r="BE108" i="6"/>
  <c r="BE109" i="6"/>
  <c r="BE115" i="6"/>
  <c r="BE124" i="6"/>
  <c r="BE136" i="6"/>
  <c r="BE139" i="6"/>
  <c r="BE152" i="6"/>
  <c r="J52" i="6"/>
  <c r="BE102" i="6"/>
  <c r="BE114" i="6"/>
  <c r="BE119" i="6"/>
  <c r="BE121" i="6"/>
  <c r="BE125" i="6"/>
  <c r="BE129" i="6"/>
  <c r="BE135" i="6"/>
  <c r="BE138" i="6"/>
  <c r="BE141" i="6"/>
  <c r="BE145" i="6"/>
  <c r="BE147" i="6"/>
  <c r="BE153" i="6"/>
  <c r="BE160" i="6"/>
  <c r="BE167" i="6"/>
  <c r="BE173" i="6"/>
  <c r="BK84" i="4"/>
  <c r="J84" i="4" s="1"/>
  <c r="J59" i="4" s="1"/>
  <c r="F54" i="5"/>
  <c r="E81" i="5"/>
  <c r="J87" i="5"/>
  <c r="BE114" i="5"/>
  <c r="BE116" i="5"/>
  <c r="BE120" i="5"/>
  <c r="BE129" i="5"/>
  <c r="BE130" i="5"/>
  <c r="BE144" i="5"/>
  <c r="BE163" i="5"/>
  <c r="BE166" i="5"/>
  <c r="J52" i="5"/>
  <c r="BE107" i="5"/>
  <c r="BE125" i="5"/>
  <c r="BE126" i="5"/>
  <c r="BE141" i="5"/>
  <c r="BE158" i="5"/>
  <c r="BE159" i="5"/>
  <c r="BE173" i="5"/>
  <c r="BE176" i="5"/>
  <c r="J55" i="5"/>
  <c r="BE100" i="5"/>
  <c r="BE102" i="5"/>
  <c r="BE104" i="5"/>
  <c r="BE109" i="5"/>
  <c r="BE132" i="5"/>
  <c r="BE133" i="5"/>
  <c r="BE134" i="5"/>
  <c r="BE138" i="5"/>
  <c r="BE139" i="5"/>
  <c r="BE140" i="5"/>
  <c r="BE152" i="5"/>
  <c r="BE154" i="5"/>
  <c r="BE156" i="5"/>
  <c r="BE170" i="5"/>
  <c r="F55" i="5"/>
  <c r="BE94" i="5"/>
  <c r="BE96" i="5"/>
  <c r="BE98" i="5"/>
  <c r="BE112" i="5"/>
  <c r="BE118" i="5"/>
  <c r="BE122" i="5"/>
  <c r="BE124" i="5"/>
  <c r="BE131" i="5"/>
  <c r="BE136" i="5"/>
  <c r="BE137" i="5"/>
  <c r="BE143" i="5"/>
  <c r="BE146" i="5"/>
  <c r="BE148" i="5"/>
  <c r="BE150" i="5"/>
  <c r="BE155" i="5"/>
  <c r="BE179" i="5"/>
  <c r="BK102" i="3"/>
  <c r="E48" i="4"/>
  <c r="F54" i="4"/>
  <c r="J78" i="4"/>
  <c r="F81" i="4"/>
  <c r="BE92" i="4"/>
  <c r="BE96" i="4"/>
  <c r="BE100" i="4"/>
  <c r="BE103" i="4"/>
  <c r="BE107" i="4"/>
  <c r="BE109" i="4"/>
  <c r="BE110" i="4"/>
  <c r="BE112" i="4"/>
  <c r="BE113" i="4"/>
  <c r="BE115" i="4"/>
  <c r="BE117" i="4"/>
  <c r="BE119" i="4"/>
  <c r="BE132" i="4"/>
  <c r="BE133" i="4"/>
  <c r="BE136" i="4"/>
  <c r="BE151" i="4"/>
  <c r="BE154" i="4"/>
  <c r="BE155" i="4"/>
  <c r="BE157" i="4"/>
  <c r="BE158" i="4"/>
  <c r="BE160" i="4"/>
  <c r="BE161" i="4"/>
  <c r="BE165" i="4"/>
  <c r="BE171" i="4"/>
  <c r="BE173" i="4"/>
  <c r="BE174" i="4"/>
  <c r="BE175" i="4"/>
  <c r="BE177" i="4"/>
  <c r="J54" i="4"/>
  <c r="J55" i="4"/>
  <c r="BE86" i="4"/>
  <c r="BE98" i="4"/>
  <c r="BE102" i="4"/>
  <c r="BE104" i="4"/>
  <c r="BE106" i="4"/>
  <c r="BE108" i="4"/>
  <c r="BE111" i="4"/>
  <c r="BE114" i="4"/>
  <c r="BE116" i="4"/>
  <c r="BE118" i="4"/>
  <c r="BE121" i="4"/>
  <c r="BE126" i="4"/>
  <c r="BE128" i="4"/>
  <c r="BE129" i="4"/>
  <c r="BE131" i="4"/>
  <c r="BE134" i="4"/>
  <c r="BE135" i="4"/>
  <c r="BE140" i="4"/>
  <c r="BE141" i="4"/>
  <c r="BE142" i="4"/>
  <c r="BE143" i="4"/>
  <c r="BE148" i="4"/>
  <c r="BE149" i="4"/>
  <c r="BE150" i="4"/>
  <c r="BE152" i="4"/>
  <c r="BE153" i="4"/>
  <c r="BE156" i="4"/>
  <c r="BE164" i="4"/>
  <c r="BE166" i="4"/>
  <c r="BE167" i="4"/>
  <c r="BE170" i="4"/>
  <c r="BE172" i="4"/>
  <c r="BE88" i="4"/>
  <c r="BE90" i="4"/>
  <c r="BE93" i="4"/>
  <c r="BE94" i="4"/>
  <c r="BE95" i="4"/>
  <c r="BE97" i="4"/>
  <c r="BE99" i="4"/>
  <c r="BE123" i="4"/>
  <c r="BE124" i="4"/>
  <c r="BE127" i="4"/>
  <c r="BE137" i="4"/>
  <c r="BE138" i="4"/>
  <c r="BE139" i="4"/>
  <c r="BE144" i="4"/>
  <c r="BE145" i="4"/>
  <c r="BE146" i="4"/>
  <c r="BE159" i="4"/>
  <c r="BE169" i="4"/>
  <c r="BE101" i="4"/>
  <c r="BE105" i="4"/>
  <c r="BE122" i="4"/>
  <c r="BE125" i="4"/>
  <c r="BE130" i="4"/>
  <c r="BE162" i="4"/>
  <c r="BE163" i="4"/>
  <c r="J54" i="3"/>
  <c r="F93" i="3"/>
  <c r="BE124" i="3"/>
  <c r="BE126" i="3"/>
  <c r="BE141" i="3"/>
  <c r="BE146" i="3"/>
  <c r="BE152" i="3"/>
  <c r="BE156" i="3"/>
  <c r="BE174" i="3"/>
  <c r="BE180" i="3"/>
  <c r="BE186" i="3"/>
  <c r="BE199" i="3"/>
  <c r="BE214" i="3"/>
  <c r="BE220" i="3"/>
  <c r="BE223" i="3"/>
  <c r="BE228" i="3"/>
  <c r="BE234" i="3"/>
  <c r="BE237" i="3"/>
  <c r="BE252" i="3"/>
  <c r="BE261" i="3"/>
  <c r="BE272" i="3"/>
  <c r="BE277" i="3"/>
  <c r="BE285" i="3"/>
  <c r="J115" i="2"/>
  <c r="J61" i="2"/>
  <c r="J52" i="3"/>
  <c r="F55" i="3"/>
  <c r="BE107" i="3"/>
  <c r="BE119" i="3"/>
  <c r="BE122" i="3"/>
  <c r="BE139" i="3"/>
  <c r="BE145" i="3"/>
  <c r="BE150" i="3"/>
  <c r="BE162" i="3"/>
  <c r="BE172" i="3"/>
  <c r="BE178" i="3"/>
  <c r="BE201" i="3"/>
  <c r="BE208" i="3"/>
  <c r="BE212" i="3"/>
  <c r="BE222" i="3"/>
  <c r="BE229" i="3"/>
  <c r="BE232" i="3"/>
  <c r="BE245" i="3"/>
  <c r="BE248" i="3"/>
  <c r="BE253" i="3"/>
  <c r="BE257" i="3"/>
  <c r="BE264" i="3"/>
  <c r="BE271" i="3"/>
  <c r="BE273" i="3"/>
  <c r="BE275" i="3"/>
  <c r="BE278" i="3"/>
  <c r="BE279" i="3"/>
  <c r="BE298" i="3"/>
  <c r="E87" i="3"/>
  <c r="BE110" i="3"/>
  <c r="BE113" i="3"/>
  <c r="BE131" i="3"/>
  <c r="BE143" i="3"/>
  <c r="BE149" i="3"/>
  <c r="BE153" i="3"/>
  <c r="BE155" i="3"/>
  <c r="BE170" i="3"/>
  <c r="BE176" i="3"/>
  <c r="BE184" i="3"/>
  <c r="BE188" i="3"/>
  <c r="BE193" i="3"/>
  <c r="BE211" i="3"/>
  <c r="BE231" i="3"/>
  <c r="BE240" i="3"/>
  <c r="BE250" i="3"/>
  <c r="BE254" i="3"/>
  <c r="BE263" i="3"/>
  <c r="BE274" i="3"/>
  <c r="BE276" i="3"/>
  <c r="BE281" i="3"/>
  <c r="BK687" i="2"/>
  <c r="J687" i="2"/>
  <c r="J70" i="2" s="1"/>
  <c r="J55" i="3"/>
  <c r="BE100" i="3"/>
  <c r="BE104" i="3"/>
  <c r="BE116" i="3"/>
  <c r="BE128" i="3"/>
  <c r="BE133" i="3"/>
  <c r="BE135" i="3"/>
  <c r="BE137" i="3"/>
  <c r="BE148" i="3"/>
  <c r="BE157" i="3"/>
  <c r="BE160" i="3"/>
  <c r="BE165" i="3"/>
  <c r="BE167" i="3"/>
  <c r="BE182" i="3"/>
  <c r="BE187" i="3"/>
  <c r="BE190" i="3"/>
  <c r="BE192" i="3"/>
  <c r="BE195" i="3"/>
  <c r="BE197" i="3"/>
  <c r="BE203" i="3"/>
  <c r="BE204" i="3"/>
  <c r="BE205" i="3"/>
  <c r="BE210" i="3"/>
  <c r="BE215" i="3"/>
  <c r="BE216" i="3"/>
  <c r="BE218" i="3"/>
  <c r="BE219" i="3"/>
  <c r="BE224" i="3"/>
  <c r="BE225" i="3"/>
  <c r="BE227" i="3"/>
  <c r="BE235" i="3"/>
  <c r="BE238" i="3"/>
  <c r="BE242" i="3"/>
  <c r="BE244" i="3"/>
  <c r="BE265" i="3"/>
  <c r="BE268" i="3"/>
  <c r="BE280" i="3"/>
  <c r="BE282" i="3"/>
  <c r="BE288" i="3"/>
  <c r="BE291" i="3"/>
  <c r="BE293" i="3"/>
  <c r="BE296" i="3"/>
  <c r="J52" i="2"/>
  <c r="E103" i="2"/>
  <c r="F110" i="2"/>
  <c r="BE116" i="2"/>
  <c r="BE136" i="2"/>
  <c r="BE147" i="2"/>
  <c r="BE153" i="2"/>
  <c r="BE157" i="2"/>
  <c r="BE166" i="2"/>
  <c r="BE170" i="2"/>
  <c r="BE211" i="2"/>
  <c r="BE216" i="2"/>
  <c r="BE220" i="2"/>
  <c r="BE238" i="2"/>
  <c r="BE242" i="2"/>
  <c r="BE276" i="2"/>
  <c r="BE284" i="2"/>
  <c r="BE298" i="2"/>
  <c r="BE306" i="2"/>
  <c r="BE313" i="2"/>
  <c r="BE429" i="2"/>
  <c r="BE461" i="2"/>
  <c r="BE497" i="2"/>
  <c r="BE508" i="2"/>
  <c r="BE517" i="2"/>
  <c r="BE530" i="2"/>
  <c r="BE542" i="2"/>
  <c r="BE551" i="2"/>
  <c r="BE569" i="2"/>
  <c r="BE593" i="2"/>
  <c r="BE617" i="2"/>
  <c r="BE621" i="2"/>
  <c r="BE651" i="2"/>
  <c r="BE660" i="2"/>
  <c r="BE673" i="2"/>
  <c r="BE677" i="2"/>
  <c r="BE685" i="2"/>
  <c r="BE713" i="2"/>
  <c r="BE718" i="2"/>
  <c r="BE751" i="2"/>
  <c r="BE766" i="2"/>
  <c r="BE771" i="2"/>
  <c r="BE773" i="2"/>
  <c r="BE781" i="2"/>
  <c r="BE805" i="2"/>
  <c r="BE811" i="2"/>
  <c r="BE814" i="2"/>
  <c r="BE831" i="2"/>
  <c r="BE832" i="2"/>
  <c r="BE834" i="2"/>
  <c r="BE836" i="2"/>
  <c r="BE839" i="2"/>
  <c r="BE858" i="2"/>
  <c r="BE860" i="2"/>
  <c r="BE864" i="2"/>
  <c r="BE879" i="2"/>
  <c r="BE888" i="2"/>
  <c r="BE961" i="2"/>
  <c r="BE966" i="2"/>
  <c r="BE1004" i="2"/>
  <c r="BE1016" i="2"/>
  <c r="BE1028" i="2"/>
  <c r="BE1055" i="2"/>
  <c r="BE1079" i="2"/>
  <c r="BE1093" i="2"/>
  <c r="BE1105" i="2"/>
  <c r="BE1108" i="2"/>
  <c r="BE1122" i="2"/>
  <c r="BE1130" i="2"/>
  <c r="BE1138" i="2"/>
  <c r="BE1150" i="2"/>
  <c r="BE1156" i="2"/>
  <c r="BE1162" i="2"/>
  <c r="BE1165" i="2"/>
  <c r="BE1175" i="2"/>
  <c r="BE1180" i="2"/>
  <c r="BE1214" i="2"/>
  <c r="BE1216" i="2"/>
  <c r="BE1229" i="2"/>
  <c r="BE1233" i="2"/>
  <c r="BE1243" i="2"/>
  <c r="BE1246" i="2"/>
  <c r="BE1248" i="2"/>
  <c r="BE1251" i="2"/>
  <c r="BE1258" i="2"/>
  <c r="BE1276" i="2"/>
  <c r="BE1278" i="2"/>
  <c r="BE1280" i="2"/>
  <c r="BE1322" i="2"/>
  <c r="BE1325" i="2"/>
  <c r="BE1328" i="2"/>
  <c r="BE1331" i="2"/>
  <c r="BE1335" i="2"/>
  <c r="BE1347" i="2"/>
  <c r="BE1349" i="2"/>
  <c r="BE1352" i="2"/>
  <c r="BE1355" i="2"/>
  <c r="BE1358" i="2"/>
  <c r="BE132" i="2"/>
  <c r="BE159" i="2"/>
  <c r="BE191" i="2"/>
  <c r="BE226" i="2"/>
  <c r="BE234" i="2"/>
  <c r="BE246" i="2"/>
  <c r="BE266" i="2"/>
  <c r="BE280" i="2"/>
  <c r="BE292" i="2"/>
  <c r="BE302" i="2"/>
  <c r="BE309" i="2"/>
  <c r="BE321" i="2"/>
  <c r="BE338" i="2"/>
  <c r="BE350" i="2"/>
  <c r="BE356" i="2"/>
  <c r="BE385" i="2"/>
  <c r="BE400" i="2"/>
  <c r="BE415" i="2"/>
  <c r="BE418" i="2"/>
  <c r="BE448" i="2"/>
  <c r="BE534" i="2"/>
  <c r="BE538" i="2"/>
  <c r="BE582" i="2"/>
  <c r="BE586" i="2"/>
  <c r="BE605" i="2"/>
  <c r="BE640" i="2"/>
  <c r="BE742" i="2"/>
  <c r="BE777" i="2"/>
  <c r="BE784" i="2"/>
  <c r="BE794" i="2"/>
  <c r="BE827" i="2"/>
  <c r="BE828" i="2"/>
  <c r="BE829" i="2"/>
  <c r="BE833" i="2"/>
  <c r="BE862" i="2"/>
  <c r="BE872" i="2"/>
  <c r="BE885" i="2"/>
  <c r="BE923" i="2"/>
  <c r="BE926" i="2"/>
  <c r="BE933" i="2"/>
  <c r="BE946" i="2"/>
  <c r="BE949" i="2"/>
  <c r="BE963" i="2"/>
  <c r="BE1059" i="2"/>
  <c r="BE1063" i="2"/>
  <c r="BE1068" i="2"/>
  <c r="BE1085" i="2"/>
  <c r="BE1089" i="2"/>
  <c r="BE1097" i="2"/>
  <c r="BE1103" i="2"/>
  <c r="BE1115" i="2"/>
  <c r="BE1145" i="2"/>
  <c r="BE1147" i="2"/>
  <c r="BE1153" i="2"/>
  <c r="BE1169" i="2"/>
  <c r="BE1177" i="2"/>
  <c r="BE1197" i="2"/>
  <c r="BE1219" i="2"/>
  <c r="BE1316" i="2"/>
  <c r="BE1319" i="2"/>
  <c r="BE1338" i="2"/>
  <c r="F54" i="2"/>
  <c r="BE127" i="2"/>
  <c r="BE180" i="2"/>
  <c r="BE183" i="2"/>
  <c r="BE195" i="2"/>
  <c r="BE199" i="2"/>
  <c r="BE203" i="2"/>
  <c r="BE254" i="2"/>
  <c r="BE258" i="2"/>
  <c r="BE262" i="2"/>
  <c r="BE296" i="2"/>
  <c r="BE333" i="2"/>
  <c r="BE346" i="2"/>
  <c r="BE425" i="2"/>
  <c r="BE480" i="2"/>
  <c r="BE492" i="2"/>
  <c r="BE576" i="2"/>
  <c r="BE596" i="2"/>
  <c r="BE625" i="2"/>
  <c r="BE629" i="2"/>
  <c r="BE632" i="2"/>
  <c r="BE644" i="2"/>
  <c r="BE648" i="2"/>
  <c r="BE649" i="2"/>
  <c r="BE653" i="2"/>
  <c r="BE655" i="2"/>
  <c r="BE657" i="2"/>
  <c r="BE667" i="2"/>
  <c r="BE689" i="2"/>
  <c r="BE736" i="2"/>
  <c r="BE747" i="2"/>
  <c r="BE763" i="2"/>
  <c r="BE768" i="2"/>
  <c r="BE808" i="2"/>
  <c r="BE817" i="2"/>
  <c r="BE820" i="2"/>
  <c r="BE830" i="2"/>
  <c r="BE835" i="2"/>
  <c r="BE838" i="2"/>
  <c r="BE841" i="2"/>
  <c r="BE847" i="2"/>
  <c r="BE850" i="2"/>
  <c r="BE853" i="2"/>
  <c r="BE866" i="2"/>
  <c r="BE868" i="2"/>
  <c r="BE870" i="2"/>
  <c r="BE874" i="2"/>
  <c r="BE876" i="2"/>
  <c r="BE921" i="2"/>
  <c r="BE952" i="2"/>
  <c r="BE955" i="2"/>
  <c r="BE987" i="2"/>
  <c r="BE996" i="2"/>
  <c r="BE999" i="2"/>
  <c r="BE1010" i="2"/>
  <c r="BE1047" i="2"/>
  <c r="BE1342" i="2"/>
  <c r="BE122" i="2"/>
  <c r="BE142" i="2"/>
  <c r="BE164" i="2"/>
  <c r="BE173" i="2"/>
  <c r="BE207" i="2"/>
  <c r="BE230" i="2"/>
  <c r="BE250" i="2"/>
  <c r="BE270" i="2"/>
  <c r="BE288" i="2"/>
  <c r="BE327" i="2"/>
  <c r="BE342" i="2"/>
  <c r="BE364" i="2"/>
  <c r="BE421" i="2"/>
  <c r="BE499" i="2"/>
  <c r="BE501" i="2"/>
  <c r="BE503" i="2"/>
  <c r="BE504" i="2"/>
  <c r="BE512" i="2"/>
  <c r="BE526" i="2"/>
  <c r="BE613" i="2"/>
  <c r="BE650" i="2"/>
  <c r="BE652" i="2"/>
  <c r="BE654" i="2"/>
  <c r="BE656" i="2"/>
  <c r="BE663" i="2"/>
  <c r="BE671" i="2"/>
  <c r="BE675" i="2"/>
  <c r="BE682" i="2"/>
  <c r="BE707" i="2"/>
  <c r="BE790" i="2"/>
  <c r="BE797" i="2"/>
  <c r="BE800" i="2"/>
  <c r="BE823" i="2"/>
  <c r="BE837" i="2"/>
  <c r="BE844" i="2"/>
  <c r="BE883" i="2"/>
  <c r="BE897" i="2"/>
  <c r="BE906" i="2"/>
  <c r="BE915" i="2"/>
  <c r="BE917" i="2"/>
  <c r="BE930" i="2"/>
  <c r="BE937" i="2"/>
  <c r="BE940" i="2"/>
  <c r="BE943" i="2"/>
  <c r="BE958" i="2"/>
  <c r="BE1050" i="2"/>
  <c r="BE1052" i="2"/>
  <c r="BE1345" i="2"/>
  <c r="J34" i="2"/>
  <c r="AW55" i="1"/>
  <c r="F35" i="3"/>
  <c r="BB56" i="1" s="1"/>
  <c r="F37" i="7"/>
  <c r="BD60" i="1"/>
  <c r="F37" i="2"/>
  <c r="BD55" i="1" s="1"/>
  <c r="F36" i="4"/>
  <c r="BC57" i="1"/>
  <c r="J34" i="5"/>
  <c r="AW58" i="1" s="1"/>
  <c r="F36" i="6"/>
  <c r="BC59" i="1"/>
  <c r="J34" i="3"/>
  <c r="AW56" i="1" s="1"/>
  <c r="F37" i="5"/>
  <c r="BD58" i="1"/>
  <c r="F37" i="6"/>
  <c r="BD59" i="1" s="1"/>
  <c r="F36" i="7"/>
  <c r="BC60" i="1"/>
  <c r="F36" i="5"/>
  <c r="BC58" i="1" s="1"/>
  <c r="F35" i="6"/>
  <c r="BB59" i="1"/>
  <c r="F36" i="3"/>
  <c r="BC56" i="1" s="1"/>
  <c r="F35" i="5"/>
  <c r="BB58" i="1"/>
  <c r="F34" i="6"/>
  <c r="BA59" i="1" s="1"/>
  <c r="F34" i="7"/>
  <c r="BA60" i="1"/>
  <c r="F35" i="2"/>
  <c r="BB55" i="1" s="1"/>
  <c r="F34" i="2"/>
  <c r="BA55" i="1"/>
  <c r="F34" i="3"/>
  <c r="BA56" i="1" s="1"/>
  <c r="F35" i="4"/>
  <c r="BB57" i="1"/>
  <c r="F34" i="5"/>
  <c r="BA58" i="1" s="1"/>
  <c r="F35" i="7"/>
  <c r="BB60" i="1"/>
  <c r="F37" i="3"/>
  <c r="BD56" i="1" s="1"/>
  <c r="F34" i="4"/>
  <c r="BA57" i="1"/>
  <c r="J34" i="4"/>
  <c r="AW57" i="1" s="1"/>
  <c r="F37" i="4"/>
  <c r="BD57" i="1"/>
  <c r="J34" i="6"/>
  <c r="AW59" i="1" s="1"/>
  <c r="J34" i="7"/>
  <c r="AW60" i="1"/>
  <c r="F36" i="2"/>
  <c r="BC55" i="1" s="1"/>
  <c r="BK165" i="6" l="1"/>
  <c r="J165" i="6" s="1"/>
  <c r="J67" i="6" s="1"/>
  <c r="P283" i="3"/>
  <c r="T687" i="2"/>
  <c r="T88" i="7"/>
  <c r="T87" i="7" s="1"/>
  <c r="P96" i="6"/>
  <c r="P90" i="6"/>
  <c r="AU59" i="1" s="1"/>
  <c r="P687" i="2"/>
  <c r="T102" i="3"/>
  <c r="T97" i="3" s="1"/>
  <c r="R687" i="2"/>
  <c r="P114" i="2"/>
  <c r="P113" i="2" s="1"/>
  <c r="AU55" i="1" s="1"/>
  <c r="P88" i="7"/>
  <c r="P87" i="7"/>
  <c r="AU60" i="1" s="1"/>
  <c r="T96" i="6"/>
  <c r="T90" i="6" s="1"/>
  <c r="R92" i="5"/>
  <c r="R91" i="5" s="1"/>
  <c r="T92" i="5"/>
  <c r="T91" i="5" s="1"/>
  <c r="P92" i="5"/>
  <c r="P91" i="5" s="1"/>
  <c r="AU58" i="1" s="1"/>
  <c r="R84" i="4"/>
  <c r="R114" i="2"/>
  <c r="R113" i="2" s="1"/>
  <c r="R87" i="7"/>
  <c r="P84" i="4"/>
  <c r="AU57" i="1"/>
  <c r="R96" i="6"/>
  <c r="R90" i="6"/>
  <c r="P102" i="3"/>
  <c r="P97" i="3"/>
  <c r="AU56" i="1" s="1"/>
  <c r="T114" i="2"/>
  <c r="T113" i="2" s="1"/>
  <c r="R102" i="3"/>
  <c r="R97" i="3" s="1"/>
  <c r="BK114" i="2"/>
  <c r="J114" i="2" s="1"/>
  <c r="J60" i="2" s="1"/>
  <c r="BK92" i="5"/>
  <c r="J92" i="5"/>
  <c r="J60" i="5" s="1"/>
  <c r="BK91" i="6"/>
  <c r="J91" i="6" s="1"/>
  <c r="J60" i="6" s="1"/>
  <c r="BK96" i="6"/>
  <c r="J96" i="6"/>
  <c r="J62" i="6" s="1"/>
  <c r="BK130" i="7"/>
  <c r="J130" i="7" s="1"/>
  <c r="J64" i="7" s="1"/>
  <c r="BK1343" i="2"/>
  <c r="J1343" i="2"/>
  <c r="J89" i="2" s="1"/>
  <c r="BK161" i="5"/>
  <c r="J161" i="5" s="1"/>
  <c r="J64" i="5" s="1"/>
  <c r="BK98" i="3"/>
  <c r="J98" i="3"/>
  <c r="J60" i="3" s="1"/>
  <c r="BK283" i="3"/>
  <c r="J283" i="3" s="1"/>
  <c r="J73" i="3" s="1"/>
  <c r="BK168" i="5"/>
  <c r="J168" i="5"/>
  <c r="J67" i="5" s="1"/>
  <c r="BK88" i="7"/>
  <c r="BK87" i="7" s="1"/>
  <c r="J87" i="7" s="1"/>
  <c r="J59" i="7" s="1"/>
  <c r="BK90" i="6"/>
  <c r="J90" i="6" s="1"/>
  <c r="J30" i="6" s="1"/>
  <c r="AG59" i="1" s="1"/>
  <c r="J102" i="3"/>
  <c r="J62" i="3" s="1"/>
  <c r="BK113" i="2"/>
  <c r="J113" i="2" s="1"/>
  <c r="J59" i="2" s="1"/>
  <c r="J30" i="4"/>
  <c r="AG57" i="1"/>
  <c r="F33" i="6"/>
  <c r="AZ59" i="1" s="1"/>
  <c r="BC54" i="1"/>
  <c r="W32" i="1" s="1"/>
  <c r="J33" i="7"/>
  <c r="AV60" i="1"/>
  <c r="AT60" i="1"/>
  <c r="BD54" i="1"/>
  <c r="W33" i="1"/>
  <c r="BB54" i="1"/>
  <c r="W31" i="1"/>
  <c r="F33" i="2"/>
  <c r="AZ55" i="1" s="1"/>
  <c r="J33" i="5"/>
  <c r="AV58" i="1" s="1"/>
  <c r="AT58" i="1" s="1"/>
  <c r="F33" i="3"/>
  <c r="AZ56" i="1" s="1"/>
  <c r="J33" i="6"/>
  <c r="AV59" i="1"/>
  <c r="AT59" i="1" s="1"/>
  <c r="F33" i="4"/>
  <c r="AZ57" i="1" s="1"/>
  <c r="J33" i="4"/>
  <c r="AV57" i="1" s="1"/>
  <c r="AT57" i="1" s="1"/>
  <c r="F33" i="5"/>
  <c r="AZ58" i="1"/>
  <c r="F33" i="7"/>
  <c r="AZ60" i="1"/>
  <c r="J33" i="2"/>
  <c r="AV55" i="1" s="1"/>
  <c r="AT55" i="1" s="1"/>
  <c r="J33" i="3"/>
  <c r="AV56" i="1" s="1"/>
  <c r="AT56" i="1" s="1"/>
  <c r="BA54" i="1"/>
  <c r="W30" i="1"/>
  <c r="BK91" i="5" l="1"/>
  <c r="J91" i="5"/>
  <c r="J59" i="5" s="1"/>
  <c r="BK97" i="3"/>
  <c r="J97" i="3" s="1"/>
  <c r="J30" i="3" s="1"/>
  <c r="AG56" i="1" s="1"/>
  <c r="J88" i="7"/>
  <c r="J60" i="7" s="1"/>
  <c r="AN59" i="1"/>
  <c r="J59" i="6"/>
  <c r="J39" i="6"/>
  <c r="AN57" i="1"/>
  <c r="J39" i="4"/>
  <c r="J30" i="7"/>
  <c r="AG60" i="1"/>
  <c r="AW54" i="1"/>
  <c r="AK30" i="1"/>
  <c r="AY54" i="1"/>
  <c r="J30" i="2"/>
  <c r="AG55" i="1" s="1"/>
  <c r="AX54" i="1"/>
  <c r="AU54" i="1"/>
  <c r="AZ54" i="1"/>
  <c r="W29" i="1" s="1"/>
  <c r="J39" i="7" l="1"/>
  <c r="J39" i="3"/>
  <c r="J59" i="3"/>
  <c r="J39" i="2"/>
  <c r="AN55" i="1"/>
  <c r="AN56" i="1"/>
  <c r="AN60" i="1"/>
  <c r="J30" i="5"/>
  <c r="AG58" i="1"/>
  <c r="AG54" i="1" s="1"/>
  <c r="AK26" i="1" s="1"/>
  <c r="AV54" i="1"/>
  <c r="AK29" i="1" s="1"/>
  <c r="AK35" i="1" l="1"/>
  <c r="J39" i="5"/>
  <c r="AN58" i="1"/>
  <c r="AT54" i="1"/>
  <c r="AN54" i="1" s="1"/>
</calcChain>
</file>

<file path=xl/sharedStrings.xml><?xml version="1.0" encoding="utf-8"?>
<sst xmlns="http://schemas.openxmlformats.org/spreadsheetml/2006/main" count="19188" uniqueCount="2933">
  <si>
    <t>Export Komplet</t>
  </si>
  <si>
    <t>VZ</t>
  </si>
  <si>
    <t>2.0</t>
  </si>
  <si>
    <t>ZAMOK</t>
  </si>
  <si>
    <t>False</t>
  </si>
  <si>
    <t>{e3d1bfad-b70f-43ba-868e-9e7d203d91f1}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</si>
  <si>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</si>
  <si>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</si>
  <si>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</si>
  <si>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</si>
  <si>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</si>
  <si>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</si>
  <si>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</si>
  <si>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</si>
  <si>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</si>
  <si>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</si>
  <si>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</si>
  <si>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obřadní síně</t>
  </si>
  <si>
    <t>KSO:</t>
  </si>
  <si>
    <t/>
  </si>
  <si>
    <t>CC-CZ:</t>
  </si>
  <si>
    <t>Místo:</t>
  </si>
  <si>
    <t>Valdštejnský zámek Jičín</t>
  </si>
  <si>
    <t>Datum:</t>
  </si>
  <si>
    <t>1. 2. 2023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</si>
  <si>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</si>
  <si>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</si>
  <si>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</si>
  <si>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</si>
  <si>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</si>
  <si>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</si>
  <si>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</si>
  <si>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71088148</t>
  </si>
  <si>
    <t>Ing.arch. MANINOVÁ MÁRIA</t>
  </si>
  <si>
    <t>True</t>
  </si>
  <si>
    <t>Zpracovatel:</t>
  </si>
  <si>
    <t>47747528</t>
  </si>
  <si>
    <t>Veronika Šoulová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</si>
  <si>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</si>
  <si>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</si>
  <si>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</si>
  <si>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</si>
  <si>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</si>
  <si>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</si>
  <si>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</si>
  <si>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</si>
  <si>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</si>
  <si>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</si>
  <si>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</si>
  <si>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</si>
  <si>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</si>
  <si>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</si>
  <si>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</si>
  <si>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</si>
  <si>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</si>
  <si>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</si>
  <si>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</si>
  <si>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</si>
  <si>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</si>
  <si>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</si>
  <si>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</si>
  <si>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</si>
  <si>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</si>
  <si>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</si>
  <si>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</si>
  <si>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</si>
  <si>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</si>
  <si>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</si>
  <si>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</si>
  <si>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</si>
  <si>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</si>
  <si>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</si>
  <si>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</si>
  <si>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</si>
  <si>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</si>
  <si>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</si>
  <si>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</si>
  <si>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</si>
  <si>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</si>
  <si>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</si>
  <si>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Architektonicko-stavební práce</t>
  </si>
  <si>
    <t>STA</t>
  </si>
  <si>
    <t>1</t>
  </si>
  <si>
    <t>{e52a324f-58eb-450a-9f85-6b9deedd675a}</t>
  </si>
  <si>
    <t>2</t>
  </si>
  <si>
    <t>02</t>
  </si>
  <si>
    <t>ZTI</t>
  </si>
  <si>
    <t>{f7e600b2-8253-42a5-9ec1-6a2d63bb61dc}</t>
  </si>
  <si>
    <t>03</t>
  </si>
  <si>
    <t>Elektro</t>
  </si>
  <si>
    <t>{59c1ec70-8df0-49f1-8a86-75d6571c0b21}</t>
  </si>
  <si>
    <t>04</t>
  </si>
  <si>
    <t>Topení</t>
  </si>
  <si>
    <t>{869b1907-4630-48b3-a2dd-45a71d5520d3}</t>
  </si>
  <si>
    <t>05</t>
  </si>
  <si>
    <t>Slaboproud</t>
  </si>
  <si>
    <t>{d971e8f0-6ff6-416b-88d3-c7d2b8cee1c0}</t>
  </si>
  <si>
    <t>06</t>
  </si>
  <si>
    <t>VZT</t>
  </si>
  <si>
    <t>{95c59bcd-1faf-4520-b0fe-3371bcad0187}</t>
  </si>
  <si>
    <t>d1</t>
  </si>
  <si>
    <t>dveře 600x1970 mm</t>
  </si>
  <si>
    <t>m2</t>
  </si>
  <si>
    <t>1,182</t>
  </si>
  <si>
    <t>3</t>
  </si>
  <si>
    <t>d3</t>
  </si>
  <si>
    <t>dveře 800x1970 mm</t>
  </si>
  <si>
    <t>1,576</t>
  </si>
  <si>
    <t>KRYCÍ LIST SOUPISU PRACÍ</t>
  </si>
  <si>
    <t>d4</t>
  </si>
  <si>
    <t>dveře 900x1970 mm</t>
  </si>
  <si>
    <t>1,773</t>
  </si>
  <si>
    <t>Objekt:</t>
  </si>
  <si>
    <t>01 - Architektonicko-stavební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</si>
  <si>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</si>
  <si>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</si>
  <si>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</si>
  <si>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</si>
  <si>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</si>
  <si>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</si>
  <si>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</si>
  <si>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</si>
  <si>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</si>
  <si>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</si>
  <si>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</si>
  <si>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</si>
  <si>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</si>
  <si>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</si>
  <si>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</si>
  <si>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</si>
  <si>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714 - Akustická a protiotřesová opatření</t>
  </si>
  <si>
    <t xml:space="preserve">    727 - Zdravotechnika - požární ochrana</t>
  </si>
  <si>
    <t xml:space="preserve">    766 - Konstrukce truhlářské</t>
  </si>
  <si>
    <t xml:space="preserve">    749 - Elektromontáže - ostatní práce a konstrukce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</si>
  <si>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</si>
  <si>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</si>
  <si>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</si>
  <si>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</si>
  <si>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</si>
  <si>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</si>
  <si>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</si>
  <si>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</si>
  <si>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</si>
  <si>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</si>
  <si>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</si>
  <si>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</si>
  <si>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</si>
  <si>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</si>
  <si>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</si>
  <si>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</si>
  <si>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</si>
  <si>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</si>
  <si>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</si>
  <si>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</si>
  <si>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</si>
  <si>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</si>
  <si>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</si>
  <si>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</si>
  <si>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</si>
  <si>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</si>
  <si>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</si>
  <si>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</si>
  <si>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</si>
  <si>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</si>
  <si>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</si>
  <si>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</si>
  <si>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</si>
  <si>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</si>
  <si>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</si>
  <si>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</si>
  <si>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</si>
  <si>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</si>
  <si>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CS ÚRS 2023 01</t>
  </si>
  <si>
    <t>4</t>
  </si>
  <si>
    <t>367856006</t>
  </si>
  <si>
    <t>Online PSC</t>
  </si>
  <si>
    <t>https://podminky.urs.cz/item/CS_URS_2023_01/113106122</t>
  </si>
  <si>
    <t>VV</t>
  </si>
  <si>
    <t>101 - půdorys 1.NP  stávající stav a bourání</t>
  </si>
  <si>
    <t>"nádvoří"  6,03*3,55</t>
  </si>
  <si>
    <t>"zahrada"  2,01*2,0</t>
  </si>
  <si>
    <t>Součet</t>
  </si>
  <si>
    <t>113106R01</t>
  </si>
  <si>
    <t>Sespádování podsypu</t>
  </si>
  <si>
    <t>vlastní položka</t>
  </si>
  <si>
    <t>-308400694</t>
  </si>
  <si>
    <t>113106R02</t>
  </si>
  <si>
    <t>Uožení dlažby pro další použití</t>
  </si>
  <si>
    <t>-2056425313</t>
  </si>
  <si>
    <t>131213711</t>
  </si>
  <si>
    <t>Hloubení zapažených jam ručně s urovnáním dna do předepsaného profilu a spádu v hornině třídy těžitelnosti I skupiny 3 soudržných</t>
  </si>
  <si>
    <t>m3</t>
  </si>
  <si>
    <t>524438827</t>
  </si>
  <si>
    <t>https://podminky.urs.cz/item/CS_URS_2023_01/131213711</t>
  </si>
  <si>
    <t>"pozn 4 - pro schodiště  - předpoklad" 4,94*2,2*1,04</t>
  </si>
  <si>
    <t>5</t>
  </si>
  <si>
    <t>132212121</t>
  </si>
  <si>
    <t>Hloubení zapažených rýh šířky do 800 mm ručně s urovnáním dna do předepsaného profilu a spádu v hornině třídy těžitelnosti I skupiny 3 soudržných</t>
  </si>
  <si>
    <t>-584163656</t>
  </si>
  <si>
    <t>https://podminky.urs.cz/item/CS_URS_2023_01/132212121</t>
  </si>
  <si>
    <t>"pozn. 11 - předpoklad"   5,86*0,5*0,4</t>
  </si>
  <si>
    <t>"základ pro schodiště" 2,2*0,35*0,175+2,2*0,4*0,175+4,35*0,445*0,175</t>
  </si>
  <si>
    <t>6</t>
  </si>
  <si>
    <t>1312137R01</t>
  </si>
  <si>
    <t>Příplatek za omezený prostor</t>
  </si>
  <si>
    <t>694764073</t>
  </si>
  <si>
    <t>7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</si>
  <si>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</si>
  <si>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</si>
  <si>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-1110854144</t>
  </si>
  <si>
    <t>https://podminky.urs.cz/item/CS_URS_2023_01/162211311</t>
  </si>
  <si>
    <t>8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</si>
  <si>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</si>
  <si>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</si>
  <si>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-816257181</t>
  </si>
  <si>
    <t>https://podminky.urs.cz/item/CS_URS_2023_01/162211319</t>
  </si>
  <si>
    <t>předpoklad 50m</t>
  </si>
  <si>
    <t>12,475*4</t>
  </si>
  <si>
    <t>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</si>
  <si>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</si>
  <si>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</si>
  <si>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59930940</t>
  </si>
  <si>
    <t>https://podminky.urs.cz/item/CS_URS_2023_01/162351104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</si>
  <si>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</si>
  <si>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</si>
  <si>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</si>
  <si>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1165553388</t>
  </si>
  <si>
    <t>https://podminky.urs.cz/item/CS_URS_2023_01/162751119</t>
  </si>
  <si>
    <t>předpoklad dojezdové vzdálenosti</t>
  </si>
  <si>
    <t xml:space="preserve"> 30 km</t>
  </si>
  <si>
    <t>12,475*30,0</t>
  </si>
  <si>
    <t>11</t>
  </si>
  <si>
    <t>167111101</t>
  </si>
  <si>
    <t>Nakládání, skládání a překládání neulehlého výkopku nebo sypaniny ručně nakládání, z hornin třídy těžitelnosti I, skupiny 1 až 3</t>
  </si>
  <si>
    <t>-1314178696</t>
  </si>
  <si>
    <t>https://podminky.urs.cz/item/CS_URS_2023_01/167111101</t>
  </si>
  <si>
    <t>12</t>
  </si>
  <si>
    <t>171151111</t>
  </si>
  <si>
    <t>Uložení sypanin do násypů strojně s rozprostřením sypaniny ve vrstvách a s hrubým urovnáním zhutněných z hornin nesoudržných sypkých</t>
  </si>
  <si>
    <t>-100529390</t>
  </si>
  <si>
    <t>https://podminky.urs.cz/item/CS_URS_2023_01/171151111</t>
  </si>
  <si>
    <t>výkres D1.1b -205</t>
  </si>
  <si>
    <t>"V8" 7,2*0,2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</si>
  <si>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</si>
  <si>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</si>
  <si>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</si>
  <si>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</si>
  <si>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1119906927</t>
  </si>
  <si>
    <t>https://podminky.urs.cz/item/CS_URS_2023_01/171201221</t>
  </si>
  <si>
    <t>12,475*2,0</t>
  </si>
  <si>
    <t>14</t>
  </si>
  <si>
    <t>174211101</t>
  </si>
  <si>
    <t>Zásyp sypaninou z jakékoliv horniny ručně s uložením výkopku ve vrstvách bez zhutnění jam, šachet, rýh nebo kolem objektů v těchto vykopávkách</t>
  </si>
  <si>
    <t>1878350757</t>
  </si>
  <si>
    <t>https://podminky.urs.cz/item/CS_URS_2023_01/174211101</t>
  </si>
  <si>
    <t>111.1 - půdorys 1.NP  navrhovaný stav</t>
  </si>
  <si>
    <t>zásyp topných kanálů - předpoklad</t>
  </si>
  <si>
    <t>2*15,5*0,4*0,5</t>
  </si>
  <si>
    <t>3,6*0,3*0,5</t>
  </si>
  <si>
    <t>M</t>
  </si>
  <si>
    <t>58154410</t>
  </si>
  <si>
    <t>písek křemičitý sušený frakce 0,1</t>
  </si>
  <si>
    <t>1109367764</t>
  </si>
  <si>
    <t>1800 kg/m3</t>
  </si>
  <si>
    <t>6,74*1,8</t>
  </si>
  <si>
    <t>16</t>
  </si>
  <si>
    <t>181951112</t>
  </si>
  <si>
    <t>Úprava pláně vyrovnáním výškových rozdílů strojně v hornině třídy těžitelnosti I, skupiny 1 až 3 se zhutněním</t>
  </si>
  <si>
    <t>488313685</t>
  </si>
  <si>
    <t>https://podminky.urs.cz/item/CS_URS_2023_01/181951112</t>
  </si>
  <si>
    <t>"V5" 5,0</t>
  </si>
  <si>
    <t>"V6" 15,5</t>
  </si>
  <si>
    <t>"V7" 15,3</t>
  </si>
  <si>
    <t>Zakládání</t>
  </si>
  <si>
    <t>17</t>
  </si>
  <si>
    <t>273321411</t>
  </si>
  <si>
    <t>Základy z betonu železového (bez výztuže) desky z betonu bez zvláštních nároků na prostředí tř. C 20/25</t>
  </si>
  <si>
    <t>-1704525954</t>
  </si>
  <si>
    <t>https://podminky.urs.cz/item/CS_URS_2023_01/273321411</t>
  </si>
  <si>
    <t>111. - půdorys 1.NP  navrhovaný stav</t>
  </si>
  <si>
    <t>"deska před schodištěm" 3,045*2,0*0,1</t>
  </si>
  <si>
    <t>18</t>
  </si>
  <si>
    <t>273362021</t>
  </si>
  <si>
    <t>Výztuž základů desek ze svařovaných sítí z drátů typu KARI</t>
  </si>
  <si>
    <t>-472419343</t>
  </si>
  <si>
    <t>https://podminky.urs.cz/item/CS_URS_2023_01/273362021</t>
  </si>
  <si>
    <t>"deska před schodištěm - předpoklad 120kg/m3" 0,548*120,0/1000</t>
  </si>
  <si>
    <t>19</t>
  </si>
  <si>
    <t>274321411</t>
  </si>
  <si>
    <t>Základy z betonu železového (bez výztuže) pasy z betonu bez zvláštních nároků na prostředí tř. C 20/25</t>
  </si>
  <si>
    <t>-1888729511</t>
  </si>
  <si>
    <t>https://podminky.urs.cz/item/CS_URS_2023_01/274321411</t>
  </si>
  <si>
    <t>"základ pro schodiště" (2,2*0,35*0,275+2,2*0,4*0,175+4,35*0,445*0,175)*1,035</t>
  </si>
  <si>
    <t>20</t>
  </si>
  <si>
    <t>274361821</t>
  </si>
  <si>
    <t>Výztuž základů pasů z betonářské oceli 10 505 (R) nebo BSt 500</t>
  </si>
  <si>
    <t>-154982543</t>
  </si>
  <si>
    <t>https://podminky.urs.cz/item/CS_URS_2023_01/274361821</t>
  </si>
  <si>
    <t>"základ pro schodiště - předpoklad 170kg/m3" 0,379*170,0/1000</t>
  </si>
  <si>
    <t>279113142</t>
  </si>
  <si>
    <t>Základové zdi z tvárnic ztraceného bednění včetně výplně z betonu bez zvláštních nároků na vliv prostředí třídy C 20/25, tloušťky zdiva přes 150 do 200 mm</t>
  </si>
  <si>
    <t>-1193159759</t>
  </si>
  <si>
    <t>https://podminky.urs.cz/item/CS_URS_2023_01/279113142</t>
  </si>
  <si>
    <t>"základ pro schodiště" (1,8+0,2)*0,829+4,35*2,07</t>
  </si>
  <si>
    <t>22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</si>
  <si>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</si>
  <si>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</si>
  <si>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608856067</t>
  </si>
  <si>
    <t>https://podminky.urs.cz/item/CS_URS_2023_01/279361821</t>
  </si>
  <si>
    <t>"základ pro schodiště - předpoklad 0,011t/m2" 10,663*0,011</t>
  </si>
  <si>
    <t>Svislé a kompletní konstrukce</t>
  </si>
  <si>
    <t>23</t>
  </si>
  <si>
    <t>310238211</t>
  </si>
  <si>
    <t>Zazdívka otvorů ve zdivu nadzákladovém cihlami pálenými plochy přes 0,25 m2 do 1 m2 na maltu vápenocementovou</t>
  </si>
  <si>
    <t>-1303952189</t>
  </si>
  <si>
    <t>https://podminky.urs.cz/item/CS_URS_2023_01/310238211</t>
  </si>
  <si>
    <t>205 -řez E-E</t>
  </si>
  <si>
    <t>"nad vchoden do zahrady" 1,75*0,79*1,0</t>
  </si>
  <si>
    <t>24</t>
  </si>
  <si>
    <t>311234021</t>
  </si>
  <si>
    <t>Zdivo jednovrstvé z cihel děrovaných nebroušených klasických spojených na pero a drážku na maltu M5, pevnost cihel do P10, tl. zdiva 200 mm</t>
  </si>
  <si>
    <t>-274445627</t>
  </si>
  <si>
    <t>https://podminky.urs.cz/item/CS_URS_2023_01/311234021</t>
  </si>
  <si>
    <t>(4,15+1,98+0,9+2,5)*3,5 "předpoklad výšky"</t>
  </si>
  <si>
    <t>(0,25+0,41)*3,5 "předpoklad výšky"</t>
  </si>
  <si>
    <t>25</t>
  </si>
  <si>
    <t>317142442</t>
  </si>
  <si>
    <t>Překlady nenosné z pórobetonu osazené do tenkého maltového lože, výšky do 250 mm, šířky překladu 150 mm, délky překladu přes 1000 do 1250 mm</t>
  </si>
  <si>
    <t>kus</t>
  </si>
  <si>
    <t>-137267897</t>
  </si>
  <si>
    <t>https://podminky.urs.cz/item/CS_URS_2023_01/317142442</t>
  </si>
  <si>
    <t xml:space="preserve">výkres D1.1b 112.1 </t>
  </si>
  <si>
    <t>26</t>
  </si>
  <si>
    <t>317142446</t>
  </si>
  <si>
    <t>Překlady nenosné z pórobetonu osazené do tenkého maltového lože, výšky do 250 mm, šířky překladu 150 mm, délky překladu přes 1500 do 2000 mm</t>
  </si>
  <si>
    <t>648439086</t>
  </si>
  <si>
    <t>https://podminky.urs.cz/item/CS_URS_2023_01/317142446</t>
  </si>
  <si>
    <t>27</t>
  </si>
  <si>
    <t>317168011</t>
  </si>
  <si>
    <t>Překlady keramické ploché osazené do maltového lože, výšky překladu 71 mm šířky 115 mm, délky 1000 mm</t>
  </si>
  <si>
    <t>-1726546693</t>
  </si>
  <si>
    <t>https://podminky.urs.cz/item/CS_URS_2023_01/317168011</t>
  </si>
  <si>
    <t>2*1</t>
  </si>
  <si>
    <t>28</t>
  </si>
  <si>
    <t>317168013</t>
  </si>
  <si>
    <t>Překlady keramické ploché osazené do maltového lože, výšky překladu 71 mm šířky 115 mm, délky 1500 mm</t>
  </si>
  <si>
    <t>1679314232</t>
  </si>
  <si>
    <t>https://podminky.urs.cz/item/CS_URS_2023_01/317168013</t>
  </si>
  <si>
    <t>29</t>
  </si>
  <si>
    <t>317168022</t>
  </si>
  <si>
    <t>Překlady keramické ploché osazené do maltového lože, výšky překladu 71 mm šířky 145 mm, délky 1250 mm</t>
  </si>
  <si>
    <t>-902384647</t>
  </si>
  <si>
    <t>https://podminky.urs.cz/item/CS_URS_2023_01/317168022</t>
  </si>
  <si>
    <t>3*1</t>
  </si>
  <si>
    <t>30</t>
  </si>
  <si>
    <t>317168031</t>
  </si>
  <si>
    <t>Překlady keramické ploché osazené do maltového lože, výšky překladu 71 mm šířky 175 mm, délky 1000 mm</t>
  </si>
  <si>
    <t>-214347654</t>
  </si>
  <si>
    <t>https://podminky.urs.cz/item/CS_URS_2023_01/317168031</t>
  </si>
  <si>
    <t>"pro tl. 200 mm" 3*1</t>
  </si>
  <si>
    <t>31</t>
  </si>
  <si>
    <t>317234410</t>
  </si>
  <si>
    <t>Vyzdívka mezi nosníky cihlami pálenými na maltu cementovou</t>
  </si>
  <si>
    <t>1184336344</t>
  </si>
  <si>
    <t>https://podminky.urs.cz/item/CS_URS_2023_01/317234410</t>
  </si>
  <si>
    <t>"vchod do zahrady" 1,75*0,75*0,12</t>
  </si>
  <si>
    <t>32</t>
  </si>
  <si>
    <t>317944321</t>
  </si>
  <si>
    <t>Válcované nosníky dodatečně osazované do připravených otvorů bez zazdění hlav do č. 12</t>
  </si>
  <si>
    <t>-645191192</t>
  </si>
  <si>
    <t>https://podminky.urs.cz/item/CS_URS_2023_01/317944321</t>
  </si>
  <si>
    <t>"vchod do zahrady" 5*1,75*10,4/1000</t>
  </si>
  <si>
    <t>33</t>
  </si>
  <si>
    <t>342241112</t>
  </si>
  <si>
    <t>Příčky nebo přizdívky jednoduché z cihel nebo příčkovek pálených na maltu MVC nebo MC lícových, včetně spárování dl. 290 mm (český formát 290x140x65 mm) plných, tl. 140 mm</t>
  </si>
  <si>
    <t>764459636</t>
  </si>
  <si>
    <t>https://podminky.urs.cz/item/CS_URS_2023_01/342241112</t>
  </si>
  <si>
    <t>"základ pro schodiště" 1,8*0,86+4,35*0,875</t>
  </si>
  <si>
    <t>34</t>
  </si>
  <si>
    <t>342244101</t>
  </si>
  <si>
    <t>Příčky jednoduché z cihel děrovaných klasických spojených na pero a drážku na maltu M5, pevnost cihel do P15, tl. příčky 80 mm</t>
  </si>
  <si>
    <t>-249623165</t>
  </si>
  <si>
    <t>https://podminky.urs.cz/item/CS_URS_2023_01/342244101</t>
  </si>
  <si>
    <t>(3,6+1,98+1,65+3,2+1,93+1,2*2)*3,5 "předpoklad výšky"</t>
  </si>
  <si>
    <t>35</t>
  </si>
  <si>
    <t>342244121</t>
  </si>
  <si>
    <t>Příčky jednoduché z cihel děrovaných klasických spojených na pero a drážku na maltu M5, pevnost cihel do P15, tl. příčky 140 mm</t>
  </si>
  <si>
    <t>-564698286</t>
  </si>
  <si>
    <t>https://podminky.urs.cz/item/CS_URS_2023_01/342244121</t>
  </si>
  <si>
    <t>(1,4+2*2,2+1,88+2,0+5,6)*3,5 "předpoklad výšky"</t>
  </si>
  <si>
    <t>36</t>
  </si>
  <si>
    <t>342272245</t>
  </si>
  <si>
    <t>Příčky z pórobetonových tvárnic hladkých na tenké maltové lože objemová hmotnost do 500 kg/m3, tloušťka příčky 150 mm</t>
  </si>
  <si>
    <t>1233411213</t>
  </si>
  <si>
    <t>https://podminky.urs.cz/item/CS_URS_2023_01/342272245</t>
  </si>
  <si>
    <t>(8,8+3,9+2,1+0,6)*3,92</t>
  </si>
  <si>
    <t>5,2*3,875</t>
  </si>
  <si>
    <t>37</t>
  </si>
  <si>
    <t>346272256</t>
  </si>
  <si>
    <t>Přizdívky z pórobetonových tvárnic objemová hmotnost do 500 kg/m3, na tenké maltové lože, tloušťka přizdívky 150 mm</t>
  </si>
  <si>
    <t>1648200932</t>
  </si>
  <si>
    <t>https://podminky.urs.cz/item/CS_URS_2023_01/346272256</t>
  </si>
  <si>
    <t>" oprava kanálu - neřešená část" 1,5*3,5</t>
  </si>
  <si>
    <t>38</t>
  </si>
  <si>
    <t>349231821</t>
  </si>
  <si>
    <t>Přizdívka z cihel ostění s ozubem ve vybouraných otvorech, s vysekáním kapes pro zavázaní přes 150 do 300 mm</t>
  </si>
  <si>
    <t>-1885740391</t>
  </si>
  <si>
    <t>https://podminky.urs.cz/item/CS_URS_2023_01/349231821</t>
  </si>
  <si>
    <t>"dle výkresu  D.1.1c 811" 2*0,25*2,5</t>
  </si>
  <si>
    <t>Vodorovné konstrukce</t>
  </si>
  <si>
    <t>39</t>
  </si>
  <si>
    <t>430321515</t>
  </si>
  <si>
    <t>Schodišťové konstrukce a rampy z betonu železového (bez výztuže) stupně, schodnice, ramena, podesty s nosníky tř. C 20/25</t>
  </si>
  <si>
    <t>1548183996</t>
  </si>
  <si>
    <t>https://podminky.urs.cz/item/CS_URS_2023_01/430321515</t>
  </si>
  <si>
    <t>"základ pro schodiště" (0,3+1,8)*1,8*0,08*1,035</t>
  </si>
  <si>
    <t>40</t>
  </si>
  <si>
    <t>430361821</t>
  </si>
  <si>
    <t>Výztuž schodišťových konstrukcí a ramp stupňů, schodnic, ramen, podest s nosníky z betonářské oceli 10 505 (R) nebo BSt 500</t>
  </si>
  <si>
    <t>399266325</t>
  </si>
  <si>
    <t>https://podminky.urs.cz/item/CS_URS_2023_01/430361821</t>
  </si>
  <si>
    <t>"základ pro schodiště - předpoklad 120kg/m3" 0,313*120,0/1000</t>
  </si>
  <si>
    <t>41</t>
  </si>
  <si>
    <t>431351121</t>
  </si>
  <si>
    <t>Bednění podest, podstupňových desek a ramp včetně podpěrné konstrukce výšky do 4 m půdorysně přímočarých zřízení</t>
  </si>
  <si>
    <t>163914579</t>
  </si>
  <si>
    <t>https://podminky.urs.cz/item/CS_URS_2023_01/431351121</t>
  </si>
  <si>
    <t>"základ pro schodiště" (0,3+1,8)*1,8</t>
  </si>
  <si>
    <t>42</t>
  </si>
  <si>
    <t>431351122</t>
  </si>
  <si>
    <t>Bednění podest, podstupňových desek a ramp včetně podpěrné konstrukce výšky do 4 m půdorysně přímočarých odstranění</t>
  </si>
  <si>
    <t>338472280</t>
  </si>
  <si>
    <t>https://podminky.urs.cz/item/CS_URS_2023_01/431351122</t>
  </si>
  <si>
    <t>43</t>
  </si>
  <si>
    <t>434311115</t>
  </si>
  <si>
    <t>Stupně dusané z betonu prostého nebo prokládaného kamenem na terén nebo na desku bez potěru, se zahlazením povrchu tř. C 20/25</t>
  </si>
  <si>
    <t>m</t>
  </si>
  <si>
    <t>-1816067253</t>
  </si>
  <si>
    <t>https://podminky.urs.cz/item/CS_URS_2023_01/434311115</t>
  </si>
  <si>
    <t>"základ pro schodiště" 5*0,17*0,29*1,8</t>
  </si>
  <si>
    <t>44</t>
  </si>
  <si>
    <t>434351141</t>
  </si>
  <si>
    <t>Bednění stupňů betonovaných na podstupňové desce nebo na terénu půdorysně přímočarých zřízení</t>
  </si>
  <si>
    <t>-337587168</t>
  </si>
  <si>
    <t>https://podminky.urs.cz/item/CS_URS_2023_01/434351141</t>
  </si>
  <si>
    <t>"základ pro schodiště" 5*0,17*1,8+5*0,29*1,8</t>
  </si>
  <si>
    <t>45</t>
  </si>
  <si>
    <t>434351142</t>
  </si>
  <si>
    <t>Bednění stupňů betonovaných na podstupňové desce nebo na terénu půdorysně přímočarých odstranění</t>
  </si>
  <si>
    <t>-1717253874</t>
  </si>
  <si>
    <t>https://podminky.urs.cz/item/CS_URS_2023_01/434351142</t>
  </si>
  <si>
    <t>Komunikace pozemní</t>
  </si>
  <si>
    <t>46</t>
  </si>
  <si>
    <t>564752111</t>
  </si>
  <si>
    <t>Podklad nebo kryt z vibrovaného štěrku VŠ s rozprostřením, vlhčením a zhutněním, po zhutnění tl. 150 mm</t>
  </si>
  <si>
    <t>-259687489</t>
  </si>
  <si>
    <t>https://podminky.urs.cz/item/CS_URS_2023_01/564752111</t>
  </si>
  <si>
    <t>"V8" 7,2</t>
  </si>
  <si>
    <t>47</t>
  </si>
  <si>
    <t>564871011</t>
  </si>
  <si>
    <t>Podklad ze štěrkodrti ŠD s rozprostřením a zhutněním plochy jednotlivě do 100 m2, po zhutnění tl. 250 mm</t>
  </si>
  <si>
    <t>760917302</t>
  </si>
  <si>
    <t>https://podminky.urs.cz/item/CS_URS_2023_01/564871011</t>
  </si>
  <si>
    <t>48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</si>
  <si>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</si>
  <si>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</si>
  <si>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225705786</t>
  </si>
  <si>
    <t>https://podminky.urs.cz/item/CS_URS_2023_01/591111111</t>
  </si>
  <si>
    <t>49</t>
  </si>
  <si>
    <t>58381015.r</t>
  </si>
  <si>
    <t>kostka řezanoštípaná dlažební žula 160x160x100 mm</t>
  </si>
  <si>
    <t>1157738996</t>
  </si>
  <si>
    <t>20,3*1,02 'Přepočtené koeficientem množství</t>
  </si>
  <si>
    <t>50</t>
  </si>
  <si>
    <t>594611112</t>
  </si>
  <si>
    <t>Kladení dlažby z lomového kamene lomařsky upraveného v ploše vodorovné nebo ve sklonu na plocho tl. do 100 mm, bez vyplnění spár, s provedením lože tl. 50 mm ze štěrkopísku</t>
  </si>
  <si>
    <t>-1723751406</t>
  </si>
  <si>
    <t>https://podminky.urs.cz/item/CS_URS_2023_01/594611112</t>
  </si>
  <si>
    <t>nádvoří - dlažba původní</t>
  </si>
  <si>
    <t>51</t>
  </si>
  <si>
    <t>R005</t>
  </si>
  <si>
    <t>Zaválcovaný hlinitý písek</t>
  </si>
  <si>
    <t>1679504490</t>
  </si>
  <si>
    <t>Úpravy povrchů, podlahy a osazování výplní</t>
  </si>
  <si>
    <t>52</t>
  </si>
  <si>
    <t>611311143</t>
  </si>
  <si>
    <t>Omítka vápenná vnitřních ploch nanášená ručně dvouvrstvá štuková, tloušťky jádrové omítky do 10 mm a tloušťky štuku do 3 mm vodorovných konstrukcí kleneb nebo skořepin</t>
  </si>
  <si>
    <t>2036680455</t>
  </si>
  <si>
    <t>https://podminky.urs.cz/item/CS_URS_2023_01/611311143</t>
  </si>
  <si>
    <t>výkres D1.1b 111.1</t>
  </si>
  <si>
    <t>"136d" 60,6</t>
  </si>
  <si>
    <t>53</t>
  </si>
  <si>
    <t>611315422</t>
  </si>
  <si>
    <t>Oprava vápenné omítky vnitřních ploch štukové dvouvrstvé, tloušťky do 20 mm a tloušťky štuku do 3 mm stropů, v rozsahu opravované plochy přes 10 do 30%</t>
  </si>
  <si>
    <t>451756391</t>
  </si>
  <si>
    <t>https://podminky.urs.cz/item/CS_URS_2023_01/611315422</t>
  </si>
  <si>
    <t>"137a" 53,3</t>
  </si>
  <si>
    <t>54</t>
  </si>
  <si>
    <t>612311101</t>
  </si>
  <si>
    <t>Omítka vápenná vnitřních ploch nanášená ručně jednovrstvá hrubá, tloušťky do 10 mm nezatřená stěn</t>
  </si>
  <si>
    <t>558902394</t>
  </si>
  <si>
    <t>https://podminky.urs.cz/item/CS_URS_2023_01/612311101</t>
  </si>
  <si>
    <t>"nika pro prvek 814" 0,55*0,55+4*0,15*0,55</t>
  </si>
  <si>
    <t>výkres D1.1b 112.1</t>
  </si>
  <si>
    <t>"137e" (1,37+1,17+0,53+1,528)*2,0-0,8*2,0</t>
  </si>
  <si>
    <t>55</t>
  </si>
  <si>
    <t>612311141</t>
  </si>
  <si>
    <t>Omítka vápenná vnitřních ploch nanášená ručně dvouvrstvá štuková, tloušťky jádrové omítky do 10 mm a tloušťky štuku do 3 mm svislých konstrukcí stěn</t>
  </si>
  <si>
    <t>31806017</t>
  </si>
  <si>
    <t>https://podminky.urs.cz/item/CS_URS_2023_01/612311141</t>
  </si>
  <si>
    <t>"nad vchoden do zahrady" 1,75*0,79</t>
  </si>
  <si>
    <t>přizdívka ostění</t>
  </si>
  <si>
    <t>56</t>
  </si>
  <si>
    <t>612321141</t>
  </si>
  <si>
    <t>Omítka vápenocementová vnitřních ploch nanášená ručně dvouvrstvá, tloušťky jádrové omítky do 10 mm a tloušťky štuku do 3 mm štuková svislých konstrukcí stěn</t>
  </si>
  <si>
    <t>1861920912</t>
  </si>
  <si>
    <t>https://podminky.urs.cz/item/CS_URS_2023_01/612321141</t>
  </si>
  <si>
    <t>tl. 200</t>
  </si>
  <si>
    <t>přizdívky tl. 140</t>
  </si>
  <si>
    <t>příčky tl. 80</t>
  </si>
  <si>
    <t>((3,6+1,98+1,65+3,2+1,93+1,2*2)*3,5 "předpoklad výšky")*2</t>
  </si>
  <si>
    <t>příčka tl. 140</t>
  </si>
  <si>
    <t>((1,4+2*2,2+1,88+2,0+5,6)*3,5 "předpoklad výšky")*2</t>
  </si>
  <si>
    <t>přizdívka</t>
  </si>
  <si>
    <t>Mezisoučet</t>
  </si>
  <si>
    <t>příčky tl. 150 porobeton</t>
  </si>
  <si>
    <t>((8,8+3,9+2,1+0,6)*3,92)*2</t>
  </si>
  <si>
    <t>(5,2*3,875)*2</t>
  </si>
  <si>
    <t>57</t>
  </si>
  <si>
    <t>612315417</t>
  </si>
  <si>
    <t>Oprava vápenné omítky vnitřních ploch hladké, tloušťky do 20 mm, s celoplošným přeštukováním, tloušťky štuku do 3 mm, stěn, v rozsahu opravované plochy přes 10 do 30%</t>
  </si>
  <si>
    <t>1430777712</t>
  </si>
  <si>
    <t>https://podminky.urs.cz/item/CS_URS_2023_01/612315417</t>
  </si>
  <si>
    <t>"136d" (8,8+7,5)*2,85</t>
  </si>
  <si>
    <t>"136g" (9,09+0,5+2,23)*3,56</t>
  </si>
  <si>
    <t>"136h" (2,5)*2,47</t>
  </si>
  <si>
    <t>"137a" (5,4+0,9+0,9+0,98)*2,47</t>
  </si>
  <si>
    <t>"137c" (2,86+3,01)*3,92</t>
  </si>
  <si>
    <t>"137d" (3,7+3,36)*3,92</t>
  </si>
  <si>
    <t>"137f" (4,67+4,1+0,9+0,9)*3,92</t>
  </si>
  <si>
    <t>"137g" (3,9+3,7)*3,92</t>
  </si>
  <si>
    <t>58</t>
  </si>
  <si>
    <t>612325417</t>
  </si>
  <si>
    <t>Oprava vápenocementové omítky vnitřních ploch hladké, tloušťky do 20 mm, s celoplošným přeštukováním, tloušťky štuku 3 mm stěn, v rozsahu opravované plochy přes 10 do 30%</t>
  </si>
  <si>
    <t>1505929477</t>
  </si>
  <si>
    <t>https://podminky.urs.cz/item/CS_URS_2023_01/612325417</t>
  </si>
  <si>
    <t>"136d"  (5,3+3,9+0,85+3,18+0,7+2,0+0,7+0,13+2,22++2,8)*2,85 - d3-d4</t>
  </si>
  <si>
    <t>"136g" (9,09+2*2,23+2*2,59)*3,5-1,89*2,47-3*0,8*2,47+0,9*2,97</t>
  </si>
  <si>
    <t>"136h" (2,5+2*5,86)*2,47-0,8*2,47</t>
  </si>
  <si>
    <t>"137a" (8,05+2*8,75)*2,47</t>
  </si>
  <si>
    <t>"137c" 2*7,0*3,92</t>
  </si>
  <si>
    <t>"137d" 2*(13,660+1,2)*3,92</t>
  </si>
  <si>
    <t>"137f" (5,23+4,01)*3,92</t>
  </si>
  <si>
    <t>"137g" (3,858+3,3)*3,875</t>
  </si>
  <si>
    <t>59</t>
  </si>
  <si>
    <t>622143005</t>
  </si>
  <si>
    <t>Montáž omítkových profilů plastových, pozinkovaných nebo dřevěných upevněných vtlačením do podkladní vrstvy nebo přibitím omítníků</t>
  </si>
  <si>
    <t>-79280682</t>
  </si>
  <si>
    <t>https://podminky.urs.cz/item/CS_URS_2023_01/622143005</t>
  </si>
  <si>
    <t>"nika - výstavní prostor" 2*1,92</t>
  </si>
  <si>
    <t>60</t>
  </si>
  <si>
    <t>55343021</t>
  </si>
  <si>
    <t>profil rohový Pz s kulatou hlavou pro vnitřní omítky tl 12mm</t>
  </si>
  <si>
    <t>-528857414</t>
  </si>
  <si>
    <t>3,84*1,05 'Přepočtené koeficientem množství</t>
  </si>
  <si>
    <t>61</t>
  </si>
  <si>
    <t>631311115</t>
  </si>
  <si>
    <t>Mazanina z betonu prostého bez zvýšených nároků na prostředí tl. přes 50 do 80 mm tř. C 20/25</t>
  </si>
  <si>
    <t>804822675</t>
  </si>
  <si>
    <t>https://podminky.urs.cz/item/CS_URS_2023_01/631311115</t>
  </si>
  <si>
    <t>"P5" 2,18*0,08+2,18*0,05</t>
  </si>
  <si>
    <t>62</t>
  </si>
  <si>
    <t>631311124</t>
  </si>
  <si>
    <t>Mazanina z betonu prostého bez zvýšených nároků na prostředí tl. přes 80 do 120 mm tř. C 16/20</t>
  </si>
  <si>
    <t>-1375536511</t>
  </si>
  <si>
    <t>https://podminky.urs.cz/item/CS_URS_2023_01/631311124</t>
  </si>
  <si>
    <t>"dobetonování v místě doplnění dlažby u vchodu do zahrady" 0,4*1,8*0,1</t>
  </si>
  <si>
    <t>63</t>
  </si>
  <si>
    <t>631311125</t>
  </si>
  <si>
    <t>Mazanina z betonu prostého bez zvýšených nároků na prostředí tl. přes 80 do 120 mm tř. C 20/25</t>
  </si>
  <si>
    <t>1320695036</t>
  </si>
  <si>
    <t>https://podminky.urs.cz/item/CS_URS_2023_01/631311125</t>
  </si>
  <si>
    <t>podkladní beton + mazanina</t>
  </si>
  <si>
    <t>"136a" 4,0*0,1*2</t>
  </si>
  <si>
    <t>"136b" 10,7*0,1*2</t>
  </si>
  <si>
    <t>"136c" 10,7*0,1*2</t>
  </si>
  <si>
    <t>"136d" 60,6*0,1*2</t>
  </si>
  <si>
    <t>"136g" 23,0*0,1*2</t>
  </si>
  <si>
    <t>"136h" 14.0*0,1*2</t>
  </si>
  <si>
    <t>"136i" 2,7*0,1*2</t>
  </si>
  <si>
    <t>"137a" 53,3*0,06+53,3*0,1</t>
  </si>
  <si>
    <t>"deska nad izolací vodorovná pro schodiště" 3,4*2,0*0,1</t>
  </si>
  <si>
    <t>"deska nad izolací šikmá pro schodiště" (0,385+1,68)*1,8*0,1</t>
  </si>
  <si>
    <t>" oprava kanálu - neřešená část" 0,68*1,5*0,1*2"2vrstvy"</t>
  </si>
  <si>
    <t>64</t>
  </si>
  <si>
    <t>631319196</t>
  </si>
  <si>
    <t>Příplatek k cenám mazanin za malou plochu do 5 m2 jednotlivě mazanina tl. přes 80 do 120 mm</t>
  </si>
  <si>
    <t>268958758</t>
  </si>
  <si>
    <t>https://podminky.urs.cz/item/CS_URS_2023_01/631319196</t>
  </si>
  <si>
    <t>65</t>
  </si>
  <si>
    <t>631362021</t>
  </si>
  <si>
    <t>Výztuž mazanin ze svařovaných sítí z drátů typu KARI</t>
  </si>
  <si>
    <t>782427836</t>
  </si>
  <si>
    <t>https://podminky.urs.cz/item/CS_URS_2023_01/631362021</t>
  </si>
  <si>
    <t>150/150/6 - 3,04 kg/m2</t>
  </si>
  <si>
    <t>"136a" 2*4,0*3,04/1000</t>
  </si>
  <si>
    <t>"136b" 2*10,7*3,04/1000</t>
  </si>
  <si>
    <t>"136c" 2*10,7*3,04/1000</t>
  </si>
  <si>
    <t>"136d" 2*60,6*3,04/1000</t>
  </si>
  <si>
    <t>"136g" 2*23,0*3,04/1000</t>
  </si>
  <si>
    <t>"136h" 2*14,0*3,04/1000</t>
  </si>
  <si>
    <t>"136i" 2*2,7*3,04/1000</t>
  </si>
  <si>
    <t>"137a" 2*53,3*3,04/1000</t>
  </si>
  <si>
    <t>"deska nad izolací vodorovná pro schodiště - předpopklad 150/150/5" 3,4*2,0*2,1/1000</t>
  </si>
  <si>
    <t>"deska nad izolací šikmá pro schodiště - předpopklad 150/150/5" (0,385+1,68)*1,8*2,1/1000</t>
  </si>
  <si>
    <t>" oprava kanálu - neřešená čás - předpoklad 150/150/5t"   2*0,68*1,5*2,1/1000</t>
  </si>
  <si>
    <t>66</t>
  </si>
  <si>
    <t>632441114</t>
  </si>
  <si>
    <t>Potěr anhydritový samonivelační ze suchých směsí tlouštky přes 40 do 50 mm</t>
  </si>
  <si>
    <t>-2099911906</t>
  </si>
  <si>
    <t>https://podminky.urs.cz/item/CS_URS_2023_01/632441114</t>
  </si>
  <si>
    <t>"137c" 61,1</t>
  </si>
  <si>
    <t>"137d" 138,3</t>
  </si>
  <si>
    <t>"137f" 21,22</t>
  </si>
  <si>
    <t>"137e" 1,1</t>
  </si>
  <si>
    <t>"137g" 14,88</t>
  </si>
  <si>
    <t>67</t>
  </si>
  <si>
    <t>632450131</t>
  </si>
  <si>
    <t>Potěr cementový vyrovnávací ze suchých směsí v ploše o průměrné (střední) tl. od 10 do 20 mm</t>
  </si>
  <si>
    <t>1811434928</t>
  </si>
  <si>
    <t>https://podminky.urs.cz/item/CS_URS_2023_01/632450131</t>
  </si>
  <si>
    <t>Ostatní konstrukce a práce, bourání</t>
  </si>
  <si>
    <t>68</t>
  </si>
  <si>
    <t>949101112</t>
  </si>
  <si>
    <t>Lešení pomocné pracovní pro objekty pozemních staveb pro zatížení do 150 kg/m2, o výšce lešeňové podlahy přes 1,9 do 3,5 m</t>
  </si>
  <si>
    <t>-1869575794</t>
  </si>
  <si>
    <t>https://podminky.urs.cz/item/CS_URS_2023_01/949101112</t>
  </si>
  <si>
    <t>69</t>
  </si>
  <si>
    <t>952901111</t>
  </si>
  <si>
    <t>Vyčištění budov nebo objektů před předáním do užívání budov bytové nebo občanské výstavby, světlé výšky podlaží do 4 m</t>
  </si>
  <si>
    <t>109501786</t>
  </si>
  <si>
    <t>https://podminky.urs.cz/item/CS_URS_2023_01/952901111</t>
  </si>
  <si>
    <t>70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</si>
  <si>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</si>
  <si>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</si>
  <si>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-1206468006</t>
  </si>
  <si>
    <t>https://podminky.urs.cz/item/CS_URS_2023_01/953941210</t>
  </si>
  <si>
    <t>71</t>
  </si>
  <si>
    <t>28661757</t>
  </si>
  <si>
    <t xml:space="preserve">poklop šachtový litinový čtvercový </t>
  </si>
  <si>
    <t>1399831147</t>
  </si>
  <si>
    <t>72</t>
  </si>
  <si>
    <t>962031132</t>
  </si>
  <si>
    <t>Bourání příček z cihel, tvárnic nebo příčkovek z cihel pálených, plných nebo dutých na maltu vápennou nebo vápenocementovou, tl. do 100 mm</t>
  </si>
  <si>
    <t>763077565</t>
  </si>
  <si>
    <t>https://podminky.urs.cz/item/CS_URS_2023_01/962031132</t>
  </si>
  <si>
    <t>(2,23+(1,642+1,65+6,61)+1,23+2,46+2,88+2*1,52+3,11+1,9+1,41)*2,55</t>
  </si>
  <si>
    <t>73</t>
  </si>
  <si>
    <t>962031133</t>
  </si>
  <si>
    <t>Bourání příček z cihel, tvárnic nebo příčkovek z cihel pálených, plných nebo dutých na maltu vápennou nebo vápenocementovou, tl. do 150 mm</t>
  </si>
  <si>
    <t>1963061717</t>
  </si>
  <si>
    <t>https://podminky.urs.cz/item/CS_URS_2023_01/962031133</t>
  </si>
  <si>
    <t>(2,42+5,59+7,3)*2,55</t>
  </si>
  <si>
    <t>74</t>
  </si>
  <si>
    <t>962032432</t>
  </si>
  <si>
    <t>Bourání zdiva nadzákladového z cihel nebo tvárnic z dutých cihel nebo tvárnic pálených nebo nepálených, na maltu vápennou nebo vápenocementovou, objemu přes 1 m3</t>
  </si>
  <si>
    <t>1297635364</t>
  </si>
  <si>
    <t>https://podminky.urs.cz/item/CS_URS_2023_01/962032432</t>
  </si>
  <si>
    <t>102 - půdorys 1.NP  stávající stav a bourání</t>
  </si>
  <si>
    <t>Pozn. 17</t>
  </si>
  <si>
    <t>1,35*0,825*3,845</t>
  </si>
  <si>
    <t>75</t>
  </si>
  <si>
    <t>962086121</t>
  </si>
  <si>
    <t>Bourání zdiva příček nebo vybourání otvorů z plynosilikátu, siporexu a ostatních nepálených zdících materiálů o objemové hmotnosti do 500 kg/m3, tl. do 300 mm</t>
  </si>
  <si>
    <t>-257779095</t>
  </si>
  <si>
    <t>https://podminky.urs.cz/item/CS_URS_2023_01/962086121</t>
  </si>
  <si>
    <t>4,33*2,55</t>
  </si>
  <si>
    <t>3,36*3,845</t>
  </si>
  <si>
    <t>(4,67+2,568)*3,845</t>
  </si>
  <si>
    <t>76</t>
  </si>
  <si>
    <t>963022819</t>
  </si>
  <si>
    <t>Bourání kamenných schodišťových stupňů oblých, rovných nebo kosých zhotovených na místě</t>
  </si>
  <si>
    <t>-1489926942</t>
  </si>
  <si>
    <t>https://podminky.urs.cz/item/CS_URS_2023_01/963022819</t>
  </si>
  <si>
    <t>"Pozn. 9"  2*2,33</t>
  </si>
  <si>
    <t>77</t>
  </si>
  <si>
    <t>963042819</t>
  </si>
  <si>
    <t>Bourání schodišťových stupňů betonových zhotovených na místě</t>
  </si>
  <si>
    <t>-19698314</t>
  </si>
  <si>
    <t>https://podminky.urs.cz/item/CS_URS_2023_01/963042819</t>
  </si>
  <si>
    <t>"Pozn. 7" 8*3,35</t>
  </si>
  <si>
    <t>78</t>
  </si>
  <si>
    <t>965022131</t>
  </si>
  <si>
    <t>Bourání podlah kamenných bez podkladního lože, s jakoukoliv výplní spár z lomového kamene nebo kostek, plochy přes 1 m2</t>
  </si>
  <si>
    <t>1738834892</t>
  </si>
  <si>
    <t>https://podminky.urs.cz/item/CS_URS_2023_01/965022131</t>
  </si>
  <si>
    <t>"Pozn. 9"  2,33*1,57</t>
  </si>
  <si>
    <t>79</t>
  </si>
  <si>
    <t>965042131</t>
  </si>
  <si>
    <t>Bourání mazanin betonových nebo z litého asfaltu tl. do 100 mm, plochy do 4 m2</t>
  </si>
  <si>
    <t>-280144628</t>
  </si>
  <si>
    <t>https://podminky.urs.cz/item/CS_URS_2023_01/965042131</t>
  </si>
  <si>
    <t>"Pozn. 9 - podklad pod "  2,33*1,57*0,1</t>
  </si>
  <si>
    <t>80</t>
  </si>
  <si>
    <t>965042141</t>
  </si>
  <si>
    <t>Bourání mazanin betonových nebo z litého asfaltu tl. do 100 mm, plochy přes 4 m2</t>
  </si>
  <si>
    <t>-1012949272</t>
  </si>
  <si>
    <t>https://podminky.urs.cz/item/CS_URS_2023_01/965042141</t>
  </si>
  <si>
    <t>"136f - uvažovány 2 vrstvy" 19,73*0,1*2</t>
  </si>
  <si>
    <t>"pro kanál -pozn 1 - uvažovány 2 vrstvy"0,68*1,59*0,1*2</t>
  </si>
  <si>
    <t>"pro kanál -pozn 3 -spodní vrstva "(20,4*1,0+5,2*0,8)*0,1</t>
  </si>
  <si>
    <t>"pozn. 4 - spodní vrstva"   4,94*2,2*0,1</t>
  </si>
  <si>
    <t>"pozn. 11 - spodní vrstva"   5,86*0,5*0,1</t>
  </si>
  <si>
    <t>81</t>
  </si>
  <si>
    <t>965042241</t>
  </si>
  <si>
    <t>Bourání mazanin betonových nebo z litého asfaltu tl. přes 100 mm, plochy přes 4 m2</t>
  </si>
  <si>
    <t>-2139749750</t>
  </si>
  <si>
    <t>https://podminky.urs.cz/item/CS_URS_2023_01/965042241</t>
  </si>
  <si>
    <t>"136a" 9,15*0,15</t>
  </si>
  <si>
    <t>"136b" 11,31*0,15</t>
  </si>
  <si>
    <t>"136c" 12,89*0,15</t>
  </si>
  <si>
    <t>"136d" 1,51*0,15</t>
  </si>
  <si>
    <t>"136g" 27,71*0,15</t>
  </si>
  <si>
    <t>"137h" 42,04*0,15</t>
  </si>
  <si>
    <t>"137a" 48,0*0,15</t>
  </si>
  <si>
    <t>"pro kanál -pozn 1"0,68*1,59*0,15</t>
  </si>
  <si>
    <t>"137f"  21,22*0,15</t>
  </si>
  <si>
    <t>"137g"  14,88*0,15</t>
  </si>
  <si>
    <t>"137e" 202,0*0,15</t>
  </si>
  <si>
    <t>82</t>
  </si>
  <si>
    <t>965049111</t>
  </si>
  <si>
    <t>Bourání mazanin Příplatek k cenám za bourání mazanin betonových se svařovanou sítí, tl. do 100 mm</t>
  </si>
  <si>
    <t>-1278167171</t>
  </si>
  <si>
    <t>https://podminky.urs.cz/item/CS_URS_2023_01/965049111</t>
  </si>
  <si>
    <t>"pozn. 4"   4,94*2,2*0,1</t>
  </si>
  <si>
    <t>83</t>
  </si>
  <si>
    <t>965081611</t>
  </si>
  <si>
    <t>Odsekání soklíků včetně otlučení podkladní omítky až na zdivo rovných</t>
  </si>
  <si>
    <t>-715194215</t>
  </si>
  <si>
    <t>https://podminky.urs.cz/item/CS_URS_2023_01/965081611</t>
  </si>
  <si>
    <t>10,25</t>
  </si>
  <si>
    <t>"237a"  35,07</t>
  </si>
  <si>
    <t>84</t>
  </si>
  <si>
    <t>965082933</t>
  </si>
  <si>
    <t>Odstranění násypu pod podlahami nebo ochranného násypu na střechách tl. do 200 mm, plochy přes 2 m2</t>
  </si>
  <si>
    <t>-1924792504</t>
  </si>
  <si>
    <t>https://podminky.urs.cz/item/CS_URS_2023_01/965082933</t>
  </si>
  <si>
    <t>"Pozn. 9"  2,33*1,57*0,2</t>
  </si>
  <si>
    <t>85</t>
  </si>
  <si>
    <t>965082941</t>
  </si>
  <si>
    <t>Odstranění násypu pod podlahami nebo ochranného násypu na střechách tl. přes 200 mm jakékoliv plochy</t>
  </si>
  <si>
    <t>1351730920</t>
  </si>
  <si>
    <t>https://podminky.urs.cz/item/CS_URS_2023_01/965082941</t>
  </si>
  <si>
    <t>odstranění násypu kanálů</t>
  </si>
  <si>
    <t>"pro kanál -pozn 1" 0,68*1,59*0,58</t>
  </si>
  <si>
    <t>"pro kanál -pozn 3"20,4*1,0*0,58+5,2*0,8*0,58</t>
  </si>
  <si>
    <t>86</t>
  </si>
  <si>
    <t>967021112</t>
  </si>
  <si>
    <t>Přisekání (špicování) rovných ostění bez odstupu po hrubém vybourání otvorů ve zdivu kamenném nebo smíšeném</t>
  </si>
  <si>
    <t>-1909631009</t>
  </si>
  <si>
    <t>https://podminky.urs.cz/item/CS_URS_2023_01/967021112</t>
  </si>
  <si>
    <t>"dle výkresu D1.1c 810"2*2,0*0,22</t>
  </si>
  <si>
    <t>87</t>
  </si>
  <si>
    <t>968062455</t>
  </si>
  <si>
    <t>Vybourání dřevěných rámů oken s křídly, dveřních zárubní, vrat, stěn, ostění nebo obkladů dveřních zárubní, plochy do 2 m2</t>
  </si>
  <si>
    <t>817048637</t>
  </si>
  <si>
    <t>https://podminky.urs.cz/item/CS_URS_2023_01/968062455</t>
  </si>
  <si>
    <t>"pozn 13"  d3</t>
  </si>
  <si>
    <t>"bouraná příčka tl. 100" 6*d1</t>
  </si>
  <si>
    <t>"bouraná příčka tl. 150" d1+3*d3</t>
  </si>
  <si>
    <t>"pozn 17"  d3</t>
  </si>
  <si>
    <t>88</t>
  </si>
  <si>
    <t>968062456</t>
  </si>
  <si>
    <t>Vybourání dřevěných rámů oken s křídly, dveřních zárubní, vrat, stěn, ostění nebo obkladů dveřních zárubní, plochy přes 2 m2</t>
  </si>
  <si>
    <t>728781991</t>
  </si>
  <si>
    <t>https://podminky.urs.cz/item/CS_URS_2023_01/968062456</t>
  </si>
  <si>
    <t>"bouraná příčka tl. 100" 1,45*1,97</t>
  </si>
  <si>
    <t>"dveře do  nádvoří" 1,6*2,0</t>
  </si>
  <si>
    <t>"pozn. 19" 1,1*2,15</t>
  </si>
  <si>
    <t>89</t>
  </si>
  <si>
    <t>971024691</t>
  </si>
  <si>
    <t>Vybourání otvorů ve zdivu základovém nebo nadzákladovém kamenném, smíšeném kamenném, na maltu vápennou nebo vápenocementovou, plochy do 4 m2, tl. přes 900 mm</t>
  </si>
  <si>
    <t>1609494057</t>
  </si>
  <si>
    <t>https://podminky.urs.cz/item/CS_URS_2023_01/971024691</t>
  </si>
  <si>
    <t>"pozn. 10" 1,03*1,551*2,29</t>
  </si>
  <si>
    <t>90</t>
  </si>
  <si>
    <t>973022251</t>
  </si>
  <si>
    <t>Vysekání výklenků nebo kapes ve zdivu z kamene kapes, plochy do 0,10 m2, hl. do 300 mm</t>
  </si>
  <si>
    <t>-785948532</t>
  </si>
  <si>
    <t>https://podminky.urs.cz/item/CS_URS_2023_01/973022251</t>
  </si>
  <si>
    <t>"vchod do zahrady" 5*2</t>
  </si>
  <si>
    <t>91</t>
  </si>
  <si>
    <t>973031813</t>
  </si>
  <si>
    <t>Vysekání výklenků nebo kapes ve zdivu z cihel na maltu vápennou nebo vápenocementovou kapes pro zavázání nových příček, tl. do 150 mm</t>
  </si>
  <si>
    <t>-716960953</t>
  </si>
  <si>
    <t>https://podminky.urs.cz/item/CS_URS_2023_01/973031813</t>
  </si>
  <si>
    <t>2,7*2</t>
  </si>
  <si>
    <t>92</t>
  </si>
  <si>
    <t>973031824</t>
  </si>
  <si>
    <t>Vysekání výklenků nebo kapes ve zdivu z cihel na maltu vápennou nebo vápenocementovou kapes pro zavázání nových zdí, tl. do 300 mm</t>
  </si>
  <si>
    <t>1889407909</t>
  </si>
  <si>
    <t>https://podminky.urs.cz/item/CS_URS_2023_01/973031824</t>
  </si>
  <si>
    <t>2,7*3</t>
  </si>
  <si>
    <t>93</t>
  </si>
  <si>
    <t>974042584.r</t>
  </si>
  <si>
    <t>Nika pro rozdělovař podlahového topení</t>
  </si>
  <si>
    <t>-1174306768</t>
  </si>
  <si>
    <t>"pozn.25"  1,0</t>
  </si>
  <si>
    <t>94</t>
  </si>
  <si>
    <t>977151124</t>
  </si>
  <si>
    <t>Jádrové vrty diamantovými korunkami do stavebních materiálů (železobetonu, betonu, cihel, obkladů, dlažeb, kamene) průměru přes 150 do 180 mm</t>
  </si>
  <si>
    <t>1952367328</t>
  </si>
  <si>
    <t>https://podminky.urs.cz/item/CS_URS_2023_01/977151124</t>
  </si>
  <si>
    <t>"pozn 2 odhad" 0,35</t>
  </si>
  <si>
    <t>"pozn 14 odhad" 0,53</t>
  </si>
  <si>
    <t>"pozn 15 odhad" 0,35</t>
  </si>
  <si>
    <t>"pozn 16 odhad" 0,35</t>
  </si>
  <si>
    <t>95</t>
  </si>
  <si>
    <t>977R01</t>
  </si>
  <si>
    <t>Prostupy pro profese</t>
  </si>
  <si>
    <t>ks</t>
  </si>
  <si>
    <t>875250858</t>
  </si>
  <si>
    <t>"pro VZT" 3</t>
  </si>
  <si>
    <t>96</t>
  </si>
  <si>
    <t>978013141</t>
  </si>
  <si>
    <t>Otlučení vápenných nebo vápenocementových omítek vnitřních ploch stěn s vyškrabáním spar, s očištěním zdiva, v rozsahu přes 10 do 30 %</t>
  </si>
  <si>
    <t>1462330004</t>
  </si>
  <si>
    <t>https://podminky.urs.cz/item/CS_URS_2023_01/978013141</t>
  </si>
  <si>
    <t>"Pozn. 8" ((8,69+0,1+9,19+1,42)+15,64)*4,05"předpoklad průměrné výšky"</t>
  </si>
  <si>
    <t>97</t>
  </si>
  <si>
    <t>K1</t>
  </si>
  <si>
    <t>Portál dveří u nádvoří, dle výkresu D1.1c 604</t>
  </si>
  <si>
    <t>-320436753</t>
  </si>
  <si>
    <t>98</t>
  </si>
  <si>
    <t>K2</t>
  </si>
  <si>
    <t>Práh dveří z nádvoří, dle výkresu D1.1c 604</t>
  </si>
  <si>
    <t>1321053996</t>
  </si>
  <si>
    <t>99</t>
  </si>
  <si>
    <t>K3</t>
  </si>
  <si>
    <t>-1814044005</t>
  </si>
  <si>
    <t>100</t>
  </si>
  <si>
    <t>K4</t>
  </si>
  <si>
    <t>Parapet sál, dle výkresu D1.1c 604</t>
  </si>
  <si>
    <t>-583808290</t>
  </si>
  <si>
    <t>101</t>
  </si>
  <si>
    <t>K5</t>
  </si>
  <si>
    <t>Parapet předsálí, dle výkresu D1.1c 604</t>
  </si>
  <si>
    <t>844297726</t>
  </si>
  <si>
    <t>102</t>
  </si>
  <si>
    <t>K6</t>
  </si>
  <si>
    <t>Parapet předsálí - nad novými dveřmi, dle výkresu D1.1c 604</t>
  </si>
  <si>
    <t>-1405307805</t>
  </si>
  <si>
    <t>103</t>
  </si>
  <si>
    <t>K7</t>
  </si>
  <si>
    <t>Parapet soklu, dle výkresu D1.1c 604</t>
  </si>
  <si>
    <t>kpl</t>
  </si>
  <si>
    <t>1740660199</t>
  </si>
  <si>
    <t>104</t>
  </si>
  <si>
    <t>K8</t>
  </si>
  <si>
    <t>Informační tabule nádvoří, dle výkresu D1.1c 604</t>
  </si>
  <si>
    <t>313570715</t>
  </si>
  <si>
    <t>105</t>
  </si>
  <si>
    <t>K9</t>
  </si>
  <si>
    <t>Parapet schodišťové zídky, dle výkresu D1.1c 604</t>
  </si>
  <si>
    <t>1742407495</t>
  </si>
  <si>
    <t>106</t>
  </si>
  <si>
    <t>R01</t>
  </si>
  <si>
    <t>Úprava topného kanálu v místě nového schodiště do zahrady - předpoklad</t>
  </si>
  <si>
    <t>-1158048074</t>
  </si>
  <si>
    <t>107</t>
  </si>
  <si>
    <t>R008</t>
  </si>
  <si>
    <t>Demontáž obřadního stolu</t>
  </si>
  <si>
    <t>-1268519580</t>
  </si>
  <si>
    <t>"pozn. 18" 1</t>
  </si>
  <si>
    <t>108</t>
  </si>
  <si>
    <t>X13</t>
  </si>
  <si>
    <t>Interiérové květináče, dle výkresu D1.1c 606</t>
  </si>
  <si>
    <t>1929519122</t>
  </si>
  <si>
    <t>"137c"  3</t>
  </si>
  <si>
    <t>"137d"  3</t>
  </si>
  <si>
    <t>109</t>
  </si>
  <si>
    <t>X14</t>
  </si>
  <si>
    <t>-1959981806</t>
  </si>
  <si>
    <t>110</t>
  </si>
  <si>
    <t>R015</t>
  </si>
  <si>
    <t>Stavební přípomoce</t>
  </si>
  <si>
    <t>-1040062845</t>
  </si>
  <si>
    <t>997</t>
  </si>
  <si>
    <t>Přesun sutě</t>
  </si>
  <si>
    <t>111</t>
  </si>
  <si>
    <t>997013211</t>
  </si>
  <si>
    <t>Vnitrostaveništní doprava suti a vybouraných hmot vodorovně do 50 m svisle ručně pro budovy a haly výšky do 6 m</t>
  </si>
  <si>
    <t>1016370211</t>
  </si>
  <si>
    <t>https://podminky.urs.cz/item/CS_URS_2023_01/997013211</t>
  </si>
  <si>
    <t>112</t>
  </si>
  <si>
    <t>997013501</t>
  </si>
  <si>
    <t>Odvoz suti a vybouraných hmot na skládku nebo meziskládku se složením, na vzdálenost do 1 km</t>
  </si>
  <si>
    <t>435518546</t>
  </si>
  <si>
    <t>https://podminky.urs.cz/item/CS_URS_2023_01/997013501</t>
  </si>
  <si>
    <t>113</t>
  </si>
  <si>
    <t>997013509</t>
  </si>
  <si>
    <t>Odvoz suti a vybouraných hmot na skládku nebo meziskládku se složením, na vzdálenost Příplatek k ceně za každý další i započatý 1 km přes 1 km</t>
  </si>
  <si>
    <t>-1889491456</t>
  </si>
  <si>
    <t>https://podminky.urs.cz/item/CS_URS_2023_01/997013509</t>
  </si>
  <si>
    <t xml:space="preserve"> 20 km</t>
  </si>
  <si>
    <t>707,778*20</t>
  </si>
  <si>
    <t>114</t>
  </si>
  <si>
    <t>997013631</t>
  </si>
  <si>
    <t>Poplatek za uložení stavebního odpadu na skládce (skládkovné) směsného stavebního a demoličního zatříděného do Katalogu odpadů pod kódem 17 09 04</t>
  </si>
  <si>
    <t>-1441939230</t>
  </si>
  <si>
    <t>https://podminky.urs.cz/item/CS_URS_2023_01/997013631</t>
  </si>
  <si>
    <t>998</t>
  </si>
  <si>
    <t>Přesun hmot</t>
  </si>
  <si>
    <t>115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</si>
  <si>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</si>
  <si>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</si>
  <si>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-1403997579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</si>
  <si>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</si>
  <si>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</si>
  <si>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</si>
  <si>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</si>
  <si>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</si>
  <si>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116</t>
  </si>
  <si>
    <t>711111002</t>
  </si>
  <si>
    <t>Provedení izolace proti zemní vlhkosti natěradly a tmely za studena na ploše vodorovné V nátěrem lakem asfaltovým</t>
  </si>
  <si>
    <t>686683137</t>
  </si>
  <si>
    <t>https://podminky.urs.cz/item/CS_URS_2023_01/711111002</t>
  </si>
  <si>
    <t>"136a" 4,0</t>
  </si>
  <si>
    <t>"136b" 10,7</t>
  </si>
  <si>
    <t>"136c" 10,7</t>
  </si>
  <si>
    <t>"136g" 23,0</t>
  </si>
  <si>
    <t>"136h" 14.0</t>
  </si>
  <si>
    <t>"136i" 2,7</t>
  </si>
  <si>
    <t>"137a"  53,3</t>
  </si>
  <si>
    <t>"deska před schodištěm" 3,045*2,0</t>
  </si>
  <si>
    <t>"šikmá deska pro schodiště" (0,3+1,8)*1,8</t>
  </si>
  <si>
    <t>" oprava kanálu - neřešená část" 0,68*1,5</t>
  </si>
  <si>
    <t>117</t>
  </si>
  <si>
    <t>711112002</t>
  </si>
  <si>
    <t>Provedení izolace proti zemní vlhkosti natěradly a tmely za studena na ploše svislé S nátěrem lakem asfaltovým</t>
  </si>
  <si>
    <t>349256776</t>
  </si>
  <si>
    <t>https://podminky.urs.cz/item/CS_URS_2023_01/711112002</t>
  </si>
  <si>
    <t>"přizdívky pro schodiště" 1,8*0,86+4,35*0,875</t>
  </si>
  <si>
    <t>"na stávající zdi" (1,42+2*1,1+1,07)*0,15</t>
  </si>
  <si>
    <t>118</t>
  </si>
  <si>
    <t>11163152</t>
  </si>
  <si>
    <t>lak hydroizolační asfaltový</t>
  </si>
  <si>
    <t>-481218990</t>
  </si>
  <si>
    <t>"vod" 189,89</t>
  </si>
  <si>
    <t>"sicl" 6,058</t>
  </si>
  <si>
    <t>195,948*0,00039 'Přepočtené koeficientem množství</t>
  </si>
  <si>
    <t>119</t>
  </si>
  <si>
    <t>711141559</t>
  </si>
  <si>
    <t>Provedení izolace proti zemní vlhkosti pásy přitavením NAIP na ploše vodorovné V</t>
  </si>
  <si>
    <t>-440592252</t>
  </si>
  <si>
    <t>https://podminky.urs.cz/item/CS_URS_2023_01/711141559</t>
  </si>
  <si>
    <t>120</t>
  </si>
  <si>
    <t>711142559</t>
  </si>
  <si>
    <t>Provedení izolace proti zemní vlhkosti pásy přitavením NAIP na ploše svislé S</t>
  </si>
  <si>
    <t>1076552239</t>
  </si>
  <si>
    <t>https://podminky.urs.cz/item/CS_URS_2023_01/711142559</t>
  </si>
  <si>
    <t>121</t>
  </si>
  <si>
    <t>62832001</t>
  </si>
  <si>
    <t>pás asfaltový natavitelný oxidovaný tl 3,5mm typu V60 S35 s vložkou ze skleněné rohože, s jemnozrnným minerálním posypem</t>
  </si>
  <si>
    <t>-1445178136</t>
  </si>
  <si>
    <t>195,948*1,221 'Přepočtené koeficientem množství</t>
  </si>
  <si>
    <t>122</t>
  </si>
  <si>
    <t>711142R01</t>
  </si>
  <si>
    <t xml:space="preserve">Provedení izolace proti zemní vlhkosti pásy přitavením - napojení na stávající izolaci </t>
  </si>
  <si>
    <t>-857151427</t>
  </si>
  <si>
    <t>"nové schodiště" 1</t>
  </si>
  <si>
    <t>" oprava kanálu - neřešená část" 1</t>
  </si>
  <si>
    <t>123</t>
  </si>
  <si>
    <t>711191001</t>
  </si>
  <si>
    <t>Provedení nátěru adhezního můstku na ploše vodorovné V</t>
  </si>
  <si>
    <t>1561994268</t>
  </si>
  <si>
    <t>https://podminky.urs.cz/item/CS_URS_2023_01/711191001</t>
  </si>
  <si>
    <t>124</t>
  </si>
  <si>
    <t>58581220</t>
  </si>
  <si>
    <t>adhezní můstek pod izolační a vyrovnávací lepící hmoty</t>
  </si>
  <si>
    <t>kg</t>
  </si>
  <si>
    <t>-1191617669</t>
  </si>
  <si>
    <t>236,6</t>
  </si>
  <si>
    <t>236,6*0,12075 'Přepočtené koeficientem množství</t>
  </si>
  <si>
    <t>125</t>
  </si>
  <si>
    <t>998711102</t>
  </si>
  <si>
    <t>Přesun hmot pro izolace proti vodě, vlhkosti a plynům stanovený z hmotnosti přesunovaného materiálu vodorovná dopravní vzdálenost do 50 m v objektech výšky přes 6 do 12 m</t>
  </si>
  <si>
    <t>-138449206</t>
  </si>
  <si>
    <t>https://podminky.urs.cz/item/CS_URS_2023_01/998711102</t>
  </si>
  <si>
    <t>126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</si>
  <si>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</si>
  <si>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</si>
  <si>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191208114</t>
  </si>
  <si>
    <t>https://podminky.urs.cz/item/CS_URS_2023_01/998711181</t>
  </si>
  <si>
    <t>714</t>
  </si>
  <si>
    <t>Akustická a protiotřesová opatření</t>
  </si>
  <si>
    <t>127</t>
  </si>
  <si>
    <t>AKU1</t>
  </si>
  <si>
    <t>D+M akustické stěny dle výkresu D1.1c 505</t>
  </si>
  <si>
    <t>1307246826</t>
  </si>
  <si>
    <t>727</t>
  </si>
  <si>
    <t>Zdravotechnika - požární ochrana</t>
  </si>
  <si>
    <t>128</t>
  </si>
  <si>
    <t>R009</t>
  </si>
  <si>
    <t>Demontáž hydrantu vč. navazujících prací</t>
  </si>
  <si>
    <t>604255876</t>
  </si>
  <si>
    <t>"pozn. 20" 1</t>
  </si>
  <si>
    <t>766</t>
  </si>
  <si>
    <t>Konstrukce truhlářské</t>
  </si>
  <si>
    <t>129</t>
  </si>
  <si>
    <t>766411812</t>
  </si>
  <si>
    <t>Demontáž obložení stěn panely, plochy přes 1,5 m2</t>
  </si>
  <si>
    <t>-784184994</t>
  </si>
  <si>
    <t>https://podminky.urs.cz/item/CS_URS_2023_01/766411812</t>
  </si>
  <si>
    <t>"Pozn. 17"  27,0</t>
  </si>
  <si>
    <t>130</t>
  </si>
  <si>
    <t>766411821.r</t>
  </si>
  <si>
    <t>Demontáž obložení stěn lištami</t>
  </si>
  <si>
    <t>-1459479125</t>
  </si>
  <si>
    <t>"Pozn. 21"  5*1,4*0,89</t>
  </si>
  <si>
    <t>131</t>
  </si>
  <si>
    <t>766411822</t>
  </si>
  <si>
    <t>Demontáž obložení stěn podkladových roštů</t>
  </si>
  <si>
    <t>1336853122</t>
  </si>
  <si>
    <t>https://podminky.urs.cz/item/CS_URS_2023_01/766411822</t>
  </si>
  <si>
    <t>132</t>
  </si>
  <si>
    <t>766812830</t>
  </si>
  <si>
    <t>Demontáž kuchyňských linek dřevěných nebo kovových včetně skříněk uchycených na stěně, délky přes 1500 do 1800 mm</t>
  </si>
  <si>
    <t>-1176675275</t>
  </si>
  <si>
    <t>https://podminky.urs.cz/item/CS_URS_2023_01/766812830</t>
  </si>
  <si>
    <t>"pozn 16" 1</t>
  </si>
  <si>
    <t>133</t>
  </si>
  <si>
    <t>D01</t>
  </si>
  <si>
    <t>D+M dveře interiérové otočné dle výkresu D1.1c 700</t>
  </si>
  <si>
    <t>1513331410</t>
  </si>
  <si>
    <t>"136g" 1</t>
  </si>
  <si>
    <t>134</t>
  </si>
  <si>
    <t>D02</t>
  </si>
  <si>
    <t>-1308152527</t>
  </si>
  <si>
    <t>"136g" 3</t>
  </si>
  <si>
    <t>135</t>
  </si>
  <si>
    <t>D03</t>
  </si>
  <si>
    <t>-1550439913</t>
  </si>
  <si>
    <t>"136b" 2</t>
  </si>
  <si>
    <t>"136c" 1</t>
  </si>
  <si>
    <t>136</t>
  </si>
  <si>
    <t>D04</t>
  </si>
  <si>
    <t>1810844231</t>
  </si>
  <si>
    <t>"136b" 1</t>
  </si>
  <si>
    <t>137</t>
  </si>
  <si>
    <t>D05</t>
  </si>
  <si>
    <t>1138472471</t>
  </si>
  <si>
    <t>"137f" 1</t>
  </si>
  <si>
    <t>138</t>
  </si>
  <si>
    <t>D06</t>
  </si>
  <si>
    <t>D+M dveře interiérové posuvné protipožární dle výkresu D1.1c 700</t>
  </si>
  <si>
    <t>1522394695</t>
  </si>
  <si>
    <t>139</t>
  </si>
  <si>
    <t>D07</t>
  </si>
  <si>
    <t>D+M dveře interiérové otočné atypické dle výkresu D1.1c 700</t>
  </si>
  <si>
    <t>609027437</t>
  </si>
  <si>
    <t>"137e" 1</t>
  </si>
  <si>
    <t>140</t>
  </si>
  <si>
    <t>D08</t>
  </si>
  <si>
    <t>1878842070</t>
  </si>
  <si>
    <t>141</t>
  </si>
  <si>
    <t>D09</t>
  </si>
  <si>
    <t>D+M dveře interiérové otočné protipožární dle výkresu D1.1c 700</t>
  </si>
  <si>
    <t>1734127283</t>
  </si>
  <si>
    <t>"136d" 1</t>
  </si>
  <si>
    <t>142</t>
  </si>
  <si>
    <t>R002</t>
  </si>
  <si>
    <t>Demontáž prosklené stěny</t>
  </si>
  <si>
    <t>-1350501195</t>
  </si>
  <si>
    <t>pozn. 5</t>
  </si>
  <si>
    <t>143</t>
  </si>
  <si>
    <t>T701</t>
  </si>
  <si>
    <t>D+M prosklená stěna - obřední síň dle výkresu D1.1c 701</t>
  </si>
  <si>
    <t>1025911809</t>
  </si>
  <si>
    <t>144</t>
  </si>
  <si>
    <t>T702</t>
  </si>
  <si>
    <t>D+M prosklená stěna - galerie dle výkresu D1.1c 702</t>
  </si>
  <si>
    <t>-570755694</t>
  </si>
  <si>
    <t>145</t>
  </si>
  <si>
    <t>T801</t>
  </si>
  <si>
    <t>D+M šatna dle výkresu D1.1c 801</t>
  </si>
  <si>
    <t>-1523206832</t>
  </si>
  <si>
    <t>146</t>
  </si>
  <si>
    <t>T802</t>
  </si>
  <si>
    <t>D+M pult oddávajícího dle výkresu D1.1c 802</t>
  </si>
  <si>
    <t>-1542085390</t>
  </si>
  <si>
    <t>147</t>
  </si>
  <si>
    <t>T803</t>
  </si>
  <si>
    <t>D+M stůl matrika dle výkresu D1.1c 803</t>
  </si>
  <si>
    <t>658342907</t>
  </si>
  <si>
    <t>148</t>
  </si>
  <si>
    <t>T804</t>
  </si>
  <si>
    <t>D+M lavice u vstupu do zahrady dle výkresu D1.1c 804</t>
  </si>
  <si>
    <t>712551916</t>
  </si>
  <si>
    <t>149</t>
  </si>
  <si>
    <t>T805</t>
  </si>
  <si>
    <t>D+M lavice dle výkresu D1.1c 805</t>
  </si>
  <si>
    <t>2094906401</t>
  </si>
  <si>
    <t>150</t>
  </si>
  <si>
    <t>T806</t>
  </si>
  <si>
    <t>D+M parapetní lavice dle výkresu D1.1c 806</t>
  </si>
  <si>
    <t>573844891</t>
  </si>
  <si>
    <t>151</t>
  </si>
  <si>
    <t>T807</t>
  </si>
  <si>
    <t>D+M nika - výstavní prostor dle výkresu D1.1c 807</t>
  </si>
  <si>
    <t>1766463051</t>
  </si>
  <si>
    <t>152</t>
  </si>
  <si>
    <t>T808</t>
  </si>
  <si>
    <t>D+M kuchyňka, zázemí dle výkresu D1.1c 808</t>
  </si>
  <si>
    <t>-1458211544</t>
  </si>
  <si>
    <t>153</t>
  </si>
  <si>
    <t>T809</t>
  </si>
  <si>
    <t>D+M dveře do zázemí dle výkresu D1.1c 809</t>
  </si>
  <si>
    <t>1885697589</t>
  </si>
  <si>
    <t>154</t>
  </si>
  <si>
    <t>T809.1</t>
  </si>
  <si>
    <t>D+M obložení stěny dle výkresu D1.1c 809</t>
  </si>
  <si>
    <t>1332890299</t>
  </si>
  <si>
    <t>155</t>
  </si>
  <si>
    <t>T810</t>
  </si>
  <si>
    <t>D+M dveře z nádvoří dle výkresu D1.1c 810</t>
  </si>
  <si>
    <t>-1359512635</t>
  </si>
  <si>
    <t>156</t>
  </si>
  <si>
    <t>T811</t>
  </si>
  <si>
    <t>D+M dveře do zahrady dle výkresu D1.1c 811</t>
  </si>
  <si>
    <t>1609658975</t>
  </si>
  <si>
    <t>157</t>
  </si>
  <si>
    <t>T812</t>
  </si>
  <si>
    <t>D+M vozík na aparaturu D1.1c 812</t>
  </si>
  <si>
    <t>-1916162561</t>
  </si>
  <si>
    <t xml:space="preserve"> 1</t>
  </si>
  <si>
    <t>158</t>
  </si>
  <si>
    <t>T813</t>
  </si>
  <si>
    <t>D+M dvířka na hydrant dle výkresu D1.1c 813</t>
  </si>
  <si>
    <t>562254134</t>
  </si>
  <si>
    <t>159</t>
  </si>
  <si>
    <t>T814</t>
  </si>
  <si>
    <t>D+M dvířka na vypínače dle výkresu D1.1c 814</t>
  </si>
  <si>
    <t>-1611936324</t>
  </si>
  <si>
    <t>"137a" 1</t>
  </si>
  <si>
    <t>160</t>
  </si>
  <si>
    <t>T815</t>
  </si>
  <si>
    <t>D+M umyvadlové skříňky dle výkresu D1.1c 815</t>
  </si>
  <si>
    <t>-450144954</t>
  </si>
  <si>
    <t>161</t>
  </si>
  <si>
    <t>X04</t>
  </si>
  <si>
    <t>Židle - obřadní síň, dle výkresu D1.1c 606</t>
  </si>
  <si>
    <t>1193266078</t>
  </si>
  <si>
    <t>"137d" 37</t>
  </si>
  <si>
    <t>162</t>
  </si>
  <si>
    <t>X05</t>
  </si>
  <si>
    <t>Jídelní stůl kuchyňka - zázemí obřadní síně, dle výkresu D1.1c 606</t>
  </si>
  <si>
    <t>183113015</t>
  </si>
  <si>
    <t>163</t>
  </si>
  <si>
    <t>X06</t>
  </si>
  <si>
    <t>Židle kuchyňka, dle výkresu D1.1c 606</t>
  </si>
  <si>
    <t>-1561447992</t>
  </si>
  <si>
    <t>"137f" 2</t>
  </si>
  <si>
    <t>164</t>
  </si>
  <si>
    <t>X07</t>
  </si>
  <si>
    <t>Křeslo - zázemí obřadní síně, dle výkresu D1.1c 606</t>
  </si>
  <si>
    <t>-958512029</t>
  </si>
  <si>
    <t>165</t>
  </si>
  <si>
    <t>X08</t>
  </si>
  <si>
    <t>Pohovka 3 místná - zázemí obřadní síně, dle výkresu D1.1c 606</t>
  </si>
  <si>
    <t>-318599347</t>
  </si>
  <si>
    <t>166</t>
  </si>
  <si>
    <t>X09</t>
  </si>
  <si>
    <t>Konferenční stolek, dle výkresu D1.1c 606</t>
  </si>
  <si>
    <t>1639337902</t>
  </si>
  <si>
    <t>167</t>
  </si>
  <si>
    <t>X10</t>
  </si>
  <si>
    <t>šatní skříň, dle výkresu D1.1c 606</t>
  </si>
  <si>
    <t>1726628221</t>
  </si>
  <si>
    <t>168</t>
  </si>
  <si>
    <t>X11</t>
  </si>
  <si>
    <t>Nástěnné zrcadlo, dle výkresu D1.1c 606</t>
  </si>
  <si>
    <t>1630148555</t>
  </si>
  <si>
    <t>169</t>
  </si>
  <si>
    <t>998766102</t>
  </si>
  <si>
    <t>Přesun hmot pro konstrukce truhlářské stanovený z hmotnosti přesunovaného materiálu vodorovná dopravní vzdálenost do 50 m v objektech výšky přes 6 do 12 m</t>
  </si>
  <si>
    <t>1155280820</t>
  </si>
  <si>
    <t>https://podminky.urs.cz/item/CS_URS_2023_01/998766102</t>
  </si>
  <si>
    <t>170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</si>
  <si>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</si>
  <si>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</si>
  <si>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-1151950976</t>
  </si>
  <si>
    <t>https://podminky.urs.cz/item/CS_URS_2023_01/998766181</t>
  </si>
  <si>
    <t>749</t>
  </si>
  <si>
    <t>Elektromontáže - ostatní práce a konstrukce</t>
  </si>
  <si>
    <t>171</t>
  </si>
  <si>
    <t>R003</t>
  </si>
  <si>
    <t>Demontáž stávajícího rozvaděče</t>
  </si>
  <si>
    <t>-1782817034</t>
  </si>
  <si>
    <t>Pozn. 6</t>
  </si>
  <si>
    <t>172</t>
  </si>
  <si>
    <t>EX01</t>
  </si>
  <si>
    <t>D+M chodišťová plošina otočná dle přílohy D1.1c 606 prvek X01</t>
  </si>
  <si>
    <t>512</t>
  </si>
  <si>
    <t>-1739612514</t>
  </si>
  <si>
    <t>173</t>
  </si>
  <si>
    <t>EX02</t>
  </si>
  <si>
    <t>D+M chodišťová plošina přímá dle přílohy D1.1c 606 prvek X02</t>
  </si>
  <si>
    <t>-236351648</t>
  </si>
  <si>
    <t>763</t>
  </si>
  <si>
    <t>Konstrukce suché výstavby</t>
  </si>
  <si>
    <t>174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</si>
  <si>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</si>
  <si>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</si>
  <si>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1028409481</t>
  </si>
  <si>
    <t>https://podminky.urs.cz/item/CS_URS_2023_01/763131432</t>
  </si>
  <si>
    <t xml:space="preserve">"136a"   4,0 </t>
  </si>
  <si>
    <t>"136b"   10,7</t>
  </si>
  <si>
    <t>"136c"   10,7</t>
  </si>
  <si>
    <t>"136g"   23,0</t>
  </si>
  <si>
    <t>"136h"  14,0</t>
  </si>
  <si>
    <t>175</t>
  </si>
  <si>
    <t>763131714</t>
  </si>
  <si>
    <t>Podhled ze sádrokartonových desek ostatní práce a konstrukce na podhledech ze sádrokartonových desek základní penetrační nátěr</t>
  </si>
  <si>
    <t>595072874</t>
  </si>
  <si>
    <t>https://podminky.urs.cz/item/CS_URS_2023_01/763131714</t>
  </si>
  <si>
    <t>176</t>
  </si>
  <si>
    <t>763131751</t>
  </si>
  <si>
    <t>Podhled ze sádrokartonových desek ostatní práce a konstrukce na podhledech ze sádrokartonových desek montáž parotěsné zábrany</t>
  </si>
  <si>
    <t>1886651265</t>
  </si>
  <si>
    <t>https://podminky.urs.cz/item/CS_URS_2023_01/763131751</t>
  </si>
  <si>
    <t>177</t>
  </si>
  <si>
    <t>28329274</t>
  </si>
  <si>
    <t>fólie PE vyztužená pro parotěsnou vrstvu (reakce na oheň - třída E) 110g/m2</t>
  </si>
  <si>
    <t>1226075281</t>
  </si>
  <si>
    <t>62,4*1,1235 'Přepočtené koeficientem množství</t>
  </si>
  <si>
    <t>178</t>
  </si>
  <si>
    <t>763135821</t>
  </si>
  <si>
    <t>Demontáž podhledu sádrokartonového lamelového polozapuštěného</t>
  </si>
  <si>
    <t>1250428025</t>
  </si>
  <si>
    <t>https://podminky.urs.cz/item/CS_URS_2023_01/763135821</t>
  </si>
  <si>
    <t>"předpoklad" 80,6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</si>
  <si>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</si>
  <si>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</si>
  <si>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</si>
  <si>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1525664859</t>
  </si>
  <si>
    <t>https://podminky.urs.cz/item/CS_URS_2023_01/998763302</t>
  </si>
  <si>
    <t>180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</si>
  <si>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</si>
  <si>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</si>
  <si>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213172260</t>
  </si>
  <si>
    <t>https://podminky.urs.cz/item/CS_URS_2023_01/998763381</t>
  </si>
  <si>
    <t>767</t>
  </si>
  <si>
    <t>Konstrukce zámečnické</t>
  </si>
  <si>
    <t>181</t>
  </si>
  <si>
    <t>767161811</t>
  </si>
  <si>
    <t>Demontáž zábradlí do suti rovného rozebíratelný spoj hmotnosti 1 m zábradlí do 20 kg</t>
  </si>
  <si>
    <t>818282307</t>
  </si>
  <si>
    <t>https://podminky.urs.cz/item/CS_URS_2023_01/767161811</t>
  </si>
  <si>
    <t>"Pozn. 7" 2*2,2</t>
  </si>
  <si>
    <t>182</t>
  </si>
  <si>
    <t>R010</t>
  </si>
  <si>
    <t>Demontáž ocelového krytu topení - lamely vč. roštu</t>
  </si>
  <si>
    <t>284309787</t>
  </si>
  <si>
    <t>"pozn. 22" 3</t>
  </si>
  <si>
    <t>183</t>
  </si>
  <si>
    <t>R011</t>
  </si>
  <si>
    <t>Profil k doomítání</t>
  </si>
  <si>
    <t>-163589799</t>
  </si>
  <si>
    <t>"k prvku 814" 4*0,55</t>
  </si>
  <si>
    <t>"k prvku 813" 4*0,7</t>
  </si>
  <si>
    <t>184</t>
  </si>
  <si>
    <t>Z1</t>
  </si>
  <si>
    <t>D+M madlo chodiště haly do 1NP, dle výkresu D1.1.c 605</t>
  </si>
  <si>
    <t>1962597107</t>
  </si>
  <si>
    <t>prvek Z1</t>
  </si>
  <si>
    <t>0,18+2,73</t>
  </si>
  <si>
    <t>185</t>
  </si>
  <si>
    <t>Z2</t>
  </si>
  <si>
    <t>D+M madlo chodiště z haly do zahrady, dle výkresu D1.1.c 605</t>
  </si>
  <si>
    <t>-1565245558</t>
  </si>
  <si>
    <t>prvek Z2</t>
  </si>
  <si>
    <t>1,38</t>
  </si>
  <si>
    <t>186</t>
  </si>
  <si>
    <t>Z3</t>
  </si>
  <si>
    <t>D+M madlo chodiště z haly do mezipatra, dle výkresu D1.1.c 605</t>
  </si>
  <si>
    <t>1583614270</t>
  </si>
  <si>
    <t>prvek Z3</t>
  </si>
  <si>
    <t>0,99+2,17</t>
  </si>
  <si>
    <t>187</t>
  </si>
  <si>
    <t>Z4</t>
  </si>
  <si>
    <t>D+M mříž nové menší okno do zahrady, dle výkresu D1.1.c 605</t>
  </si>
  <si>
    <t>-197541770</t>
  </si>
  <si>
    <t>prvek Z4</t>
  </si>
  <si>
    <t>188</t>
  </si>
  <si>
    <t>Z5,6</t>
  </si>
  <si>
    <t>D+M obklad ocel. plechem, dle výkresu D1.1.c 605</t>
  </si>
  <si>
    <t>-1712420616</t>
  </si>
  <si>
    <t>prvek Z5,6</t>
  </si>
  <si>
    <t>189</t>
  </si>
  <si>
    <t>Z7</t>
  </si>
  <si>
    <t>D+M větrací mřížka zrcadlové stěny, dle výkresu D1.1.c 605</t>
  </si>
  <si>
    <t>1394243170</t>
  </si>
  <si>
    <t>prvek Z7</t>
  </si>
  <si>
    <t>190</t>
  </si>
  <si>
    <t>Z8</t>
  </si>
  <si>
    <t>D+M svislé nosné prvky, dle výkresu D1.1.c 605</t>
  </si>
  <si>
    <t>-1528440082</t>
  </si>
  <si>
    <t>prvek Z8</t>
  </si>
  <si>
    <t>191</t>
  </si>
  <si>
    <t>Z9</t>
  </si>
  <si>
    <t>D+M lem obloukové stěny, dle výkresu D1.1.c 605</t>
  </si>
  <si>
    <t>-1897082181</t>
  </si>
  <si>
    <t>prvek Z9</t>
  </si>
  <si>
    <t>192</t>
  </si>
  <si>
    <t>998767102</t>
  </si>
  <si>
    <t>Přesun hmot pro zámečnické konstrukce stanovený z hmotnosti přesunovaného materiálu vodorovná dopravní vzdálenost do 50 m v objektech výšky přes 6 do 12 m</t>
  </si>
  <si>
    <t>-210613880</t>
  </si>
  <si>
    <t>https://podminky.urs.cz/item/CS_URS_2023_01/998767102</t>
  </si>
  <si>
    <t>193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</si>
  <si>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</si>
  <si>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</si>
  <si>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851585521</t>
  </si>
  <si>
    <t>https://podminky.urs.cz/item/CS_URS_2023_01/998767181</t>
  </si>
  <si>
    <t>771</t>
  </si>
  <si>
    <t>Podlahy z dlaždic</t>
  </si>
  <si>
    <t>194</t>
  </si>
  <si>
    <t>771151011</t>
  </si>
  <si>
    <t>Příprava podkladu před provedením dlažby samonivelační stěrka min.pevnosti 20 MPa, tloušťky do 3 mm</t>
  </si>
  <si>
    <t>334415112</t>
  </si>
  <si>
    <t>https://podminky.urs.cz/item/CS_URS_2023_01/771151011</t>
  </si>
  <si>
    <t>"136a" 4</t>
  </si>
  <si>
    <t>"137a -deska nad izolací vodorovná pro schodiště" 3,4*2,0</t>
  </si>
  <si>
    <t>"137a - deska nad izolací šikmá pro schodiště" (0,385+1,68)*1,8</t>
  </si>
  <si>
    <t>195</t>
  </si>
  <si>
    <t>771474113</t>
  </si>
  <si>
    <t>Montáž soklů z dlaždic keramických lepených flexibilním lepidlem rovných, výšky přes 90 do 120 mm</t>
  </si>
  <si>
    <t>922456284</t>
  </si>
  <si>
    <t>https://podminky.urs.cz/item/CS_URS_2023_01/771474113</t>
  </si>
  <si>
    <t>"136d" (2*(1,88+4,15+2,22)+2*(0,13+2,0+3,18+2,43)+2*3,98+0,7+0,85)</t>
  </si>
  <si>
    <t>"136h" (2*(0,47+2,03)+2*5,86)</t>
  </si>
  <si>
    <t>"137g" (2*3,95+2*5,23)</t>
  </si>
  <si>
    <t>196</t>
  </si>
  <si>
    <t>77147411.r01</t>
  </si>
  <si>
    <t>Montáž soklů z dlaždic keramických lepených flexibilním lepidlem rovných, výšky přes 250 mm</t>
  </si>
  <si>
    <t>-250748415</t>
  </si>
  <si>
    <t>" oprava kanálu - neřešená část,  uvažováno s původním materiálem" 0,68</t>
  </si>
  <si>
    <t>197</t>
  </si>
  <si>
    <t>59761009</t>
  </si>
  <si>
    <t xml:space="preserve">sokl-dlažba keramická slinutá hladká do interiéru i exteriéru </t>
  </si>
  <si>
    <t>1214516729</t>
  </si>
  <si>
    <t>76,57/0,6</t>
  </si>
  <si>
    <t>0,68/0,6</t>
  </si>
  <si>
    <t>128,75*1,837 'Přepočtené koeficientem množství</t>
  </si>
  <si>
    <t>198</t>
  </si>
  <si>
    <t>771571116</t>
  </si>
  <si>
    <t>Montáž podlah z dlaždic keramických kladených do malty kladených do malty hladkých přes 22 do 25 ks/ m2</t>
  </si>
  <si>
    <t>-387914258</t>
  </si>
  <si>
    <t>https://podminky.urs.cz/item/CS_URS_2023_01/771571116</t>
  </si>
  <si>
    <t>111.1 - půdorys 1.NP navrhovaný stav</t>
  </si>
  <si>
    <t>"doplnění podlahy v místě úprav pro schodiště" 1,8*0,35</t>
  </si>
  <si>
    <t>199</t>
  </si>
  <si>
    <t>59761605</t>
  </si>
  <si>
    <t>dlažba keramická hutná hladká do interiéru přes 22 do 25ks/m2</t>
  </si>
  <si>
    <t>-1741944481</t>
  </si>
  <si>
    <t>1,65*1,1 'Přepočtené koeficientem množství</t>
  </si>
  <si>
    <t>200</t>
  </si>
  <si>
    <t>771571810</t>
  </si>
  <si>
    <t>Demontáž podlah z dlaždic keramických kladených do malty</t>
  </si>
  <si>
    <t>-143922420</t>
  </si>
  <si>
    <t>https://podminky.urs.cz/item/CS_URS_2023_01/771571810</t>
  </si>
  <si>
    <t>"136a" 9,15</t>
  </si>
  <si>
    <t>"136b" 11,31</t>
  </si>
  <si>
    <t>"136c" 12,89</t>
  </si>
  <si>
    <t>"136d" 1,51</t>
  </si>
  <si>
    <t>"136g" 27,71</t>
  </si>
  <si>
    <t>"137h" 42,04</t>
  </si>
  <si>
    <t>"137a" 48,0</t>
  </si>
  <si>
    <t>"pro kanál -pozn 1"0,68*1,59</t>
  </si>
  <si>
    <t>201</t>
  </si>
  <si>
    <t>771574113</t>
  </si>
  <si>
    <t>Montáž podlah z dlaždic keramických lepených flexibilním lepidlem maloformátových hladkých přes 12 do 19 ks/m2</t>
  </si>
  <si>
    <t>-1227884062</t>
  </si>
  <si>
    <t>https://podminky.urs.cz/item/CS_URS_2023_01/771574113</t>
  </si>
  <si>
    <t>"137a - deska nad izolací vodorovná pro schodiště" 3,4*2,0</t>
  </si>
  <si>
    <t>202</t>
  </si>
  <si>
    <t>59761603</t>
  </si>
  <si>
    <t>dlažba keramická hutná hladká do interiéru přes 12 do 19ks/m2</t>
  </si>
  <si>
    <t>-2099512022</t>
  </si>
  <si>
    <t>129,197</t>
  </si>
  <si>
    <t>129,197*1,1 'Přepočtené koeficientem množství</t>
  </si>
  <si>
    <t>203</t>
  </si>
  <si>
    <t>998771102</t>
  </si>
  <si>
    <t>Přesun hmot pro podlahy z dlaždic stanovený z hmotnosti přesunovaného materiálu vodorovná dopravní vzdálenost do 50 m v objektech výšky přes 6 do 12 m</t>
  </si>
  <si>
    <t>384423304</t>
  </si>
  <si>
    <t>https://podminky.urs.cz/item/CS_URS_2023_01/998771102</t>
  </si>
  <si>
    <t>204</t>
  </si>
  <si>
    <t>998771181</t>
  </si>
  <si>
    <t>Přesun hmot pro podlahy z dlaždic stanovený z hmotnosti přesunovaného materiálu Příplatek k ceně za přesun prováděný bez použití mechanizace pro jakoukoliv výšku objektu</t>
  </si>
  <si>
    <t>-218304104</t>
  </si>
  <si>
    <t>https://podminky.urs.cz/item/CS_URS_2023_01/998771181</t>
  </si>
  <si>
    <t>772</t>
  </si>
  <si>
    <t>Podlahy z kamene</t>
  </si>
  <si>
    <t>205</t>
  </si>
  <si>
    <t>772231312</t>
  </si>
  <si>
    <t>Montáž obkladu schodišťových stupňů deskami z tvrdých kamenů kladených do lepidla s přímou nebo zakřivenou výstupní čárou deskami stupnicovými pravoúhlými nebo kosoúhlými, tl. 30 mm</t>
  </si>
  <si>
    <t>-1959175501</t>
  </si>
  <si>
    <t>https://podminky.urs.cz/item/CS_URS_2023_01/772231312</t>
  </si>
  <si>
    <t>"137a - schodiště u vchodu na zahradu" 5*1,8</t>
  </si>
  <si>
    <t>206</t>
  </si>
  <si>
    <t>772231423</t>
  </si>
  <si>
    <t>Montáž obkladu schodišťových stupňů deskami z tvrdých kamenů kladených do lepidla s přímou nebo zakřivenou výstupní čárou deskami podstupnicovými v. do 200 mm, tl. do 30 mm</t>
  </si>
  <si>
    <t>1417700521</t>
  </si>
  <si>
    <t>https://podminky.urs.cz/item/CS_URS_2023_01/772231423</t>
  </si>
  <si>
    <t>207</t>
  </si>
  <si>
    <t>58386630</t>
  </si>
  <si>
    <t>dlažba kamenná tl 12mm</t>
  </si>
  <si>
    <t>-368205462</t>
  </si>
  <si>
    <t>"stupnice" 9,0</t>
  </si>
  <si>
    <t>"podstupnice" 9,0</t>
  </si>
  <si>
    <t>18*1,04 'Přepočtené koeficientem množství</t>
  </si>
  <si>
    <t>208</t>
  </si>
  <si>
    <t>772421811</t>
  </si>
  <si>
    <t>Demontáž obkladu soklů z kamenných desek do suti kladených do malty rovných</t>
  </si>
  <si>
    <t>992039352</t>
  </si>
  <si>
    <t>https://podminky.urs.cz/item/CS_URS_2023_01/772421811</t>
  </si>
  <si>
    <t>"136a" 3,98</t>
  </si>
  <si>
    <t>"137h" 8,2+6,0</t>
  </si>
  <si>
    <t>"137a" 35,0</t>
  </si>
  <si>
    <t>"137e"  80,3</t>
  </si>
  <si>
    <t>209</t>
  </si>
  <si>
    <t>772521140</t>
  </si>
  <si>
    <t>Kladení dlažby z kamene do malty z nejvýše dvou rozdílných druhů pravoúhlých desek nebo dlaždic ve skladbě se pravidelně opakujících, tl. do 30 mm</t>
  </si>
  <si>
    <t>1091190839</t>
  </si>
  <si>
    <t>https://podminky.urs.cz/item/CS_URS_2023_01/772521140</t>
  </si>
  <si>
    <t>210</t>
  </si>
  <si>
    <t>410000200.r</t>
  </si>
  <si>
    <t xml:space="preserve">dlažba z  kamene </t>
  </si>
  <si>
    <t>-398681523</t>
  </si>
  <si>
    <t>23*1,1 'Přepočtené koeficientem množství</t>
  </si>
  <si>
    <t>211</t>
  </si>
  <si>
    <t>58384631</t>
  </si>
  <si>
    <t xml:space="preserve">deska dlažební broušená mramor </t>
  </si>
  <si>
    <t>-1238199603</t>
  </si>
  <si>
    <t>53,3*1,1 'Přepočtené koeficientem množství</t>
  </si>
  <si>
    <t>212</t>
  </si>
  <si>
    <t>772522811</t>
  </si>
  <si>
    <t>Demontáž dlažby z kamene do suti z tvrdých kamenů kladených do malty</t>
  </si>
  <si>
    <t>1588248209</t>
  </si>
  <si>
    <t>https://podminky.urs.cz/item/CS_URS_2023_01/772522811</t>
  </si>
  <si>
    <t>"137e"  202,0</t>
  </si>
  <si>
    <t>213</t>
  </si>
  <si>
    <t>772991422</t>
  </si>
  <si>
    <t>Dlažby z kamene - ostatní práce impregnační nátěr včetně základního čištění dvouvrstvý</t>
  </si>
  <si>
    <t>-544863380</t>
  </si>
  <si>
    <t>https://podminky.urs.cz/item/CS_URS_2023_01/772991422</t>
  </si>
  <si>
    <t>Výkres D1.1b -111.1</t>
  </si>
  <si>
    <t>"P5" 2,18</t>
  </si>
  <si>
    <t>214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</si>
  <si>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</si>
  <si>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</si>
  <si>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-1748302948</t>
  </si>
  <si>
    <t>https://podminky.urs.cz/item/CS_URS_2023_01/998772102</t>
  </si>
  <si>
    <t>215</t>
  </si>
  <si>
    <t>998772181</t>
  </si>
  <si>
    <t>Přesun hmot pro kamenné dlažby, obklady schodišťových stupňů a soklů stanovený z hmotnosti přesunovaného materiálu Příplatek k cenám za přesun prováděný bez použití mechanizace pro jakoukoliv výšku objektu</t>
  </si>
  <si>
    <t>573544353</t>
  </si>
  <si>
    <t>https://podminky.urs.cz/item/CS_URS_2023_01/998772181</t>
  </si>
  <si>
    <t>775</t>
  </si>
  <si>
    <t>Podlahy skládané</t>
  </si>
  <si>
    <t>216</t>
  </si>
  <si>
    <t>775141112</t>
  </si>
  <si>
    <t>Příprava podkladu skládaných podlah vyrovnání samonivelační stěrkou podlah min.pevnosti 20 MPa, tloušťky přes 3 do 5 mm</t>
  </si>
  <si>
    <t>2086241048</t>
  </si>
  <si>
    <t>https://podminky.urs.cz/item/CS_URS_2023_01/775141112</t>
  </si>
  <si>
    <t>217</t>
  </si>
  <si>
    <t>775413320</t>
  </si>
  <si>
    <t>Montáž podlahového soklíku nebo lišty obvodové (soklové) dřevěné bez základního nátěru soklíku ze dřeva tvrdého nebo měkkého, v přírodní barvě připevněného vruty, s přetmelením</t>
  </si>
  <si>
    <t>-322306436</t>
  </si>
  <si>
    <t>https://podminky.urs.cz/item/CS_URS_2023_01/775413320</t>
  </si>
  <si>
    <t>zapuštěné sokly kamenných dlažeb</t>
  </si>
  <si>
    <t>"136g"(9,09+2,59)+0,5+1,08-0,387+0,596+1,568+1,04+1,85+2,6</t>
  </si>
  <si>
    <t>"137a" 1,66+0,9+0,9+0,64+5,374+0,9+0,9+0,974+1,7+4,4</t>
  </si>
  <si>
    <t>218</t>
  </si>
  <si>
    <t>61418155.r</t>
  </si>
  <si>
    <t xml:space="preserve">lišta soklová zapuštěná s hliníkovým atyp profilem a vkladka MDF s PUR lakem </t>
  </si>
  <si>
    <t>-1311051433</t>
  </si>
  <si>
    <t>P</t>
  </si>
  <si>
    <t>Poznámka k položce:_x000D_
dle TZ 4.10.2</t>
  </si>
  <si>
    <t>38,875*1,08 'Přepočtené koeficientem množství</t>
  </si>
  <si>
    <t>219</t>
  </si>
  <si>
    <t>775511439</t>
  </si>
  <si>
    <t>Podlahy masivní lepené s tmelením a broušením, s povrchovou úpravou a olištování montáž (přilepení) z jakýchkoliv dřevin</t>
  </si>
  <si>
    <t>1142961938</t>
  </si>
  <si>
    <t>https://podminky.urs.cz/item/CS_URS_2023_01/775511439</t>
  </si>
  <si>
    <t>vč. lišt</t>
  </si>
  <si>
    <t>220</t>
  </si>
  <si>
    <t>61192448</t>
  </si>
  <si>
    <t>Dřevěná vrstvená podlaha lepená vč. lišt</t>
  </si>
  <si>
    <t>113991771</t>
  </si>
  <si>
    <t>220,62*1,08 'Přepočtené koeficientem množství</t>
  </si>
  <si>
    <t>221</t>
  </si>
  <si>
    <t>998775102</t>
  </si>
  <si>
    <t>Přesun hmot pro podlahy skládané stanovený z hmotnosti přesunovaného materiálu vodorovná dopravní vzdálenost do 50 m v objektech výšky přes 6 do 12 m</t>
  </si>
  <si>
    <t>1788975853</t>
  </si>
  <si>
    <t>https://podminky.urs.cz/item/CS_URS_2023_01/998775102</t>
  </si>
  <si>
    <t>222</t>
  </si>
  <si>
    <t>998775181</t>
  </si>
  <si>
    <t>Přesun hmot pro podlahy skládané stanovený z hmotnosti přesunovaného materiálu Příplatek k cenám za přesun prováděný bez použití mechanizace pro jakoukoliv výšku objektu</t>
  </si>
  <si>
    <t>1294847842</t>
  </si>
  <si>
    <t>https://podminky.urs.cz/item/CS_URS_2023_01/998775181</t>
  </si>
  <si>
    <t>776</t>
  </si>
  <si>
    <t>Podlahy povlakové</t>
  </si>
  <si>
    <t>223</t>
  </si>
  <si>
    <t>776145111</t>
  </si>
  <si>
    <t>Příprava podkladu volné položení podložky pod koberec včetně obvodového fixování lepidlem podlah</t>
  </si>
  <si>
    <t>644527033</t>
  </si>
  <si>
    <t>https://podminky.urs.cz/item/CS_URS_2023_01/776145111</t>
  </si>
  <si>
    <t>13,55*1,8</t>
  </si>
  <si>
    <t>224</t>
  </si>
  <si>
    <t>28451101</t>
  </si>
  <si>
    <t>podložka pod koberec</t>
  </si>
  <si>
    <t>-732273076</t>
  </si>
  <si>
    <t>24,39*1,08 'Přepočtené koeficientem množství</t>
  </si>
  <si>
    <t>225</t>
  </si>
  <si>
    <t>776201812</t>
  </si>
  <si>
    <t>Demontáž povlakových podlahovin lepených ručně s podložkou</t>
  </si>
  <si>
    <t>-1403400060</t>
  </si>
  <si>
    <t>https://podminky.urs.cz/item/CS_URS_2023_01/776201812</t>
  </si>
  <si>
    <t>"137f"  21,22</t>
  </si>
  <si>
    <t>"137g"  14,88</t>
  </si>
  <si>
    <t>226</t>
  </si>
  <si>
    <t>776212111</t>
  </si>
  <si>
    <t>Montáž textilních podlahovin volným položením s podlepením spojů páskou pásů</t>
  </si>
  <si>
    <t>-1192386947</t>
  </si>
  <si>
    <t>https://podminky.urs.cz/item/CS_URS_2023_01/776212111</t>
  </si>
  <si>
    <t>227</t>
  </si>
  <si>
    <t>X12D1.1c 606</t>
  </si>
  <si>
    <t>Koberec - běhoun obřadní síň, dle výkresu D1.1c 606</t>
  </si>
  <si>
    <t>-2087279718</t>
  </si>
  <si>
    <t>X12 dle výkresu D1.1c 606</t>
  </si>
  <si>
    <t>24,39"137d"</t>
  </si>
  <si>
    <t>24,39*1,1 'Přepočtené koeficientem množství</t>
  </si>
  <si>
    <t>228</t>
  </si>
  <si>
    <t>776410811</t>
  </si>
  <si>
    <t>Demontáž soklíků nebo lišt pryžových nebo plastových</t>
  </si>
  <si>
    <t>1119645327</t>
  </si>
  <si>
    <t>https://podminky.urs.cz/item/CS_URS_2023_01/776410811</t>
  </si>
  <si>
    <t>"137f"  2*4,01+2*4,67</t>
  </si>
  <si>
    <t>"137g"  2*4,01+2*3,86</t>
  </si>
  <si>
    <t>229</t>
  </si>
  <si>
    <t>998776102</t>
  </si>
  <si>
    <t>Přesun hmot pro podlahy povlakové stanovený z hmotnosti přesunovaného materiálu vodorovná dopravní vzdálenost do 50 m v objektech výšky přes 6 do 12 m</t>
  </si>
  <si>
    <t>1420086751</t>
  </si>
  <si>
    <t>https://podminky.urs.cz/item/CS_URS_2023_01/998776102</t>
  </si>
  <si>
    <t>230</t>
  </si>
  <si>
    <t>998776181</t>
  </si>
  <si>
    <t>Přesun hmot pro podlahy povlakové stanovený z hmotnosti přesunovaného materiálu Příplatek k cenám za přesun prováděný bez použití mechanizace pro jakoukoliv výšku objektu</t>
  </si>
  <si>
    <t>1093143226</t>
  </si>
  <si>
    <t>https://podminky.urs.cz/item/CS_URS_2023_01/998776181</t>
  </si>
  <si>
    <t>777</t>
  </si>
  <si>
    <t>Podlahy lité</t>
  </si>
  <si>
    <t>231</t>
  </si>
  <si>
    <t>777111111</t>
  </si>
  <si>
    <t>Příprava podkladu před provedením litých podlah vysátí</t>
  </si>
  <si>
    <t>410129001</t>
  </si>
  <si>
    <t>https://podminky.urs.cz/item/CS_URS_2023_01/777111111</t>
  </si>
  <si>
    <t>"136h"   14,0</t>
  </si>
  <si>
    <t>"136i"   2,7</t>
  </si>
  <si>
    <t>232</t>
  </si>
  <si>
    <t>777111123</t>
  </si>
  <si>
    <t>Příprava podkladu před provedením litých podlah obroušení strojní</t>
  </si>
  <si>
    <t>425011221</t>
  </si>
  <si>
    <t>https://podminky.urs.cz/item/CS_URS_2023_01/777111123</t>
  </si>
  <si>
    <t>233</t>
  </si>
  <si>
    <t>998777102</t>
  </si>
  <si>
    <t>Přesun hmot pro podlahy lité stanovený z hmotnosti přesunovaného materiálu vodorovná dopravní vzdálenost do 50 m v objektech výšky přes 6 do 12 m</t>
  </si>
  <si>
    <t>-135010684</t>
  </si>
  <si>
    <t>https://podminky.urs.cz/item/CS_URS_2023_01/998777102</t>
  </si>
  <si>
    <t>234</t>
  </si>
  <si>
    <t>998777181</t>
  </si>
  <si>
    <t>Přesun hmot pro podlahy lité stanovený z hmotnosti přesunovaného materiálu Příplatek k cenám za přesun prováděný bez použití mechanizace pro jakoukoliv výšku objektu</t>
  </si>
  <si>
    <t>-1284426634</t>
  </si>
  <si>
    <t>https://podminky.urs.cz/item/CS_URS_2023_01/998777181</t>
  </si>
  <si>
    <t>781</t>
  </si>
  <si>
    <t>Dokončovací práce - obklady</t>
  </si>
  <si>
    <t>235</t>
  </si>
  <si>
    <t>781121011</t>
  </si>
  <si>
    <t>Příprava podkladu před provedením obkladu nátěr penetrační na stěnu</t>
  </si>
  <si>
    <t>-1363680488</t>
  </si>
  <si>
    <t>https://podminky.urs.cz/item/CS_URS_2023_01/781121011</t>
  </si>
  <si>
    <t>"136a" (2*2,2+2*2,1)*2,47-0,9*2,47</t>
  </si>
  <si>
    <t>"136b+136i" (3,6+2,2+1,2+2,2+4*1,65+4*0,94+1,98+1,5+2*1,5+0,1+1,74+1,98+0,15)*2,47-3*0,7*2,47-0,9*2,47</t>
  </si>
  <si>
    <t>"136c" (1,93+2,0+0,1+2,24+0,1+0,9+1,88+0,9+2*1,5+0,1+2,24+2*1,5+0,1+1,74+0,3)*2,47-0,7*2,47-0,8*2,47</t>
  </si>
  <si>
    <t>236</t>
  </si>
  <si>
    <t>781471810</t>
  </si>
  <si>
    <t>Demontáž obkladů z dlaždic keramických kladených do malty</t>
  </si>
  <si>
    <t>-1343117521</t>
  </si>
  <si>
    <t>https://podminky.urs.cz/item/CS_URS_2023_01/781471810</t>
  </si>
  <si>
    <t>"136b" 4,4+7,3</t>
  </si>
  <si>
    <t>237</t>
  </si>
  <si>
    <t>781474153</t>
  </si>
  <si>
    <t>Montáž obkladů vnitřních stěn z dlaždic keramických lepených flexibilním lepidlem velkoformátových hladkých přes 2 do 4 ks/m2 vč. rohových lišt</t>
  </si>
  <si>
    <t>-1847228090</t>
  </si>
  <si>
    <t>https://podminky.urs.cz/item/CS_URS_2023_01/781474153</t>
  </si>
  <si>
    <t>238</t>
  </si>
  <si>
    <t>59761002</t>
  </si>
  <si>
    <t>obklad velkoformátový keramický hladký přes 2 do 4ks/m2</t>
  </si>
  <si>
    <t>-1668520480</t>
  </si>
  <si>
    <t>140,334</t>
  </si>
  <si>
    <t>140,334*1,15 'Přepočtené koeficientem množství</t>
  </si>
  <si>
    <t>239</t>
  </si>
  <si>
    <t>998781102</t>
  </si>
  <si>
    <t>Přesun hmot pro obklady keramické stanovený z hmotnosti přesunovaného materiálu vodorovná dopravní vzdálenost do 50 m v objektech výšky přes 6 do 12 m</t>
  </si>
  <si>
    <t>1986780734</t>
  </si>
  <si>
    <t>https://podminky.urs.cz/item/CS_URS_2023_01/998781102</t>
  </si>
  <si>
    <t>240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</si>
  <si>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</si>
  <si>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</si>
  <si>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-1118940972</t>
  </si>
  <si>
    <t>https://podminky.urs.cz/item/CS_URS_2023_01/998781181</t>
  </si>
  <si>
    <t>782</t>
  </si>
  <si>
    <t>Dokončovací práce - obklady z kamene</t>
  </si>
  <si>
    <t>241</t>
  </si>
  <si>
    <t>782631811</t>
  </si>
  <si>
    <t>Demontáž obkladů parapetů z kamene do suti z tvrdých kamenů kladených do malty</t>
  </si>
  <si>
    <t>-680644194</t>
  </si>
  <si>
    <t>https://podminky.urs.cz/item/CS_URS_2023_01/782631811</t>
  </si>
  <si>
    <t>"Pozn. 21"  5*(1,39+1,74)/2*1,86</t>
  </si>
  <si>
    <t>"Pozn. 22"  3*(1,39+1,74)/2*1,86</t>
  </si>
  <si>
    <t>783</t>
  </si>
  <si>
    <t>Dokončovací práce - nátěry</t>
  </si>
  <si>
    <t>242</t>
  </si>
  <si>
    <t>783932163</t>
  </si>
  <si>
    <t>Vyrovnání podkladu betonových podlah v rozsahu opravované plochy, tloušťky do 3 mm modifikovanou cementovou stěrkou přes 10% do 30%</t>
  </si>
  <si>
    <t>1336307340</t>
  </si>
  <si>
    <t>https://podminky.urs.cz/item/CS_URS_2023_01/783932163</t>
  </si>
  <si>
    <t>784</t>
  </si>
  <si>
    <t>Dokončovací práce - malby a tapety</t>
  </si>
  <si>
    <t>243</t>
  </si>
  <si>
    <t>784111001</t>
  </si>
  <si>
    <t>Oprášení (ometení) podkladu v místnostech výšky do 3,80 m</t>
  </si>
  <si>
    <t>-491289649</t>
  </si>
  <si>
    <t>https://podminky.urs.cz/item/CS_URS_2023_01/784111001</t>
  </si>
  <si>
    <t>244</t>
  </si>
  <si>
    <t>784181131</t>
  </si>
  <si>
    <t>Penetrace podkladu jednonásobná fungicidní akrylátová bezbarvá v místnostech výšky do 3,80 m</t>
  </si>
  <si>
    <t>1568605144</t>
  </si>
  <si>
    <t>https://podminky.urs.cz/item/CS_URS_2023_01/784181131</t>
  </si>
  <si>
    <t>245</t>
  </si>
  <si>
    <t>784312021</t>
  </si>
  <si>
    <t>Malby vápenné dvojnásobné, bílé v místnostech výšky do 3,80 m</t>
  </si>
  <si>
    <t>1188265484</t>
  </si>
  <si>
    <t>https://podminky.urs.cz/item/CS_URS_2023_01/784312021</t>
  </si>
  <si>
    <t>NOVÉ OMÍTKY</t>
  </si>
  <si>
    <t>((3,6+1,98+1,65+3,2+1,93+1,2*2)*3,5 "předpoklad výšky")</t>
  </si>
  <si>
    <t>((1,4+2*2,2+1,88+2,0+5,6)*3,5 "předpoklad výšky")</t>
  </si>
  <si>
    <t>STÁVAJÍCÍ OMÍTKY</t>
  </si>
  <si>
    <t>"136d"  (8,8+5,3+3,9+0,85+3,18+0,7+2,0+0,7+0,13+2,22+7,5+2,8)*3,5 - d3-d4 +"strop"60,6</t>
  </si>
  <si>
    <t>"136g" (2*9,09+2*2,23+2*2,59)*3,5-1,89*2,47-3*0,8*2,47+0,9*2,97+"strop" 23,0</t>
  </si>
  <si>
    <t>"136h" (2*2,5+2*5,86)*3,5-0,8*2,47+"strop"16,0</t>
  </si>
  <si>
    <t>"137a" (2*8,05+2*8,75)*3,5+"strop"53,3</t>
  </si>
  <si>
    <t>"137c" 2*7,0*3,875+"strop"61,1</t>
  </si>
  <si>
    <t>"137d" (2*(13,660+1,2)+8,8+2*5,05)*3,875+"strop"138,3</t>
  </si>
  <si>
    <t>"137e" (1,37+1,17+0,53+1,528)*(2,6-"obklad"2,0)-0,8*2,2+"strop"1,1</t>
  </si>
  <si>
    <t>"137f" (2*5,23+2*4,01)*3,875-0,8*2,2-1,7*2,2+"strop"21,22</t>
  </si>
  <si>
    <t>"137g" (2*3,858+2*3,3)*3,875-0,8*2,2+"strop"14,88</t>
  </si>
  <si>
    <t>246</t>
  </si>
  <si>
    <t>784312061</t>
  </si>
  <si>
    <t>Malby vápenné dvojnásobné, bílé Příplatek k cenám vápenných maleb provádění barevné malby tónované tónovacími přípravky</t>
  </si>
  <si>
    <t>2103190232</t>
  </si>
  <si>
    <t>https://podminky.urs.cz/item/CS_URS_2023_01/784312061</t>
  </si>
  <si>
    <t>787</t>
  </si>
  <si>
    <t>Dokončovací práce - zasklívání</t>
  </si>
  <si>
    <t>247</t>
  </si>
  <si>
    <t>S1</t>
  </si>
  <si>
    <t>D+M zrcadlová stěna, dle výkresu D1.1c 603</t>
  </si>
  <si>
    <t>-1610036172</t>
  </si>
  <si>
    <t>prvek S1</t>
  </si>
  <si>
    <t>"136g" 4</t>
  </si>
  <si>
    <t>248</t>
  </si>
  <si>
    <t>S2</t>
  </si>
  <si>
    <t>D+M zrcadlo, dle výkresu D1.1c 603</t>
  </si>
  <si>
    <t>288785101</t>
  </si>
  <si>
    <t>prvek S2</t>
  </si>
  <si>
    <t>"136a" 1</t>
  </si>
  <si>
    <t>249</t>
  </si>
  <si>
    <t>S3</t>
  </si>
  <si>
    <t>-1675964135</t>
  </si>
  <si>
    <t>prvek S3</t>
  </si>
  <si>
    <t>250</t>
  </si>
  <si>
    <t>S4</t>
  </si>
  <si>
    <t>911196391</t>
  </si>
  <si>
    <t>prvek S4</t>
  </si>
  <si>
    <t>251</t>
  </si>
  <si>
    <t>S5</t>
  </si>
  <si>
    <t>D+M skleněné zábradlí předsálí, dle výkresu D1.1c 603</t>
  </si>
  <si>
    <t>-1848343250</t>
  </si>
  <si>
    <t>prvek S</t>
  </si>
  <si>
    <t>OST</t>
  </si>
  <si>
    <t>Ostatní</t>
  </si>
  <si>
    <t>252</t>
  </si>
  <si>
    <t>R004</t>
  </si>
  <si>
    <t>Zhodnocení stávajícího stavu a úprava návrhu</t>
  </si>
  <si>
    <t>-2079050488</t>
  </si>
  <si>
    <t>"pozn. 12"  1</t>
  </si>
  <si>
    <t>253</t>
  </si>
  <si>
    <t>R007</t>
  </si>
  <si>
    <t>Zjištění povahy kapotáží a přizdívek</t>
  </si>
  <si>
    <t>1935580650</t>
  </si>
  <si>
    <t>254</t>
  </si>
  <si>
    <t>R013</t>
  </si>
  <si>
    <t>Orientační systém dle přílohy D1.1c 607, vč. grafických prací, cca 5 řezů písma, tabulek ...</t>
  </si>
  <si>
    <t>268356507</t>
  </si>
  <si>
    <t>VRN</t>
  </si>
  <si>
    <t>Vedlejší rozpočtové náklady</t>
  </si>
  <si>
    <t>VRN1</t>
  </si>
  <si>
    <t>Průzkumné, geodetické a projektové práce</t>
  </si>
  <si>
    <t>255</t>
  </si>
  <si>
    <t>011002000</t>
  </si>
  <si>
    <t>Průzkumné práce</t>
  </si>
  <si>
    <t>soub</t>
  </si>
  <si>
    <t>1024</t>
  </si>
  <si>
    <t>-1480442638</t>
  </si>
  <si>
    <t>https://podminky.urs.cz/item/CS_URS_2023_01/011002000</t>
  </si>
  <si>
    <t>256</t>
  </si>
  <si>
    <t>011002000.01</t>
  </si>
  <si>
    <t>Projekční práce - statika</t>
  </si>
  <si>
    <t>191410892</t>
  </si>
  <si>
    <t>https://podminky.urs.cz/item/CS_URS_2023_01/011002000.01</t>
  </si>
  <si>
    <t>257</t>
  </si>
  <si>
    <t>013254000</t>
  </si>
  <si>
    <t>Dokumentace skutečného provedení stavby</t>
  </si>
  <si>
    <t>-155519945</t>
  </si>
  <si>
    <t>https://podminky.urs.cz/item/CS_URS_2023_01/013254000</t>
  </si>
  <si>
    <t>VRN3</t>
  </si>
  <si>
    <t>Zařízení staveniště</t>
  </si>
  <si>
    <t>258</t>
  </si>
  <si>
    <t>030001000</t>
  </si>
  <si>
    <t>Zařízení staveniště, vč. oplocení a zajištění</t>
  </si>
  <si>
    <t>1814434653</t>
  </si>
  <si>
    <t>https://podminky.urs.cz/item/CS_URS_2023_01/030001000</t>
  </si>
  <si>
    <t>VRN4</t>
  </si>
  <si>
    <t>Inženýrská činnost</t>
  </si>
  <si>
    <t>259</t>
  </si>
  <si>
    <t>040001000</t>
  </si>
  <si>
    <t>1870546442</t>
  </si>
  <si>
    <t>https://podminky.urs.cz/item/CS_URS_2023_01/040001000</t>
  </si>
  <si>
    <t>VRN9</t>
  </si>
  <si>
    <t>Ostatní náklady</t>
  </si>
  <si>
    <t>260</t>
  </si>
  <si>
    <t>090001000</t>
  </si>
  <si>
    <t>-1365571477</t>
  </si>
  <si>
    <t>https://podminky.urs.cz/item/CS_URS_2023_01/090001000</t>
  </si>
  <si>
    <t>02 - ZTI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</si>
  <si>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</si>
  <si>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</si>
  <si>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</si>
  <si>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</si>
  <si>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</si>
  <si>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>HZS - Hodinové zúčtovací sazby</t>
  </si>
  <si>
    <t>359901212</t>
  </si>
  <si>
    <t>Monitoring stok (kamerový systém) jakékoli výšky stávající kanalizace</t>
  </si>
  <si>
    <t>1095047625</t>
  </si>
  <si>
    <t>https://podminky.urs.cz/item/CS_URS_2023_01/359901212</t>
  </si>
  <si>
    <t>713</t>
  </si>
  <si>
    <t>Izolace tepelné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</si>
  <si>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</si>
  <si>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</si>
  <si>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-466999589</t>
  </si>
  <si>
    <t>https://podminky.urs.cz/item/CS_URS_2023_01/713463121</t>
  </si>
  <si>
    <t>17,0+16,0+18,0+4,0+10,0+18,0</t>
  </si>
  <si>
    <t>28377104</t>
  </si>
  <si>
    <t>pouzdro izolační potrubní z pěnového polyetylenu 22/13mm</t>
  </si>
  <si>
    <t>-1230125130</t>
  </si>
  <si>
    <t>17,0+16,0+28,0</t>
  </si>
  <si>
    <t>61*1,02 'Přepočtené koeficientem množství</t>
  </si>
  <si>
    <t>28377112</t>
  </si>
  <si>
    <t>pouzdro izolační potrubní z pěnového polyetylenu 28/13mm</t>
  </si>
  <si>
    <t>-54827257</t>
  </si>
  <si>
    <t>18,0</t>
  </si>
  <si>
    <t>18*1,02 'Přepočtené koeficientem množství</t>
  </si>
  <si>
    <t>28377048</t>
  </si>
  <si>
    <t>pouzdro izolační potrubní z pěnového polyetylenu 28/20mm</t>
  </si>
  <si>
    <t>864309717</t>
  </si>
  <si>
    <t>4,0</t>
  </si>
  <si>
    <t>4*1,02 'Přepočtené koeficientem množství</t>
  </si>
  <si>
    <t>28377053</t>
  </si>
  <si>
    <t>pouzdro izolační potrubní z pěnového polyetylenu 32/20mm</t>
  </si>
  <si>
    <t>363262272</t>
  </si>
  <si>
    <t>10,0</t>
  </si>
  <si>
    <t>10*1,02 'Přepočtené koeficientem množství</t>
  </si>
  <si>
    <t>28377059</t>
  </si>
  <si>
    <t>pouzdro izolační potrubní z pěnového polyetylenu 40/20mm</t>
  </si>
  <si>
    <t>-1369713282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</si>
  <si>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</si>
  <si>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</si>
  <si>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1466337206</t>
  </si>
  <si>
    <t>https://podminky.urs.cz/item/CS_URS_2023_01/713463211</t>
  </si>
  <si>
    <t>63154530</t>
  </si>
  <si>
    <t>pouzdro izolační potrubní z minerální vlny s Al fólií max. 250/100°C 22/30mm</t>
  </si>
  <si>
    <t>1466489388</t>
  </si>
  <si>
    <t>2*1,02 'Přepočtené koeficientem množství</t>
  </si>
  <si>
    <t>63154531</t>
  </si>
  <si>
    <t>pouzdro izolační potrubní z minerální vlny s Al fólií max. 250/100°C 28/30mm</t>
  </si>
  <si>
    <t>-1932313886</t>
  </si>
  <si>
    <t>7*1,02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</si>
  <si>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</si>
  <si>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</si>
  <si>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1719212947</t>
  </si>
  <si>
    <t>https://podminky.urs.cz/item/CS_URS_2023_01/998713101</t>
  </si>
  <si>
    <t>721</t>
  </si>
  <si>
    <t>Zdravotechnika - vnitřní kanalizace</t>
  </si>
  <si>
    <t>721171907</t>
  </si>
  <si>
    <t>Opravy odpadního potrubí plastového vsazení odbočky do potrubí DN 160</t>
  </si>
  <si>
    <t>-1358783965</t>
  </si>
  <si>
    <t>https://podminky.urs.cz/item/CS_URS_2023_01/721171907</t>
  </si>
  <si>
    <t>721171917</t>
  </si>
  <si>
    <t>Opravy odpadního potrubí plastového propojení dosavadního potrubí DN 160</t>
  </si>
  <si>
    <t>-523624193</t>
  </si>
  <si>
    <t>https://podminky.urs.cz/item/CS_URS_2023_01/721171917</t>
  </si>
  <si>
    <t>721173401</t>
  </si>
  <si>
    <t>Potrubí z trub PVC SN4 svodné (ležaté) DN 110</t>
  </si>
  <si>
    <t>-1109226675</t>
  </si>
  <si>
    <t>https://podminky.urs.cz/item/CS_URS_2023_01/721173401</t>
  </si>
  <si>
    <t>721173402</t>
  </si>
  <si>
    <t>Potrubí z trub PVC SN4 svodné (ležaté) DN 125</t>
  </si>
  <si>
    <t>125352113</t>
  </si>
  <si>
    <t>https://podminky.urs.cz/item/CS_URS_2023_01/721173402</t>
  </si>
  <si>
    <t>721174041</t>
  </si>
  <si>
    <t>Potrubí z trub polypropylenových připojovací DN 32</t>
  </si>
  <si>
    <t>2116497010</t>
  </si>
  <si>
    <t>https://podminky.urs.cz/item/CS_URS_2023_01/721174041</t>
  </si>
  <si>
    <t>721174043</t>
  </si>
  <si>
    <t>Potrubí z trub polypropylenových připojovací DN 50</t>
  </si>
  <si>
    <t>-1932121938</t>
  </si>
  <si>
    <t>https://podminky.urs.cz/item/CS_URS_2023_01/721174043</t>
  </si>
  <si>
    <t>721174044</t>
  </si>
  <si>
    <t>Potrubí z trub polypropylenových připojovací DN 75</t>
  </si>
  <si>
    <t>-1352214906</t>
  </si>
  <si>
    <t>https://podminky.urs.cz/item/CS_URS_2023_01/721174044</t>
  </si>
  <si>
    <t>28615602</t>
  </si>
  <si>
    <t>čistící tvarovka odpadní PP DN 75 pro vysoké teploty</t>
  </si>
  <si>
    <t>118591289</t>
  </si>
  <si>
    <t>721174045</t>
  </si>
  <si>
    <t>Potrubí z trub polypropylenových připojovací DN 110</t>
  </si>
  <si>
    <t>1267565674</t>
  </si>
  <si>
    <t>https://podminky.urs.cz/item/CS_URS_2023_01/721174045</t>
  </si>
  <si>
    <t>28615603</t>
  </si>
  <si>
    <t>čistící tvarovka odpadní PP DN 110 pro vysoké teploty</t>
  </si>
  <si>
    <t>169197370</t>
  </si>
  <si>
    <t>28614781</t>
  </si>
  <si>
    <t>zátka kanalizace plastové PP SN12 160mm</t>
  </si>
  <si>
    <t>-561481055</t>
  </si>
  <si>
    <t>721211913</t>
  </si>
  <si>
    <t>Podlahové vpusti montáž podlahových vpustí ostatních typů DN 110</t>
  </si>
  <si>
    <t>-445272918</t>
  </si>
  <si>
    <t>https://podminky.urs.cz/item/CS_URS_2023_01/721211913</t>
  </si>
  <si>
    <t>HLE.HL310NPR</t>
  </si>
  <si>
    <t xml:space="preserve">Podlahová vpust DN50/75/110 se svislým odtokem, 123x123mm/115x115mm, sifonová vložka </t>
  </si>
  <si>
    <t>-591035083</t>
  </si>
  <si>
    <t>721229111</t>
  </si>
  <si>
    <t>Zápachové uzávěrky montáž zápachových uzávěrek ostatních typů do DN 50</t>
  </si>
  <si>
    <t>-1194223593</t>
  </si>
  <si>
    <t>https://podminky.urs.cz/item/CS_URS_2023_01/721229111</t>
  </si>
  <si>
    <t>HLE.HL21.2</t>
  </si>
  <si>
    <t>Vtok (nálevka) DN32 se zápachovou uzávěrkou a kuličkou pro suchý stav</t>
  </si>
  <si>
    <t>180280804</t>
  </si>
  <si>
    <t>721274103.HLE</t>
  </si>
  <si>
    <t>Přivzdušňovací ventil HL 900N venkovní odpadních potrubí DN 110</t>
  </si>
  <si>
    <t>-1057854492</t>
  </si>
  <si>
    <t>998721101</t>
  </si>
  <si>
    <t>Přesun hmot pro vnitřní kanalizace stanovený z hmotnosti přesunovaného materiálu vodorovná dopravní vzdálenost do 50 m v objektech výšky do 6 m</t>
  </si>
  <si>
    <t>-550618836</t>
  </si>
  <si>
    <t>https://podminky.urs.cz/item/CS_URS_2023_01/998721101</t>
  </si>
  <si>
    <t>722</t>
  </si>
  <si>
    <t>Zdravotechnika - vnitřní vodovod</t>
  </si>
  <si>
    <t>722140114</t>
  </si>
  <si>
    <t>Potrubí z ocelových trubek z ušlechtilé oceli (nerez) spojované lisováním Ø 28/1,2</t>
  </si>
  <si>
    <t>-1330911811</t>
  </si>
  <si>
    <t>https://podminky.urs.cz/item/CS_URS_2023_01/722140114</t>
  </si>
  <si>
    <t>722176112</t>
  </si>
  <si>
    <t>Montáž potrubí z plastových trub svařovaných polyfuzně D přes 16 do 20 mm</t>
  </si>
  <si>
    <t>-1025230626</t>
  </si>
  <si>
    <t>https://podminky.urs.cz/item/CS_URS_2023_01/722176112</t>
  </si>
  <si>
    <t>17,0+2,0+28,0</t>
  </si>
  <si>
    <t>28614441</t>
  </si>
  <si>
    <t>trubka vodovodní tlaková PP-RCT S 4 D 20mm</t>
  </si>
  <si>
    <t>1255400342</t>
  </si>
  <si>
    <t>47*1,03 'Přepočtené koeficientem množství</t>
  </si>
  <si>
    <t>722176113</t>
  </si>
  <si>
    <t>Montáž potrubí z plastových trub svařovaných polyfuzně D přes 20 do 25 mm</t>
  </si>
  <si>
    <t>-1705633298</t>
  </si>
  <si>
    <t>https://podminky.urs.cz/item/CS_URS_2023_01/722176113</t>
  </si>
  <si>
    <t>4,0+18,0+7,0</t>
  </si>
  <si>
    <t>28614442</t>
  </si>
  <si>
    <t>trubka vodovodní tlaková PP-RCT S 4 D 25mm</t>
  </si>
  <si>
    <t>1114524467</t>
  </si>
  <si>
    <t>29*1,03 'Přepočtené koeficientem množství</t>
  </si>
  <si>
    <t>722176114</t>
  </si>
  <si>
    <t>Montáž potrubí z plastových trub svařovaných polyfuzně D přes 25 do 32 mm</t>
  </si>
  <si>
    <t>-2103436844</t>
  </si>
  <si>
    <t>https://podminky.urs.cz/item/CS_URS_2023_01/722176114</t>
  </si>
  <si>
    <t>28614443</t>
  </si>
  <si>
    <t>trubka vodovodní tlaková PP-RCT S 4 D 32mm</t>
  </si>
  <si>
    <t>1324424313</t>
  </si>
  <si>
    <t>10*1,03 'Přepočtené koeficientem množství</t>
  </si>
  <si>
    <t>722176115</t>
  </si>
  <si>
    <t>Montáž potrubí z plastových trub svařovaných polyfuzně D přes 32 do 40 mm</t>
  </si>
  <si>
    <t>-1291365545</t>
  </si>
  <si>
    <t>https://podminky.urs.cz/item/CS_URS_2023_01/722176115</t>
  </si>
  <si>
    <t>28614444</t>
  </si>
  <si>
    <t>trubka vodovodní tlaková PP-RCT S 4 D 40mm</t>
  </si>
  <si>
    <t>-1018945061</t>
  </si>
  <si>
    <t>18*1,03 'Přepočtené koeficientem množství</t>
  </si>
  <si>
    <t>722224115</t>
  </si>
  <si>
    <t>Armatury s jedním závitem kohouty plnicí a vypouštěcí PN 10 G 1/2"</t>
  </si>
  <si>
    <t>-1201761163</t>
  </si>
  <si>
    <t>https://podminky.urs.cz/item/CS_URS_2023_01/722224115</t>
  </si>
  <si>
    <t>722231082</t>
  </si>
  <si>
    <t>Armatury se dvěma závity ventily zpětné mosazné PN 16 do 90°C vnitřní závit G 1/2"</t>
  </si>
  <si>
    <t>-1066045444</t>
  </si>
  <si>
    <t>https://podminky.urs.cz/item/CS_URS_2023_01/722231082</t>
  </si>
  <si>
    <t>722231083</t>
  </si>
  <si>
    <t>Armatury se dvěma závity ventily zpětné mosazné PN 16 do 90°C vnitřní závit G 3/4"</t>
  </si>
  <si>
    <t>-1666800347</t>
  </si>
  <si>
    <t>https://podminky.urs.cz/item/CS_URS_2023_01/722231083</t>
  </si>
  <si>
    <t>722231083.HNW</t>
  </si>
  <si>
    <t>Ventil zpětný RV280 G 3/4" PN 16 do 90°C</t>
  </si>
  <si>
    <t>-122295732</t>
  </si>
  <si>
    <t>722231084.HNW</t>
  </si>
  <si>
    <t>Ventil zpětný RV280 G 1" PN 16 do 90°C</t>
  </si>
  <si>
    <t>-88785058</t>
  </si>
  <si>
    <t>722231141</t>
  </si>
  <si>
    <t>Armatury se dvěma závity ventily pojistné rohové G 1/2"</t>
  </si>
  <si>
    <t>-164304780</t>
  </si>
  <si>
    <t>https://podminky.urs.cz/item/CS_URS_2023_01/722231141</t>
  </si>
  <si>
    <t>722239101</t>
  </si>
  <si>
    <t>Armatury se dvěma závity montáž vodovodních armatur se dvěma závity ostatních typů G 1/2"</t>
  </si>
  <si>
    <t>399636774</t>
  </si>
  <si>
    <t>https://podminky.urs.cz/item/CS_URS_2023_01/722239101</t>
  </si>
  <si>
    <t>55141001</t>
  </si>
  <si>
    <t>kohout kulový rohový mosazný R 1/2"x3/8"</t>
  </si>
  <si>
    <t>-2058501041</t>
  </si>
  <si>
    <t>722240121</t>
  </si>
  <si>
    <t>Armatury z plastických hmot kohouty (PPR) kulové DN 16</t>
  </si>
  <si>
    <t>-1058017204</t>
  </si>
  <si>
    <t>https://podminky.urs.cz/item/CS_URS_2023_01/722240121</t>
  </si>
  <si>
    <t>722240122</t>
  </si>
  <si>
    <t>Armatury z plastických hmot kohouty (PPR) kulové DN 20</t>
  </si>
  <si>
    <t>1178003983</t>
  </si>
  <si>
    <t>https://podminky.urs.cz/item/CS_URS_2023_01/722240122</t>
  </si>
  <si>
    <t>722240123</t>
  </si>
  <si>
    <t>Armatury z plastických hmot kohouty (PPR) kulové DN 25</t>
  </si>
  <si>
    <t>890843103</t>
  </si>
  <si>
    <t>https://podminky.urs.cz/item/CS_URS_2023_01/722240123</t>
  </si>
  <si>
    <t>722240124</t>
  </si>
  <si>
    <t>Armatury z plastických hmot kohouty (PPR) kulové DN 32</t>
  </si>
  <si>
    <t>1801393349</t>
  </si>
  <si>
    <t>https://podminky.urs.cz/item/CS_URS_2023_01/722240124</t>
  </si>
  <si>
    <t>722250133</t>
  </si>
  <si>
    <t xml:space="preserve">Hydrantový systém s tvarově stálou hadicí DN19 dl. 30m vč. hydrantového uzávěru DN25 </t>
  </si>
  <si>
    <t>soubor</t>
  </si>
  <si>
    <t>-1992697013</t>
  </si>
  <si>
    <t>https://podminky.urs.cz/item/CS_URS_2023_01/722250133</t>
  </si>
  <si>
    <t>722-RMAT001</t>
  </si>
  <si>
    <t>Zkušební kohout DN15</t>
  </si>
  <si>
    <t>1953469449</t>
  </si>
  <si>
    <t>722-RMAT002</t>
  </si>
  <si>
    <t>Manometr ukazovací 0-1000 kPa připojení přes trojcestný manometrický ventil</t>
  </si>
  <si>
    <t>331651448</t>
  </si>
  <si>
    <t>998722101</t>
  </si>
  <si>
    <t>Přesun hmot pro vnitřní vodovod stanovený z hmotnosti přesunovaného materiálu vodorovná dopravní vzdálenost do 50 m v objektech výšky do 6 m</t>
  </si>
  <si>
    <t>-1928742386</t>
  </si>
  <si>
    <t>https://podminky.urs.cz/item/CS_URS_2023_01/998722101</t>
  </si>
  <si>
    <t>725</t>
  </si>
  <si>
    <t>Zdravotechnika - zařizovací předměty</t>
  </si>
  <si>
    <t>725119102</t>
  </si>
  <si>
    <t>Zařízení záchodů montáž splachovačů ostatních typů nádržkových plastových nízkopoložených</t>
  </si>
  <si>
    <t>-1000067958</t>
  </si>
  <si>
    <t>https://podminky.urs.cz/item/CS_URS_2023_01/725119102</t>
  </si>
  <si>
    <t>6000016160</t>
  </si>
  <si>
    <t>Modul instalační pro závěsné WC</t>
  </si>
  <si>
    <t>-539575145</t>
  </si>
  <si>
    <t>6000044130</t>
  </si>
  <si>
    <t>Tlačítko ovládací  bílá/pochromovaná lesklá</t>
  </si>
  <si>
    <t>-1743052450</t>
  </si>
  <si>
    <t>725119125</t>
  </si>
  <si>
    <t>Zařízení záchodů montáž klozetových mís závěsných na nosné stěny</t>
  </si>
  <si>
    <t>-1824065220</t>
  </si>
  <si>
    <t>https://podminky.urs.cz/item/CS_URS_2023_01/725119125</t>
  </si>
  <si>
    <t>6000113220</t>
  </si>
  <si>
    <t xml:space="preserve">WC závěsné </t>
  </si>
  <si>
    <t>313763828</t>
  </si>
  <si>
    <t>6000113224</t>
  </si>
  <si>
    <t xml:space="preserve">WC závěsné  včetně sedátka </t>
  </si>
  <si>
    <t>690447854</t>
  </si>
  <si>
    <t>725119131</t>
  </si>
  <si>
    <t>Zařízení záchodů montáž klozetových sedátek standardních</t>
  </si>
  <si>
    <t>1511651609</t>
  </si>
  <si>
    <t>https://podminky.urs.cz/item/CS_URS_2023_01/725119131</t>
  </si>
  <si>
    <t>6000035742</t>
  </si>
  <si>
    <t xml:space="preserve">Sedátko WC </t>
  </si>
  <si>
    <t>-330885640</t>
  </si>
  <si>
    <t>6000035784</t>
  </si>
  <si>
    <t>-230398310</t>
  </si>
  <si>
    <t>725129101</t>
  </si>
  <si>
    <t>Pisoárové záchodky montáž ostatních typů keramických</t>
  </si>
  <si>
    <t>201995811</t>
  </si>
  <si>
    <t>https://podminky.urs.cz/item/CS_URS_2023_01/725129101</t>
  </si>
  <si>
    <t>64250750</t>
  </si>
  <si>
    <t>urinál keramický bez odsávání a otvoru pro baterii bílý</t>
  </si>
  <si>
    <t>-1020104778</t>
  </si>
  <si>
    <t>725211651.LFN</t>
  </si>
  <si>
    <t>Umyvadlo keramické bílé polozápustné šířky 560 mm připevněné do desky</t>
  </si>
  <si>
    <t>-1657056344</t>
  </si>
  <si>
    <t>725211661.LFN</t>
  </si>
  <si>
    <t>Umyvadlo keramické bílé zápustné šířky 560 mm připevněné do desky</t>
  </si>
  <si>
    <t>474197969</t>
  </si>
  <si>
    <t>725319111</t>
  </si>
  <si>
    <t>Dřezy bez výtokových armatur montáž dřezů ostatních typů</t>
  </si>
  <si>
    <t>-138720267</t>
  </si>
  <si>
    <t>https://podminky.urs.cz/item/CS_URS_2023_01/725319111</t>
  </si>
  <si>
    <t>55231360</t>
  </si>
  <si>
    <t>dřez nerez vestavný s odkapní deskou 900x600mm</t>
  </si>
  <si>
    <t>1429549057</t>
  </si>
  <si>
    <t>725331111.LFN</t>
  </si>
  <si>
    <t>Výlevka bez výtokových armatur keramická se sklopnou plastovou mřížkou 500 mm</t>
  </si>
  <si>
    <t>1734178254</t>
  </si>
  <si>
    <t>725821329</t>
  </si>
  <si>
    <t>Baterie dřezové stojánkové pákové s otáčivým ústím a délkou ramínka s vytahovací sprškou</t>
  </si>
  <si>
    <t>-335088542</t>
  </si>
  <si>
    <t>https://podminky.urs.cz/item/CS_URS_2023_01/725821329</t>
  </si>
  <si>
    <t>725822653.SNL</t>
  </si>
  <si>
    <t>Baterie umyvadlová automatická senzorová pro bateriové napájení</t>
  </si>
  <si>
    <t>-125341617</t>
  </si>
  <si>
    <t>725829121</t>
  </si>
  <si>
    <t>Baterie umyvadlové montáž ostatních typů nástěnných pákových nebo klasických</t>
  </si>
  <si>
    <t>732086418</t>
  </si>
  <si>
    <t>https://podminky.urs.cz/item/CS_URS_2023_01/725829121</t>
  </si>
  <si>
    <t>6000986218</t>
  </si>
  <si>
    <t>Baterie umyvadlová stojánková  termostatická se směšováním chrom</t>
  </si>
  <si>
    <t>-86832268</t>
  </si>
  <si>
    <t>725829131</t>
  </si>
  <si>
    <t>Baterie umyvadlové montáž ostatních typů stojánkových G 1/2"</t>
  </si>
  <si>
    <t>678266810</t>
  </si>
  <si>
    <t>https://podminky.urs.cz/item/CS_URS_2023_01/725829131</t>
  </si>
  <si>
    <t>55145692</t>
  </si>
  <si>
    <t>baterie umyvadlová stojánková páková s prodlouženou pákou (lékařská)</t>
  </si>
  <si>
    <t>-52834683</t>
  </si>
  <si>
    <t>725861101</t>
  </si>
  <si>
    <t>Zápachové uzávěrky zařizovacích předmětů pro umyvadla DN 32</t>
  </si>
  <si>
    <t>-797930625</t>
  </si>
  <si>
    <t>https://podminky.urs.cz/item/CS_URS_2023_01/725861101</t>
  </si>
  <si>
    <t>725862103</t>
  </si>
  <si>
    <t>Zápachové uzávěrky zařizovacích předmětů pro dřezy DN 40/50</t>
  </si>
  <si>
    <t>-1695831502</t>
  </si>
  <si>
    <t>https://podminky.urs.cz/item/CS_URS_2023_01/725862103</t>
  </si>
  <si>
    <t>725869101</t>
  </si>
  <si>
    <t>Zápachové uzávěrky zařizovacích předmětů montáž zápachových uzávěrek umyvadlových do DN 40</t>
  </si>
  <si>
    <t>-540496587</t>
  </si>
  <si>
    <t>https://podminky.urs.cz/item/CS_URS_2023_01/725869101</t>
  </si>
  <si>
    <t>55162001</t>
  </si>
  <si>
    <t>uzávěrka zápachová umyvadlová s celokovovým kulatým designem DN 32</t>
  </si>
  <si>
    <t>-538292534</t>
  </si>
  <si>
    <t>998725101</t>
  </si>
  <si>
    <t>Přesun hmot pro zařizovací předměty stanovený z hmotnosti přesunovaného materiálu vodorovná dopravní vzdálenost do 50 m v objektech výšky do 6 m</t>
  </si>
  <si>
    <t>-213912410</t>
  </si>
  <si>
    <t>https://podminky.urs.cz/item/CS_URS_2023_01/998725101</t>
  </si>
  <si>
    <t>727- R001</t>
  </si>
  <si>
    <t>Požární ucpávky</t>
  </si>
  <si>
    <t>-1327490929</t>
  </si>
  <si>
    <t>732</t>
  </si>
  <si>
    <t>Ústřední vytápění - strojovny</t>
  </si>
  <si>
    <t>732219301</t>
  </si>
  <si>
    <t>Montáž ohříváků vody zásobníkových stojatých kombinovaných do 200 l</t>
  </si>
  <si>
    <t>-958200494</t>
  </si>
  <si>
    <t>https://podminky.urs.cz/item/CS_URS_2023_01/732219301</t>
  </si>
  <si>
    <t>6000227750</t>
  </si>
  <si>
    <t>Elektrický ohřívač vody  svislý</t>
  </si>
  <si>
    <t>-303445529</t>
  </si>
  <si>
    <t>6000227770</t>
  </si>
  <si>
    <t>-168136882</t>
  </si>
  <si>
    <t>998732101</t>
  </si>
  <si>
    <t>Přesun hmot pro strojovny stanovený z hmotnosti přesunovaného materiálu vodorovná dopravní vzdálenost do 50 m v objektech výšky do 6 m</t>
  </si>
  <si>
    <t>-938401126</t>
  </si>
  <si>
    <t>https://podminky.urs.cz/item/CS_URS_2023_01/998732101</t>
  </si>
  <si>
    <t>763411215</t>
  </si>
  <si>
    <t>Sanitární příčky vhodné do mokrého prostředí dělící přepážky k pisoárům z kompaktních desek tl. 10 mm</t>
  </si>
  <si>
    <t>-2037591196</t>
  </si>
  <si>
    <t>https://podminky.urs.cz/item/CS_URS_2023_01/763411215</t>
  </si>
  <si>
    <t>0,41*0,66</t>
  </si>
  <si>
    <t>767646411</t>
  </si>
  <si>
    <t>Montáž revizních dveří a dvířek hliníkových, ocelových nebo plastových s rámem jednokřídlových, plochy do 0,5 m2</t>
  </si>
  <si>
    <t>1766982188</t>
  </si>
  <si>
    <t>https://podminky.urs.cz/item/CS_URS_2023_01/767646411</t>
  </si>
  <si>
    <t>56245711</t>
  </si>
  <si>
    <t>dvířka revizní 400x400 bílá se zámkem</t>
  </si>
  <si>
    <t>-480914768</t>
  </si>
  <si>
    <t>56245709</t>
  </si>
  <si>
    <t>dvířka revizní 400x400 bílá</t>
  </si>
  <si>
    <t>-257463942</t>
  </si>
  <si>
    <t>998767101</t>
  </si>
  <si>
    <t>Přesun hmot pro zámečnické konstrukce stanovený z hmotnosti přesunovaného materiálu vodorovná dopravní vzdálenost do 50 m v objektech výšky do 6 m</t>
  </si>
  <si>
    <t>731153731</t>
  </si>
  <si>
    <t>https://podminky.urs.cz/item/CS_URS_2023_01/998767101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</si>
  <si>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</si>
  <si>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</si>
  <si>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</si>
  <si>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</si>
  <si>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</si>
  <si>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1811785420</t>
  </si>
  <si>
    <t>https://podminky.urs.cz/item/CS_URS_2023_01/HZS2491</t>
  </si>
  <si>
    <t>55431091</t>
  </si>
  <si>
    <t>zásobník toaletních papírů nerez D 220mm</t>
  </si>
  <si>
    <t>2169340</t>
  </si>
  <si>
    <t>55431086</t>
  </si>
  <si>
    <t>zásobník papírových ručníků skládaných komaxit bílý</t>
  </si>
  <si>
    <t>-594567784</t>
  </si>
  <si>
    <t>55431079R</t>
  </si>
  <si>
    <t>koš odpadkový nášlapný plastový 6L</t>
  </si>
  <si>
    <t>-240969000</t>
  </si>
  <si>
    <t>55431089R</t>
  </si>
  <si>
    <t>zásobník PE sáčků bílý</t>
  </si>
  <si>
    <t>1364331148</t>
  </si>
  <si>
    <t>55147061</t>
  </si>
  <si>
    <t>madlo invalidní krakorcové sklopné smaltované bílé 834mm</t>
  </si>
  <si>
    <t>-1361048635</t>
  </si>
  <si>
    <t>55147050R1</t>
  </si>
  <si>
    <t>madlo invalidní rovné smaltované bílé 300mm</t>
  </si>
  <si>
    <t>-1720767539</t>
  </si>
  <si>
    <t>55147050R2</t>
  </si>
  <si>
    <t>-723752799</t>
  </si>
  <si>
    <t>SNL.SLZN46</t>
  </si>
  <si>
    <t>Nerezový věšák kulatý</t>
  </si>
  <si>
    <t>-909025278</t>
  </si>
  <si>
    <t>SNL.SLZN19</t>
  </si>
  <si>
    <t>Nerezová štětka WC univerzál</t>
  </si>
  <si>
    <t>279395708</t>
  </si>
  <si>
    <t>55431097R</t>
  </si>
  <si>
    <t>dávkovač tekutého mýdla 1,2L</t>
  </si>
  <si>
    <t>-1221780737</t>
  </si>
  <si>
    <t>55431091A</t>
  </si>
  <si>
    <t>-1630884753</t>
  </si>
  <si>
    <t>6000036015</t>
  </si>
  <si>
    <t>Pult přebalovací</t>
  </si>
  <si>
    <t>-519896688</t>
  </si>
  <si>
    <t>…</t>
  </si>
  <si>
    <t>-1525504035</t>
  </si>
  <si>
    <t>-65971457</t>
  </si>
  <si>
    <t>041903000</t>
  </si>
  <si>
    <t>Dozor jiné osoby</t>
  </si>
  <si>
    <t>-824867778</t>
  </si>
  <si>
    <t>https://podminky.urs.cz/item/CS_URS_2023_01/041903000</t>
  </si>
  <si>
    <t>043002000</t>
  </si>
  <si>
    <t>Zkoušky a ostatní měření</t>
  </si>
  <si>
    <t>1277953362</t>
  </si>
  <si>
    <t>https://podminky.urs.cz/item/CS_URS_2023_01/043002000</t>
  </si>
  <si>
    <t>-1859934968</t>
  </si>
  <si>
    <t>092103001</t>
  </si>
  <si>
    <t>Náklady na zkušební provoz</t>
  </si>
  <si>
    <t>357132447</t>
  </si>
  <si>
    <t>https://podminky.urs.cz/item/CS_URS_2023_01/092103001</t>
  </si>
  <si>
    <t>03 - Elektro</t>
  </si>
  <si>
    <t>D01 - Dodávky zařízení</t>
  </si>
  <si>
    <t>D02 - Materiál elektromontážní + práce</t>
  </si>
  <si>
    <t>D04 - Ostatní náklady</t>
  </si>
  <si>
    <t>D05 - Vedlejší rozpočtové náklady</t>
  </si>
  <si>
    <t>Dodávky zařízení</t>
  </si>
  <si>
    <t>000000101</t>
  </si>
  <si>
    <t>Rozvaděč +R1.1.1 dle dokumentu č.4222.4a, výroba, montáž, osazení</t>
  </si>
  <si>
    <t>Poznámka k položce:_x000D_
Poznámka k položce: Rozvaděče budou provedeny dle příslušných ČSN. Jedná se o komplexní dodávku dle schémat rozvaděčů včetně svorek, svorkovnic, vodičů, štítků, pomocných obvodů, zkoušek, prohlášení o shodě atd. Součástí ceny je osazení rozvaděče a pomocné stavební práce.</t>
  </si>
  <si>
    <t>000000101.1</t>
  </si>
  <si>
    <t>Rozvaděč +R1.1.2 dle dokumentu č.4222.5a, výroba, montáž, osazení</t>
  </si>
  <si>
    <t>000000101.2</t>
  </si>
  <si>
    <t>Úprava stáv.rozvaděče +R1.1.2 2x jistič 20A A/B/3</t>
  </si>
  <si>
    <t>000000201.R1</t>
  </si>
  <si>
    <t>Svítidlo S1, vč. montáže, specifikace dle výpočtů osvětlení</t>
  </si>
  <si>
    <t>000000201.R2</t>
  </si>
  <si>
    <t>Svítidlo S2, vč. montáže, specifikace dle výpočtů osvětlení</t>
  </si>
  <si>
    <t>000000201.R3</t>
  </si>
  <si>
    <t>Svítidlo S3, vč. montáže, specifikace dle výpočtů osvětlení</t>
  </si>
  <si>
    <t>000000201.R4</t>
  </si>
  <si>
    <t>Svítidlo S4, vč. montáže, specifikace dle výpočtů osvětlení</t>
  </si>
  <si>
    <t>000000201.R5</t>
  </si>
  <si>
    <t>Svítidlo S4 s nouzovým modulem pro 3 hod svícení, vč. montáže, specifikace dle výpočtů osvětlení</t>
  </si>
  <si>
    <t>000000201.R6</t>
  </si>
  <si>
    <t>Svítidlo S5, vč. montáže, specifikace dle výpočtů osvětlení</t>
  </si>
  <si>
    <t>000000201.R7</t>
  </si>
  <si>
    <t>Svítidlo S6, vč. montáže, specifikace dle výpočtů osvětlení</t>
  </si>
  <si>
    <t>000000201.R8</t>
  </si>
  <si>
    <t>Svítidlo S7, vč. montáže, specifikace dle výpočtů osvětlení</t>
  </si>
  <si>
    <t>000000201.R9</t>
  </si>
  <si>
    <t>Svítidlo S8, vč. montáže, specifikace dle výpočtů osvětlení</t>
  </si>
  <si>
    <t>000000201.R10</t>
  </si>
  <si>
    <t>Svítidlo S9, vč. montáže, specifikace dle výpočtů osvětlení</t>
  </si>
  <si>
    <t>000000201.R11</t>
  </si>
  <si>
    <t>Svítidlo S10, vč. montáže, specifikace dle výpočtů osvětlení</t>
  </si>
  <si>
    <t>000000201.R12</t>
  </si>
  <si>
    <t>Svítidlo S10 s nouzovým modulem pro 3 hod svícení, vč. montáže, specifikace dle výpočtů osvětlení</t>
  </si>
  <si>
    <t>000000201.R13</t>
  </si>
  <si>
    <t>Svítidlo S11, vč. montáže, specifikace dle výpočtů osvětlení</t>
  </si>
  <si>
    <t>000000201.R14</t>
  </si>
  <si>
    <t>Svítidlo S12, vč. montáže, atypické, lustr, řídící vstup DALI</t>
  </si>
  <si>
    <t>000000201.R15</t>
  </si>
  <si>
    <t>LED pásek pro osvětlení schodiště, vč. zdroje a montáže</t>
  </si>
  <si>
    <t>000000201.R16</t>
  </si>
  <si>
    <t>LED pásek pro osvětlení kuchyňské linky, vč. zdroje a montáže</t>
  </si>
  <si>
    <t>000000201.R17</t>
  </si>
  <si>
    <t>LED pásek pro osvětlení vitríny, vč. zdroje a montáže</t>
  </si>
  <si>
    <t>000000201.R18</t>
  </si>
  <si>
    <t>Svítidlo nouzové N1, baterie pro 3 hod svícení, kompletní, vč. Montáže</t>
  </si>
  <si>
    <t>000000201.R19</t>
  </si>
  <si>
    <t>Svítidlo nouzové N2, baterie pro 3 hod svícení, kompletní, vč. Montáže</t>
  </si>
  <si>
    <t>000000201.R20</t>
  </si>
  <si>
    <t>Svítidlo nouzové N3, baterie pro 3 hod svícení, kompletní, vč. Montáže</t>
  </si>
  <si>
    <t>000000201.R21</t>
  </si>
  <si>
    <t>Svítidlo nouzové NP1, baterie pro 3 hod svícení, kompletní, vč. Montáže</t>
  </si>
  <si>
    <t>000000201.R22</t>
  </si>
  <si>
    <t>Svítidlo nouzové NP2, baterie pro 3 hod svícení, kompletní, vč. Montáže</t>
  </si>
  <si>
    <t>000000201.R24</t>
  </si>
  <si>
    <t>Ovládací panel DALI</t>
  </si>
  <si>
    <t>000000201.R25</t>
  </si>
  <si>
    <t>Řídící jednotka DALI pro 1x 64 adres</t>
  </si>
  <si>
    <t>000000201.R26</t>
  </si>
  <si>
    <t>Web server DALI</t>
  </si>
  <si>
    <t>000000201.R27</t>
  </si>
  <si>
    <t>Propojení komponent systému</t>
  </si>
  <si>
    <t>000000201.R28</t>
  </si>
  <si>
    <t>Programování a oživení systému</t>
  </si>
  <si>
    <t>000000301</t>
  </si>
  <si>
    <t>Podlahová krabice 3x 230V/16A chráněná, 2x RJ45, komplet</t>
  </si>
  <si>
    <t>Materiál elektromontážní + práce</t>
  </si>
  <si>
    <t>000411204</t>
  </si>
  <si>
    <t xml:space="preserve">spínač 10A/250Vstř řaz.5 </t>
  </si>
  <si>
    <t>000411202</t>
  </si>
  <si>
    <t xml:space="preserve">přepínač 10A/250Vstř řaz.6 </t>
  </si>
  <si>
    <t>000411271</t>
  </si>
  <si>
    <t>spínač 10A/250Vstř/IP44 řaz.1 zapuštěný</t>
  </si>
  <si>
    <t>000418311</t>
  </si>
  <si>
    <t xml:space="preserve">tlačítkový ovladač řaz. 1/0 10A/250Vstř </t>
  </si>
  <si>
    <t>000421401</t>
  </si>
  <si>
    <t xml:space="preserve">zásuvka 16A/250Vstř +clonky </t>
  </si>
  <si>
    <t>000199211</t>
  </si>
  <si>
    <t>svorky Wago (3-5) x 1,5-4mm2 krabicová bezšroubo</t>
  </si>
  <si>
    <t>000311215</t>
  </si>
  <si>
    <t>krabice přístrojová KP67/1</t>
  </si>
  <si>
    <t>000311116</t>
  </si>
  <si>
    <t>krabice univerzální/odbočná KU68-1902 vč.KO68</t>
  </si>
  <si>
    <t>000322175</t>
  </si>
  <si>
    <t>příchytka kabelová 10mm, na dřevo vč spoj. materiálu</t>
  </si>
  <si>
    <t>000322176</t>
  </si>
  <si>
    <t>příchytka pro 2x kabel černá keramická vč. Spoj materiálu</t>
  </si>
  <si>
    <t>000321113</t>
  </si>
  <si>
    <t>trubka ohebná PVC pr. 20</t>
  </si>
  <si>
    <t>000009999</t>
  </si>
  <si>
    <t>spojovací materiál - vruty, hmoždinky atd.</t>
  </si>
  <si>
    <t>000173108</t>
  </si>
  <si>
    <t>vodič CYA 6 ZŽ /H07V-K/</t>
  </si>
  <si>
    <t>000173110</t>
  </si>
  <si>
    <t>vodič CYA 16 ZŽ /H07V-K/</t>
  </si>
  <si>
    <t>000101105</t>
  </si>
  <si>
    <t>kabel CYKY-O 3x1,5</t>
  </si>
  <si>
    <t>000101105.1</t>
  </si>
  <si>
    <t>kabel CYKY-J 2x1,5</t>
  </si>
  <si>
    <t>000101106</t>
  </si>
  <si>
    <t>kabel CYKY-J 3x2,5</t>
  </si>
  <si>
    <t>Pol1</t>
  </si>
  <si>
    <t>kabel CYKY-J 5x10</t>
  </si>
  <si>
    <t>Pol2</t>
  </si>
  <si>
    <t>kabel CYKY-J 5x6</t>
  </si>
  <si>
    <t>000295882</t>
  </si>
  <si>
    <t>označovací štítek zemního svodu</t>
  </si>
  <si>
    <t>000199511</t>
  </si>
  <si>
    <t>štítek kabelový 30x10mm malý</t>
  </si>
  <si>
    <t>000999999</t>
  </si>
  <si>
    <t>materiál elektromontážní podružný</t>
  </si>
  <si>
    <t>000999999.1</t>
  </si>
  <si>
    <t>materiál podružný spojovací, popisovací atd.</t>
  </si>
  <si>
    <t>000009999.2</t>
  </si>
  <si>
    <t>montáž svítidla včetně zapojení</t>
  </si>
  <si>
    <t>210100001</t>
  </si>
  <si>
    <t>ukončení v rozvaděči vč.zapojení vodiče do 2,5mm2</t>
  </si>
  <si>
    <t>210100101</t>
  </si>
  <si>
    <t>ukončení na svorkovnici vodič do 16mm2</t>
  </si>
  <si>
    <t>218009001</t>
  </si>
  <si>
    <t>poplatek za recyklaci svítidla přes 50cm</t>
  </si>
  <si>
    <t>000009999.3</t>
  </si>
  <si>
    <t>demontáž stávající elektroinstalace vč skládky, dopravy</t>
  </si>
  <si>
    <t>219002611</t>
  </si>
  <si>
    <t>vysekání rýhy/zeď cihla/ hl.do 30mm/š.do 30mm</t>
  </si>
  <si>
    <t>219003691</t>
  </si>
  <si>
    <t>omítka hladká rýhy ve stěně do 30mm vč.malty MV</t>
  </si>
  <si>
    <t>219000212</t>
  </si>
  <si>
    <t>doprava materiálu</t>
  </si>
  <si>
    <t>219000105.R</t>
  </si>
  <si>
    <t>Zjištění skutečného zapojení el.rozvodů, uvedení do beznapěťového stavu</t>
  </si>
  <si>
    <t>219000106.R</t>
  </si>
  <si>
    <t>Vyhledání stávajících zachovávaných obvodů</t>
  </si>
  <si>
    <t>219002111</t>
  </si>
  <si>
    <t>pomocné stavební práce</t>
  </si>
  <si>
    <t>219002111.r</t>
  </si>
  <si>
    <t>Přípravné a pomocné práce mimo specifikaci</t>
  </si>
  <si>
    <t>219002111.r.1</t>
  </si>
  <si>
    <t>Doprava a přesun dodávek</t>
  </si>
  <si>
    <t>%</t>
  </si>
  <si>
    <t>219002111.r02</t>
  </si>
  <si>
    <t>Materiál podružný</t>
  </si>
  <si>
    <t>219002111.r03</t>
  </si>
  <si>
    <t>PPV pro elektromontáže</t>
  </si>
  <si>
    <t>219002111.r04</t>
  </si>
  <si>
    <t>Provozní a funkční zkoušky</t>
  </si>
  <si>
    <t>219002111.r05</t>
  </si>
  <si>
    <t>Zajištění dokladů nutných pro uvedení stavby do užívání</t>
  </si>
  <si>
    <t>219002111.r06</t>
  </si>
  <si>
    <t>Zajištění nezbytných dokladů a podkladů a uvedení zařízení do provozu</t>
  </si>
  <si>
    <t>219002111.r07</t>
  </si>
  <si>
    <t>Vypracování dokumentace pro údržbu</t>
  </si>
  <si>
    <t>219002111.r08</t>
  </si>
  <si>
    <t>Funkční zkoušky nouzového osvětlení</t>
  </si>
  <si>
    <t>219002111.r09</t>
  </si>
  <si>
    <t>Štíky a označení nouzového svítidla vč.vypracování dok.nouz.osvětlení</t>
  </si>
  <si>
    <t>219002111.r10</t>
  </si>
  <si>
    <t>Zaškolení obsluhy</t>
  </si>
  <si>
    <t>219002111.r11</t>
  </si>
  <si>
    <t>Certifikované utěsnění požárních prostupů</t>
  </si>
  <si>
    <t>M001</t>
  </si>
  <si>
    <t>zařízení staveniště</t>
  </si>
  <si>
    <t>...</t>
  </si>
  <si>
    <t>M002</t>
  </si>
  <si>
    <t>Součinnost zhotovitele při uvedení do provozu</t>
  </si>
  <si>
    <t>M002a</t>
  </si>
  <si>
    <t>likvidace materálu, skládkovné</t>
  </si>
  <si>
    <t>M003</t>
  </si>
  <si>
    <t>kompletační činnost</t>
  </si>
  <si>
    <t>M004</t>
  </si>
  <si>
    <t>revize</t>
  </si>
  <si>
    <t>M005</t>
  </si>
  <si>
    <t>projekt skutečného provedení</t>
  </si>
  <si>
    <t>M006</t>
  </si>
  <si>
    <t>autorský dozor</t>
  </si>
  <si>
    <t>-677554621</t>
  </si>
  <si>
    <t>04 - Topení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</si>
  <si>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</si>
  <si>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</si>
  <si>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</si>
  <si>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M - Práce a dodávky M</t>
  </si>
  <si>
    <t xml:space="preserve">    23-M - Montáže potrubí</t>
  </si>
  <si>
    <t>733</t>
  </si>
  <si>
    <t>Ústřední vytápění - rozvodné potrubí</t>
  </si>
  <si>
    <t>733223102</t>
  </si>
  <si>
    <t>Potrubí z trubek měděných tvrdých spojovaných měkkým pájením Ø 15/1</t>
  </si>
  <si>
    <t>330112396</t>
  </si>
  <si>
    <t>https://podminky.urs.cz/item/CS_URS_2023_01/733223102</t>
  </si>
  <si>
    <t>733223103</t>
  </si>
  <si>
    <t>Potrubí z trubek měděných tvrdých spojovaných měkkým pájením Ø 18/1</t>
  </si>
  <si>
    <t>65217861</t>
  </si>
  <si>
    <t>https://podminky.urs.cz/item/CS_URS_2023_01/733223103</t>
  </si>
  <si>
    <t>733223104</t>
  </si>
  <si>
    <t>Potrubí z trubek měděných tvrdých spojovaných měkkým pájením Ø 22/1</t>
  </si>
  <si>
    <t>-989967275</t>
  </si>
  <si>
    <t>https://podminky.urs.cz/item/CS_URS_2023_01/733223104</t>
  </si>
  <si>
    <t>733223105</t>
  </si>
  <si>
    <t>Potrubí z trubek měděných tvrdých spojovaných měkkým pájením Ø 28/1,5</t>
  </si>
  <si>
    <t>732113804</t>
  </si>
  <si>
    <t>https://podminky.urs.cz/item/CS_URS_2023_01/733223105</t>
  </si>
  <si>
    <t>733291101</t>
  </si>
  <si>
    <t>Zkoušky těsnosti potrubí z trubek měděných Ø do 35/1,5</t>
  </si>
  <si>
    <t>444402100</t>
  </si>
  <si>
    <t>https://podminky.urs.cz/item/CS_URS_2023_01/733291101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</si>
  <si>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</si>
  <si>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</si>
  <si>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-834419361</t>
  </si>
  <si>
    <t>https://podminky.urs.cz/item/CS_URS_2023_01/733811231</t>
  </si>
  <si>
    <t>86,0+30,0+26,0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</si>
  <si>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</si>
  <si>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</si>
  <si>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-1939217531</t>
  </si>
  <si>
    <t>https://podminky.urs.cz/item/CS_URS_2023_01/733811232</t>
  </si>
  <si>
    <t>998733101</t>
  </si>
  <si>
    <t>Přesun hmot pro rozvody potrubí stanovený z hmotnosti přesunovaného materiálu vodorovná dopravní vzdálenost do 50 m v objektech výšky do 6 m</t>
  </si>
  <si>
    <t>-164178870</t>
  </si>
  <si>
    <t>https://podminky.urs.cz/item/CS_URS_2023_01/998733101</t>
  </si>
  <si>
    <t>734</t>
  </si>
  <si>
    <t>Ústřední vytápění - armatury</t>
  </si>
  <si>
    <t>734261402</t>
  </si>
  <si>
    <t>Šroubení připojovací armatury radiátorů VK PN 10 do 110°C, regulační uzavíratelné rohové G 1/2 x 18</t>
  </si>
  <si>
    <t>1715148741</t>
  </si>
  <si>
    <t>https://podminky.urs.cz/item/CS_URS_2023_01/734261402</t>
  </si>
  <si>
    <t>734261412</t>
  </si>
  <si>
    <t>Šroubení regulační radiátorové rohové bez vypouštění G 1/2</t>
  </si>
  <si>
    <t>254422588</t>
  </si>
  <si>
    <t>https://podminky.urs.cz/item/CS_URS_2023_01/734261412</t>
  </si>
  <si>
    <t>734292714</t>
  </si>
  <si>
    <t>Ostatní armatury kulové kohouty PN 42 do 185°C přímé vnitřní závit G 3/4</t>
  </si>
  <si>
    <t>-2145136939</t>
  </si>
  <si>
    <t>https://podminky.urs.cz/item/CS_URS_2023_01/734292714</t>
  </si>
  <si>
    <t>734292716</t>
  </si>
  <si>
    <t>Ostatní armatury kulové kohouty PN 42 do 185°C přímé vnitřní závit G 1 1/4</t>
  </si>
  <si>
    <t>-264670008</t>
  </si>
  <si>
    <t>https://podminky.urs.cz/item/CS_URS_2023_01/734292716</t>
  </si>
  <si>
    <t>734292723</t>
  </si>
  <si>
    <t>Ostatní armatury kulové kohouty PN 42 do 185°C přímé vnitřní závit s vypouštěním G 1/2</t>
  </si>
  <si>
    <t>-277104484</t>
  </si>
  <si>
    <t>https://podminky.urs.cz/item/CS_URS_2023_01/734292723</t>
  </si>
  <si>
    <t>734294104</t>
  </si>
  <si>
    <t>Ostatní armatury růžice dělené krycí do G 3/4</t>
  </si>
  <si>
    <t>1283436763</t>
  </si>
  <si>
    <t>https://podminky.urs.cz/item/CS_URS_2023_01/734294104</t>
  </si>
  <si>
    <t>55128116</t>
  </si>
  <si>
    <t>hlava termostatická kapalinová s odděleným ovládáním ventilu M.2</t>
  </si>
  <si>
    <t>1451974251</t>
  </si>
  <si>
    <t>55128134</t>
  </si>
  <si>
    <t>hlava termostatická kapalinová pro radiátorové tělesa s integrovaným ventilem</t>
  </si>
  <si>
    <t>422257305</t>
  </si>
  <si>
    <t>998734101</t>
  </si>
  <si>
    <t>Přesun hmot pro armatury stanovený z hmotnosti přesunovaného materiálu vodorovná dopravní vzdálenost do 50 m v objektech výšky do 6 m</t>
  </si>
  <si>
    <t>1976419922</t>
  </si>
  <si>
    <t>https://podminky.urs.cz/item/CS_URS_2023_01/998734101</t>
  </si>
  <si>
    <t>735</t>
  </si>
  <si>
    <t>Ústřední vytápění - otopná tělesa</t>
  </si>
  <si>
    <t>7351R</t>
  </si>
  <si>
    <t>Otopná tělesa ocelová montáž těles článkových</t>
  </si>
  <si>
    <t>762440522</t>
  </si>
  <si>
    <t>RMAT0001</t>
  </si>
  <si>
    <t>těleso otopné ocelové</t>
  </si>
  <si>
    <t>-150118301</t>
  </si>
  <si>
    <t>RMAT0002</t>
  </si>
  <si>
    <t>-1275327884</t>
  </si>
  <si>
    <t>RMAT0003</t>
  </si>
  <si>
    <t>-1031684174</t>
  </si>
  <si>
    <t>RMAT0004</t>
  </si>
  <si>
    <t>153015247</t>
  </si>
  <si>
    <t>735141111</t>
  </si>
  <si>
    <t>Montáž otopných těles lamelových na stěnu výšky tělesa do 1400 mm</t>
  </si>
  <si>
    <t>-943818532</t>
  </si>
  <si>
    <t>https://podminky.urs.cz/item/CS_URS_2023_01/735141111</t>
  </si>
  <si>
    <t>48456928</t>
  </si>
  <si>
    <t>těleso otopné panelové 1 deskové 1 přídavná přestupní plocha v 600mm dl 400mm 401W</t>
  </si>
  <si>
    <t>-12767634</t>
  </si>
  <si>
    <t>48456964</t>
  </si>
  <si>
    <t>těleso otopné panelové 1 deskové 1 přídavná přestupní plocha v 600mm dl 600mm 601W</t>
  </si>
  <si>
    <t>1910171163</t>
  </si>
  <si>
    <t>48457203</t>
  </si>
  <si>
    <t>těleso otopné panelové 2 deskové 1 přídavná přestupní plocha v 600mm dl 800mm 1030W</t>
  </si>
  <si>
    <t>738009552</t>
  </si>
  <si>
    <t>48457204</t>
  </si>
  <si>
    <t>těleso otopné panelové 2 deskové 1 přídavná přestupní plocha v 600mm dl 900mm 1159W</t>
  </si>
  <si>
    <t>-202265429</t>
  </si>
  <si>
    <t>48457223</t>
  </si>
  <si>
    <t>těleso otopné panelové 2 deskové 2 přídavné přestupní plochy v 600mm dl 1200mm 2015W</t>
  </si>
  <si>
    <t>1886163388</t>
  </si>
  <si>
    <t>735511009</t>
  </si>
  <si>
    <t>Trubkové teplovodní podlahové vytápění rozvod v systémové desce systémová deska bez tepelné izolace, výšky 20 až 24 mm</t>
  </si>
  <si>
    <t>-411150381</t>
  </si>
  <si>
    <t>https://podminky.urs.cz/item/CS_URS_2023_01/735511009</t>
  </si>
  <si>
    <t>73551100R</t>
  </si>
  <si>
    <t>Trubkové teplovodní podlahové vytápění rozvod v systémové desce potrubí polyethylen PE-Xa rozvodné potrubí 17x2 mm, rozteč 100 mm</t>
  </si>
  <si>
    <t>1630700649</t>
  </si>
  <si>
    <t>735511053</t>
  </si>
  <si>
    <t>Trubkové teplovodní podlahové vytápění rozvod s uchycením ve vodící liště vodící lišta, Ø trubky 16 mm</t>
  </si>
  <si>
    <t>491364311</t>
  </si>
  <si>
    <t>https://podminky.urs.cz/item/CS_URS_2023_01/735511053</t>
  </si>
  <si>
    <t>735511063</t>
  </si>
  <si>
    <t>Trubkové teplovodní podlahové vytápění doplňkové prvky ochranná trubka</t>
  </si>
  <si>
    <t>-2096330969</t>
  </si>
  <si>
    <t>https://podminky.urs.cz/item/CS_URS_2023_01/735511063</t>
  </si>
  <si>
    <t>735511064</t>
  </si>
  <si>
    <t>Trubkové teplovodní podlahové vytápění doplňkové prvky spárový (dilatační) profil</t>
  </si>
  <si>
    <t>-1595480589</t>
  </si>
  <si>
    <t>https://podminky.urs.cz/item/CS_URS_2023_01/735511064</t>
  </si>
  <si>
    <t>735511105</t>
  </si>
  <si>
    <t>Trubkové teplovodní podlahové vytápění skříně rozdělovače pod omítku, pro rozdělovač s počtem okruhů 9-12</t>
  </si>
  <si>
    <t>262656824</t>
  </si>
  <si>
    <t>https://podminky.urs.cz/item/CS_URS_2023_01/735511105</t>
  </si>
  <si>
    <t>735511144</t>
  </si>
  <si>
    <t>Trubkové teplovodní podlahové vytápění regulační zařízení elektronický rozvaděč</t>
  </si>
  <si>
    <t>475277890</t>
  </si>
  <si>
    <t>https://podminky.urs.cz/item/CS_URS_2023_01/735511144</t>
  </si>
  <si>
    <t>28616231</t>
  </si>
  <si>
    <t>rozdělovač systém podlahového topení pro 6 okruhů</t>
  </si>
  <si>
    <t>-701512978</t>
  </si>
  <si>
    <t>28616234</t>
  </si>
  <si>
    <t>rozdělovač systém podlahového topení pro 9 okruhů</t>
  </si>
  <si>
    <t>625994277</t>
  </si>
  <si>
    <t>733391101</t>
  </si>
  <si>
    <t>Zkoušky těsnosti potrubí z trubek plastových Ø do 32/3,0</t>
  </si>
  <si>
    <t>683375653</t>
  </si>
  <si>
    <t>https://podminky.urs.cz/item/CS_URS_2023_01/733391101</t>
  </si>
  <si>
    <t>24552540</t>
  </si>
  <si>
    <t>plastifikátor do betonu pro podlahové topení</t>
  </si>
  <si>
    <t>litr</t>
  </si>
  <si>
    <t>290203541</t>
  </si>
  <si>
    <t>998735101</t>
  </si>
  <si>
    <t>Přesun hmot pro otopná tělesa stanovený z hmotnosti přesunovaného materiálu vodorovná dopravní vzdálenost do 50 m v objektech výšky do 6 m</t>
  </si>
  <si>
    <t>65470738</t>
  </si>
  <si>
    <t>https://podminky.urs.cz/item/CS_URS_2023_01/998735101</t>
  </si>
  <si>
    <t>Práce a dodávky M</t>
  </si>
  <si>
    <t>23-M</t>
  </si>
  <si>
    <t>Montáže potrubí</t>
  </si>
  <si>
    <t>230120041</t>
  </si>
  <si>
    <t>Čištění potrubí profukováním nebo proplachováním DN 32</t>
  </si>
  <si>
    <t>846618870</t>
  </si>
  <si>
    <t>https://podminky.urs.cz/item/CS_URS_2023_01/230120041</t>
  </si>
  <si>
    <t>1715657091</t>
  </si>
  <si>
    <t>136329743</t>
  </si>
  <si>
    <t>1469554318</t>
  </si>
  <si>
    <t>043194000</t>
  </si>
  <si>
    <t>Ostatní zkoušky</t>
  </si>
  <si>
    <t>620668538</t>
  </si>
  <si>
    <t>https://podminky.urs.cz/item/CS_URS_2023_01/043194000</t>
  </si>
  <si>
    <t>1416564148</t>
  </si>
  <si>
    <t>05 - Slaboproud</t>
  </si>
  <si>
    <t xml:space="preserve">    742-1 - EPS</t>
  </si>
  <si>
    <t xml:space="preserve">    742-2 - EZS</t>
  </si>
  <si>
    <t xml:space="preserve">    742-3 - SK+CCTV</t>
  </si>
  <si>
    <t>977151118</t>
  </si>
  <si>
    <t>Jádrové vrty diamantovými korunkami do stavebních materiálů (železobetonu, betonu, cihel, obkladů, dlažeb, kamene) průměru přes 90 do 100 mm</t>
  </si>
  <si>
    <t>-863147472</t>
  </si>
  <si>
    <t>https://podminky.urs.cz/item/CS_URS_2023_01/977151118</t>
  </si>
  <si>
    <t>0,12+0,12+0,08</t>
  </si>
  <si>
    <t>742-1</t>
  </si>
  <si>
    <t>EPS</t>
  </si>
  <si>
    <t>742121001</t>
  </si>
  <si>
    <t>Montáž kabelů sdělovacích pro vnitřní rozvody počtu žil do 15</t>
  </si>
  <si>
    <t>-1211489542</t>
  </si>
  <si>
    <t>https://podminky.urs.cz/item/CS_URS_2023_01/742121001</t>
  </si>
  <si>
    <t>34121231</t>
  </si>
  <si>
    <t>kabel sdělovací stíněný laminovanou Al fólií s příložným Cu drátem jádro Cu plné izolace PVC plášť PVC 300V (J-Y(St)Y…Lg) 1x2x0,8mm2</t>
  </si>
  <si>
    <t>1076878139</t>
  </si>
  <si>
    <t>121,6*1,2 'Přepočtené koeficientem množství</t>
  </si>
  <si>
    <t>1132905751</t>
  </si>
  <si>
    <t>34121134</t>
  </si>
  <si>
    <t>kabel sdělovací oheň retardující bezhalogenový stíněný laminovanou Al fólií s příložným CuSn drátem s funkčností při požáru 180min a P90-R/PH120-R reakce na oheň B2cas1d1a1 jádro Cu plné 100V (SSKFH-V) 2x2x0,8mm2</t>
  </si>
  <si>
    <t>-795465491</t>
  </si>
  <si>
    <t>45,9*1,2 'Přepočtené koeficientem množství</t>
  </si>
  <si>
    <t>742210121</t>
  </si>
  <si>
    <t>Montáž hlásiče automatického bodového</t>
  </si>
  <si>
    <t>177060688</t>
  </si>
  <si>
    <t>https://podminky.urs.cz/item/CS_URS_2023_01/742210121</t>
  </si>
  <si>
    <t>59081434</t>
  </si>
  <si>
    <t>hlásič teplotní interaktivní adresný</t>
  </si>
  <si>
    <t>-1566009268</t>
  </si>
  <si>
    <t>742210124</t>
  </si>
  <si>
    <t>Montáž hlásiče kouřového lineárního s odrazkou</t>
  </si>
  <si>
    <t>1201299316</t>
  </si>
  <si>
    <t>https://podminky.urs.cz/item/CS_URS_2023_01/742210124</t>
  </si>
  <si>
    <t>59081344</t>
  </si>
  <si>
    <t>hlásič kouře lineární interaktivní</t>
  </si>
  <si>
    <t>1513122417</t>
  </si>
  <si>
    <t>742210151</t>
  </si>
  <si>
    <t>Montáž hlásiče tlačítkového se sklíčkem</t>
  </si>
  <si>
    <t>1607514980</t>
  </si>
  <si>
    <t>https://podminky.urs.cz/item/CS_URS_2023_01/742210151</t>
  </si>
  <si>
    <t>59081452</t>
  </si>
  <si>
    <t>hlásič konvenční tlačítkový červený, prolamovací plast</t>
  </si>
  <si>
    <t>-1467538563</t>
  </si>
  <si>
    <t>742210261</t>
  </si>
  <si>
    <t>Montáž světelných nebo zvukových prvků EPS sirény nebo majáku nebo signalizace</t>
  </si>
  <si>
    <t>553983447</t>
  </si>
  <si>
    <t>https://podminky.urs.cz/item/CS_URS_2023_01/742210261</t>
  </si>
  <si>
    <t>59081500</t>
  </si>
  <si>
    <t>siréna adresná</t>
  </si>
  <si>
    <t>-954124673</t>
  </si>
  <si>
    <t>742-2</t>
  </si>
  <si>
    <t>EZS</t>
  </si>
  <si>
    <t>742220051</t>
  </si>
  <si>
    <t>Montáž krabice pro expander uložené na omítce</t>
  </si>
  <si>
    <t>1289435911</t>
  </si>
  <si>
    <t>https://podminky.urs.cz/item/CS_URS_2023_01/742220051</t>
  </si>
  <si>
    <t>40466062</t>
  </si>
  <si>
    <t>krabice montážní, plast, povrchová montáž, 182x132mm</t>
  </si>
  <si>
    <t>1538244202</t>
  </si>
  <si>
    <t>742220235</t>
  </si>
  <si>
    <t>Montáž příslušenství pro PZTS magnetický kontakt povrchový</t>
  </si>
  <si>
    <t>-658081266</t>
  </si>
  <si>
    <t>https://podminky.urs.cz/item/CS_URS_2023_01/742220235</t>
  </si>
  <si>
    <t>40461039</t>
  </si>
  <si>
    <t>kontakt magnetický, vratový, armovaná hadice</t>
  </si>
  <si>
    <t>1096741008</t>
  </si>
  <si>
    <t>742220401</t>
  </si>
  <si>
    <t>Nastavení a oživení PZTS programování základních parametrů ústředny</t>
  </si>
  <si>
    <t>392679445</t>
  </si>
  <si>
    <t>https://podminky.urs.cz/item/CS_URS_2023_01/742220401</t>
  </si>
  <si>
    <t>742220421</t>
  </si>
  <si>
    <t>Nastavení a oživení PZTS instalace přístupového SW</t>
  </si>
  <si>
    <t>-1877244715</t>
  </si>
  <si>
    <t>https://podminky.urs.cz/item/CS_URS_2023_01/742220421</t>
  </si>
  <si>
    <t>742220501</t>
  </si>
  <si>
    <t>Zkoušky a revize PZTS zkoušky TIČR</t>
  </si>
  <si>
    <t>131907426</t>
  </si>
  <si>
    <t>https://podminky.urs.cz/item/CS_URS_2023_01/742220501</t>
  </si>
  <si>
    <t>742220511</t>
  </si>
  <si>
    <t>Zkoušky a revize PZTS revize výchozí systému PZTS</t>
  </si>
  <si>
    <t>1677967944</t>
  </si>
  <si>
    <t>https://podminky.urs.cz/item/CS_URS_2023_01/742220511</t>
  </si>
  <si>
    <t>742220031</t>
  </si>
  <si>
    <t>Montáž koncentrátoru nebo expanderu pro PZTS</t>
  </si>
  <si>
    <t>1293509345</t>
  </si>
  <si>
    <t>https://podminky.urs.cz/item/CS_URS_2023_01/742220031</t>
  </si>
  <si>
    <t>40465002</t>
  </si>
  <si>
    <t>koncentrátor</t>
  </si>
  <si>
    <t>-169026415</t>
  </si>
  <si>
    <t>742220141</t>
  </si>
  <si>
    <t>Montáž klávesnice pro dodanou ústřednu</t>
  </si>
  <si>
    <t>-1110116834</t>
  </si>
  <si>
    <t>https://podminky.urs.cz/item/CS_URS_2023_01/742220141</t>
  </si>
  <si>
    <t>40467025</t>
  </si>
  <si>
    <t>klávesnice ústředny PZTS, LED</t>
  </si>
  <si>
    <t>285707908</t>
  </si>
  <si>
    <t>742220232</t>
  </si>
  <si>
    <t>Montáž příslušenství pro PZTS detektor na stěnu nebo na strop</t>
  </si>
  <si>
    <t>-1750739359</t>
  </si>
  <si>
    <t>https://podminky.urs.cz/item/CS_URS_2023_01/742220232</t>
  </si>
  <si>
    <t>40461016</t>
  </si>
  <si>
    <t>detektor pohybu stropní 360°</t>
  </si>
  <si>
    <t>-409324082</t>
  </si>
  <si>
    <t>742-3</t>
  </si>
  <si>
    <t>SK+CCTV</t>
  </si>
  <si>
    <t>-1979132945</t>
  </si>
  <si>
    <t>1378960249</t>
  </si>
  <si>
    <t>93,1*1,2 'Přepočtené koeficientem množství</t>
  </si>
  <si>
    <t>742330044</t>
  </si>
  <si>
    <t>Montáž strukturované kabeláže zásuvek datových pod omítku, do nábytku, do parapetního žlabu nebo podlahové krabice 1 až 6 pozic</t>
  </si>
  <si>
    <t>1899909606</t>
  </si>
  <si>
    <t>https://podminky.urs.cz/item/CS_URS_2023_01/742330044</t>
  </si>
  <si>
    <t>37451183</t>
  </si>
  <si>
    <t>modul zásuvkový 1xRJ45 osazený 22,5x45mm se záclonkou úhlový UTP Cat6</t>
  </si>
  <si>
    <t>1515304534</t>
  </si>
  <si>
    <t>742110505</t>
  </si>
  <si>
    <t>Montáž krabic elektroinstalačních s víčkem zapuštěných plastových odbočných čtyřhranných</t>
  </si>
  <si>
    <t>-567401441</t>
  </si>
  <si>
    <t>https://podminky.urs.cz/item/CS_URS_2023_01/742110505</t>
  </si>
  <si>
    <t>34571524</t>
  </si>
  <si>
    <t>krabice pod omítku PVC odbočná čtvercová 125x125mm s víčkem</t>
  </si>
  <si>
    <t>1935653641</t>
  </si>
  <si>
    <t>742121002</t>
  </si>
  <si>
    <t>Montáž kabelů sdělovacích pro vnitřní rozvody počtu žil přes 15</t>
  </si>
  <si>
    <t>-1954257951</t>
  </si>
  <si>
    <t>https://podminky.urs.cz/item/CS_URS_2023_01/742121002</t>
  </si>
  <si>
    <t>7,5*2</t>
  </si>
  <si>
    <t>8,5*2</t>
  </si>
  <si>
    <t>34121065</t>
  </si>
  <si>
    <t>kabel sdělovací stíněný laminovanou Al fólií s příložným Cu drátem jádro Cu plné izolace PVC plášť PVC 100V (SYKFY) 20x2x0,5mm2</t>
  </si>
  <si>
    <t>-503780841</t>
  </si>
  <si>
    <t>32*1,2 'Přepočtené koeficientem množství</t>
  </si>
  <si>
    <t>742-3R01</t>
  </si>
  <si>
    <t xml:space="preserve">Rozvod strukturované kabeláže </t>
  </si>
  <si>
    <t>-1329159279</t>
  </si>
  <si>
    <t>Poznámka k položce:_x000D_
Pro rozvody strukturované kabeláže bude použit dle požadavku investora, z důvodu zachování servisních dílů, ucelený systém s 15-letou garancí přímo od výrobce, který obsahuje kompletní řadu kabelů, propojovacích panelů, propojovacích šňůr, datových vývodů, přizpůsobovacích členů a dalšího potřebného příslušenství. Systém musí splňovat min. požadavky ISO 11801, TIA/EIA 568A a EN 50173 pro kategorii 6 instalováním interoperabilních komponentů Cat.6. Tyto kabely budou mít maximální délku, počítáno od rozvaděče k  přípojnému místu ukončeného zásuvkou, 90m. Tato vzdálenost nesmí být překročena.</t>
  </si>
  <si>
    <t>1252454649</t>
  </si>
  <si>
    <t>1481852175</t>
  </si>
  <si>
    <t>-1903106636</t>
  </si>
  <si>
    <t>-1186607480</t>
  </si>
  <si>
    <t>06 - VZT</t>
  </si>
  <si>
    <t xml:space="preserve">    741 - Elektroinstalace - silnoproud</t>
  </si>
  <si>
    <t xml:space="preserve">    751 - Vzduchotechnika</t>
  </si>
  <si>
    <t>741</t>
  </si>
  <si>
    <t>Elektroinstalace - silnoproud</t>
  </si>
  <si>
    <t>741331051</t>
  </si>
  <si>
    <t>Montáž měřicích přístrojů bez zapojení vodičů spínače časového</t>
  </si>
  <si>
    <t>-495724213</t>
  </si>
  <si>
    <t>https://podminky.urs.cz/item/CS_URS_2023_01/741331051</t>
  </si>
  <si>
    <t>R-MAT001</t>
  </si>
  <si>
    <t>Přístroj ovládače časového mechanického</t>
  </si>
  <si>
    <t>-268825679</t>
  </si>
  <si>
    <t>751</t>
  </si>
  <si>
    <t>Vzduchotechnika</t>
  </si>
  <si>
    <t>751111011</t>
  </si>
  <si>
    <t>Montáž ventilátoru axiálního nízkotlakého nástěnného základního, průměru do 100 mm</t>
  </si>
  <si>
    <t>1547438771</t>
  </si>
  <si>
    <t>https://podminky.urs.cz/item/CS_URS_2023_01/751111011</t>
  </si>
  <si>
    <t>42914123</t>
  </si>
  <si>
    <t>ventilátor axiální stěnový skříň z plastu průtok 95m3/h IP44 13W D 100mm</t>
  </si>
  <si>
    <t>-1984241948</t>
  </si>
  <si>
    <t>751510041</t>
  </si>
  <si>
    <t>Vzduchotechnické potrubí z pozinkovaného plechu kruhové, trouba spirálně vinutá bez příruby, průměru do 100 mm</t>
  </si>
  <si>
    <t>-374253898</t>
  </si>
  <si>
    <t>https://podminky.urs.cz/item/CS_URS_2023_01/751510041</t>
  </si>
  <si>
    <t>751510042</t>
  </si>
  <si>
    <t>Vzduchotechnické potrubí z pozinkovaného plechu kruhové, trouba spirálně vinutá bez příruby, průměru přes 100 do 200 mm</t>
  </si>
  <si>
    <t>-569209409</t>
  </si>
  <si>
    <t>https://podminky.urs.cz/item/CS_URS_2023_01/751510042</t>
  </si>
  <si>
    <t>5+9+12</t>
  </si>
  <si>
    <t>42975226</t>
  </si>
  <si>
    <t>nástavec s kruhovou přírubou Pz D 125mm</t>
  </si>
  <si>
    <t>-311546382</t>
  </si>
  <si>
    <t>1+12</t>
  </si>
  <si>
    <t>751514862</t>
  </si>
  <si>
    <t>Montáž regulační nebo měřící clony do plechového potrubí kruhové s přírubou, průměru přes 100 do 200 mm</t>
  </si>
  <si>
    <t>1744413100</t>
  </si>
  <si>
    <t>https://podminky.urs.cz/item/CS_URS_2023_01/751514862</t>
  </si>
  <si>
    <t>42981002</t>
  </si>
  <si>
    <t>klapka kruhová regulační Pz D 125mm</t>
  </si>
  <si>
    <t>-757512279</t>
  </si>
  <si>
    <t>751537011</t>
  </si>
  <si>
    <t>Montáž potrubí ohebného kruhového neizolovaného z Al laminátové hadice, průměru do 100 mm</t>
  </si>
  <si>
    <t>47048613</t>
  </si>
  <si>
    <t>https://podminky.urs.cz/item/CS_URS_2023_01/751537011</t>
  </si>
  <si>
    <t>42981621</t>
  </si>
  <si>
    <t>hadice neizolovaná z Al-polyesteru vyztužená drátem D 82mm, l=10m</t>
  </si>
  <si>
    <t>-1202749972</t>
  </si>
  <si>
    <t>2*0,12 'Přepočtené koeficientem množství</t>
  </si>
  <si>
    <t>751537012</t>
  </si>
  <si>
    <t>Montáž potrubí ohebného kruhového neizolovaného z Al laminátové hadice, průměru přes 100 do 200 mm</t>
  </si>
  <si>
    <t>-62166443</t>
  </si>
  <si>
    <t>https://podminky.urs.cz/item/CS_URS_2023_01/751537012</t>
  </si>
  <si>
    <t>42981623</t>
  </si>
  <si>
    <t>hadice neizolovaná z Al-polyesteru vyztužená drátem D 127mm, l=10m</t>
  </si>
  <si>
    <t>393344026</t>
  </si>
  <si>
    <t>15*0,12 'Přepočtené koeficientem množství</t>
  </si>
  <si>
    <t>751572102</t>
  </si>
  <si>
    <t>Závěs kruhového potrubí pomocí objímky, kotvené do betonu průměru potrubí přes 100 do 200 mm</t>
  </si>
  <si>
    <t>-355103765</t>
  </si>
  <si>
    <t>https://podminky.urs.cz/item/CS_URS_2023_01/751572102</t>
  </si>
  <si>
    <t>1+15+5+9+12</t>
  </si>
  <si>
    <t>42972202</t>
  </si>
  <si>
    <t>ventil talířový pro přívod a odvod vzduchu plastový D 125mm</t>
  </si>
  <si>
    <t>-249043543</t>
  </si>
  <si>
    <t>751691111</t>
  </si>
  <si>
    <t>Zaregulování systému vzduchotechnického zařízení za 1 koncový (distribuční) prvek</t>
  </si>
  <si>
    <t>-1199483594</t>
  </si>
  <si>
    <t>https://podminky.urs.cz/item/CS_URS_2023_01/751691111</t>
  </si>
  <si>
    <t>998751101</t>
  </si>
  <si>
    <t>Přesun hmot pro vzduchotechniku stanovený z hmotnosti přesunovaného materiálu vodorovná dopravní vzdálenost do 100 m v objektech výšky do 12 m</t>
  </si>
  <si>
    <t>176717928</t>
  </si>
  <si>
    <t>https://podminky.urs.cz/item/CS_URS_2023_01/998751101</t>
  </si>
  <si>
    <t>1317212787</t>
  </si>
  <si>
    <t>HZS3212</t>
  </si>
  <si>
    <t>Hodinové zúčtovací sazby montáží technologických zařízení na stavebních objektech montér vzduchotechniky odborný</t>
  </si>
  <si>
    <t>47576425</t>
  </si>
  <si>
    <t>https://podminky.urs.cz/item/CS_URS_2023_01/HZS3212</t>
  </si>
  <si>
    <t>361806691</t>
  </si>
  <si>
    <t>-1194403252</t>
  </si>
  <si>
    <t>514459699</t>
  </si>
  <si>
    <t>SEZNAM FIGUR</t>
  </si>
  <si>
    <t>Výměra</t>
  </si>
  <si>
    <t xml:space="preserve"> 01</t>
  </si>
  <si>
    <t>0,6*1,97</t>
  </si>
  <si>
    <t>Použití figury:</t>
  </si>
  <si>
    <t>Vybourání dřevěných dveřních zárubní pl do 2 m2</t>
  </si>
  <si>
    <t>d2</t>
  </si>
  <si>
    <t>dveře 700x1970 mm</t>
  </si>
  <si>
    <t>0,7*1,97</t>
  </si>
  <si>
    <t>0,8*1,97</t>
  </si>
  <si>
    <t>Oprava vnitřní vápenocementové hladké omítky stěn v rozsahu plochy přes 10 do 30 % s celoplošným přeštukováním</t>
  </si>
  <si>
    <t>Dvojnásobné bílé vápenné malby v místnostech v do 3,80 m</t>
  </si>
  <si>
    <t>0,9*1,97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</si>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</sst>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charset val="238"/>
    </font>
    <font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2" fillId="4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2" fillId="0" borderId="2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167" fontId="22" fillId="0" borderId="23" xfId="0" applyNumberFormat="1" applyFont="1" applyBorder="1" applyAlignment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167" fontId="38" fillId="0" borderId="23" xfId="0" applyNumberFormat="1" applyFont="1" applyBorder="1" applyAlignment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2" fillId="0" borderId="1" xfId="0" applyFont="1" applyBorder="1" applyAlignment="1">
      <alignment vertical="top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5" fillId="0" borderId="1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3_01/317168031" TargetMode="External"/><Relationship Id="rId117" Type="http://schemas.openxmlformats.org/officeDocument/2006/relationships/hyperlink" Target="https://podminky.urs.cz/item/CS_URS_2023_01/771574113" TargetMode="External"/><Relationship Id="rId21" Type="http://schemas.openxmlformats.org/officeDocument/2006/relationships/hyperlink" Target="https://podminky.urs.cz/item/CS_URS_2023_01/317142442" TargetMode="External"/><Relationship Id="rId42" Type="http://schemas.openxmlformats.org/officeDocument/2006/relationships/hyperlink" Target="https://podminky.urs.cz/item/CS_URS_2023_01/564752111" TargetMode="External"/><Relationship Id="rId47" Type="http://schemas.openxmlformats.org/officeDocument/2006/relationships/hyperlink" Target="https://podminky.urs.cz/item/CS_URS_2023_01/611315422" TargetMode="External"/><Relationship Id="rId63" Type="http://schemas.openxmlformats.org/officeDocument/2006/relationships/hyperlink" Target="https://podminky.urs.cz/item/CS_URS_2023_01/953941210" TargetMode="External"/><Relationship Id="rId68" Type="http://schemas.openxmlformats.org/officeDocument/2006/relationships/hyperlink" Target="https://podminky.urs.cz/item/CS_URS_2023_01/963022819" TargetMode="External"/><Relationship Id="rId84" Type="http://schemas.openxmlformats.org/officeDocument/2006/relationships/hyperlink" Target="https://podminky.urs.cz/item/CS_URS_2023_01/973031824" TargetMode="External"/><Relationship Id="rId89" Type="http://schemas.openxmlformats.org/officeDocument/2006/relationships/hyperlink" Target="https://podminky.urs.cz/item/CS_URS_2023_01/997013509" TargetMode="External"/><Relationship Id="rId112" Type="http://schemas.openxmlformats.org/officeDocument/2006/relationships/hyperlink" Target="https://podminky.urs.cz/item/CS_URS_2023_01/998767181" TargetMode="External"/><Relationship Id="rId133" Type="http://schemas.openxmlformats.org/officeDocument/2006/relationships/hyperlink" Target="https://podminky.urs.cz/item/CS_URS_2023_01/776145111" TargetMode="External"/><Relationship Id="rId138" Type="http://schemas.openxmlformats.org/officeDocument/2006/relationships/hyperlink" Target="https://podminky.urs.cz/item/CS_URS_2023_01/998776181" TargetMode="External"/><Relationship Id="rId154" Type="http://schemas.openxmlformats.org/officeDocument/2006/relationships/hyperlink" Target="https://podminky.urs.cz/item/CS_URS_2023_01/011002000" TargetMode="External"/><Relationship Id="rId159" Type="http://schemas.openxmlformats.org/officeDocument/2006/relationships/hyperlink" Target="https://podminky.urs.cz/item/CS_URS_2023_01/090001000" TargetMode="External"/><Relationship Id="rId16" Type="http://schemas.openxmlformats.org/officeDocument/2006/relationships/hyperlink" Target="https://podminky.urs.cz/item/CS_URS_2023_01/274361821" TargetMode="External"/><Relationship Id="rId107" Type="http://schemas.openxmlformats.org/officeDocument/2006/relationships/hyperlink" Target="https://podminky.urs.cz/item/CS_URS_2023_01/763135821" TargetMode="External"/><Relationship Id="rId11" Type="http://schemas.openxmlformats.org/officeDocument/2006/relationships/hyperlink" Target="https://podminky.urs.cz/item/CS_URS_2023_01/174211101" TargetMode="External"/><Relationship Id="rId32" Type="http://schemas.openxmlformats.org/officeDocument/2006/relationships/hyperlink" Target="https://podminky.urs.cz/item/CS_URS_2023_01/342272245" TargetMode="External"/><Relationship Id="rId37" Type="http://schemas.openxmlformats.org/officeDocument/2006/relationships/hyperlink" Target="https://podminky.urs.cz/item/CS_URS_2023_01/431351121" TargetMode="External"/><Relationship Id="rId53" Type="http://schemas.openxmlformats.org/officeDocument/2006/relationships/hyperlink" Target="https://podminky.urs.cz/item/CS_URS_2023_01/622143005" TargetMode="External"/><Relationship Id="rId58" Type="http://schemas.openxmlformats.org/officeDocument/2006/relationships/hyperlink" Target="https://podminky.urs.cz/item/CS_URS_2023_01/631362021" TargetMode="External"/><Relationship Id="rId74" Type="http://schemas.openxmlformats.org/officeDocument/2006/relationships/hyperlink" Target="https://podminky.urs.cz/item/CS_URS_2023_01/965049111" TargetMode="External"/><Relationship Id="rId79" Type="http://schemas.openxmlformats.org/officeDocument/2006/relationships/hyperlink" Target="https://podminky.urs.cz/item/CS_URS_2023_01/968062455" TargetMode="External"/><Relationship Id="rId102" Type="http://schemas.openxmlformats.org/officeDocument/2006/relationships/hyperlink" Target="https://podminky.urs.cz/item/CS_URS_2023_01/998766102" TargetMode="External"/><Relationship Id="rId123" Type="http://schemas.openxmlformats.org/officeDocument/2006/relationships/hyperlink" Target="https://podminky.urs.cz/item/CS_URS_2023_01/772521140" TargetMode="External"/><Relationship Id="rId128" Type="http://schemas.openxmlformats.org/officeDocument/2006/relationships/hyperlink" Target="https://podminky.urs.cz/item/CS_URS_2023_01/775141112" TargetMode="External"/><Relationship Id="rId144" Type="http://schemas.openxmlformats.org/officeDocument/2006/relationships/hyperlink" Target="https://podminky.urs.cz/item/CS_URS_2023_01/781471810" TargetMode="External"/><Relationship Id="rId149" Type="http://schemas.openxmlformats.org/officeDocument/2006/relationships/hyperlink" Target="https://podminky.urs.cz/item/CS_URS_2023_01/783932163" TargetMode="External"/><Relationship Id="rId5" Type="http://schemas.openxmlformats.org/officeDocument/2006/relationships/hyperlink" Target="https://podminky.urs.cz/item/CS_URS_2023_01/162211319" TargetMode="External"/><Relationship Id="rId90" Type="http://schemas.openxmlformats.org/officeDocument/2006/relationships/hyperlink" Target="https://podminky.urs.cz/item/CS_URS_2023_01/997013631" TargetMode="External"/><Relationship Id="rId95" Type="http://schemas.openxmlformats.org/officeDocument/2006/relationships/hyperlink" Target="https://podminky.urs.cz/item/CS_URS_2023_01/711142559" TargetMode="External"/><Relationship Id="rId160" Type="http://schemas.openxmlformats.org/officeDocument/2006/relationships/drawing" Target="../drawings/drawing2.xml"/><Relationship Id="rId22" Type="http://schemas.openxmlformats.org/officeDocument/2006/relationships/hyperlink" Target="https://podminky.urs.cz/item/CS_URS_2023_01/317142446" TargetMode="External"/><Relationship Id="rId27" Type="http://schemas.openxmlformats.org/officeDocument/2006/relationships/hyperlink" Target="https://podminky.urs.cz/item/CS_URS_2023_01/317234410" TargetMode="External"/><Relationship Id="rId43" Type="http://schemas.openxmlformats.org/officeDocument/2006/relationships/hyperlink" Target="https://podminky.urs.cz/item/CS_URS_2023_01/564871011" TargetMode="External"/><Relationship Id="rId48" Type="http://schemas.openxmlformats.org/officeDocument/2006/relationships/hyperlink" Target="https://podminky.urs.cz/item/CS_URS_2023_01/612311101" TargetMode="External"/><Relationship Id="rId64" Type="http://schemas.openxmlformats.org/officeDocument/2006/relationships/hyperlink" Target="https://podminky.urs.cz/item/CS_URS_2023_01/962031132" TargetMode="External"/><Relationship Id="rId69" Type="http://schemas.openxmlformats.org/officeDocument/2006/relationships/hyperlink" Target="https://podminky.urs.cz/item/CS_URS_2023_01/963042819" TargetMode="External"/><Relationship Id="rId113" Type="http://schemas.openxmlformats.org/officeDocument/2006/relationships/hyperlink" Target="https://podminky.urs.cz/item/CS_URS_2023_01/771151011" TargetMode="External"/><Relationship Id="rId118" Type="http://schemas.openxmlformats.org/officeDocument/2006/relationships/hyperlink" Target="https://podminky.urs.cz/item/CS_URS_2023_01/998771102" TargetMode="External"/><Relationship Id="rId134" Type="http://schemas.openxmlformats.org/officeDocument/2006/relationships/hyperlink" Target="https://podminky.urs.cz/item/CS_URS_2023_01/776201812" TargetMode="External"/><Relationship Id="rId139" Type="http://schemas.openxmlformats.org/officeDocument/2006/relationships/hyperlink" Target="https://podminky.urs.cz/item/CS_URS_2023_01/777111111" TargetMode="External"/><Relationship Id="rId80" Type="http://schemas.openxmlformats.org/officeDocument/2006/relationships/hyperlink" Target="https://podminky.urs.cz/item/CS_URS_2023_01/968062456" TargetMode="External"/><Relationship Id="rId85" Type="http://schemas.openxmlformats.org/officeDocument/2006/relationships/hyperlink" Target="https://podminky.urs.cz/item/CS_URS_2023_01/977151124" TargetMode="External"/><Relationship Id="rId150" Type="http://schemas.openxmlformats.org/officeDocument/2006/relationships/hyperlink" Target="https://podminky.urs.cz/item/CS_URS_2023_01/784111001" TargetMode="External"/><Relationship Id="rId155" Type="http://schemas.openxmlformats.org/officeDocument/2006/relationships/hyperlink" Target="https://podminky.urs.cz/item/CS_URS_2023_01/011002000.01" TargetMode="External"/><Relationship Id="rId12" Type="http://schemas.openxmlformats.org/officeDocument/2006/relationships/hyperlink" Target="https://podminky.urs.cz/item/CS_URS_2023_01/181951112" TargetMode="External"/><Relationship Id="rId17" Type="http://schemas.openxmlformats.org/officeDocument/2006/relationships/hyperlink" Target="https://podminky.urs.cz/item/CS_URS_2023_01/279113142" TargetMode="External"/><Relationship Id="rId33" Type="http://schemas.openxmlformats.org/officeDocument/2006/relationships/hyperlink" Target="https://podminky.urs.cz/item/CS_URS_2023_01/346272256" TargetMode="External"/><Relationship Id="rId38" Type="http://schemas.openxmlformats.org/officeDocument/2006/relationships/hyperlink" Target="https://podminky.urs.cz/item/CS_URS_2023_01/431351122" TargetMode="External"/><Relationship Id="rId59" Type="http://schemas.openxmlformats.org/officeDocument/2006/relationships/hyperlink" Target="https://podminky.urs.cz/item/CS_URS_2023_01/632441114" TargetMode="External"/><Relationship Id="rId103" Type="http://schemas.openxmlformats.org/officeDocument/2006/relationships/hyperlink" Target="https://podminky.urs.cz/item/CS_URS_2023_01/998766181" TargetMode="External"/><Relationship Id="rId108" Type="http://schemas.openxmlformats.org/officeDocument/2006/relationships/hyperlink" Target="https://podminky.urs.cz/item/CS_URS_2023_01/998763302" TargetMode="External"/><Relationship Id="rId124" Type="http://schemas.openxmlformats.org/officeDocument/2006/relationships/hyperlink" Target="https://podminky.urs.cz/item/CS_URS_2023_01/772522811" TargetMode="External"/><Relationship Id="rId129" Type="http://schemas.openxmlformats.org/officeDocument/2006/relationships/hyperlink" Target="https://podminky.urs.cz/item/CS_URS_2023_01/775413320" TargetMode="External"/><Relationship Id="rId20" Type="http://schemas.openxmlformats.org/officeDocument/2006/relationships/hyperlink" Target="https://podminky.urs.cz/item/CS_URS_2023_01/311234021" TargetMode="External"/><Relationship Id="rId41" Type="http://schemas.openxmlformats.org/officeDocument/2006/relationships/hyperlink" Target="https://podminky.urs.cz/item/CS_URS_2023_01/434351142" TargetMode="External"/><Relationship Id="rId54" Type="http://schemas.openxmlformats.org/officeDocument/2006/relationships/hyperlink" Target="https://podminky.urs.cz/item/CS_URS_2023_01/631311115" TargetMode="External"/><Relationship Id="rId62" Type="http://schemas.openxmlformats.org/officeDocument/2006/relationships/hyperlink" Target="https://podminky.urs.cz/item/CS_URS_2023_01/952901111" TargetMode="External"/><Relationship Id="rId70" Type="http://schemas.openxmlformats.org/officeDocument/2006/relationships/hyperlink" Target="https://podminky.urs.cz/item/CS_URS_2023_01/965022131" TargetMode="External"/><Relationship Id="rId75" Type="http://schemas.openxmlformats.org/officeDocument/2006/relationships/hyperlink" Target="https://podminky.urs.cz/item/CS_URS_2023_01/965081611" TargetMode="External"/><Relationship Id="rId83" Type="http://schemas.openxmlformats.org/officeDocument/2006/relationships/hyperlink" Target="https://podminky.urs.cz/item/CS_URS_2023_01/973031813" TargetMode="External"/><Relationship Id="rId88" Type="http://schemas.openxmlformats.org/officeDocument/2006/relationships/hyperlink" Target="https://podminky.urs.cz/item/CS_URS_2023_01/997013501" TargetMode="External"/><Relationship Id="rId91" Type="http://schemas.openxmlformats.org/officeDocument/2006/relationships/hyperlink" Target="https://podminky.urs.cz/item/CS_URS_2023_01/998011002" TargetMode="External"/><Relationship Id="rId96" Type="http://schemas.openxmlformats.org/officeDocument/2006/relationships/hyperlink" Target="https://podminky.urs.cz/item/CS_URS_2023_01/711191001" TargetMode="External"/><Relationship Id="rId111" Type="http://schemas.openxmlformats.org/officeDocument/2006/relationships/hyperlink" Target="https://podminky.urs.cz/item/CS_URS_2023_01/998767102" TargetMode="External"/><Relationship Id="rId132" Type="http://schemas.openxmlformats.org/officeDocument/2006/relationships/hyperlink" Target="https://podminky.urs.cz/item/CS_URS_2023_01/998775181" TargetMode="External"/><Relationship Id="rId140" Type="http://schemas.openxmlformats.org/officeDocument/2006/relationships/hyperlink" Target="https://podminky.urs.cz/item/CS_URS_2023_01/777111123" TargetMode="External"/><Relationship Id="rId145" Type="http://schemas.openxmlformats.org/officeDocument/2006/relationships/hyperlink" Target="https://podminky.urs.cz/item/CS_URS_2023_01/781474153" TargetMode="External"/><Relationship Id="rId153" Type="http://schemas.openxmlformats.org/officeDocument/2006/relationships/hyperlink" Target="https://podminky.urs.cz/item/CS_URS_2023_01/784312061" TargetMode="External"/><Relationship Id="rId1" Type="http://schemas.openxmlformats.org/officeDocument/2006/relationships/hyperlink" Target="https://podminky.urs.cz/item/CS_URS_2023_01/113106122" TargetMode="External"/><Relationship Id="rId6" Type="http://schemas.openxmlformats.org/officeDocument/2006/relationships/hyperlink" Target="https://podminky.urs.cz/item/CS_URS_2023_01/162351104" TargetMode="External"/><Relationship Id="rId15" Type="http://schemas.openxmlformats.org/officeDocument/2006/relationships/hyperlink" Target="https://podminky.urs.cz/item/CS_URS_2023_01/274321411" TargetMode="External"/><Relationship Id="rId23" Type="http://schemas.openxmlformats.org/officeDocument/2006/relationships/hyperlink" Target="https://podminky.urs.cz/item/CS_URS_2023_01/317168011" TargetMode="External"/><Relationship Id="rId28" Type="http://schemas.openxmlformats.org/officeDocument/2006/relationships/hyperlink" Target="https://podminky.urs.cz/item/CS_URS_2023_01/317944321" TargetMode="External"/><Relationship Id="rId36" Type="http://schemas.openxmlformats.org/officeDocument/2006/relationships/hyperlink" Target="https://podminky.urs.cz/item/CS_URS_2023_01/430361821" TargetMode="External"/><Relationship Id="rId49" Type="http://schemas.openxmlformats.org/officeDocument/2006/relationships/hyperlink" Target="https://podminky.urs.cz/item/CS_URS_2023_01/612311141" TargetMode="External"/><Relationship Id="rId57" Type="http://schemas.openxmlformats.org/officeDocument/2006/relationships/hyperlink" Target="https://podminky.urs.cz/item/CS_URS_2023_01/631319196" TargetMode="External"/><Relationship Id="rId106" Type="http://schemas.openxmlformats.org/officeDocument/2006/relationships/hyperlink" Target="https://podminky.urs.cz/item/CS_URS_2023_01/763131751" TargetMode="External"/><Relationship Id="rId114" Type="http://schemas.openxmlformats.org/officeDocument/2006/relationships/hyperlink" Target="https://podminky.urs.cz/item/CS_URS_2023_01/771474113" TargetMode="External"/><Relationship Id="rId119" Type="http://schemas.openxmlformats.org/officeDocument/2006/relationships/hyperlink" Target="https://podminky.urs.cz/item/CS_URS_2023_01/998771181" TargetMode="External"/><Relationship Id="rId127" Type="http://schemas.openxmlformats.org/officeDocument/2006/relationships/hyperlink" Target="https://podminky.urs.cz/item/CS_URS_2023_01/998772181" TargetMode="External"/><Relationship Id="rId10" Type="http://schemas.openxmlformats.org/officeDocument/2006/relationships/hyperlink" Target="https://podminky.urs.cz/item/CS_URS_2023_01/171201221" TargetMode="External"/><Relationship Id="rId31" Type="http://schemas.openxmlformats.org/officeDocument/2006/relationships/hyperlink" Target="https://podminky.urs.cz/item/CS_URS_2023_01/342244121" TargetMode="External"/><Relationship Id="rId44" Type="http://schemas.openxmlformats.org/officeDocument/2006/relationships/hyperlink" Target="https://podminky.urs.cz/item/CS_URS_2023_01/591111111" TargetMode="External"/><Relationship Id="rId52" Type="http://schemas.openxmlformats.org/officeDocument/2006/relationships/hyperlink" Target="https://podminky.urs.cz/item/CS_URS_2023_01/612325417" TargetMode="External"/><Relationship Id="rId60" Type="http://schemas.openxmlformats.org/officeDocument/2006/relationships/hyperlink" Target="https://podminky.urs.cz/item/CS_URS_2023_01/632450131" TargetMode="External"/><Relationship Id="rId65" Type="http://schemas.openxmlformats.org/officeDocument/2006/relationships/hyperlink" Target="https://podminky.urs.cz/item/CS_URS_2023_01/962031133" TargetMode="External"/><Relationship Id="rId73" Type="http://schemas.openxmlformats.org/officeDocument/2006/relationships/hyperlink" Target="https://podminky.urs.cz/item/CS_URS_2023_01/965042241" TargetMode="External"/><Relationship Id="rId78" Type="http://schemas.openxmlformats.org/officeDocument/2006/relationships/hyperlink" Target="https://podminky.urs.cz/item/CS_URS_2023_01/967021112" TargetMode="External"/><Relationship Id="rId81" Type="http://schemas.openxmlformats.org/officeDocument/2006/relationships/hyperlink" Target="https://podminky.urs.cz/item/CS_URS_2023_01/971024691" TargetMode="External"/><Relationship Id="rId86" Type="http://schemas.openxmlformats.org/officeDocument/2006/relationships/hyperlink" Target="https://podminky.urs.cz/item/CS_URS_2023_01/978013141" TargetMode="External"/><Relationship Id="rId94" Type="http://schemas.openxmlformats.org/officeDocument/2006/relationships/hyperlink" Target="https://podminky.urs.cz/item/CS_URS_2023_01/711141559" TargetMode="External"/><Relationship Id="rId99" Type="http://schemas.openxmlformats.org/officeDocument/2006/relationships/hyperlink" Target="https://podminky.urs.cz/item/CS_URS_2023_01/766411812" TargetMode="External"/><Relationship Id="rId101" Type="http://schemas.openxmlformats.org/officeDocument/2006/relationships/hyperlink" Target="https://podminky.urs.cz/item/CS_URS_2023_01/766812830" TargetMode="External"/><Relationship Id="rId122" Type="http://schemas.openxmlformats.org/officeDocument/2006/relationships/hyperlink" Target="https://podminky.urs.cz/item/CS_URS_2023_01/772421811" TargetMode="External"/><Relationship Id="rId130" Type="http://schemas.openxmlformats.org/officeDocument/2006/relationships/hyperlink" Target="https://podminky.urs.cz/item/CS_URS_2023_01/775511439" TargetMode="External"/><Relationship Id="rId135" Type="http://schemas.openxmlformats.org/officeDocument/2006/relationships/hyperlink" Target="https://podminky.urs.cz/item/CS_URS_2023_01/776212111" TargetMode="External"/><Relationship Id="rId143" Type="http://schemas.openxmlformats.org/officeDocument/2006/relationships/hyperlink" Target="https://podminky.urs.cz/item/CS_URS_2023_01/781121011" TargetMode="External"/><Relationship Id="rId148" Type="http://schemas.openxmlformats.org/officeDocument/2006/relationships/hyperlink" Target="https://podminky.urs.cz/item/CS_URS_2023_01/782631811" TargetMode="External"/><Relationship Id="rId151" Type="http://schemas.openxmlformats.org/officeDocument/2006/relationships/hyperlink" Target="https://podminky.urs.cz/item/CS_URS_2023_01/784181131" TargetMode="External"/><Relationship Id="rId156" Type="http://schemas.openxmlformats.org/officeDocument/2006/relationships/hyperlink" Target="https://podminky.urs.cz/item/CS_URS_2023_01/013254000" TargetMode="External"/><Relationship Id="rId4" Type="http://schemas.openxmlformats.org/officeDocument/2006/relationships/hyperlink" Target="https://podminky.urs.cz/item/CS_URS_2023_01/162211311" TargetMode="External"/><Relationship Id="rId9" Type="http://schemas.openxmlformats.org/officeDocument/2006/relationships/hyperlink" Target="https://podminky.urs.cz/item/CS_URS_2023_01/171151111" TargetMode="External"/><Relationship Id="rId13" Type="http://schemas.openxmlformats.org/officeDocument/2006/relationships/hyperlink" Target="https://podminky.urs.cz/item/CS_URS_2023_01/273321411" TargetMode="External"/><Relationship Id="rId18" Type="http://schemas.openxmlformats.org/officeDocument/2006/relationships/hyperlink" Target="https://podminky.urs.cz/item/CS_URS_2023_01/279361821" TargetMode="External"/><Relationship Id="rId39" Type="http://schemas.openxmlformats.org/officeDocument/2006/relationships/hyperlink" Target="https://podminky.urs.cz/item/CS_URS_2023_01/434311115" TargetMode="External"/><Relationship Id="rId109" Type="http://schemas.openxmlformats.org/officeDocument/2006/relationships/hyperlink" Target="https://podminky.urs.cz/item/CS_URS_2023_01/998763381" TargetMode="External"/><Relationship Id="rId34" Type="http://schemas.openxmlformats.org/officeDocument/2006/relationships/hyperlink" Target="https://podminky.urs.cz/item/CS_URS_2023_01/349231821" TargetMode="External"/><Relationship Id="rId50" Type="http://schemas.openxmlformats.org/officeDocument/2006/relationships/hyperlink" Target="https://podminky.urs.cz/item/CS_URS_2023_01/612321141" TargetMode="External"/><Relationship Id="rId55" Type="http://schemas.openxmlformats.org/officeDocument/2006/relationships/hyperlink" Target="https://podminky.urs.cz/item/CS_URS_2023_01/631311124" TargetMode="External"/><Relationship Id="rId76" Type="http://schemas.openxmlformats.org/officeDocument/2006/relationships/hyperlink" Target="https://podminky.urs.cz/item/CS_URS_2023_01/965082933" TargetMode="External"/><Relationship Id="rId97" Type="http://schemas.openxmlformats.org/officeDocument/2006/relationships/hyperlink" Target="https://podminky.urs.cz/item/CS_URS_2023_01/998711102" TargetMode="External"/><Relationship Id="rId104" Type="http://schemas.openxmlformats.org/officeDocument/2006/relationships/hyperlink" Target="https://podminky.urs.cz/item/CS_URS_2023_01/763131432" TargetMode="External"/><Relationship Id="rId120" Type="http://schemas.openxmlformats.org/officeDocument/2006/relationships/hyperlink" Target="https://podminky.urs.cz/item/CS_URS_2023_01/772231312" TargetMode="External"/><Relationship Id="rId125" Type="http://schemas.openxmlformats.org/officeDocument/2006/relationships/hyperlink" Target="https://podminky.urs.cz/item/CS_URS_2023_01/772991422" TargetMode="External"/><Relationship Id="rId141" Type="http://schemas.openxmlformats.org/officeDocument/2006/relationships/hyperlink" Target="https://podminky.urs.cz/item/CS_URS_2023_01/998777102" TargetMode="External"/><Relationship Id="rId146" Type="http://schemas.openxmlformats.org/officeDocument/2006/relationships/hyperlink" Target="https://podminky.urs.cz/item/CS_URS_2023_01/998781102" TargetMode="External"/><Relationship Id="rId7" Type="http://schemas.openxmlformats.org/officeDocument/2006/relationships/hyperlink" Target="https://podminky.urs.cz/item/CS_URS_2023_01/162751119" TargetMode="External"/><Relationship Id="rId71" Type="http://schemas.openxmlformats.org/officeDocument/2006/relationships/hyperlink" Target="https://podminky.urs.cz/item/CS_URS_2023_01/965042131" TargetMode="External"/><Relationship Id="rId92" Type="http://schemas.openxmlformats.org/officeDocument/2006/relationships/hyperlink" Target="https://podminky.urs.cz/item/CS_URS_2023_01/711111002" TargetMode="External"/><Relationship Id="rId2" Type="http://schemas.openxmlformats.org/officeDocument/2006/relationships/hyperlink" Target="https://podminky.urs.cz/item/CS_URS_2023_01/131213711" TargetMode="External"/><Relationship Id="rId29" Type="http://schemas.openxmlformats.org/officeDocument/2006/relationships/hyperlink" Target="https://podminky.urs.cz/item/CS_URS_2023_01/342241112" TargetMode="External"/><Relationship Id="rId24" Type="http://schemas.openxmlformats.org/officeDocument/2006/relationships/hyperlink" Target="https://podminky.urs.cz/item/CS_URS_2023_01/317168013" TargetMode="External"/><Relationship Id="rId40" Type="http://schemas.openxmlformats.org/officeDocument/2006/relationships/hyperlink" Target="https://podminky.urs.cz/item/CS_URS_2023_01/434351141" TargetMode="External"/><Relationship Id="rId45" Type="http://schemas.openxmlformats.org/officeDocument/2006/relationships/hyperlink" Target="https://podminky.urs.cz/item/CS_URS_2023_01/594611112" TargetMode="External"/><Relationship Id="rId66" Type="http://schemas.openxmlformats.org/officeDocument/2006/relationships/hyperlink" Target="https://podminky.urs.cz/item/CS_URS_2023_01/962032432" TargetMode="External"/><Relationship Id="rId87" Type="http://schemas.openxmlformats.org/officeDocument/2006/relationships/hyperlink" Target="https://podminky.urs.cz/item/CS_URS_2023_01/997013211" TargetMode="External"/><Relationship Id="rId110" Type="http://schemas.openxmlformats.org/officeDocument/2006/relationships/hyperlink" Target="https://podminky.urs.cz/item/CS_URS_2023_01/767161811" TargetMode="External"/><Relationship Id="rId115" Type="http://schemas.openxmlformats.org/officeDocument/2006/relationships/hyperlink" Target="https://podminky.urs.cz/item/CS_URS_2023_01/771571116" TargetMode="External"/><Relationship Id="rId131" Type="http://schemas.openxmlformats.org/officeDocument/2006/relationships/hyperlink" Target="https://podminky.urs.cz/item/CS_URS_2023_01/998775102" TargetMode="External"/><Relationship Id="rId136" Type="http://schemas.openxmlformats.org/officeDocument/2006/relationships/hyperlink" Target="https://podminky.urs.cz/item/CS_URS_2023_01/776410811" TargetMode="External"/><Relationship Id="rId157" Type="http://schemas.openxmlformats.org/officeDocument/2006/relationships/hyperlink" Target="https://podminky.urs.cz/item/CS_URS_2023_01/030001000" TargetMode="External"/><Relationship Id="rId61" Type="http://schemas.openxmlformats.org/officeDocument/2006/relationships/hyperlink" Target="https://podminky.urs.cz/item/CS_URS_2023_01/949101112" TargetMode="External"/><Relationship Id="rId82" Type="http://schemas.openxmlformats.org/officeDocument/2006/relationships/hyperlink" Target="https://podminky.urs.cz/item/CS_URS_2023_01/973022251" TargetMode="External"/><Relationship Id="rId152" Type="http://schemas.openxmlformats.org/officeDocument/2006/relationships/hyperlink" Target="https://podminky.urs.cz/item/CS_URS_2023_01/784312021" TargetMode="External"/><Relationship Id="rId19" Type="http://schemas.openxmlformats.org/officeDocument/2006/relationships/hyperlink" Target="https://podminky.urs.cz/item/CS_URS_2023_01/310238211" TargetMode="External"/><Relationship Id="rId14" Type="http://schemas.openxmlformats.org/officeDocument/2006/relationships/hyperlink" Target="https://podminky.urs.cz/item/CS_URS_2023_01/273362021" TargetMode="External"/><Relationship Id="rId30" Type="http://schemas.openxmlformats.org/officeDocument/2006/relationships/hyperlink" Target="https://podminky.urs.cz/item/CS_URS_2023_01/342244101" TargetMode="External"/><Relationship Id="rId35" Type="http://schemas.openxmlformats.org/officeDocument/2006/relationships/hyperlink" Target="https://podminky.urs.cz/item/CS_URS_2023_01/430321515" TargetMode="External"/><Relationship Id="rId56" Type="http://schemas.openxmlformats.org/officeDocument/2006/relationships/hyperlink" Target="https://podminky.urs.cz/item/CS_URS_2023_01/631311125" TargetMode="External"/><Relationship Id="rId77" Type="http://schemas.openxmlformats.org/officeDocument/2006/relationships/hyperlink" Target="https://podminky.urs.cz/item/CS_URS_2023_01/965082941" TargetMode="External"/><Relationship Id="rId100" Type="http://schemas.openxmlformats.org/officeDocument/2006/relationships/hyperlink" Target="https://podminky.urs.cz/item/CS_URS_2023_01/766411822" TargetMode="External"/><Relationship Id="rId105" Type="http://schemas.openxmlformats.org/officeDocument/2006/relationships/hyperlink" Target="https://podminky.urs.cz/item/CS_URS_2023_01/763131714" TargetMode="External"/><Relationship Id="rId126" Type="http://schemas.openxmlformats.org/officeDocument/2006/relationships/hyperlink" Target="https://podminky.urs.cz/item/CS_URS_2023_01/998772102" TargetMode="External"/><Relationship Id="rId147" Type="http://schemas.openxmlformats.org/officeDocument/2006/relationships/hyperlink" Target="https://podminky.urs.cz/item/CS_URS_2023_01/998781181" TargetMode="External"/><Relationship Id="rId8" Type="http://schemas.openxmlformats.org/officeDocument/2006/relationships/hyperlink" Target="https://podminky.urs.cz/item/CS_URS_2023_01/167111101" TargetMode="External"/><Relationship Id="rId51" Type="http://schemas.openxmlformats.org/officeDocument/2006/relationships/hyperlink" Target="https://podminky.urs.cz/item/CS_URS_2023_01/612315417" TargetMode="External"/><Relationship Id="rId72" Type="http://schemas.openxmlformats.org/officeDocument/2006/relationships/hyperlink" Target="https://podminky.urs.cz/item/CS_URS_2023_01/965042141" TargetMode="External"/><Relationship Id="rId93" Type="http://schemas.openxmlformats.org/officeDocument/2006/relationships/hyperlink" Target="https://podminky.urs.cz/item/CS_URS_2023_01/711112002" TargetMode="External"/><Relationship Id="rId98" Type="http://schemas.openxmlformats.org/officeDocument/2006/relationships/hyperlink" Target="https://podminky.urs.cz/item/CS_URS_2023_01/998711181" TargetMode="External"/><Relationship Id="rId121" Type="http://schemas.openxmlformats.org/officeDocument/2006/relationships/hyperlink" Target="https://podminky.urs.cz/item/CS_URS_2023_01/772231423" TargetMode="External"/><Relationship Id="rId142" Type="http://schemas.openxmlformats.org/officeDocument/2006/relationships/hyperlink" Target="https://podminky.urs.cz/item/CS_URS_2023_01/998777181" TargetMode="External"/><Relationship Id="rId3" Type="http://schemas.openxmlformats.org/officeDocument/2006/relationships/hyperlink" Target="https://podminky.urs.cz/item/CS_URS_2023_01/132212121" TargetMode="External"/><Relationship Id="rId25" Type="http://schemas.openxmlformats.org/officeDocument/2006/relationships/hyperlink" Target="https://podminky.urs.cz/item/CS_URS_2023_01/317168022" TargetMode="External"/><Relationship Id="rId46" Type="http://schemas.openxmlformats.org/officeDocument/2006/relationships/hyperlink" Target="https://podminky.urs.cz/item/CS_URS_2023_01/611311143" TargetMode="External"/><Relationship Id="rId67" Type="http://schemas.openxmlformats.org/officeDocument/2006/relationships/hyperlink" Target="https://podminky.urs.cz/item/CS_URS_2023_01/962086121" TargetMode="External"/><Relationship Id="rId116" Type="http://schemas.openxmlformats.org/officeDocument/2006/relationships/hyperlink" Target="https://podminky.urs.cz/item/CS_URS_2023_01/771571810" TargetMode="External"/><Relationship Id="rId137" Type="http://schemas.openxmlformats.org/officeDocument/2006/relationships/hyperlink" Target="https://podminky.urs.cz/item/CS_URS_2023_01/998776102" TargetMode="External"/><Relationship Id="rId158" Type="http://schemas.openxmlformats.org/officeDocument/2006/relationships/hyperlink" Target="https://podminky.urs.cz/item/CS_URS_2023_01/04000100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3_01/721211913" TargetMode="External"/><Relationship Id="rId18" Type="http://schemas.openxmlformats.org/officeDocument/2006/relationships/hyperlink" Target="https://podminky.urs.cz/item/CS_URS_2023_01/722176113" TargetMode="External"/><Relationship Id="rId26" Type="http://schemas.openxmlformats.org/officeDocument/2006/relationships/hyperlink" Target="https://podminky.urs.cz/item/CS_URS_2023_01/722240121" TargetMode="External"/><Relationship Id="rId39" Type="http://schemas.openxmlformats.org/officeDocument/2006/relationships/hyperlink" Target="https://podminky.urs.cz/item/CS_URS_2023_01/725829131" TargetMode="External"/><Relationship Id="rId21" Type="http://schemas.openxmlformats.org/officeDocument/2006/relationships/hyperlink" Target="https://podminky.urs.cz/item/CS_URS_2023_01/722224115" TargetMode="External"/><Relationship Id="rId34" Type="http://schemas.openxmlformats.org/officeDocument/2006/relationships/hyperlink" Target="https://podminky.urs.cz/item/CS_URS_2023_01/725119131" TargetMode="External"/><Relationship Id="rId42" Type="http://schemas.openxmlformats.org/officeDocument/2006/relationships/hyperlink" Target="https://podminky.urs.cz/item/CS_URS_2023_01/725869101" TargetMode="External"/><Relationship Id="rId47" Type="http://schemas.openxmlformats.org/officeDocument/2006/relationships/hyperlink" Target="https://podminky.urs.cz/item/CS_URS_2023_01/767646411" TargetMode="External"/><Relationship Id="rId50" Type="http://schemas.openxmlformats.org/officeDocument/2006/relationships/hyperlink" Target="https://podminky.urs.cz/item/CS_URS_2023_01/013254000" TargetMode="External"/><Relationship Id="rId55" Type="http://schemas.openxmlformats.org/officeDocument/2006/relationships/hyperlink" Target="https://podminky.urs.cz/item/CS_URS_2023_01/092103001" TargetMode="External"/><Relationship Id="rId7" Type="http://schemas.openxmlformats.org/officeDocument/2006/relationships/hyperlink" Target="https://podminky.urs.cz/item/CS_URS_2023_01/721173401" TargetMode="External"/><Relationship Id="rId12" Type="http://schemas.openxmlformats.org/officeDocument/2006/relationships/hyperlink" Target="https://podminky.urs.cz/item/CS_URS_2023_01/721174045" TargetMode="External"/><Relationship Id="rId17" Type="http://schemas.openxmlformats.org/officeDocument/2006/relationships/hyperlink" Target="https://podminky.urs.cz/item/CS_URS_2023_01/722176112" TargetMode="External"/><Relationship Id="rId25" Type="http://schemas.openxmlformats.org/officeDocument/2006/relationships/hyperlink" Target="https://podminky.urs.cz/item/CS_URS_2023_01/722239101" TargetMode="External"/><Relationship Id="rId33" Type="http://schemas.openxmlformats.org/officeDocument/2006/relationships/hyperlink" Target="https://podminky.urs.cz/item/CS_URS_2023_01/725119125" TargetMode="External"/><Relationship Id="rId38" Type="http://schemas.openxmlformats.org/officeDocument/2006/relationships/hyperlink" Target="https://podminky.urs.cz/item/CS_URS_2023_01/725829121" TargetMode="External"/><Relationship Id="rId46" Type="http://schemas.openxmlformats.org/officeDocument/2006/relationships/hyperlink" Target="https://podminky.urs.cz/item/CS_URS_2023_01/763411215" TargetMode="External"/><Relationship Id="rId2" Type="http://schemas.openxmlformats.org/officeDocument/2006/relationships/hyperlink" Target="https://podminky.urs.cz/item/CS_URS_2023_01/713463121" TargetMode="External"/><Relationship Id="rId16" Type="http://schemas.openxmlformats.org/officeDocument/2006/relationships/hyperlink" Target="https://podminky.urs.cz/item/CS_URS_2023_01/722140114" TargetMode="External"/><Relationship Id="rId20" Type="http://schemas.openxmlformats.org/officeDocument/2006/relationships/hyperlink" Target="https://podminky.urs.cz/item/CS_URS_2023_01/722176115" TargetMode="External"/><Relationship Id="rId29" Type="http://schemas.openxmlformats.org/officeDocument/2006/relationships/hyperlink" Target="https://podminky.urs.cz/item/CS_URS_2023_01/722240124" TargetMode="External"/><Relationship Id="rId41" Type="http://schemas.openxmlformats.org/officeDocument/2006/relationships/hyperlink" Target="https://podminky.urs.cz/item/CS_URS_2023_01/725862103" TargetMode="External"/><Relationship Id="rId54" Type="http://schemas.openxmlformats.org/officeDocument/2006/relationships/hyperlink" Target="https://podminky.urs.cz/item/CS_URS_2023_01/090001000" TargetMode="External"/><Relationship Id="rId1" Type="http://schemas.openxmlformats.org/officeDocument/2006/relationships/hyperlink" Target="https://podminky.urs.cz/item/CS_URS_2023_01/359901212" TargetMode="External"/><Relationship Id="rId6" Type="http://schemas.openxmlformats.org/officeDocument/2006/relationships/hyperlink" Target="https://podminky.urs.cz/item/CS_URS_2023_01/721171917" TargetMode="External"/><Relationship Id="rId11" Type="http://schemas.openxmlformats.org/officeDocument/2006/relationships/hyperlink" Target="https://podminky.urs.cz/item/CS_URS_2023_01/721174044" TargetMode="External"/><Relationship Id="rId24" Type="http://schemas.openxmlformats.org/officeDocument/2006/relationships/hyperlink" Target="https://podminky.urs.cz/item/CS_URS_2023_01/722231141" TargetMode="External"/><Relationship Id="rId32" Type="http://schemas.openxmlformats.org/officeDocument/2006/relationships/hyperlink" Target="https://podminky.urs.cz/item/CS_URS_2023_01/725119102" TargetMode="External"/><Relationship Id="rId37" Type="http://schemas.openxmlformats.org/officeDocument/2006/relationships/hyperlink" Target="https://podminky.urs.cz/item/CS_URS_2023_01/725821329" TargetMode="External"/><Relationship Id="rId40" Type="http://schemas.openxmlformats.org/officeDocument/2006/relationships/hyperlink" Target="https://podminky.urs.cz/item/CS_URS_2023_01/725861101" TargetMode="External"/><Relationship Id="rId45" Type="http://schemas.openxmlformats.org/officeDocument/2006/relationships/hyperlink" Target="https://podminky.urs.cz/item/CS_URS_2023_01/998732101" TargetMode="External"/><Relationship Id="rId53" Type="http://schemas.openxmlformats.org/officeDocument/2006/relationships/hyperlink" Target="https://podminky.urs.cz/item/CS_URS_2023_01/043002000" TargetMode="External"/><Relationship Id="rId5" Type="http://schemas.openxmlformats.org/officeDocument/2006/relationships/hyperlink" Target="https://podminky.urs.cz/item/CS_URS_2023_01/721171907" TargetMode="External"/><Relationship Id="rId15" Type="http://schemas.openxmlformats.org/officeDocument/2006/relationships/hyperlink" Target="https://podminky.urs.cz/item/CS_URS_2023_01/998721101" TargetMode="External"/><Relationship Id="rId23" Type="http://schemas.openxmlformats.org/officeDocument/2006/relationships/hyperlink" Target="https://podminky.urs.cz/item/CS_URS_2023_01/722231083" TargetMode="External"/><Relationship Id="rId28" Type="http://schemas.openxmlformats.org/officeDocument/2006/relationships/hyperlink" Target="https://podminky.urs.cz/item/CS_URS_2023_01/722240123" TargetMode="External"/><Relationship Id="rId36" Type="http://schemas.openxmlformats.org/officeDocument/2006/relationships/hyperlink" Target="https://podminky.urs.cz/item/CS_URS_2023_01/725319111" TargetMode="External"/><Relationship Id="rId49" Type="http://schemas.openxmlformats.org/officeDocument/2006/relationships/hyperlink" Target="https://podminky.urs.cz/item/CS_URS_2023_01/HZS2491" TargetMode="External"/><Relationship Id="rId10" Type="http://schemas.openxmlformats.org/officeDocument/2006/relationships/hyperlink" Target="https://podminky.urs.cz/item/CS_URS_2023_01/721174043" TargetMode="External"/><Relationship Id="rId19" Type="http://schemas.openxmlformats.org/officeDocument/2006/relationships/hyperlink" Target="https://podminky.urs.cz/item/CS_URS_2023_01/722176114" TargetMode="External"/><Relationship Id="rId31" Type="http://schemas.openxmlformats.org/officeDocument/2006/relationships/hyperlink" Target="https://podminky.urs.cz/item/CS_URS_2023_01/998722101" TargetMode="External"/><Relationship Id="rId44" Type="http://schemas.openxmlformats.org/officeDocument/2006/relationships/hyperlink" Target="https://podminky.urs.cz/item/CS_URS_2023_01/732219301" TargetMode="External"/><Relationship Id="rId52" Type="http://schemas.openxmlformats.org/officeDocument/2006/relationships/hyperlink" Target="https://podminky.urs.cz/item/CS_URS_2023_01/041903000" TargetMode="External"/><Relationship Id="rId4" Type="http://schemas.openxmlformats.org/officeDocument/2006/relationships/hyperlink" Target="https://podminky.urs.cz/item/CS_URS_2023_01/998713101" TargetMode="External"/><Relationship Id="rId9" Type="http://schemas.openxmlformats.org/officeDocument/2006/relationships/hyperlink" Target="https://podminky.urs.cz/item/CS_URS_2023_01/721174041" TargetMode="External"/><Relationship Id="rId14" Type="http://schemas.openxmlformats.org/officeDocument/2006/relationships/hyperlink" Target="https://podminky.urs.cz/item/CS_URS_2023_01/721229111" TargetMode="External"/><Relationship Id="rId22" Type="http://schemas.openxmlformats.org/officeDocument/2006/relationships/hyperlink" Target="https://podminky.urs.cz/item/CS_URS_2023_01/722231082" TargetMode="External"/><Relationship Id="rId27" Type="http://schemas.openxmlformats.org/officeDocument/2006/relationships/hyperlink" Target="https://podminky.urs.cz/item/CS_URS_2023_01/722240122" TargetMode="External"/><Relationship Id="rId30" Type="http://schemas.openxmlformats.org/officeDocument/2006/relationships/hyperlink" Target="https://podminky.urs.cz/item/CS_URS_2023_01/722250133" TargetMode="External"/><Relationship Id="rId35" Type="http://schemas.openxmlformats.org/officeDocument/2006/relationships/hyperlink" Target="https://podminky.urs.cz/item/CS_URS_2023_01/725129101" TargetMode="External"/><Relationship Id="rId43" Type="http://schemas.openxmlformats.org/officeDocument/2006/relationships/hyperlink" Target="https://podminky.urs.cz/item/CS_URS_2023_01/998725101" TargetMode="External"/><Relationship Id="rId48" Type="http://schemas.openxmlformats.org/officeDocument/2006/relationships/hyperlink" Target="https://podminky.urs.cz/item/CS_URS_2023_01/998767101" TargetMode="External"/><Relationship Id="rId56" Type="http://schemas.openxmlformats.org/officeDocument/2006/relationships/drawing" Target="../drawings/drawing3.xml"/><Relationship Id="rId8" Type="http://schemas.openxmlformats.org/officeDocument/2006/relationships/hyperlink" Target="https://podminky.urs.cz/item/CS_URS_2023_01/721173402" TargetMode="External"/><Relationship Id="rId51" Type="http://schemas.openxmlformats.org/officeDocument/2006/relationships/hyperlink" Target="https://podminky.urs.cz/item/CS_URS_2023_01/030001000" TargetMode="External"/><Relationship Id="rId3" Type="http://schemas.openxmlformats.org/officeDocument/2006/relationships/hyperlink" Target="https://podminky.urs.cz/item/CS_URS_2023_01/71346321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podminky.urs.cz/item/CS_URS_2023_01/HZS249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998733101" TargetMode="External"/><Relationship Id="rId13" Type="http://schemas.openxmlformats.org/officeDocument/2006/relationships/hyperlink" Target="https://podminky.urs.cz/item/CS_URS_2023_01/734292723" TargetMode="External"/><Relationship Id="rId18" Type="http://schemas.openxmlformats.org/officeDocument/2006/relationships/hyperlink" Target="https://podminky.urs.cz/item/CS_URS_2023_01/735511053" TargetMode="External"/><Relationship Id="rId26" Type="http://schemas.openxmlformats.org/officeDocument/2006/relationships/hyperlink" Target="https://podminky.urs.cz/item/CS_URS_2023_01/HZS2491" TargetMode="External"/><Relationship Id="rId3" Type="http://schemas.openxmlformats.org/officeDocument/2006/relationships/hyperlink" Target="https://podminky.urs.cz/item/CS_URS_2023_01/733223104" TargetMode="External"/><Relationship Id="rId21" Type="http://schemas.openxmlformats.org/officeDocument/2006/relationships/hyperlink" Target="https://podminky.urs.cz/item/CS_URS_2023_01/735511105" TargetMode="External"/><Relationship Id="rId7" Type="http://schemas.openxmlformats.org/officeDocument/2006/relationships/hyperlink" Target="https://podminky.urs.cz/item/CS_URS_2023_01/733811232" TargetMode="External"/><Relationship Id="rId12" Type="http://schemas.openxmlformats.org/officeDocument/2006/relationships/hyperlink" Target="https://podminky.urs.cz/item/CS_URS_2023_01/734292716" TargetMode="External"/><Relationship Id="rId17" Type="http://schemas.openxmlformats.org/officeDocument/2006/relationships/hyperlink" Target="https://podminky.urs.cz/item/CS_URS_2023_01/735511009" TargetMode="External"/><Relationship Id="rId25" Type="http://schemas.openxmlformats.org/officeDocument/2006/relationships/hyperlink" Target="https://podminky.urs.cz/item/CS_URS_2023_01/230120041" TargetMode="External"/><Relationship Id="rId2" Type="http://schemas.openxmlformats.org/officeDocument/2006/relationships/hyperlink" Target="https://podminky.urs.cz/item/CS_URS_2023_01/733223103" TargetMode="External"/><Relationship Id="rId16" Type="http://schemas.openxmlformats.org/officeDocument/2006/relationships/hyperlink" Target="https://podminky.urs.cz/item/CS_URS_2023_01/735141111" TargetMode="External"/><Relationship Id="rId20" Type="http://schemas.openxmlformats.org/officeDocument/2006/relationships/hyperlink" Target="https://podminky.urs.cz/item/CS_URS_2023_01/735511064" TargetMode="External"/><Relationship Id="rId29" Type="http://schemas.openxmlformats.org/officeDocument/2006/relationships/hyperlink" Target="https://podminky.urs.cz/item/CS_URS_2023_01/043194000" TargetMode="External"/><Relationship Id="rId1" Type="http://schemas.openxmlformats.org/officeDocument/2006/relationships/hyperlink" Target="https://podminky.urs.cz/item/CS_URS_2023_01/733223102" TargetMode="External"/><Relationship Id="rId6" Type="http://schemas.openxmlformats.org/officeDocument/2006/relationships/hyperlink" Target="https://podminky.urs.cz/item/CS_URS_2023_01/733811231" TargetMode="External"/><Relationship Id="rId11" Type="http://schemas.openxmlformats.org/officeDocument/2006/relationships/hyperlink" Target="https://podminky.urs.cz/item/CS_URS_2023_01/734292714" TargetMode="External"/><Relationship Id="rId24" Type="http://schemas.openxmlformats.org/officeDocument/2006/relationships/hyperlink" Target="https://podminky.urs.cz/item/CS_URS_2023_01/998735101" TargetMode="External"/><Relationship Id="rId5" Type="http://schemas.openxmlformats.org/officeDocument/2006/relationships/hyperlink" Target="https://podminky.urs.cz/item/CS_URS_2023_01/733291101" TargetMode="External"/><Relationship Id="rId15" Type="http://schemas.openxmlformats.org/officeDocument/2006/relationships/hyperlink" Target="https://podminky.urs.cz/item/CS_URS_2023_01/998734101" TargetMode="External"/><Relationship Id="rId23" Type="http://schemas.openxmlformats.org/officeDocument/2006/relationships/hyperlink" Target="https://podminky.urs.cz/item/CS_URS_2023_01/733391101" TargetMode="External"/><Relationship Id="rId28" Type="http://schemas.openxmlformats.org/officeDocument/2006/relationships/hyperlink" Target="https://podminky.urs.cz/item/CS_URS_2023_01/030001000" TargetMode="External"/><Relationship Id="rId10" Type="http://schemas.openxmlformats.org/officeDocument/2006/relationships/hyperlink" Target="https://podminky.urs.cz/item/CS_URS_2023_01/734261412" TargetMode="External"/><Relationship Id="rId19" Type="http://schemas.openxmlformats.org/officeDocument/2006/relationships/hyperlink" Target="https://podminky.urs.cz/item/CS_URS_2023_01/735511063" TargetMode="External"/><Relationship Id="rId31" Type="http://schemas.openxmlformats.org/officeDocument/2006/relationships/drawing" Target="../drawings/drawing5.xml"/><Relationship Id="rId4" Type="http://schemas.openxmlformats.org/officeDocument/2006/relationships/hyperlink" Target="https://podminky.urs.cz/item/CS_URS_2023_01/733223105" TargetMode="External"/><Relationship Id="rId9" Type="http://schemas.openxmlformats.org/officeDocument/2006/relationships/hyperlink" Target="https://podminky.urs.cz/item/CS_URS_2023_01/734261402" TargetMode="External"/><Relationship Id="rId14" Type="http://schemas.openxmlformats.org/officeDocument/2006/relationships/hyperlink" Target="https://podminky.urs.cz/item/CS_URS_2023_01/734294104" TargetMode="External"/><Relationship Id="rId22" Type="http://schemas.openxmlformats.org/officeDocument/2006/relationships/hyperlink" Target="https://podminky.urs.cz/item/CS_URS_2023_01/735511144" TargetMode="External"/><Relationship Id="rId27" Type="http://schemas.openxmlformats.org/officeDocument/2006/relationships/hyperlink" Target="https://podminky.urs.cz/item/CS_URS_2023_01/013254000" TargetMode="External"/><Relationship Id="rId30" Type="http://schemas.openxmlformats.org/officeDocument/2006/relationships/hyperlink" Target="https://podminky.urs.cz/item/CS_URS_2023_01/09210300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742220051" TargetMode="External"/><Relationship Id="rId13" Type="http://schemas.openxmlformats.org/officeDocument/2006/relationships/hyperlink" Target="https://podminky.urs.cz/item/CS_URS_2023_01/742220511" TargetMode="External"/><Relationship Id="rId18" Type="http://schemas.openxmlformats.org/officeDocument/2006/relationships/hyperlink" Target="https://podminky.urs.cz/item/CS_URS_2023_01/742330044" TargetMode="External"/><Relationship Id="rId3" Type="http://schemas.openxmlformats.org/officeDocument/2006/relationships/hyperlink" Target="https://podminky.urs.cz/item/CS_URS_2023_01/742121001" TargetMode="External"/><Relationship Id="rId21" Type="http://schemas.openxmlformats.org/officeDocument/2006/relationships/hyperlink" Target="https://podminky.urs.cz/item/CS_URS_2023_01/HZS2491" TargetMode="External"/><Relationship Id="rId7" Type="http://schemas.openxmlformats.org/officeDocument/2006/relationships/hyperlink" Target="https://podminky.urs.cz/item/CS_URS_2023_01/742210261" TargetMode="External"/><Relationship Id="rId12" Type="http://schemas.openxmlformats.org/officeDocument/2006/relationships/hyperlink" Target="https://podminky.urs.cz/item/CS_URS_2023_01/742220501" TargetMode="External"/><Relationship Id="rId17" Type="http://schemas.openxmlformats.org/officeDocument/2006/relationships/hyperlink" Target="https://podminky.urs.cz/item/CS_URS_2023_01/742121001" TargetMode="External"/><Relationship Id="rId25" Type="http://schemas.openxmlformats.org/officeDocument/2006/relationships/drawing" Target="../drawings/drawing6.xml"/><Relationship Id="rId2" Type="http://schemas.openxmlformats.org/officeDocument/2006/relationships/hyperlink" Target="https://podminky.urs.cz/item/CS_URS_2023_01/742121001" TargetMode="External"/><Relationship Id="rId16" Type="http://schemas.openxmlformats.org/officeDocument/2006/relationships/hyperlink" Target="https://podminky.urs.cz/item/CS_URS_2023_01/742220232" TargetMode="External"/><Relationship Id="rId20" Type="http://schemas.openxmlformats.org/officeDocument/2006/relationships/hyperlink" Target="https://podminky.urs.cz/item/CS_URS_2023_01/742121002" TargetMode="External"/><Relationship Id="rId1" Type="http://schemas.openxmlformats.org/officeDocument/2006/relationships/hyperlink" Target="https://podminky.urs.cz/item/CS_URS_2023_01/977151118" TargetMode="External"/><Relationship Id="rId6" Type="http://schemas.openxmlformats.org/officeDocument/2006/relationships/hyperlink" Target="https://podminky.urs.cz/item/CS_URS_2023_01/742210151" TargetMode="External"/><Relationship Id="rId11" Type="http://schemas.openxmlformats.org/officeDocument/2006/relationships/hyperlink" Target="https://podminky.urs.cz/item/CS_URS_2023_01/742220421" TargetMode="External"/><Relationship Id="rId24" Type="http://schemas.openxmlformats.org/officeDocument/2006/relationships/hyperlink" Target="https://podminky.urs.cz/item/CS_URS_2023_01/043002000" TargetMode="External"/><Relationship Id="rId5" Type="http://schemas.openxmlformats.org/officeDocument/2006/relationships/hyperlink" Target="https://podminky.urs.cz/item/CS_URS_2023_01/742210124" TargetMode="External"/><Relationship Id="rId15" Type="http://schemas.openxmlformats.org/officeDocument/2006/relationships/hyperlink" Target="https://podminky.urs.cz/item/CS_URS_2023_01/742220141" TargetMode="External"/><Relationship Id="rId23" Type="http://schemas.openxmlformats.org/officeDocument/2006/relationships/hyperlink" Target="https://podminky.urs.cz/item/CS_URS_2023_01/030001000" TargetMode="External"/><Relationship Id="rId10" Type="http://schemas.openxmlformats.org/officeDocument/2006/relationships/hyperlink" Target="https://podminky.urs.cz/item/CS_URS_2023_01/742220401" TargetMode="External"/><Relationship Id="rId19" Type="http://schemas.openxmlformats.org/officeDocument/2006/relationships/hyperlink" Target="https://podminky.urs.cz/item/CS_URS_2023_01/742110505" TargetMode="External"/><Relationship Id="rId4" Type="http://schemas.openxmlformats.org/officeDocument/2006/relationships/hyperlink" Target="https://podminky.urs.cz/item/CS_URS_2023_01/742210121" TargetMode="External"/><Relationship Id="rId9" Type="http://schemas.openxmlformats.org/officeDocument/2006/relationships/hyperlink" Target="https://podminky.urs.cz/item/CS_URS_2023_01/742220235" TargetMode="External"/><Relationship Id="rId14" Type="http://schemas.openxmlformats.org/officeDocument/2006/relationships/hyperlink" Target="https://podminky.urs.cz/item/CS_URS_2023_01/742220031" TargetMode="External"/><Relationship Id="rId22" Type="http://schemas.openxmlformats.org/officeDocument/2006/relationships/hyperlink" Target="https://podminky.urs.cz/item/CS_URS_2023_01/013254000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751572102" TargetMode="External"/><Relationship Id="rId13" Type="http://schemas.openxmlformats.org/officeDocument/2006/relationships/hyperlink" Target="https://podminky.urs.cz/item/CS_URS_2023_01/013254000" TargetMode="External"/><Relationship Id="rId3" Type="http://schemas.openxmlformats.org/officeDocument/2006/relationships/hyperlink" Target="https://podminky.urs.cz/item/CS_URS_2023_01/751510041" TargetMode="External"/><Relationship Id="rId7" Type="http://schemas.openxmlformats.org/officeDocument/2006/relationships/hyperlink" Target="https://podminky.urs.cz/item/CS_URS_2023_01/751537012" TargetMode="External"/><Relationship Id="rId12" Type="http://schemas.openxmlformats.org/officeDocument/2006/relationships/hyperlink" Target="https://podminky.urs.cz/item/CS_URS_2023_01/HZS3212" TargetMode="External"/><Relationship Id="rId2" Type="http://schemas.openxmlformats.org/officeDocument/2006/relationships/hyperlink" Target="https://podminky.urs.cz/item/CS_URS_2023_01/751111011" TargetMode="External"/><Relationship Id="rId16" Type="http://schemas.openxmlformats.org/officeDocument/2006/relationships/drawing" Target="../drawings/drawing7.xml"/><Relationship Id="rId1" Type="http://schemas.openxmlformats.org/officeDocument/2006/relationships/hyperlink" Target="https://podminky.urs.cz/item/CS_URS_2023_01/741331051" TargetMode="External"/><Relationship Id="rId6" Type="http://schemas.openxmlformats.org/officeDocument/2006/relationships/hyperlink" Target="https://podminky.urs.cz/item/CS_URS_2023_01/751537011" TargetMode="External"/><Relationship Id="rId11" Type="http://schemas.openxmlformats.org/officeDocument/2006/relationships/hyperlink" Target="https://podminky.urs.cz/item/CS_URS_2023_01/HZS2491" TargetMode="External"/><Relationship Id="rId5" Type="http://schemas.openxmlformats.org/officeDocument/2006/relationships/hyperlink" Target="https://podminky.urs.cz/item/CS_URS_2023_01/751514862" TargetMode="External"/><Relationship Id="rId15" Type="http://schemas.openxmlformats.org/officeDocument/2006/relationships/hyperlink" Target="https://podminky.urs.cz/item/CS_URS_2023_01/090001000" TargetMode="External"/><Relationship Id="rId10" Type="http://schemas.openxmlformats.org/officeDocument/2006/relationships/hyperlink" Target="https://podminky.urs.cz/item/CS_URS_2023_01/998751101" TargetMode="External"/><Relationship Id="rId4" Type="http://schemas.openxmlformats.org/officeDocument/2006/relationships/hyperlink" Target="https://podminky.urs.cz/item/CS_URS_2023_01/751510042" TargetMode="External"/><Relationship Id="rId9" Type="http://schemas.openxmlformats.org/officeDocument/2006/relationships/hyperlink" Target="https://podminky.urs.cz/item/CS_URS_2023_01/751691111" TargetMode="External"/><Relationship Id="rId14" Type="http://schemas.openxmlformats.org/officeDocument/2006/relationships/hyperlink" Target="https://podminky.urs.cz/item/CS_URS_2023_01/03000100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50000000000003" customHeight="1"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8" t="s">
        <v>6</v>
      </c>
      <c r="BT2" s="18" t="s">
        <v>7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ht="12" customHeight="1">
      <c r="B5" s="21"/>
      <c r="D5" s="25" t="s">
        <v>13</v>
      </c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R5" s="21"/>
      <c r="BE5" s="300" t="s">
        <v>15</v>
      </c>
      <c r="BS5" s="18" t="s">
        <v>6</v>
      </c>
    </row>
    <row r="6" spans="1:74" ht="36.950000000000003" customHeight="1">
      <c r="B6" s="21"/>
      <c r="D6" s="27" t="s">
        <v>16</v>
      </c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R6" s="21"/>
      <c r="BE6" s="301"/>
      <c r="BS6" s="18" t="s">
        <v>6</v>
      </c>
    </row>
    <row r="7" spans="1:74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301"/>
      <c r="BS7" s="18" t="s">
        <v>6</v>
      </c>
    </row>
    <row r="8" spans="1:74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1"/>
      <c r="BS8" s="18" t="s">
        <v>6</v>
      </c>
    </row>
    <row r="9" spans="1:74" ht="14.45" customHeight="1">
      <c r="B9" s="21"/>
      <c r="AR9" s="21"/>
      <c r="BE9" s="301"/>
      <c r="BS9" s="18" t="s">
        <v>6</v>
      </c>
    </row>
    <row r="10" spans="1:74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301"/>
      <c r="BS10" s="18" t="s">
        <v>6</v>
      </c>
    </row>
    <row r="11" spans="1:74" ht="18.399999999999999" customHeight="1">
      <c r="B11" s="21"/>
      <c r="E11" s="26" t="s">
        <v>27</v>
      </c>
      <c r="AK11" s="28" t="s">
        <v>28</v>
      </c>
      <c r="AN11" s="26" t="s">
        <v>19</v>
      </c>
      <c r="AR11" s="21"/>
      <c r="BE11" s="301"/>
      <c r="BS11" s="18" t="s">
        <v>6</v>
      </c>
    </row>
    <row r="12" spans="1:74" ht="6.95" customHeight="1">
      <c r="B12" s="21"/>
      <c r="AR12" s="21"/>
      <c r="BE12" s="301"/>
      <c r="BS12" s="18" t="s">
        <v>6</v>
      </c>
    </row>
    <row r="13" spans="1:74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1"/>
      <c r="BS13" s="18" t="s">
        <v>6</v>
      </c>
    </row>
    <row r="14" spans="1:74" ht="12.75">
      <c r="B14" s="21"/>
      <c r="E14" s="306" t="s">
        <v>30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8" t="s">
        <v>28</v>
      </c>
      <c r="AN14" s="30" t="s">
        <v>30</v>
      </c>
      <c r="AR14" s="21"/>
      <c r="BE14" s="301"/>
      <c r="BS14" s="18" t="s">
        <v>6</v>
      </c>
    </row>
    <row r="15" spans="1:74" ht="6.95" customHeight="1">
      <c r="B15" s="21"/>
      <c r="AR15" s="21"/>
      <c r="BE15" s="301"/>
      <c r="BS15" s="18" t="s">
        <v>4</v>
      </c>
    </row>
    <row r="16" spans="1:74" ht="12" customHeight="1">
      <c r="B16" s="21"/>
      <c r="D16" s="28" t="s">
        <v>31</v>
      </c>
      <c r="AK16" s="28" t="s">
        <v>26</v>
      </c>
      <c r="AN16" s="26" t="s">
        <v>32</v>
      </c>
      <c r="AR16" s="21"/>
      <c r="BE16" s="301"/>
      <c r="BS16" s="18" t="s">
        <v>4</v>
      </c>
    </row>
    <row r="17" spans="2:71" ht="18.399999999999999" customHeight="1">
      <c r="B17" s="21"/>
      <c r="E17" s="26" t="s">
        <v>33</v>
      </c>
      <c r="AK17" s="28" t="s">
        <v>28</v>
      </c>
      <c r="AN17" s="26" t="s">
        <v>19</v>
      </c>
      <c r="AR17" s="21"/>
      <c r="BE17" s="301"/>
      <c r="BS17" s="18" t="s">
        <v>34</v>
      </c>
    </row>
    <row r="18" spans="2:71" ht="6.95" customHeight="1">
      <c r="B18" s="21"/>
      <c r="AR18" s="21"/>
      <c r="BE18" s="301"/>
      <c r="BS18" s="18" t="s">
        <v>6</v>
      </c>
    </row>
    <row r="19" spans="2:71" ht="12" customHeight="1">
      <c r="B19" s="21"/>
      <c r="D19" s="28" t="s">
        <v>35</v>
      </c>
      <c r="AK19" s="28" t="s">
        <v>26</v>
      </c>
      <c r="AN19" s="26" t="s">
        <v>36</v>
      </c>
      <c r="AR19" s="21"/>
      <c r="BE19" s="301"/>
      <c r="BS19" s="18" t="s">
        <v>6</v>
      </c>
    </row>
    <row r="20" spans="2:71" ht="18.399999999999999" customHeight="1">
      <c r="B20" s="21"/>
      <c r="E20" s="26" t="s">
        <v>37</v>
      </c>
      <c r="AK20" s="28" t="s">
        <v>28</v>
      </c>
      <c r="AN20" s="26" t="s">
        <v>19</v>
      </c>
      <c r="AR20" s="21"/>
      <c r="BE20" s="301"/>
      <c r="BS20" s="18" t="s">
        <v>4</v>
      </c>
    </row>
    <row r="21" spans="2:71" ht="6.95" customHeight="1">
      <c r="B21" s="21"/>
      <c r="AR21" s="21"/>
      <c r="BE21" s="301"/>
    </row>
    <row r="22" spans="2:71" ht="12" customHeight="1">
      <c r="B22" s="21"/>
      <c r="D22" s="28" t="s">
        <v>38</v>
      </c>
      <c r="AR22" s="21"/>
      <c r="BE22" s="301"/>
    </row>
    <row r="23" spans="2:71" ht="47.25" customHeight="1">
      <c r="B23" s="21"/>
      <c r="E23" s="308" t="s">
        <v>39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R23" s="21"/>
      <c r="BE23" s="301"/>
    </row>
    <row r="24" spans="2:71" ht="6.95" customHeight="1">
      <c r="B24" s="21"/>
      <c r="AR24" s="21"/>
      <c r="BE24" s="301"/>
    </row>
    <row r="25" spans="2:7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1"/>
    </row>
    <row r="26" spans="2:71" s="1" customFormat="1" ht="25.9" customHeight="1">
      <c r="B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9">
        <f>ROUND(AG54,2)</f>
        <v>0</v>
      </c>
      <c r="AL26" s="310"/>
      <c r="AM26" s="310"/>
      <c r="AN26" s="310"/>
      <c r="AO26" s="310"/>
      <c r="AR26" s="33"/>
      <c r="BE26" s="301"/>
    </row>
    <row r="27" spans="2:71" s="1" customFormat="1" ht="6.95" customHeight="1">
      <c r="B27" s="33"/>
      <c r="AR27" s="33"/>
      <c r="BE27" s="301"/>
    </row>
    <row r="28" spans="2:71" s="1" customFormat="1" ht="12.75">
      <c r="B28" s="33"/>
      <c r="L28" s="311" t="s">
        <v>41</v>
      </c>
      <c r="M28" s="311"/>
      <c r="N28" s="311"/>
      <c r="O28" s="311"/>
      <c r="P28" s="311"/>
      <c r="W28" s="311" t="s">
        <v>42</v>
      </c>
      <c r="X28" s="311"/>
      <c r="Y28" s="311"/>
      <c r="Z28" s="311"/>
      <c r="AA28" s="311"/>
      <c r="AB28" s="311"/>
      <c r="AC28" s="311"/>
      <c r="AD28" s="311"/>
      <c r="AE28" s="311"/>
      <c r="AK28" s="311" t="s">
        <v>43</v>
      </c>
      <c r="AL28" s="311"/>
      <c r="AM28" s="311"/>
      <c r="AN28" s="311"/>
      <c r="AO28" s="311"/>
      <c r="AR28" s="33"/>
      <c r="BE28" s="301"/>
    </row>
    <row r="29" spans="2:71" s="2" customFormat="1" ht="14.45" customHeight="1">
      <c r="B29" s="37"/>
      <c r="D29" s="28" t="s">
        <v>44</v>
      </c>
      <c r="F29" s="28" t="s">
        <v>45</v>
      </c>
      <c r="L29" s="314">
        <v>0.21</v>
      </c>
      <c r="M29" s="313"/>
      <c r="N29" s="313"/>
      <c r="O29" s="313"/>
      <c r="P29" s="313"/>
      <c r="W29" s="312">
        <f>ROUND(AZ54, 2)</f>
        <v>0</v>
      </c>
      <c r="X29" s="313"/>
      <c r="Y29" s="313"/>
      <c r="Z29" s="313"/>
      <c r="AA29" s="313"/>
      <c r="AB29" s="313"/>
      <c r="AC29" s="313"/>
      <c r="AD29" s="313"/>
      <c r="AE29" s="313"/>
      <c r="AK29" s="312">
        <f>ROUND(AV54, 2)</f>
        <v>0</v>
      </c>
      <c r="AL29" s="313"/>
      <c r="AM29" s="313"/>
      <c r="AN29" s="313"/>
      <c r="AO29" s="313"/>
      <c r="AR29" s="37"/>
      <c r="BE29" s="302"/>
    </row>
    <row r="30" spans="2:71" s="2" customFormat="1" ht="14.45" customHeight="1">
      <c r="B30" s="37"/>
      <c r="F30" s="28" t="s">
        <v>46</v>
      </c>
      <c r="L30" s="314">
        <v>0.15</v>
      </c>
      <c r="M30" s="313"/>
      <c r="N30" s="313"/>
      <c r="O30" s="313"/>
      <c r="P30" s="313"/>
      <c r="W30" s="312">
        <f>ROUND(BA54, 2)</f>
        <v>0</v>
      </c>
      <c r="X30" s="313"/>
      <c r="Y30" s="313"/>
      <c r="Z30" s="313"/>
      <c r="AA30" s="313"/>
      <c r="AB30" s="313"/>
      <c r="AC30" s="313"/>
      <c r="AD30" s="313"/>
      <c r="AE30" s="313"/>
      <c r="AK30" s="312">
        <f>ROUND(AW54, 2)</f>
        <v>0</v>
      </c>
      <c r="AL30" s="313"/>
      <c r="AM30" s="313"/>
      <c r="AN30" s="313"/>
      <c r="AO30" s="313"/>
      <c r="AR30" s="37"/>
      <c r="BE30" s="302"/>
    </row>
    <row r="31" spans="2:71" s="2" customFormat="1" ht="14.45" hidden="1" customHeight="1">
      <c r="B31" s="37"/>
      <c r="F31" s="28" t="s">
        <v>47</v>
      </c>
      <c r="L31" s="314">
        <v>0.21</v>
      </c>
      <c r="M31" s="313"/>
      <c r="N31" s="313"/>
      <c r="O31" s="313"/>
      <c r="P31" s="313"/>
      <c r="W31" s="312">
        <f>ROUND(BB54, 2)</f>
        <v>0</v>
      </c>
      <c r="X31" s="313"/>
      <c r="Y31" s="313"/>
      <c r="Z31" s="313"/>
      <c r="AA31" s="313"/>
      <c r="AB31" s="313"/>
      <c r="AC31" s="313"/>
      <c r="AD31" s="313"/>
      <c r="AE31" s="313"/>
      <c r="AK31" s="312">
        <v>0</v>
      </c>
      <c r="AL31" s="313"/>
      <c r="AM31" s="313"/>
      <c r="AN31" s="313"/>
      <c r="AO31" s="313"/>
      <c r="AR31" s="37"/>
      <c r="BE31" s="302"/>
    </row>
    <row r="32" spans="2:71" s="2" customFormat="1" ht="14.45" hidden="1" customHeight="1">
      <c r="B32" s="37"/>
      <c r="F32" s="28" t="s">
        <v>48</v>
      </c>
      <c r="L32" s="314">
        <v>0.15</v>
      </c>
      <c r="M32" s="313"/>
      <c r="N32" s="313"/>
      <c r="O32" s="313"/>
      <c r="P32" s="313"/>
      <c r="W32" s="312">
        <f>ROUND(BC54, 2)</f>
        <v>0</v>
      </c>
      <c r="X32" s="313"/>
      <c r="Y32" s="313"/>
      <c r="Z32" s="313"/>
      <c r="AA32" s="313"/>
      <c r="AB32" s="313"/>
      <c r="AC32" s="313"/>
      <c r="AD32" s="313"/>
      <c r="AE32" s="313"/>
      <c r="AK32" s="312">
        <v>0</v>
      </c>
      <c r="AL32" s="313"/>
      <c r="AM32" s="313"/>
      <c r="AN32" s="313"/>
      <c r="AO32" s="313"/>
      <c r="AR32" s="37"/>
      <c r="BE32" s="302"/>
    </row>
    <row r="33" spans="2:44" s="2" customFormat="1" ht="14.45" hidden="1" customHeight="1">
      <c r="B33" s="37"/>
      <c r="F33" s="28" t="s">
        <v>49</v>
      </c>
      <c r="L33" s="314">
        <v>0</v>
      </c>
      <c r="M33" s="313"/>
      <c r="N33" s="313"/>
      <c r="O33" s="313"/>
      <c r="P33" s="313"/>
      <c r="W33" s="312">
        <f>ROUND(BD54, 2)</f>
        <v>0</v>
      </c>
      <c r="X33" s="313"/>
      <c r="Y33" s="313"/>
      <c r="Z33" s="313"/>
      <c r="AA33" s="313"/>
      <c r="AB33" s="313"/>
      <c r="AC33" s="313"/>
      <c r="AD33" s="313"/>
      <c r="AE33" s="313"/>
      <c r="AK33" s="312">
        <v>0</v>
      </c>
      <c r="AL33" s="313"/>
      <c r="AM33" s="313"/>
      <c r="AN33" s="313"/>
      <c r="AO33" s="313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318" t="s">
        <v>52</v>
      </c>
      <c r="Y35" s="316"/>
      <c r="Z35" s="316"/>
      <c r="AA35" s="316"/>
      <c r="AB35" s="316"/>
      <c r="AC35" s="40"/>
      <c r="AD35" s="40"/>
      <c r="AE35" s="40"/>
      <c r="AF35" s="40"/>
      <c r="AG35" s="40"/>
      <c r="AH35" s="40"/>
      <c r="AI35" s="40"/>
      <c r="AJ35" s="40"/>
      <c r="AK35" s="315">
        <f>SUM(AK26:AK33)</f>
        <v>0</v>
      </c>
      <c r="AL35" s="316"/>
      <c r="AM35" s="316"/>
      <c r="AN35" s="316"/>
      <c r="AO35" s="317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53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312</v>
      </c>
      <c r="AR44" s="46"/>
    </row>
    <row r="45" spans="2:44" s="4" customFormat="1" ht="36.950000000000003" customHeight="1">
      <c r="B45" s="47"/>
      <c r="C45" s="48" t="s">
        <v>16</v>
      </c>
      <c r="L45" s="282" t="str">
        <f>K6</f>
        <v>Stavební úpravy obřadní síně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Valdštejnský zámek Jičín</v>
      </c>
      <c r="AI47" s="28" t="s">
        <v>23</v>
      </c>
      <c r="AM47" s="284" t="str">
        <f>IF(AN8= "","",AN8)</f>
        <v>1. 2. 2023</v>
      </c>
      <c r="AN47" s="284"/>
      <c r="AR47" s="33"/>
    </row>
    <row r="48" spans="2:44" s="1" customFormat="1" ht="6.95" customHeight="1">
      <c r="B48" s="33"/>
      <c r="AR48" s="33"/>
    </row>
    <row r="49" spans="1:91" s="1" customFormat="1" ht="25.7" customHeight="1">
      <c r="B49" s="33"/>
      <c r="C49" s="28" t="s">
        <v>25</v>
      </c>
      <c r="L49" s="3" t="str">
        <f>IF(E11= "","",E11)</f>
        <v xml:space="preserve"> </v>
      </c>
      <c r="AI49" s="28" t="s">
        <v>31</v>
      </c>
      <c r="AM49" s="285" t="str">
        <f>IF(E17="","",E17)</f>
        <v>Ing.arch. MANINOVÁ MÁRIA</v>
      </c>
      <c r="AN49" s="286"/>
      <c r="AO49" s="286"/>
      <c r="AP49" s="286"/>
      <c r="AR49" s="33"/>
      <c r="AS49" s="287" t="s">
        <v>54</v>
      </c>
      <c r="AT49" s="288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5.2" customHeight="1">
      <c r="B50" s="33"/>
      <c r="C50" s="28" t="s">
        <v>29</v>
      </c>
      <c r="L50" s="3" t="str">
        <f>IF(E14= "Vyplň údaj","",E14)</f>
        <v/>
      </c>
      <c r="AI50" s="28" t="s">
        <v>35</v>
      </c>
      <c r="AM50" s="285" t="str">
        <f>IF(E20="","",E20)</f>
        <v>Veronika Šoulová</v>
      </c>
      <c r="AN50" s="286"/>
      <c r="AO50" s="286"/>
      <c r="AP50" s="286"/>
      <c r="AR50" s="33"/>
      <c r="AS50" s="289"/>
      <c r="AT50" s="290"/>
      <c r="BD50" s="54"/>
    </row>
    <row r="51" spans="1:91" s="1" customFormat="1" ht="10.9" customHeight="1">
      <c r="B51" s="33"/>
      <c r="AR51" s="33"/>
      <c r="AS51" s="289"/>
      <c r="AT51" s="290"/>
      <c r="BD51" s="54"/>
    </row>
    <row r="52" spans="1:91" s="1" customFormat="1" ht="29.25" customHeight="1">
      <c r="B52" s="33"/>
      <c r="C52" s="291" t="s">
        <v>55</v>
      </c>
      <c r="D52" s="292"/>
      <c r="E52" s="292"/>
      <c r="F52" s="292"/>
      <c r="G52" s="292"/>
      <c r="H52" s="55"/>
      <c r="I52" s="294" t="s">
        <v>56</v>
      </c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3" t="s">
        <v>57</v>
      </c>
      <c r="AH52" s="292"/>
      <c r="AI52" s="292"/>
      <c r="AJ52" s="292"/>
      <c r="AK52" s="292"/>
      <c r="AL52" s="292"/>
      <c r="AM52" s="292"/>
      <c r="AN52" s="294" t="s">
        <v>58</v>
      </c>
      <c r="AO52" s="292"/>
      <c r="AP52" s="292"/>
      <c r="AQ52" s="56" t="s">
        <v>59</v>
      </c>
      <c r="AR52" s="33"/>
      <c r="AS52" s="57" t="s">
        <v>60</v>
      </c>
      <c r="AT52" s="58" t="s">
        <v>61</v>
      </c>
      <c r="AU52" s="58" t="s">
        <v>62</v>
      </c>
      <c r="AV52" s="58" t="s">
        <v>63</v>
      </c>
      <c r="AW52" s="58" t="s">
        <v>64</v>
      </c>
      <c r="AX52" s="58" t="s">
        <v>65</v>
      </c>
      <c r="AY52" s="58" t="s">
        <v>66</v>
      </c>
      <c r="AZ52" s="58" t="s">
        <v>67</v>
      </c>
      <c r="BA52" s="58" t="s">
        <v>68</v>
      </c>
      <c r="BB52" s="58" t="s">
        <v>69</v>
      </c>
      <c r="BC52" s="58" t="s">
        <v>70</v>
      </c>
      <c r="BD52" s="59" t="s">
        <v>71</v>
      </c>
    </row>
    <row r="53" spans="1:91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91" s="5" customFormat="1" ht="32.450000000000003" customHeight="1">
      <c r="B54" s="61"/>
      <c r="C54" s="62" t="s">
        <v>72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8">
        <f>ROUND(SUM(AG55:AG60),2)</f>
        <v>0</v>
      </c>
      <c r="AH54" s="298"/>
      <c r="AI54" s="298"/>
      <c r="AJ54" s="298"/>
      <c r="AK54" s="298"/>
      <c r="AL54" s="298"/>
      <c r="AM54" s="298"/>
      <c r="AN54" s="299">
        <f t="shared" ref="AN54:AN60" si="0">SUM(AG54,AT54)</f>
        <v>0</v>
      </c>
      <c r="AO54" s="299"/>
      <c r="AP54" s="299"/>
      <c r="AQ54" s="65" t="s">
        <v>19</v>
      </c>
      <c r="AR54" s="61"/>
      <c r="AS54" s="66">
        <f>ROUND(SUM(AS55:AS60),2)</f>
        <v>0</v>
      </c>
      <c r="AT54" s="67">
        <f t="shared" ref="AT54:AT60" si="1">ROUND(SUM(AV54:AW54),2)</f>
        <v>0</v>
      </c>
      <c r="AU54" s="68">
        <f>ROUND(SUM(AU55:AU60),5)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ROUND(SUM(AZ55:AZ60),2)</f>
        <v>0</v>
      </c>
      <c r="BA54" s="67">
        <f>ROUND(SUM(BA55:BA60),2)</f>
        <v>0</v>
      </c>
      <c r="BB54" s="67">
        <f>ROUND(SUM(BB55:BB60),2)</f>
        <v>0</v>
      </c>
      <c r="BC54" s="67">
        <f>ROUND(SUM(BC55:BC60),2)</f>
        <v>0</v>
      </c>
      <c r="BD54" s="69">
        <f>ROUND(SUM(BD55:BD60),2)</f>
        <v>0</v>
      </c>
      <c r="BS54" s="70" t="s">
        <v>73</v>
      </c>
      <c r="BT54" s="70" t="s">
        <v>74</v>
      </c>
      <c r="BU54" s="71" t="s">
        <v>75</v>
      </c>
      <c r="BV54" s="70" t="s">
        <v>76</v>
      </c>
      <c r="BW54" s="70" t="s">
        <v>5</v>
      </c>
      <c r="BX54" s="70" t="s">
        <v>77</v>
      </c>
      <c r="CL54" s="70" t="s">
        <v>19</v>
      </c>
    </row>
    <row r="55" spans="1:91" s="6" customFormat="1" ht="16.5" customHeight="1">
      <c r="A55" s="72" t="s">
        <v>78</v>
      </c>
      <c r="B55" s="73"/>
      <c r="C55" s="74"/>
      <c r="D55" s="295" t="s">
        <v>79</v>
      </c>
      <c r="E55" s="295"/>
      <c r="F55" s="295"/>
      <c r="G55" s="295"/>
      <c r="H55" s="295"/>
      <c r="I55" s="75"/>
      <c r="J55" s="295" t="s">
        <v>80</v>
      </c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6">
        <f>'01 - Architektonicko-stav...'!J30</f>
        <v>0</v>
      </c>
      <c r="AH55" s="297"/>
      <c r="AI55" s="297"/>
      <c r="AJ55" s="297"/>
      <c r="AK55" s="297"/>
      <c r="AL55" s="297"/>
      <c r="AM55" s="297"/>
      <c r="AN55" s="296">
        <f t="shared" si="0"/>
        <v>0</v>
      </c>
      <c r="AO55" s="297"/>
      <c r="AP55" s="297"/>
      <c r="AQ55" s="76" t="s">
        <v>81</v>
      </c>
      <c r="AR55" s="73"/>
      <c r="AS55" s="77">
        <v>0</v>
      </c>
      <c r="AT55" s="78">
        <f t="shared" si="1"/>
        <v>0</v>
      </c>
      <c r="AU55" s="79">
        <f>'01 - Architektonicko-stav...'!P113</f>
        <v>0</v>
      </c>
      <c r="AV55" s="78">
        <f>'01 - Architektonicko-stav...'!J33</f>
        <v>0</v>
      </c>
      <c r="AW55" s="78">
        <f>'01 - Architektonicko-stav...'!J34</f>
        <v>0</v>
      </c>
      <c r="AX55" s="78">
        <f>'01 - Architektonicko-stav...'!J35</f>
        <v>0</v>
      </c>
      <c r="AY55" s="78">
        <f>'01 - Architektonicko-stav...'!J36</f>
        <v>0</v>
      </c>
      <c r="AZ55" s="78">
        <f>'01 - Architektonicko-stav...'!F33</f>
        <v>0</v>
      </c>
      <c r="BA55" s="78">
        <f>'01 - Architektonicko-stav...'!F34</f>
        <v>0</v>
      </c>
      <c r="BB55" s="78">
        <f>'01 - Architektonicko-stav...'!F35</f>
        <v>0</v>
      </c>
      <c r="BC55" s="78">
        <f>'01 - Architektonicko-stav...'!F36</f>
        <v>0</v>
      </c>
      <c r="BD55" s="80">
        <f>'01 - Architektonicko-stav...'!F37</f>
        <v>0</v>
      </c>
      <c r="BT55" s="81" t="s">
        <v>82</v>
      </c>
      <c r="BV55" s="81" t="s">
        <v>76</v>
      </c>
      <c r="BW55" s="81" t="s">
        <v>83</v>
      </c>
      <c r="BX55" s="81" t="s">
        <v>5</v>
      </c>
      <c r="CL55" s="81" t="s">
        <v>19</v>
      </c>
      <c r="CM55" s="81" t="s">
        <v>84</v>
      </c>
    </row>
    <row r="56" spans="1:91" s="6" customFormat="1" ht="16.5" customHeight="1">
      <c r="A56" s="72" t="s">
        <v>78</v>
      </c>
      <c r="B56" s="73"/>
      <c r="C56" s="74"/>
      <c r="D56" s="295" t="s">
        <v>85</v>
      </c>
      <c r="E56" s="295"/>
      <c r="F56" s="295"/>
      <c r="G56" s="295"/>
      <c r="H56" s="295"/>
      <c r="I56" s="75"/>
      <c r="J56" s="295" t="s">
        <v>86</v>
      </c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6">
        <f>'02 - ZTI'!J30</f>
        <v>0</v>
      </c>
      <c r="AH56" s="297"/>
      <c r="AI56" s="297"/>
      <c r="AJ56" s="297"/>
      <c r="AK56" s="297"/>
      <c r="AL56" s="297"/>
      <c r="AM56" s="297"/>
      <c r="AN56" s="296">
        <f t="shared" si="0"/>
        <v>0</v>
      </c>
      <c r="AO56" s="297"/>
      <c r="AP56" s="297"/>
      <c r="AQ56" s="76" t="s">
        <v>81</v>
      </c>
      <c r="AR56" s="73"/>
      <c r="AS56" s="77">
        <v>0</v>
      </c>
      <c r="AT56" s="78">
        <f t="shared" si="1"/>
        <v>0</v>
      </c>
      <c r="AU56" s="79">
        <f>'02 - ZTI'!P97</f>
        <v>0</v>
      </c>
      <c r="AV56" s="78">
        <f>'02 - ZTI'!J33</f>
        <v>0</v>
      </c>
      <c r="AW56" s="78">
        <f>'02 - ZTI'!J34</f>
        <v>0</v>
      </c>
      <c r="AX56" s="78">
        <f>'02 - ZTI'!J35</f>
        <v>0</v>
      </c>
      <c r="AY56" s="78">
        <f>'02 - ZTI'!J36</f>
        <v>0</v>
      </c>
      <c r="AZ56" s="78">
        <f>'02 - ZTI'!F33</f>
        <v>0</v>
      </c>
      <c r="BA56" s="78">
        <f>'02 - ZTI'!F34</f>
        <v>0</v>
      </c>
      <c r="BB56" s="78">
        <f>'02 - ZTI'!F35</f>
        <v>0</v>
      </c>
      <c r="BC56" s="78">
        <f>'02 - ZTI'!F36</f>
        <v>0</v>
      </c>
      <c r="BD56" s="80">
        <f>'02 - ZTI'!F37</f>
        <v>0</v>
      </c>
      <c r="BT56" s="81" t="s">
        <v>82</v>
      </c>
      <c r="BV56" s="81" t="s">
        <v>76</v>
      </c>
      <c r="BW56" s="81" t="s">
        <v>87</v>
      </c>
      <c r="BX56" s="81" t="s">
        <v>5</v>
      </c>
      <c r="CL56" s="81" t="s">
        <v>19</v>
      </c>
      <c r="CM56" s="81" t="s">
        <v>84</v>
      </c>
    </row>
    <row r="57" spans="1:91" s="6" customFormat="1" ht="16.5" customHeight="1">
      <c r="A57" s="72" t="s">
        <v>78</v>
      </c>
      <c r="B57" s="73"/>
      <c r="C57" s="74"/>
      <c r="D57" s="295" t="s">
        <v>88</v>
      </c>
      <c r="E57" s="295"/>
      <c r="F57" s="295"/>
      <c r="G57" s="295"/>
      <c r="H57" s="295"/>
      <c r="I57" s="75"/>
      <c r="J57" s="295" t="s">
        <v>89</v>
      </c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6">
        <f>'03 - Elektro'!J30</f>
        <v>0</v>
      </c>
      <c r="AH57" s="297"/>
      <c r="AI57" s="297"/>
      <c r="AJ57" s="297"/>
      <c r="AK57" s="297"/>
      <c r="AL57" s="297"/>
      <c r="AM57" s="297"/>
      <c r="AN57" s="296">
        <f t="shared" si="0"/>
        <v>0</v>
      </c>
      <c r="AO57" s="297"/>
      <c r="AP57" s="297"/>
      <c r="AQ57" s="76" t="s">
        <v>81</v>
      </c>
      <c r="AR57" s="73"/>
      <c r="AS57" s="77">
        <v>0</v>
      </c>
      <c r="AT57" s="78">
        <f t="shared" si="1"/>
        <v>0</v>
      </c>
      <c r="AU57" s="79">
        <f>'03 - Elektro'!P84</f>
        <v>0</v>
      </c>
      <c r="AV57" s="78">
        <f>'03 - Elektro'!J33</f>
        <v>0</v>
      </c>
      <c r="AW57" s="78">
        <f>'03 - Elektro'!J34</f>
        <v>0</v>
      </c>
      <c r="AX57" s="78">
        <f>'03 - Elektro'!J35</f>
        <v>0</v>
      </c>
      <c r="AY57" s="78">
        <f>'03 - Elektro'!J36</f>
        <v>0</v>
      </c>
      <c r="AZ57" s="78">
        <f>'03 - Elektro'!F33</f>
        <v>0</v>
      </c>
      <c r="BA57" s="78">
        <f>'03 - Elektro'!F34</f>
        <v>0</v>
      </c>
      <c r="BB57" s="78">
        <f>'03 - Elektro'!F35</f>
        <v>0</v>
      </c>
      <c r="BC57" s="78">
        <f>'03 - Elektro'!F36</f>
        <v>0</v>
      </c>
      <c r="BD57" s="80">
        <f>'03 - Elektro'!F37</f>
        <v>0</v>
      </c>
      <c r="BT57" s="81" t="s">
        <v>82</v>
      </c>
      <c r="BV57" s="81" t="s">
        <v>76</v>
      </c>
      <c r="BW57" s="81" t="s">
        <v>90</v>
      </c>
      <c r="BX57" s="81" t="s">
        <v>5</v>
      </c>
      <c r="CL57" s="81" t="s">
        <v>19</v>
      </c>
      <c r="CM57" s="81" t="s">
        <v>84</v>
      </c>
    </row>
    <row r="58" spans="1:91" s="6" customFormat="1" ht="16.5" customHeight="1">
      <c r="A58" s="72" t="s">
        <v>78</v>
      </c>
      <c r="B58" s="73"/>
      <c r="C58" s="74"/>
      <c r="D58" s="295" t="s">
        <v>91</v>
      </c>
      <c r="E58" s="295"/>
      <c r="F58" s="295"/>
      <c r="G58" s="295"/>
      <c r="H58" s="295"/>
      <c r="I58" s="75"/>
      <c r="J58" s="295" t="s">
        <v>92</v>
      </c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6">
        <f>'04 - Topení'!J30</f>
        <v>0</v>
      </c>
      <c r="AH58" s="297"/>
      <c r="AI58" s="297"/>
      <c r="AJ58" s="297"/>
      <c r="AK58" s="297"/>
      <c r="AL58" s="297"/>
      <c r="AM58" s="297"/>
      <c r="AN58" s="296">
        <f t="shared" si="0"/>
        <v>0</v>
      </c>
      <c r="AO58" s="297"/>
      <c r="AP58" s="297"/>
      <c r="AQ58" s="76" t="s">
        <v>81</v>
      </c>
      <c r="AR58" s="73"/>
      <c r="AS58" s="77">
        <v>0</v>
      </c>
      <c r="AT58" s="78">
        <f t="shared" si="1"/>
        <v>0</v>
      </c>
      <c r="AU58" s="79">
        <f>'04 - Topení'!P91</f>
        <v>0</v>
      </c>
      <c r="AV58" s="78">
        <f>'04 - Topení'!J33</f>
        <v>0</v>
      </c>
      <c r="AW58" s="78">
        <f>'04 - Topení'!J34</f>
        <v>0</v>
      </c>
      <c r="AX58" s="78">
        <f>'04 - Topení'!J35</f>
        <v>0</v>
      </c>
      <c r="AY58" s="78">
        <f>'04 - Topení'!J36</f>
        <v>0</v>
      </c>
      <c r="AZ58" s="78">
        <f>'04 - Topení'!F33</f>
        <v>0</v>
      </c>
      <c r="BA58" s="78">
        <f>'04 - Topení'!F34</f>
        <v>0</v>
      </c>
      <c r="BB58" s="78">
        <f>'04 - Topení'!F35</f>
        <v>0</v>
      </c>
      <c r="BC58" s="78">
        <f>'04 - Topení'!F36</f>
        <v>0</v>
      </c>
      <c r="BD58" s="80">
        <f>'04 - Topení'!F37</f>
        <v>0</v>
      </c>
      <c r="BT58" s="81" t="s">
        <v>82</v>
      </c>
      <c r="BV58" s="81" t="s">
        <v>76</v>
      </c>
      <c r="BW58" s="81" t="s">
        <v>93</v>
      </c>
      <c r="BX58" s="81" t="s">
        <v>5</v>
      </c>
      <c r="CL58" s="81" t="s">
        <v>19</v>
      </c>
      <c r="CM58" s="81" t="s">
        <v>84</v>
      </c>
    </row>
    <row r="59" spans="1:91" s="6" customFormat="1" ht="16.5" customHeight="1">
      <c r="A59" s="72" t="s">
        <v>78</v>
      </c>
      <c r="B59" s="73"/>
      <c r="C59" s="74"/>
      <c r="D59" s="295" t="s">
        <v>94</v>
      </c>
      <c r="E59" s="295"/>
      <c r="F59" s="295"/>
      <c r="G59" s="295"/>
      <c r="H59" s="295"/>
      <c r="I59" s="75"/>
      <c r="J59" s="295" t="s">
        <v>95</v>
      </c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6">
        <f>'05 - Slaboproud'!J30</f>
        <v>0</v>
      </c>
      <c r="AH59" s="297"/>
      <c r="AI59" s="297"/>
      <c r="AJ59" s="297"/>
      <c r="AK59" s="297"/>
      <c r="AL59" s="297"/>
      <c r="AM59" s="297"/>
      <c r="AN59" s="296">
        <f t="shared" si="0"/>
        <v>0</v>
      </c>
      <c r="AO59" s="297"/>
      <c r="AP59" s="297"/>
      <c r="AQ59" s="76" t="s">
        <v>81</v>
      </c>
      <c r="AR59" s="73"/>
      <c r="AS59" s="77">
        <v>0</v>
      </c>
      <c r="AT59" s="78">
        <f t="shared" si="1"/>
        <v>0</v>
      </c>
      <c r="AU59" s="79">
        <f>'05 - Slaboproud'!P90</f>
        <v>0</v>
      </c>
      <c r="AV59" s="78">
        <f>'05 - Slaboproud'!J33</f>
        <v>0</v>
      </c>
      <c r="AW59" s="78">
        <f>'05 - Slaboproud'!J34</f>
        <v>0</v>
      </c>
      <c r="AX59" s="78">
        <f>'05 - Slaboproud'!J35</f>
        <v>0</v>
      </c>
      <c r="AY59" s="78">
        <f>'05 - Slaboproud'!J36</f>
        <v>0</v>
      </c>
      <c r="AZ59" s="78">
        <f>'05 - Slaboproud'!F33</f>
        <v>0</v>
      </c>
      <c r="BA59" s="78">
        <f>'05 - Slaboproud'!F34</f>
        <v>0</v>
      </c>
      <c r="BB59" s="78">
        <f>'05 - Slaboproud'!F35</f>
        <v>0</v>
      </c>
      <c r="BC59" s="78">
        <f>'05 - Slaboproud'!F36</f>
        <v>0</v>
      </c>
      <c r="BD59" s="80">
        <f>'05 - Slaboproud'!F37</f>
        <v>0</v>
      </c>
      <c r="BT59" s="81" t="s">
        <v>82</v>
      </c>
      <c r="BV59" s="81" t="s">
        <v>76</v>
      </c>
      <c r="BW59" s="81" t="s">
        <v>96</v>
      </c>
      <c r="BX59" s="81" t="s">
        <v>5</v>
      </c>
      <c r="CL59" s="81" t="s">
        <v>19</v>
      </c>
      <c r="CM59" s="81" t="s">
        <v>84</v>
      </c>
    </row>
    <row r="60" spans="1:91" s="6" customFormat="1" ht="16.5" customHeight="1">
      <c r="A60" s="72" t="s">
        <v>78</v>
      </c>
      <c r="B60" s="73"/>
      <c r="C60" s="74"/>
      <c r="D60" s="295" t="s">
        <v>97</v>
      </c>
      <c r="E60" s="295"/>
      <c r="F60" s="295"/>
      <c r="G60" s="295"/>
      <c r="H60" s="295"/>
      <c r="I60" s="75"/>
      <c r="J60" s="295" t="s">
        <v>98</v>
      </c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6">
        <f>'06 - VZT'!J30</f>
        <v>0</v>
      </c>
      <c r="AH60" s="297"/>
      <c r="AI60" s="297"/>
      <c r="AJ60" s="297"/>
      <c r="AK60" s="297"/>
      <c r="AL60" s="297"/>
      <c r="AM60" s="297"/>
      <c r="AN60" s="296">
        <f t="shared" si="0"/>
        <v>0</v>
      </c>
      <c r="AO60" s="297"/>
      <c r="AP60" s="297"/>
      <c r="AQ60" s="76" t="s">
        <v>81</v>
      </c>
      <c r="AR60" s="73"/>
      <c r="AS60" s="82">
        <v>0</v>
      </c>
      <c r="AT60" s="83">
        <f t="shared" si="1"/>
        <v>0</v>
      </c>
      <c r="AU60" s="84">
        <f>'06 - VZT'!P87</f>
        <v>0</v>
      </c>
      <c r="AV60" s="83">
        <f>'06 - VZT'!J33</f>
        <v>0</v>
      </c>
      <c r="AW60" s="83">
        <f>'06 - VZT'!J34</f>
        <v>0</v>
      </c>
      <c r="AX60" s="83">
        <f>'06 - VZT'!J35</f>
        <v>0</v>
      </c>
      <c r="AY60" s="83">
        <f>'06 - VZT'!J36</f>
        <v>0</v>
      </c>
      <c r="AZ60" s="83">
        <f>'06 - VZT'!F33</f>
        <v>0</v>
      </c>
      <c r="BA60" s="83">
        <f>'06 - VZT'!F34</f>
        <v>0</v>
      </c>
      <c r="BB60" s="83">
        <f>'06 - VZT'!F35</f>
        <v>0</v>
      </c>
      <c r="BC60" s="83">
        <f>'06 - VZT'!F36</f>
        <v>0</v>
      </c>
      <c r="BD60" s="85">
        <f>'06 - VZT'!F37</f>
        <v>0</v>
      </c>
      <c r="BT60" s="81" t="s">
        <v>82</v>
      </c>
      <c r="BV60" s="81" t="s">
        <v>76</v>
      </c>
      <c r="BW60" s="81" t="s">
        <v>99</v>
      </c>
      <c r="BX60" s="81" t="s">
        <v>5</v>
      </c>
      <c r="CL60" s="81" t="s">
        <v>19</v>
      </c>
      <c r="CM60" s="81" t="s">
        <v>84</v>
      </c>
    </row>
    <row r="61" spans="1:91" s="1" customFormat="1" ht="30" customHeight="1">
      <c r="B61" s="33"/>
      <c r="AR61" s="33"/>
    </row>
    <row r="62" spans="1:91" s="1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33"/>
    </row>
  </sheetData>
  <sheetProtection algorithmName="SHA-512" hashValue="7XylEbeCsFnNecKbp060VGKaZA5ZxO79DwaYnMcd4nJ+rkbEBzo1fv3S5tpgacsahVG8/P5gQJ/rrvcVfgScng==" saltValue="wE9PEhb8OaqsDnFFTUe+2pPeBhXe4fV/BERfpW/Ep83Vu1RniTJbt9h9S68Sth+1jokRp+DZrlAOQMpF687Yk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Architektonicko-stav...'!C2" display="/" xr:uid="{00000000-0004-0000-0000-000000000000}"/>
    <hyperlink ref="A56" location="'02 - ZTI'!C2" display="/" xr:uid="{00000000-0004-0000-0000-000001000000}"/>
    <hyperlink ref="A57" location="'03 - Elektro'!C2" display="/" xr:uid="{00000000-0004-0000-0000-000002000000}"/>
    <hyperlink ref="A58" location="'04 - Topení'!C2" display="/" xr:uid="{00000000-0004-0000-0000-000003000000}"/>
    <hyperlink ref="A59" location="'05 - Slaboproud'!C2" display="/" xr:uid="{00000000-0004-0000-0000-000004000000}"/>
    <hyperlink ref="A60" location="'06 - VZT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6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83</v>
      </c>
      <c r="AZ2" s="86" t="s">
        <v>100</v>
      </c>
      <c r="BA2" s="86" t="s">
        <v>101</v>
      </c>
      <c r="BB2" s="86" t="s">
        <v>102</v>
      </c>
      <c r="BC2" s="86" t="s">
        <v>103</v>
      </c>
      <c r="BD2" s="86" t="s">
        <v>104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  <c r="AZ3" s="86" t="s">
        <v>105</v>
      </c>
      <c r="BA3" s="86" t="s">
        <v>106</v>
      </c>
      <c r="BB3" s="86" t="s">
        <v>102</v>
      </c>
      <c r="BC3" s="86" t="s">
        <v>107</v>
      </c>
      <c r="BD3" s="86" t="s">
        <v>104</v>
      </c>
    </row>
    <row r="4" spans="2:56" ht="24.95" customHeight="1">
      <c r="B4" s="21"/>
      <c r="D4" s="22" t="s">
        <v>108</v>
      </c>
      <c r="L4" s="21"/>
      <c r="M4" s="87" t="s">
        <v>10</v>
      </c>
      <c r="AT4" s="18" t="s">
        <v>4</v>
      </c>
      <c r="AZ4" s="86" t="s">
        <v>109</v>
      </c>
      <c r="BA4" s="86" t="s">
        <v>110</v>
      </c>
      <c r="BB4" s="86" t="s">
        <v>102</v>
      </c>
      <c r="BC4" s="86" t="s">
        <v>111</v>
      </c>
      <c r="BD4" s="86" t="s">
        <v>104</v>
      </c>
    </row>
    <row r="5" spans="2:56" ht="6.95" customHeight="1">
      <c r="B5" s="21"/>
      <c r="L5" s="21"/>
    </row>
    <row r="6" spans="2:56" ht="12" customHeight="1">
      <c r="B6" s="21"/>
      <c r="D6" s="28" t="s">
        <v>16</v>
      </c>
      <c r="L6" s="21"/>
    </row>
    <row r="7" spans="2:56" ht="16.5" customHeight="1">
      <c r="B7" s="21"/>
      <c r="E7" s="319" t="str">
        <f>'Rekapitulace stavby'!K6</f>
        <v>Stavební úpravy obřadní síně</v>
      </c>
      <c r="F7" s="320"/>
      <c r="G7" s="320"/>
      <c r="H7" s="320"/>
      <c r="L7" s="21"/>
    </row>
    <row r="8" spans="2:56" s="1" customFormat="1" ht="12" customHeight="1">
      <c r="B8" s="33"/>
      <c r="D8" s="28" t="s">
        <v>112</v>
      </c>
      <c r="L8" s="33"/>
    </row>
    <row r="9" spans="2:56" s="1" customFormat="1" ht="16.5" customHeight="1">
      <c r="B9" s="33"/>
      <c r="E9" s="282" t="s">
        <v>113</v>
      </c>
      <c r="F9" s="321"/>
      <c r="G9" s="321"/>
      <c r="H9" s="321"/>
      <c r="L9" s="33"/>
    </row>
    <row r="10" spans="2:56" s="1" customFormat="1" ht="11.25">
      <c r="B10" s="33"/>
      <c r="L10" s="33"/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1. 2. 2023</v>
      </c>
      <c r="L12" s="33"/>
    </row>
    <row r="13" spans="2:56" s="1" customFormat="1" ht="10.9" customHeight="1">
      <c r="B13" s="33"/>
      <c r="L13" s="33"/>
    </row>
    <row r="14" spans="2:5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56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56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2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32</v>
      </c>
      <c r="L20" s="33"/>
    </row>
    <row r="21" spans="2:12" s="1" customFormat="1" ht="18" customHeight="1">
      <c r="B21" s="33"/>
      <c r="E21" s="26" t="s">
        <v>33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26</v>
      </c>
      <c r="J23" s="26" t="s">
        <v>36</v>
      </c>
      <c r="L23" s="33"/>
    </row>
    <row r="24" spans="2:12" s="1" customFormat="1" ht="18" customHeight="1">
      <c r="B24" s="33"/>
      <c r="E24" s="26" t="s">
        <v>37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16.5" customHeight="1">
      <c r="B27" s="88"/>
      <c r="E27" s="308" t="s">
        <v>19</v>
      </c>
      <c r="F27" s="308"/>
      <c r="G27" s="308"/>
      <c r="H27" s="308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40</v>
      </c>
      <c r="J30" s="64">
        <f>ROUND(J113,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90">
        <f>ROUND((SUM(BE113:BE1359)),  2)</f>
        <v>0</v>
      </c>
      <c r="I33" s="91">
        <v>0.21</v>
      </c>
      <c r="J33" s="90">
        <f>ROUND(((SUM(BE113:BE1359))*I33),  2)</f>
        <v>0</v>
      </c>
      <c r="L33" s="33"/>
    </row>
    <row r="34" spans="2:12" s="1" customFormat="1" ht="14.45" customHeight="1">
      <c r="B34" s="33"/>
      <c r="E34" s="28" t="s">
        <v>46</v>
      </c>
      <c r="F34" s="90">
        <f>ROUND((SUM(BF113:BF1359)),  2)</f>
        <v>0</v>
      </c>
      <c r="I34" s="91">
        <v>0.15</v>
      </c>
      <c r="J34" s="90">
        <f>ROUND(((SUM(BF113:BF1359))*I34),  2)</f>
        <v>0</v>
      </c>
      <c r="L34" s="33"/>
    </row>
    <row r="35" spans="2:12" s="1" customFormat="1" ht="14.45" hidden="1" customHeight="1">
      <c r="B35" s="33"/>
      <c r="E35" s="28" t="s">
        <v>47</v>
      </c>
      <c r="F35" s="90">
        <f>ROUND((SUM(BG113:BG1359)),  2)</f>
        <v>0</v>
      </c>
      <c r="I35" s="91">
        <v>0.21</v>
      </c>
      <c r="J35" s="90">
        <f>0</f>
        <v>0</v>
      </c>
      <c r="L35" s="33"/>
    </row>
    <row r="36" spans="2:12" s="1" customFormat="1" ht="14.45" hidden="1" customHeight="1">
      <c r="B36" s="33"/>
      <c r="E36" s="28" t="s">
        <v>48</v>
      </c>
      <c r="F36" s="90">
        <f>ROUND((SUM(BH113:BH1359)),  2)</f>
        <v>0</v>
      </c>
      <c r="I36" s="91">
        <v>0.15</v>
      </c>
      <c r="J36" s="90">
        <f>0</f>
        <v>0</v>
      </c>
      <c r="L36" s="33"/>
    </row>
    <row r="37" spans="2:12" s="1" customFormat="1" ht="14.45" hidden="1" customHeight="1">
      <c r="B37" s="33"/>
      <c r="E37" s="28" t="s">
        <v>49</v>
      </c>
      <c r="F37" s="90">
        <f>ROUND((SUM(BI113:BI1359)),  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50</v>
      </c>
      <c r="E39" s="55"/>
      <c r="F39" s="55"/>
      <c r="G39" s="94" t="s">
        <v>51</v>
      </c>
      <c r="H39" s="95" t="s">
        <v>52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114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9" t="str">
        <f>E7</f>
        <v>Stavební úpravy obřadní síně</v>
      </c>
      <c r="F48" s="320"/>
      <c r="G48" s="320"/>
      <c r="H48" s="320"/>
      <c r="L48" s="33"/>
    </row>
    <row r="49" spans="2:47" s="1" customFormat="1" ht="12" customHeight="1">
      <c r="B49" s="33"/>
      <c r="C49" s="28" t="s">
        <v>112</v>
      </c>
      <c r="L49" s="33"/>
    </row>
    <row r="50" spans="2:47" s="1" customFormat="1" ht="16.5" customHeight="1">
      <c r="B50" s="33"/>
      <c r="E50" s="282" t="str">
        <f>E9</f>
        <v>01 - Architektonicko-stavební práce</v>
      </c>
      <c r="F50" s="321"/>
      <c r="G50" s="321"/>
      <c r="H50" s="321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>Valdštejnský zámek Jičín</v>
      </c>
      <c r="I52" s="28" t="s">
        <v>23</v>
      </c>
      <c r="J52" s="50" t="str">
        <f>IF(J12="","",J12)</f>
        <v>1. 2. 2023</v>
      </c>
      <c r="L52" s="33"/>
    </row>
    <row r="53" spans="2:47" s="1" customFormat="1" ht="6.95" customHeight="1">
      <c r="B53" s="33"/>
      <c r="L53" s="33"/>
    </row>
    <row r="54" spans="2:47" s="1" customFormat="1" ht="25.7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>Ing.arch. MANINOVÁ MÁRIA</v>
      </c>
      <c r="L54" s="33"/>
    </row>
    <row r="55" spans="2:47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35</v>
      </c>
      <c r="J55" s="31" t="str">
        <f>E24</f>
        <v>Veronika Šoulová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8" t="s">
        <v>115</v>
      </c>
      <c r="D57" s="92"/>
      <c r="E57" s="92"/>
      <c r="F57" s="92"/>
      <c r="G57" s="92"/>
      <c r="H57" s="92"/>
      <c r="I57" s="92"/>
      <c r="J57" s="99" t="s">
        <v>116</v>
      </c>
      <c r="K57" s="92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100" t="s">
        <v>72</v>
      </c>
      <c r="J59" s="64">
        <f>J113</f>
        <v>0</v>
      </c>
      <c r="L59" s="33"/>
      <c r="AU59" s="18" t="s">
        <v>117</v>
      </c>
    </row>
    <row r="60" spans="2:47" s="8" customFormat="1" ht="24.95" customHeight="1">
      <c r="B60" s="101"/>
      <c r="D60" s="102" t="s">
        <v>118</v>
      </c>
      <c r="E60" s="103"/>
      <c r="F60" s="103"/>
      <c r="G60" s="103"/>
      <c r="H60" s="103"/>
      <c r="I60" s="103"/>
      <c r="J60" s="104">
        <f>J114</f>
        <v>0</v>
      </c>
      <c r="L60" s="101"/>
    </row>
    <row r="61" spans="2:47" s="9" customFormat="1" ht="19.899999999999999" customHeight="1">
      <c r="B61" s="105"/>
      <c r="D61" s="106" t="s">
        <v>119</v>
      </c>
      <c r="E61" s="107"/>
      <c r="F61" s="107"/>
      <c r="G61" s="107"/>
      <c r="H61" s="107"/>
      <c r="I61" s="107"/>
      <c r="J61" s="108">
        <f>J115</f>
        <v>0</v>
      </c>
      <c r="L61" s="105"/>
    </row>
    <row r="62" spans="2:47" s="9" customFormat="1" ht="19.899999999999999" customHeight="1">
      <c r="B62" s="105"/>
      <c r="D62" s="106" t="s">
        <v>120</v>
      </c>
      <c r="E62" s="107"/>
      <c r="F62" s="107"/>
      <c r="G62" s="107"/>
      <c r="H62" s="107"/>
      <c r="I62" s="107"/>
      <c r="J62" s="108">
        <f>J190</f>
        <v>0</v>
      </c>
      <c r="L62" s="105"/>
    </row>
    <row r="63" spans="2:47" s="9" customFormat="1" ht="19.899999999999999" customHeight="1">
      <c r="B63" s="105"/>
      <c r="D63" s="106" t="s">
        <v>121</v>
      </c>
      <c r="E63" s="107"/>
      <c r="F63" s="107"/>
      <c r="G63" s="107"/>
      <c r="H63" s="107"/>
      <c r="I63" s="107"/>
      <c r="J63" s="108">
        <f>J215</f>
        <v>0</v>
      </c>
      <c r="L63" s="105"/>
    </row>
    <row r="64" spans="2:47" s="9" customFormat="1" ht="19.899999999999999" customHeight="1">
      <c r="B64" s="105"/>
      <c r="D64" s="106" t="s">
        <v>122</v>
      </c>
      <c r="E64" s="107"/>
      <c r="F64" s="107"/>
      <c r="G64" s="107"/>
      <c r="H64" s="107"/>
      <c r="I64" s="107"/>
      <c r="J64" s="108">
        <f>J283</f>
        <v>0</v>
      </c>
      <c r="L64" s="105"/>
    </row>
    <row r="65" spans="2:12" s="9" customFormat="1" ht="19.899999999999999" customHeight="1">
      <c r="B65" s="105"/>
      <c r="D65" s="106" t="s">
        <v>123</v>
      </c>
      <c r="E65" s="107"/>
      <c r="F65" s="107"/>
      <c r="G65" s="107"/>
      <c r="H65" s="107"/>
      <c r="I65" s="107"/>
      <c r="J65" s="108">
        <f>J308</f>
        <v>0</v>
      </c>
      <c r="L65" s="105"/>
    </row>
    <row r="66" spans="2:12" s="9" customFormat="1" ht="19.899999999999999" customHeight="1">
      <c r="B66" s="105"/>
      <c r="D66" s="106" t="s">
        <v>124</v>
      </c>
      <c r="E66" s="107"/>
      <c r="F66" s="107"/>
      <c r="G66" s="107"/>
      <c r="H66" s="107"/>
      <c r="I66" s="107"/>
      <c r="J66" s="108">
        <f>J341</f>
        <v>0</v>
      </c>
      <c r="L66" s="105"/>
    </row>
    <row r="67" spans="2:12" s="9" customFormat="1" ht="19.899999999999999" customHeight="1">
      <c r="B67" s="105"/>
      <c r="D67" s="106" t="s">
        <v>125</v>
      </c>
      <c r="E67" s="107"/>
      <c r="F67" s="107"/>
      <c r="G67" s="107"/>
      <c r="H67" s="107"/>
      <c r="I67" s="107"/>
      <c r="J67" s="108">
        <f>J496</f>
        <v>0</v>
      </c>
      <c r="L67" s="105"/>
    </row>
    <row r="68" spans="2:12" s="9" customFormat="1" ht="19.899999999999999" customHeight="1">
      <c r="B68" s="105"/>
      <c r="D68" s="106" t="s">
        <v>126</v>
      </c>
      <c r="E68" s="107"/>
      <c r="F68" s="107"/>
      <c r="G68" s="107"/>
      <c r="H68" s="107"/>
      <c r="I68" s="107"/>
      <c r="J68" s="108">
        <f>J672</f>
        <v>0</v>
      </c>
      <c r="L68" s="105"/>
    </row>
    <row r="69" spans="2:12" s="9" customFormat="1" ht="19.899999999999999" customHeight="1">
      <c r="B69" s="105"/>
      <c r="D69" s="106" t="s">
        <v>127</v>
      </c>
      <c r="E69" s="107"/>
      <c r="F69" s="107"/>
      <c r="G69" s="107"/>
      <c r="H69" s="107"/>
      <c r="I69" s="107"/>
      <c r="J69" s="108">
        <f>J684</f>
        <v>0</v>
      </c>
      <c r="L69" s="105"/>
    </row>
    <row r="70" spans="2:12" s="8" customFormat="1" ht="24.95" customHeight="1">
      <c r="B70" s="101"/>
      <c r="D70" s="102" t="s">
        <v>128</v>
      </c>
      <c r="E70" s="103"/>
      <c r="F70" s="103"/>
      <c r="G70" s="103"/>
      <c r="H70" s="103"/>
      <c r="I70" s="103"/>
      <c r="J70" s="104">
        <f>J687</f>
        <v>0</v>
      </c>
      <c r="L70" s="101"/>
    </row>
    <row r="71" spans="2:12" s="9" customFormat="1" ht="19.899999999999999" customHeight="1">
      <c r="B71" s="105"/>
      <c r="D71" s="106" t="s">
        <v>129</v>
      </c>
      <c r="E71" s="107"/>
      <c r="F71" s="107"/>
      <c r="G71" s="107"/>
      <c r="H71" s="107"/>
      <c r="I71" s="107"/>
      <c r="J71" s="108">
        <f>J688</f>
        <v>0</v>
      </c>
      <c r="L71" s="105"/>
    </row>
    <row r="72" spans="2:12" s="9" customFormat="1" ht="19.899999999999999" customHeight="1">
      <c r="B72" s="105"/>
      <c r="D72" s="106" t="s">
        <v>130</v>
      </c>
      <c r="E72" s="107"/>
      <c r="F72" s="107"/>
      <c r="G72" s="107"/>
      <c r="H72" s="107"/>
      <c r="I72" s="107"/>
      <c r="J72" s="108">
        <f>J770</f>
        <v>0</v>
      </c>
      <c r="L72" s="105"/>
    </row>
    <row r="73" spans="2:12" s="9" customFormat="1" ht="19.899999999999999" customHeight="1">
      <c r="B73" s="105"/>
      <c r="D73" s="106" t="s">
        <v>131</v>
      </c>
      <c r="E73" s="107"/>
      <c r="F73" s="107"/>
      <c r="G73" s="107"/>
      <c r="H73" s="107"/>
      <c r="I73" s="107"/>
      <c r="J73" s="108">
        <f>J772</f>
        <v>0</v>
      </c>
      <c r="L73" s="105"/>
    </row>
    <row r="74" spans="2:12" s="9" customFormat="1" ht="19.899999999999999" customHeight="1">
      <c r="B74" s="105"/>
      <c r="D74" s="106" t="s">
        <v>132</v>
      </c>
      <c r="E74" s="107"/>
      <c r="F74" s="107"/>
      <c r="G74" s="107"/>
      <c r="H74" s="107"/>
      <c r="I74" s="107"/>
      <c r="J74" s="108">
        <f>J776</f>
        <v>0</v>
      </c>
      <c r="L74" s="105"/>
    </row>
    <row r="75" spans="2:12" s="9" customFormat="1" ht="19.899999999999999" customHeight="1">
      <c r="B75" s="105"/>
      <c r="D75" s="106" t="s">
        <v>133</v>
      </c>
      <c r="E75" s="107"/>
      <c r="F75" s="107"/>
      <c r="G75" s="107"/>
      <c r="H75" s="107"/>
      <c r="I75" s="107"/>
      <c r="J75" s="108">
        <f>J878</f>
        <v>0</v>
      </c>
      <c r="L75" s="105"/>
    </row>
    <row r="76" spans="2:12" s="9" customFormat="1" ht="19.899999999999999" customHeight="1">
      <c r="B76" s="105"/>
      <c r="D76" s="106" t="s">
        <v>134</v>
      </c>
      <c r="E76" s="107"/>
      <c r="F76" s="107"/>
      <c r="G76" s="107"/>
      <c r="H76" s="107"/>
      <c r="I76" s="107"/>
      <c r="J76" s="108">
        <f>J887</f>
        <v>0</v>
      </c>
      <c r="L76" s="105"/>
    </row>
    <row r="77" spans="2:12" s="9" customFormat="1" ht="19.899999999999999" customHeight="1">
      <c r="B77" s="105"/>
      <c r="D77" s="106" t="s">
        <v>135</v>
      </c>
      <c r="E77" s="107"/>
      <c r="F77" s="107"/>
      <c r="G77" s="107"/>
      <c r="H77" s="107"/>
      <c r="I77" s="107"/>
      <c r="J77" s="108">
        <f>J925</f>
        <v>0</v>
      </c>
      <c r="L77" s="105"/>
    </row>
    <row r="78" spans="2:12" s="9" customFormat="1" ht="19.899999999999999" customHeight="1">
      <c r="B78" s="105"/>
      <c r="D78" s="106" t="s">
        <v>136</v>
      </c>
      <c r="E78" s="107"/>
      <c r="F78" s="107"/>
      <c r="G78" s="107"/>
      <c r="H78" s="107"/>
      <c r="I78" s="107"/>
      <c r="J78" s="108">
        <f>J965</f>
        <v>0</v>
      </c>
      <c r="L78" s="105"/>
    </row>
    <row r="79" spans="2:12" s="9" customFormat="1" ht="19.899999999999999" customHeight="1">
      <c r="B79" s="105"/>
      <c r="D79" s="106" t="s">
        <v>137</v>
      </c>
      <c r="E79" s="107"/>
      <c r="F79" s="107"/>
      <c r="G79" s="107"/>
      <c r="H79" s="107"/>
      <c r="I79" s="107"/>
      <c r="J79" s="108">
        <f>J1054</f>
        <v>0</v>
      </c>
      <c r="L79" s="105"/>
    </row>
    <row r="80" spans="2:12" s="9" customFormat="1" ht="19.899999999999999" customHeight="1">
      <c r="B80" s="105"/>
      <c r="D80" s="106" t="s">
        <v>138</v>
      </c>
      <c r="E80" s="107"/>
      <c r="F80" s="107"/>
      <c r="G80" s="107"/>
      <c r="H80" s="107"/>
      <c r="I80" s="107"/>
      <c r="J80" s="108">
        <f>J1107</f>
        <v>0</v>
      </c>
      <c r="L80" s="105"/>
    </row>
    <row r="81" spans="2:12" s="9" customFormat="1" ht="19.899999999999999" customHeight="1">
      <c r="B81" s="105"/>
      <c r="D81" s="106" t="s">
        <v>139</v>
      </c>
      <c r="E81" s="107"/>
      <c r="F81" s="107"/>
      <c r="G81" s="107"/>
      <c r="H81" s="107"/>
      <c r="I81" s="107"/>
      <c r="J81" s="108">
        <f>J1149</f>
        <v>0</v>
      </c>
      <c r="L81" s="105"/>
    </row>
    <row r="82" spans="2:12" s="9" customFormat="1" ht="19.899999999999999" customHeight="1">
      <c r="B82" s="105"/>
      <c r="D82" s="106" t="s">
        <v>140</v>
      </c>
      <c r="E82" s="107"/>
      <c r="F82" s="107"/>
      <c r="G82" s="107"/>
      <c r="H82" s="107"/>
      <c r="I82" s="107"/>
      <c r="J82" s="108">
        <f>J1179</f>
        <v>0</v>
      </c>
      <c r="L82" s="105"/>
    </row>
    <row r="83" spans="2:12" s="9" customFormat="1" ht="19.899999999999999" customHeight="1">
      <c r="B83" s="105"/>
      <c r="D83" s="106" t="s">
        <v>141</v>
      </c>
      <c r="E83" s="107"/>
      <c r="F83" s="107"/>
      <c r="G83" s="107"/>
      <c r="H83" s="107"/>
      <c r="I83" s="107"/>
      <c r="J83" s="108">
        <f>J1218</f>
        <v>0</v>
      </c>
      <c r="L83" s="105"/>
    </row>
    <row r="84" spans="2:12" s="9" customFormat="1" ht="19.899999999999999" customHeight="1">
      <c r="B84" s="105"/>
      <c r="D84" s="106" t="s">
        <v>142</v>
      </c>
      <c r="E84" s="107"/>
      <c r="F84" s="107"/>
      <c r="G84" s="107"/>
      <c r="H84" s="107"/>
      <c r="I84" s="107"/>
      <c r="J84" s="108">
        <f>J1250</f>
        <v>0</v>
      </c>
      <c r="L84" s="105"/>
    </row>
    <row r="85" spans="2:12" s="9" customFormat="1" ht="19.899999999999999" customHeight="1">
      <c r="B85" s="105"/>
      <c r="D85" s="106" t="s">
        <v>143</v>
      </c>
      <c r="E85" s="107"/>
      <c r="F85" s="107"/>
      <c r="G85" s="107"/>
      <c r="H85" s="107"/>
      <c r="I85" s="107"/>
      <c r="J85" s="108">
        <f>J1257</f>
        <v>0</v>
      </c>
      <c r="L85" s="105"/>
    </row>
    <row r="86" spans="2:12" s="9" customFormat="1" ht="19.899999999999999" customHeight="1">
      <c r="B86" s="105"/>
      <c r="D86" s="106" t="s">
        <v>144</v>
      </c>
      <c r="E86" s="107"/>
      <c r="F86" s="107"/>
      <c r="G86" s="107"/>
      <c r="H86" s="107"/>
      <c r="I86" s="107"/>
      <c r="J86" s="108">
        <f>J1275</f>
        <v>0</v>
      </c>
      <c r="L86" s="105"/>
    </row>
    <row r="87" spans="2:12" s="9" customFormat="1" ht="19.899999999999999" customHeight="1">
      <c r="B87" s="105"/>
      <c r="D87" s="106" t="s">
        <v>145</v>
      </c>
      <c r="E87" s="107"/>
      <c r="F87" s="107"/>
      <c r="G87" s="107"/>
      <c r="H87" s="107"/>
      <c r="I87" s="107"/>
      <c r="J87" s="108">
        <f>J1318</f>
        <v>0</v>
      </c>
      <c r="L87" s="105"/>
    </row>
    <row r="88" spans="2:12" s="8" customFormat="1" ht="24.95" customHeight="1">
      <c r="B88" s="101"/>
      <c r="D88" s="102" t="s">
        <v>146</v>
      </c>
      <c r="E88" s="103"/>
      <c r="F88" s="103"/>
      <c r="G88" s="103"/>
      <c r="H88" s="103"/>
      <c r="I88" s="103"/>
      <c r="J88" s="104">
        <f>J1334</f>
        <v>0</v>
      </c>
      <c r="L88" s="101"/>
    </row>
    <row r="89" spans="2:12" s="8" customFormat="1" ht="24.95" customHeight="1">
      <c r="B89" s="101"/>
      <c r="D89" s="102" t="s">
        <v>147</v>
      </c>
      <c r="E89" s="103"/>
      <c r="F89" s="103"/>
      <c r="G89" s="103"/>
      <c r="H89" s="103"/>
      <c r="I89" s="103"/>
      <c r="J89" s="104">
        <f>J1343</f>
        <v>0</v>
      </c>
      <c r="L89" s="101"/>
    </row>
    <row r="90" spans="2:12" s="9" customFormat="1" ht="19.899999999999999" customHeight="1">
      <c r="B90" s="105"/>
      <c r="D90" s="106" t="s">
        <v>148</v>
      </c>
      <c r="E90" s="107"/>
      <c r="F90" s="107"/>
      <c r="G90" s="107"/>
      <c r="H90" s="107"/>
      <c r="I90" s="107"/>
      <c r="J90" s="108">
        <f>J1344</f>
        <v>0</v>
      </c>
      <c r="L90" s="105"/>
    </row>
    <row r="91" spans="2:12" s="9" customFormat="1" ht="19.899999999999999" customHeight="1">
      <c r="B91" s="105"/>
      <c r="D91" s="106" t="s">
        <v>149</v>
      </c>
      <c r="E91" s="107"/>
      <c r="F91" s="107"/>
      <c r="G91" s="107"/>
      <c r="H91" s="107"/>
      <c r="I91" s="107"/>
      <c r="J91" s="108">
        <f>J1351</f>
        <v>0</v>
      </c>
      <c r="L91" s="105"/>
    </row>
    <row r="92" spans="2:12" s="9" customFormat="1" ht="19.899999999999999" customHeight="1">
      <c r="B92" s="105"/>
      <c r="D92" s="106" t="s">
        <v>150</v>
      </c>
      <c r="E92" s="107"/>
      <c r="F92" s="107"/>
      <c r="G92" s="107"/>
      <c r="H92" s="107"/>
      <c r="I92" s="107"/>
      <c r="J92" s="108">
        <f>J1354</f>
        <v>0</v>
      </c>
      <c r="L92" s="105"/>
    </row>
    <row r="93" spans="2:12" s="9" customFormat="1" ht="19.899999999999999" customHeight="1">
      <c r="B93" s="105"/>
      <c r="D93" s="106" t="s">
        <v>151</v>
      </c>
      <c r="E93" s="107"/>
      <c r="F93" s="107"/>
      <c r="G93" s="107"/>
      <c r="H93" s="107"/>
      <c r="I93" s="107"/>
      <c r="J93" s="108">
        <f>J1357</f>
        <v>0</v>
      </c>
      <c r="L93" s="105"/>
    </row>
    <row r="94" spans="2:12" s="1" customFormat="1" ht="21.75" customHeight="1">
      <c r="B94" s="33"/>
      <c r="L94" s="33"/>
    </row>
    <row r="95" spans="2:12" s="1" customFormat="1" ht="6.95" customHeight="1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33"/>
    </row>
    <row r="99" spans="2:20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3"/>
    </row>
    <row r="100" spans="2:20" s="1" customFormat="1" ht="24.95" customHeight="1">
      <c r="B100" s="33"/>
      <c r="C100" s="22" t="s">
        <v>152</v>
      </c>
      <c r="L100" s="33"/>
    </row>
    <row r="101" spans="2:20" s="1" customFormat="1" ht="6.95" customHeight="1">
      <c r="B101" s="33"/>
      <c r="L101" s="33"/>
    </row>
    <row r="102" spans="2:20" s="1" customFormat="1" ht="12" customHeight="1">
      <c r="B102" s="33"/>
      <c r="C102" s="28" t="s">
        <v>16</v>
      </c>
      <c r="L102" s="33"/>
    </row>
    <row r="103" spans="2:20" s="1" customFormat="1" ht="16.5" customHeight="1">
      <c r="B103" s="33"/>
      <c r="E103" s="319" t="str">
        <f>E7</f>
        <v>Stavební úpravy obřadní síně</v>
      </c>
      <c r="F103" s="320"/>
      <c r="G103" s="320"/>
      <c r="H103" s="320"/>
      <c r="L103" s="33"/>
    </row>
    <row r="104" spans="2:20" s="1" customFormat="1" ht="12" customHeight="1">
      <c r="B104" s="33"/>
      <c r="C104" s="28" t="s">
        <v>112</v>
      </c>
      <c r="L104" s="33"/>
    </row>
    <row r="105" spans="2:20" s="1" customFormat="1" ht="16.5" customHeight="1">
      <c r="B105" s="33"/>
      <c r="E105" s="282" t="str">
        <f>E9</f>
        <v>01 - Architektonicko-stavební práce</v>
      </c>
      <c r="F105" s="321"/>
      <c r="G105" s="321"/>
      <c r="H105" s="321"/>
      <c r="L105" s="33"/>
    </row>
    <row r="106" spans="2:20" s="1" customFormat="1" ht="6.95" customHeight="1">
      <c r="B106" s="33"/>
      <c r="L106" s="33"/>
    </row>
    <row r="107" spans="2:20" s="1" customFormat="1" ht="12" customHeight="1">
      <c r="B107" s="33"/>
      <c r="C107" s="28" t="s">
        <v>21</v>
      </c>
      <c r="F107" s="26" t="str">
        <f>F12</f>
        <v>Valdštejnský zámek Jičín</v>
      </c>
      <c r="I107" s="28" t="s">
        <v>23</v>
      </c>
      <c r="J107" s="50" t="str">
        <f>IF(J12="","",J12)</f>
        <v>1. 2. 2023</v>
      </c>
      <c r="L107" s="33"/>
    </row>
    <row r="108" spans="2:20" s="1" customFormat="1" ht="6.95" customHeight="1">
      <c r="B108" s="33"/>
      <c r="L108" s="33"/>
    </row>
    <row r="109" spans="2:20" s="1" customFormat="1" ht="25.7" customHeight="1">
      <c r="B109" s="33"/>
      <c r="C109" s="28" t="s">
        <v>25</v>
      </c>
      <c r="F109" s="26" t="str">
        <f>E15</f>
        <v xml:space="preserve"> </v>
      </c>
      <c r="I109" s="28" t="s">
        <v>31</v>
      </c>
      <c r="J109" s="31" t="str">
        <f>E21</f>
        <v>Ing.arch. MANINOVÁ MÁRIA</v>
      </c>
      <c r="L109" s="33"/>
    </row>
    <row r="110" spans="2:20" s="1" customFormat="1" ht="15.2" customHeight="1">
      <c r="B110" s="33"/>
      <c r="C110" s="28" t="s">
        <v>29</v>
      </c>
      <c r="F110" s="26" t="str">
        <f>IF(E18="","",E18)</f>
        <v>Vyplň údaj</v>
      </c>
      <c r="I110" s="28" t="s">
        <v>35</v>
      </c>
      <c r="J110" s="31" t="str">
        <f>E24</f>
        <v>Veronika Šoulová</v>
      </c>
      <c r="L110" s="33"/>
    </row>
    <row r="111" spans="2:20" s="1" customFormat="1" ht="10.35" customHeight="1">
      <c r="B111" s="33"/>
      <c r="L111" s="33"/>
    </row>
    <row r="112" spans="2:20" s="10" customFormat="1" ht="29.25" customHeight="1">
      <c r="B112" s="109"/>
      <c r="C112" s="110" t="s">
        <v>153</v>
      </c>
      <c r="D112" s="111" t="s">
        <v>59</v>
      </c>
      <c r="E112" s="111" t="s">
        <v>55</v>
      </c>
      <c r="F112" s="111" t="s">
        <v>56</v>
      </c>
      <c r="G112" s="111" t="s">
        <v>154</v>
      </c>
      <c r="H112" s="111" t="s">
        <v>155</v>
      </c>
      <c r="I112" s="111" t="s">
        <v>156</v>
      </c>
      <c r="J112" s="111" t="s">
        <v>116</v>
      </c>
      <c r="K112" s="112" t="s">
        <v>157</v>
      </c>
      <c r="L112" s="109"/>
      <c r="M112" s="57" t="s">
        <v>19</v>
      </c>
      <c r="N112" s="58" t="s">
        <v>44</v>
      </c>
      <c r="O112" s="58" t="s">
        <v>158</v>
      </c>
      <c r="P112" s="58" t="s">
        <v>159</v>
      </c>
      <c r="Q112" s="58" t="s">
        <v>160</v>
      </c>
      <c r="R112" s="58" t="s">
        <v>161</v>
      </c>
      <c r="S112" s="58" t="s">
        <v>162</v>
      </c>
      <c r="T112" s="59" t="s">
        <v>163</v>
      </c>
    </row>
    <row r="113" spans="2:65" s="1" customFormat="1" ht="22.9" customHeight="1">
      <c r="B113" s="33"/>
      <c r="C113" s="62" t="s">
        <v>164</v>
      </c>
      <c r="J113" s="113">
        <f>BK113</f>
        <v>0</v>
      </c>
      <c r="L113" s="33"/>
      <c r="M113" s="60"/>
      <c r="N113" s="51"/>
      <c r="O113" s="51"/>
      <c r="P113" s="114">
        <f>P114+P687+P1334+P1343</f>
        <v>0</v>
      </c>
      <c r="Q113" s="51"/>
      <c r="R113" s="114">
        <f>R114+R687+R1334+R1343</f>
        <v>232.39325295999998</v>
      </c>
      <c r="S113" s="51"/>
      <c r="T113" s="115">
        <f>T114+T687+T1334+T1343</f>
        <v>330.37080086999998</v>
      </c>
      <c r="AT113" s="18" t="s">
        <v>73</v>
      </c>
      <c r="AU113" s="18" t="s">
        <v>117</v>
      </c>
      <c r="BK113" s="116">
        <f>BK114+BK687+BK1334+BK1343</f>
        <v>0</v>
      </c>
    </row>
    <row r="114" spans="2:65" s="11" customFormat="1" ht="25.9" customHeight="1">
      <c r="B114" s="117"/>
      <c r="D114" s="118" t="s">
        <v>73</v>
      </c>
      <c r="E114" s="119" t="s">
        <v>165</v>
      </c>
      <c r="F114" s="119" t="s">
        <v>166</v>
      </c>
      <c r="I114" s="120"/>
      <c r="J114" s="121">
        <f>BK114</f>
        <v>0</v>
      </c>
      <c r="L114" s="117"/>
      <c r="M114" s="122"/>
      <c r="P114" s="123">
        <f>P115+P190+P215+P283+P308+P341+P496+P672+P684</f>
        <v>0</v>
      </c>
      <c r="R114" s="123">
        <f>R115+R190+R215+R283+R308+R341+R496+R672+R684</f>
        <v>201.77268025999999</v>
      </c>
      <c r="T114" s="124">
        <f>T115+T190+T215+T283+T308+T341+T496+T672+T684</f>
        <v>271.682367</v>
      </c>
      <c r="AR114" s="118" t="s">
        <v>82</v>
      </c>
      <c r="AT114" s="125" t="s">
        <v>73</v>
      </c>
      <c r="AU114" s="125" t="s">
        <v>74</v>
      </c>
      <c r="AY114" s="118" t="s">
        <v>167</v>
      </c>
      <c r="BK114" s="126">
        <f>BK115+BK190+BK215+BK283+BK308+BK341+BK496+BK672+BK684</f>
        <v>0</v>
      </c>
    </row>
    <row r="115" spans="2:65" s="11" customFormat="1" ht="22.9" customHeight="1">
      <c r="B115" s="117"/>
      <c r="D115" s="118" t="s">
        <v>73</v>
      </c>
      <c r="E115" s="127" t="s">
        <v>82</v>
      </c>
      <c r="F115" s="127" t="s">
        <v>168</v>
      </c>
      <c r="I115" s="120"/>
      <c r="J115" s="128">
        <f>BK115</f>
        <v>0</v>
      </c>
      <c r="L115" s="117"/>
      <c r="M115" s="122"/>
      <c r="P115" s="123">
        <f>SUM(P116:P189)</f>
        <v>0</v>
      </c>
      <c r="R115" s="123">
        <f>SUM(R116:R189)</f>
        <v>12.132</v>
      </c>
      <c r="T115" s="124">
        <f>SUM(T116:T189)</f>
        <v>17.926034999999999</v>
      </c>
      <c r="AR115" s="118" t="s">
        <v>82</v>
      </c>
      <c r="AT115" s="125" t="s">
        <v>73</v>
      </c>
      <c r="AU115" s="125" t="s">
        <v>82</v>
      </c>
      <c r="AY115" s="118" t="s">
        <v>167</v>
      </c>
      <c r="BK115" s="126">
        <f>SUM(BK116:BK189)</f>
        <v>0</v>
      </c>
    </row>
    <row r="116" spans="2:65" s="1" customFormat="1" ht="37.9" customHeight="1">
      <c r="B116" s="33"/>
      <c r="C116" s="129" t="s">
        <v>82</v>
      </c>
      <c r="D116" s="129" t="s">
        <v>169</v>
      </c>
      <c r="E116" s="130" t="s">
        <v>170</v>
      </c>
      <c r="F116" s="131" t="s">
        <v>171</v>
      </c>
      <c r="G116" s="132" t="s">
        <v>102</v>
      </c>
      <c r="H116" s="133">
        <v>25.427</v>
      </c>
      <c r="I116" s="134"/>
      <c r="J116" s="135">
        <f>ROUND(I116*H116,2)</f>
        <v>0</v>
      </c>
      <c r="K116" s="131" t="s">
        <v>172</v>
      </c>
      <c r="L116" s="33"/>
      <c r="M116" s="136" t="s">
        <v>19</v>
      </c>
      <c r="N116" s="137" t="s">
        <v>45</v>
      </c>
      <c r="P116" s="138">
        <f>O116*H116</f>
        <v>0</v>
      </c>
      <c r="Q116" s="138">
        <v>0</v>
      </c>
      <c r="R116" s="138">
        <f>Q116*H116</f>
        <v>0</v>
      </c>
      <c r="S116" s="138">
        <v>0.23499999999999999</v>
      </c>
      <c r="T116" s="139">
        <f>S116*H116</f>
        <v>5.9753449999999999</v>
      </c>
      <c r="AR116" s="140" t="s">
        <v>173</v>
      </c>
      <c r="AT116" s="140" t="s">
        <v>169</v>
      </c>
      <c r="AU116" s="140" t="s">
        <v>84</v>
      </c>
      <c r="AY116" s="18" t="s">
        <v>167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82</v>
      </c>
      <c r="BK116" s="141">
        <f>ROUND(I116*H116,2)</f>
        <v>0</v>
      </c>
      <c r="BL116" s="18" t="s">
        <v>173</v>
      </c>
      <c r="BM116" s="140" t="s">
        <v>174</v>
      </c>
    </row>
    <row r="117" spans="2:65" s="1" customFormat="1" ht="11.25">
      <c r="B117" s="33"/>
      <c r="D117" s="142" t="s">
        <v>175</v>
      </c>
      <c r="F117" s="143" t="s">
        <v>176</v>
      </c>
      <c r="I117" s="144"/>
      <c r="L117" s="33"/>
      <c r="M117" s="145"/>
      <c r="T117" s="54"/>
      <c r="AT117" s="18" t="s">
        <v>175</v>
      </c>
      <c r="AU117" s="18" t="s">
        <v>84</v>
      </c>
    </row>
    <row r="118" spans="2:65" s="12" customFormat="1" ht="11.25">
      <c r="B118" s="146"/>
      <c r="D118" s="147" t="s">
        <v>177</v>
      </c>
      <c r="E118" s="148" t="s">
        <v>19</v>
      </c>
      <c r="F118" s="149" t="s">
        <v>178</v>
      </c>
      <c r="H118" s="148" t="s">
        <v>19</v>
      </c>
      <c r="I118" s="150"/>
      <c r="L118" s="146"/>
      <c r="M118" s="151"/>
      <c r="T118" s="152"/>
      <c r="AT118" s="148" t="s">
        <v>177</v>
      </c>
      <c r="AU118" s="148" t="s">
        <v>84</v>
      </c>
      <c r="AV118" s="12" t="s">
        <v>82</v>
      </c>
      <c r="AW118" s="12" t="s">
        <v>34</v>
      </c>
      <c r="AX118" s="12" t="s">
        <v>74</v>
      </c>
      <c r="AY118" s="148" t="s">
        <v>167</v>
      </c>
    </row>
    <row r="119" spans="2:65" s="13" customFormat="1" ht="11.25">
      <c r="B119" s="153"/>
      <c r="D119" s="147" t="s">
        <v>177</v>
      </c>
      <c r="E119" s="154" t="s">
        <v>19</v>
      </c>
      <c r="F119" s="155" t="s">
        <v>179</v>
      </c>
      <c r="H119" s="156">
        <v>21.407</v>
      </c>
      <c r="I119" s="157"/>
      <c r="L119" s="153"/>
      <c r="M119" s="158"/>
      <c r="T119" s="159"/>
      <c r="AT119" s="154" t="s">
        <v>177</v>
      </c>
      <c r="AU119" s="154" t="s">
        <v>84</v>
      </c>
      <c r="AV119" s="13" t="s">
        <v>84</v>
      </c>
      <c r="AW119" s="13" t="s">
        <v>34</v>
      </c>
      <c r="AX119" s="13" t="s">
        <v>74</v>
      </c>
      <c r="AY119" s="154" t="s">
        <v>167</v>
      </c>
    </row>
    <row r="120" spans="2:65" s="13" customFormat="1" ht="11.25">
      <c r="B120" s="153"/>
      <c r="D120" s="147" t="s">
        <v>177</v>
      </c>
      <c r="E120" s="154" t="s">
        <v>19</v>
      </c>
      <c r="F120" s="155" t="s">
        <v>180</v>
      </c>
      <c r="H120" s="156">
        <v>4.0199999999999996</v>
      </c>
      <c r="I120" s="157"/>
      <c r="L120" s="153"/>
      <c r="M120" s="158"/>
      <c r="T120" s="159"/>
      <c r="AT120" s="154" t="s">
        <v>177</v>
      </c>
      <c r="AU120" s="154" t="s">
        <v>84</v>
      </c>
      <c r="AV120" s="13" t="s">
        <v>84</v>
      </c>
      <c r="AW120" s="13" t="s">
        <v>34</v>
      </c>
      <c r="AX120" s="13" t="s">
        <v>74</v>
      </c>
      <c r="AY120" s="154" t="s">
        <v>167</v>
      </c>
    </row>
    <row r="121" spans="2:65" s="14" customFormat="1" ht="11.25">
      <c r="B121" s="160"/>
      <c r="D121" s="147" t="s">
        <v>177</v>
      </c>
      <c r="E121" s="161" t="s">
        <v>19</v>
      </c>
      <c r="F121" s="162" t="s">
        <v>181</v>
      </c>
      <c r="H121" s="163">
        <v>25.427</v>
      </c>
      <c r="I121" s="164"/>
      <c r="L121" s="160"/>
      <c r="M121" s="165"/>
      <c r="T121" s="166"/>
      <c r="AT121" s="161" t="s">
        <v>177</v>
      </c>
      <c r="AU121" s="161" t="s">
        <v>84</v>
      </c>
      <c r="AV121" s="14" t="s">
        <v>173</v>
      </c>
      <c r="AW121" s="14" t="s">
        <v>34</v>
      </c>
      <c r="AX121" s="14" t="s">
        <v>82</v>
      </c>
      <c r="AY121" s="161" t="s">
        <v>167</v>
      </c>
    </row>
    <row r="122" spans="2:65" s="1" customFormat="1" ht="16.5" customHeight="1">
      <c r="B122" s="33"/>
      <c r="C122" s="129" t="s">
        <v>84</v>
      </c>
      <c r="D122" s="129" t="s">
        <v>169</v>
      </c>
      <c r="E122" s="130" t="s">
        <v>182</v>
      </c>
      <c r="F122" s="131" t="s">
        <v>183</v>
      </c>
      <c r="G122" s="132" t="s">
        <v>102</v>
      </c>
      <c r="H122" s="133">
        <v>25.427</v>
      </c>
      <c r="I122" s="134"/>
      <c r="J122" s="135">
        <f>ROUND(I122*H122,2)</f>
        <v>0</v>
      </c>
      <c r="K122" s="131" t="s">
        <v>184</v>
      </c>
      <c r="L122" s="33"/>
      <c r="M122" s="136" t="s">
        <v>19</v>
      </c>
      <c r="N122" s="137" t="s">
        <v>45</v>
      </c>
      <c r="P122" s="138">
        <f>O122*H122</f>
        <v>0</v>
      </c>
      <c r="Q122" s="138">
        <v>0</v>
      </c>
      <c r="R122" s="138">
        <f>Q122*H122</f>
        <v>0</v>
      </c>
      <c r="S122" s="138">
        <v>0.23499999999999999</v>
      </c>
      <c r="T122" s="139">
        <f>S122*H122</f>
        <v>5.9753449999999999</v>
      </c>
      <c r="AR122" s="140" t="s">
        <v>173</v>
      </c>
      <c r="AT122" s="140" t="s">
        <v>169</v>
      </c>
      <c r="AU122" s="140" t="s">
        <v>84</v>
      </c>
      <c r="AY122" s="18" t="s">
        <v>167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82</v>
      </c>
      <c r="BK122" s="141">
        <f>ROUND(I122*H122,2)</f>
        <v>0</v>
      </c>
      <c r="BL122" s="18" t="s">
        <v>173</v>
      </c>
      <c r="BM122" s="140" t="s">
        <v>185</v>
      </c>
    </row>
    <row r="123" spans="2:65" s="12" customFormat="1" ht="11.25">
      <c r="B123" s="146"/>
      <c r="D123" s="147" t="s">
        <v>177</v>
      </c>
      <c r="E123" s="148" t="s">
        <v>19</v>
      </c>
      <c r="F123" s="149" t="s">
        <v>178</v>
      </c>
      <c r="H123" s="148" t="s">
        <v>19</v>
      </c>
      <c r="I123" s="150"/>
      <c r="L123" s="146"/>
      <c r="M123" s="151"/>
      <c r="T123" s="152"/>
      <c r="AT123" s="148" t="s">
        <v>177</v>
      </c>
      <c r="AU123" s="148" t="s">
        <v>84</v>
      </c>
      <c r="AV123" s="12" t="s">
        <v>82</v>
      </c>
      <c r="AW123" s="12" t="s">
        <v>34</v>
      </c>
      <c r="AX123" s="12" t="s">
        <v>74</v>
      </c>
      <c r="AY123" s="148" t="s">
        <v>167</v>
      </c>
    </row>
    <row r="124" spans="2:65" s="13" customFormat="1" ht="11.25">
      <c r="B124" s="153"/>
      <c r="D124" s="147" t="s">
        <v>177</v>
      </c>
      <c r="E124" s="154" t="s">
        <v>19</v>
      </c>
      <c r="F124" s="155" t="s">
        <v>179</v>
      </c>
      <c r="H124" s="156">
        <v>21.407</v>
      </c>
      <c r="I124" s="157"/>
      <c r="L124" s="153"/>
      <c r="M124" s="158"/>
      <c r="T124" s="159"/>
      <c r="AT124" s="154" t="s">
        <v>177</v>
      </c>
      <c r="AU124" s="154" t="s">
        <v>84</v>
      </c>
      <c r="AV124" s="13" t="s">
        <v>84</v>
      </c>
      <c r="AW124" s="13" t="s">
        <v>34</v>
      </c>
      <c r="AX124" s="13" t="s">
        <v>74</v>
      </c>
      <c r="AY124" s="154" t="s">
        <v>167</v>
      </c>
    </row>
    <row r="125" spans="2:65" s="13" customFormat="1" ht="11.25">
      <c r="B125" s="153"/>
      <c r="D125" s="147" t="s">
        <v>177</v>
      </c>
      <c r="E125" s="154" t="s">
        <v>19</v>
      </c>
      <c r="F125" s="155" t="s">
        <v>180</v>
      </c>
      <c r="H125" s="156">
        <v>4.0199999999999996</v>
      </c>
      <c r="I125" s="157"/>
      <c r="L125" s="153"/>
      <c r="M125" s="158"/>
      <c r="T125" s="159"/>
      <c r="AT125" s="154" t="s">
        <v>177</v>
      </c>
      <c r="AU125" s="154" t="s">
        <v>84</v>
      </c>
      <c r="AV125" s="13" t="s">
        <v>84</v>
      </c>
      <c r="AW125" s="13" t="s">
        <v>34</v>
      </c>
      <c r="AX125" s="13" t="s">
        <v>74</v>
      </c>
      <c r="AY125" s="154" t="s">
        <v>167</v>
      </c>
    </row>
    <row r="126" spans="2:65" s="14" customFormat="1" ht="11.25">
      <c r="B126" s="160"/>
      <c r="D126" s="147" t="s">
        <v>177</v>
      </c>
      <c r="E126" s="161" t="s">
        <v>19</v>
      </c>
      <c r="F126" s="162" t="s">
        <v>181</v>
      </c>
      <c r="H126" s="163">
        <v>25.427</v>
      </c>
      <c r="I126" s="164"/>
      <c r="L126" s="160"/>
      <c r="M126" s="165"/>
      <c r="T126" s="166"/>
      <c r="AT126" s="161" t="s">
        <v>177</v>
      </c>
      <c r="AU126" s="161" t="s">
        <v>84</v>
      </c>
      <c r="AV126" s="14" t="s">
        <v>173</v>
      </c>
      <c r="AW126" s="14" t="s">
        <v>34</v>
      </c>
      <c r="AX126" s="14" t="s">
        <v>82</v>
      </c>
      <c r="AY126" s="161" t="s">
        <v>167</v>
      </c>
    </row>
    <row r="127" spans="2:65" s="1" customFormat="1" ht="16.5" customHeight="1">
      <c r="B127" s="33"/>
      <c r="C127" s="129" t="s">
        <v>104</v>
      </c>
      <c r="D127" s="129" t="s">
        <v>169</v>
      </c>
      <c r="E127" s="130" t="s">
        <v>186</v>
      </c>
      <c r="F127" s="131" t="s">
        <v>187</v>
      </c>
      <c r="G127" s="132" t="s">
        <v>102</v>
      </c>
      <c r="H127" s="133">
        <v>25.427</v>
      </c>
      <c r="I127" s="134"/>
      <c r="J127" s="135">
        <f>ROUND(I127*H127,2)</f>
        <v>0</v>
      </c>
      <c r="K127" s="131" t="s">
        <v>184</v>
      </c>
      <c r="L127" s="33"/>
      <c r="M127" s="136" t="s">
        <v>19</v>
      </c>
      <c r="N127" s="137" t="s">
        <v>45</v>
      </c>
      <c r="P127" s="138">
        <f>O127*H127</f>
        <v>0</v>
      </c>
      <c r="Q127" s="138">
        <v>0</v>
      </c>
      <c r="R127" s="138">
        <f>Q127*H127</f>
        <v>0</v>
      </c>
      <c r="S127" s="138">
        <v>0.23499999999999999</v>
      </c>
      <c r="T127" s="139">
        <f>S127*H127</f>
        <v>5.9753449999999999</v>
      </c>
      <c r="AR127" s="140" t="s">
        <v>173</v>
      </c>
      <c r="AT127" s="140" t="s">
        <v>169</v>
      </c>
      <c r="AU127" s="140" t="s">
        <v>84</v>
      </c>
      <c r="AY127" s="18" t="s">
        <v>167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82</v>
      </c>
      <c r="BK127" s="141">
        <f>ROUND(I127*H127,2)</f>
        <v>0</v>
      </c>
      <c r="BL127" s="18" t="s">
        <v>173</v>
      </c>
      <c r="BM127" s="140" t="s">
        <v>188</v>
      </c>
    </row>
    <row r="128" spans="2:65" s="12" customFormat="1" ht="11.25">
      <c r="B128" s="146"/>
      <c r="D128" s="147" t="s">
        <v>177</v>
      </c>
      <c r="E128" s="148" t="s">
        <v>19</v>
      </c>
      <c r="F128" s="149" t="s">
        <v>178</v>
      </c>
      <c r="H128" s="148" t="s">
        <v>19</v>
      </c>
      <c r="I128" s="150"/>
      <c r="L128" s="146"/>
      <c r="M128" s="151"/>
      <c r="T128" s="152"/>
      <c r="AT128" s="148" t="s">
        <v>177</v>
      </c>
      <c r="AU128" s="148" t="s">
        <v>84</v>
      </c>
      <c r="AV128" s="12" t="s">
        <v>82</v>
      </c>
      <c r="AW128" s="12" t="s">
        <v>34</v>
      </c>
      <c r="AX128" s="12" t="s">
        <v>74</v>
      </c>
      <c r="AY128" s="148" t="s">
        <v>167</v>
      </c>
    </row>
    <row r="129" spans="2:65" s="13" customFormat="1" ht="11.25">
      <c r="B129" s="153"/>
      <c r="D129" s="147" t="s">
        <v>177</v>
      </c>
      <c r="E129" s="154" t="s">
        <v>19</v>
      </c>
      <c r="F129" s="155" t="s">
        <v>179</v>
      </c>
      <c r="H129" s="156">
        <v>21.407</v>
      </c>
      <c r="I129" s="157"/>
      <c r="L129" s="153"/>
      <c r="M129" s="158"/>
      <c r="T129" s="159"/>
      <c r="AT129" s="154" t="s">
        <v>177</v>
      </c>
      <c r="AU129" s="154" t="s">
        <v>84</v>
      </c>
      <c r="AV129" s="13" t="s">
        <v>84</v>
      </c>
      <c r="AW129" s="13" t="s">
        <v>34</v>
      </c>
      <c r="AX129" s="13" t="s">
        <v>74</v>
      </c>
      <c r="AY129" s="154" t="s">
        <v>167</v>
      </c>
    </row>
    <row r="130" spans="2:65" s="13" customFormat="1" ht="11.25">
      <c r="B130" s="153"/>
      <c r="D130" s="147" t="s">
        <v>177</v>
      </c>
      <c r="E130" s="154" t="s">
        <v>19</v>
      </c>
      <c r="F130" s="155" t="s">
        <v>180</v>
      </c>
      <c r="H130" s="156">
        <v>4.0199999999999996</v>
      </c>
      <c r="I130" s="157"/>
      <c r="L130" s="153"/>
      <c r="M130" s="158"/>
      <c r="T130" s="159"/>
      <c r="AT130" s="154" t="s">
        <v>177</v>
      </c>
      <c r="AU130" s="154" t="s">
        <v>84</v>
      </c>
      <c r="AV130" s="13" t="s">
        <v>84</v>
      </c>
      <c r="AW130" s="13" t="s">
        <v>34</v>
      </c>
      <c r="AX130" s="13" t="s">
        <v>74</v>
      </c>
      <c r="AY130" s="154" t="s">
        <v>167</v>
      </c>
    </row>
    <row r="131" spans="2:65" s="14" customFormat="1" ht="11.25">
      <c r="B131" s="160"/>
      <c r="D131" s="147" t="s">
        <v>177</v>
      </c>
      <c r="E131" s="161" t="s">
        <v>19</v>
      </c>
      <c r="F131" s="162" t="s">
        <v>181</v>
      </c>
      <c r="H131" s="163">
        <v>25.427</v>
      </c>
      <c r="I131" s="164"/>
      <c r="L131" s="160"/>
      <c r="M131" s="165"/>
      <c r="T131" s="166"/>
      <c r="AT131" s="161" t="s">
        <v>177</v>
      </c>
      <c r="AU131" s="161" t="s">
        <v>84</v>
      </c>
      <c r="AV131" s="14" t="s">
        <v>173</v>
      </c>
      <c r="AW131" s="14" t="s">
        <v>34</v>
      </c>
      <c r="AX131" s="14" t="s">
        <v>82</v>
      </c>
      <c r="AY131" s="161" t="s">
        <v>167</v>
      </c>
    </row>
    <row r="132" spans="2:65" s="1" customFormat="1" ht="24.2" customHeight="1">
      <c r="B132" s="33"/>
      <c r="C132" s="129" t="s">
        <v>173</v>
      </c>
      <c r="D132" s="129" t="s">
        <v>169</v>
      </c>
      <c r="E132" s="130" t="s">
        <v>189</v>
      </c>
      <c r="F132" s="131" t="s">
        <v>190</v>
      </c>
      <c r="G132" s="132" t="s">
        <v>191</v>
      </c>
      <c r="H132" s="133">
        <v>11.303000000000001</v>
      </c>
      <c r="I132" s="134"/>
      <c r="J132" s="135">
        <f>ROUND(I132*H132,2)</f>
        <v>0</v>
      </c>
      <c r="K132" s="131" t="s">
        <v>172</v>
      </c>
      <c r="L132" s="33"/>
      <c r="M132" s="136" t="s">
        <v>19</v>
      </c>
      <c r="N132" s="137" t="s">
        <v>45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173</v>
      </c>
      <c r="AT132" s="140" t="s">
        <v>169</v>
      </c>
      <c r="AU132" s="140" t="s">
        <v>84</v>
      </c>
      <c r="AY132" s="18" t="s">
        <v>167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82</v>
      </c>
      <c r="BK132" s="141">
        <f>ROUND(I132*H132,2)</f>
        <v>0</v>
      </c>
      <c r="BL132" s="18" t="s">
        <v>173</v>
      </c>
      <c r="BM132" s="140" t="s">
        <v>192</v>
      </c>
    </row>
    <row r="133" spans="2:65" s="1" customFormat="1" ht="11.25">
      <c r="B133" s="33"/>
      <c r="D133" s="142" t="s">
        <v>175</v>
      </c>
      <c r="F133" s="143" t="s">
        <v>193</v>
      </c>
      <c r="I133" s="144"/>
      <c r="L133" s="33"/>
      <c r="M133" s="145"/>
      <c r="T133" s="54"/>
      <c r="AT133" s="18" t="s">
        <v>175</v>
      </c>
      <c r="AU133" s="18" t="s">
        <v>84</v>
      </c>
    </row>
    <row r="134" spans="2:65" s="12" customFormat="1" ht="11.25">
      <c r="B134" s="146"/>
      <c r="D134" s="147" t="s">
        <v>177</v>
      </c>
      <c r="E134" s="148" t="s">
        <v>19</v>
      </c>
      <c r="F134" s="149" t="s">
        <v>178</v>
      </c>
      <c r="H134" s="148" t="s">
        <v>19</v>
      </c>
      <c r="I134" s="150"/>
      <c r="L134" s="146"/>
      <c r="M134" s="151"/>
      <c r="T134" s="152"/>
      <c r="AT134" s="148" t="s">
        <v>177</v>
      </c>
      <c r="AU134" s="148" t="s">
        <v>84</v>
      </c>
      <c r="AV134" s="12" t="s">
        <v>82</v>
      </c>
      <c r="AW134" s="12" t="s">
        <v>34</v>
      </c>
      <c r="AX134" s="12" t="s">
        <v>74</v>
      </c>
      <c r="AY134" s="148" t="s">
        <v>167</v>
      </c>
    </row>
    <row r="135" spans="2:65" s="13" customFormat="1" ht="11.25">
      <c r="B135" s="153"/>
      <c r="D135" s="147" t="s">
        <v>177</v>
      </c>
      <c r="E135" s="154" t="s">
        <v>19</v>
      </c>
      <c r="F135" s="155" t="s">
        <v>194</v>
      </c>
      <c r="H135" s="156">
        <v>11.303000000000001</v>
      </c>
      <c r="I135" s="157"/>
      <c r="L135" s="153"/>
      <c r="M135" s="158"/>
      <c r="T135" s="159"/>
      <c r="AT135" s="154" t="s">
        <v>177</v>
      </c>
      <c r="AU135" s="154" t="s">
        <v>84</v>
      </c>
      <c r="AV135" s="13" t="s">
        <v>84</v>
      </c>
      <c r="AW135" s="13" t="s">
        <v>34</v>
      </c>
      <c r="AX135" s="13" t="s">
        <v>82</v>
      </c>
      <c r="AY135" s="154" t="s">
        <v>167</v>
      </c>
    </row>
    <row r="136" spans="2:65" s="1" customFormat="1" ht="24.2" customHeight="1">
      <c r="B136" s="33"/>
      <c r="C136" s="129" t="s">
        <v>195</v>
      </c>
      <c r="D136" s="129" t="s">
        <v>169</v>
      </c>
      <c r="E136" s="130" t="s">
        <v>196</v>
      </c>
      <c r="F136" s="131" t="s">
        <v>197</v>
      </c>
      <c r="G136" s="132" t="s">
        <v>191</v>
      </c>
      <c r="H136" s="133">
        <v>1.8</v>
      </c>
      <c r="I136" s="134"/>
      <c r="J136" s="135">
        <f>ROUND(I136*H136,2)</f>
        <v>0</v>
      </c>
      <c r="K136" s="131" t="s">
        <v>172</v>
      </c>
      <c r="L136" s="33"/>
      <c r="M136" s="136" t="s">
        <v>19</v>
      </c>
      <c r="N136" s="137" t="s">
        <v>45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173</v>
      </c>
      <c r="AT136" s="140" t="s">
        <v>169</v>
      </c>
      <c r="AU136" s="140" t="s">
        <v>84</v>
      </c>
      <c r="AY136" s="18" t="s">
        <v>167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8" t="s">
        <v>82</v>
      </c>
      <c r="BK136" s="141">
        <f>ROUND(I136*H136,2)</f>
        <v>0</v>
      </c>
      <c r="BL136" s="18" t="s">
        <v>173</v>
      </c>
      <c r="BM136" s="140" t="s">
        <v>198</v>
      </c>
    </row>
    <row r="137" spans="2:65" s="1" customFormat="1" ht="11.25">
      <c r="B137" s="33"/>
      <c r="D137" s="142" t="s">
        <v>175</v>
      </c>
      <c r="F137" s="143" t="s">
        <v>199</v>
      </c>
      <c r="I137" s="144"/>
      <c r="L137" s="33"/>
      <c r="M137" s="145"/>
      <c r="T137" s="54"/>
      <c r="AT137" s="18" t="s">
        <v>175</v>
      </c>
      <c r="AU137" s="18" t="s">
        <v>84</v>
      </c>
    </row>
    <row r="138" spans="2:65" s="12" customFormat="1" ht="11.25">
      <c r="B138" s="146"/>
      <c r="D138" s="147" t="s">
        <v>177</v>
      </c>
      <c r="E138" s="148" t="s">
        <v>19</v>
      </c>
      <c r="F138" s="149" t="s">
        <v>178</v>
      </c>
      <c r="H138" s="148" t="s">
        <v>19</v>
      </c>
      <c r="I138" s="150"/>
      <c r="L138" s="146"/>
      <c r="M138" s="151"/>
      <c r="T138" s="152"/>
      <c r="AT138" s="148" t="s">
        <v>177</v>
      </c>
      <c r="AU138" s="148" t="s">
        <v>84</v>
      </c>
      <c r="AV138" s="12" t="s">
        <v>82</v>
      </c>
      <c r="AW138" s="12" t="s">
        <v>34</v>
      </c>
      <c r="AX138" s="12" t="s">
        <v>74</v>
      </c>
      <c r="AY138" s="148" t="s">
        <v>167</v>
      </c>
    </row>
    <row r="139" spans="2:65" s="13" customFormat="1" ht="11.25">
      <c r="B139" s="153"/>
      <c r="D139" s="147" t="s">
        <v>177</v>
      </c>
      <c r="E139" s="154" t="s">
        <v>19</v>
      </c>
      <c r="F139" s="155" t="s">
        <v>200</v>
      </c>
      <c r="H139" s="156">
        <v>1.1719999999999999</v>
      </c>
      <c r="I139" s="157"/>
      <c r="L139" s="153"/>
      <c r="M139" s="158"/>
      <c r="T139" s="159"/>
      <c r="AT139" s="154" t="s">
        <v>177</v>
      </c>
      <c r="AU139" s="154" t="s">
        <v>84</v>
      </c>
      <c r="AV139" s="13" t="s">
        <v>84</v>
      </c>
      <c r="AW139" s="13" t="s">
        <v>34</v>
      </c>
      <c r="AX139" s="13" t="s">
        <v>74</v>
      </c>
      <c r="AY139" s="154" t="s">
        <v>167</v>
      </c>
    </row>
    <row r="140" spans="2:65" s="13" customFormat="1" ht="11.25">
      <c r="B140" s="153"/>
      <c r="D140" s="147" t="s">
        <v>177</v>
      </c>
      <c r="E140" s="154" t="s">
        <v>19</v>
      </c>
      <c r="F140" s="155" t="s">
        <v>201</v>
      </c>
      <c r="H140" s="156">
        <v>0.628</v>
      </c>
      <c r="I140" s="157"/>
      <c r="L140" s="153"/>
      <c r="M140" s="158"/>
      <c r="T140" s="159"/>
      <c r="AT140" s="154" t="s">
        <v>177</v>
      </c>
      <c r="AU140" s="154" t="s">
        <v>84</v>
      </c>
      <c r="AV140" s="13" t="s">
        <v>84</v>
      </c>
      <c r="AW140" s="13" t="s">
        <v>34</v>
      </c>
      <c r="AX140" s="13" t="s">
        <v>74</v>
      </c>
      <c r="AY140" s="154" t="s">
        <v>167</v>
      </c>
    </row>
    <row r="141" spans="2:65" s="14" customFormat="1" ht="11.25">
      <c r="B141" s="160"/>
      <c r="D141" s="147" t="s">
        <v>177</v>
      </c>
      <c r="E141" s="161" t="s">
        <v>19</v>
      </c>
      <c r="F141" s="162" t="s">
        <v>181</v>
      </c>
      <c r="H141" s="163">
        <v>1.7999999999999998</v>
      </c>
      <c r="I141" s="164"/>
      <c r="L141" s="160"/>
      <c r="M141" s="165"/>
      <c r="T141" s="166"/>
      <c r="AT141" s="161" t="s">
        <v>177</v>
      </c>
      <c r="AU141" s="161" t="s">
        <v>84</v>
      </c>
      <c r="AV141" s="14" t="s">
        <v>173</v>
      </c>
      <c r="AW141" s="14" t="s">
        <v>34</v>
      </c>
      <c r="AX141" s="14" t="s">
        <v>82</v>
      </c>
      <c r="AY141" s="161" t="s">
        <v>167</v>
      </c>
    </row>
    <row r="142" spans="2:65" s="1" customFormat="1" ht="16.5" customHeight="1">
      <c r="B142" s="33"/>
      <c r="C142" s="129" t="s">
        <v>202</v>
      </c>
      <c r="D142" s="129" t="s">
        <v>169</v>
      </c>
      <c r="E142" s="130" t="s">
        <v>203</v>
      </c>
      <c r="F142" s="131" t="s">
        <v>204</v>
      </c>
      <c r="G142" s="132" t="s">
        <v>191</v>
      </c>
      <c r="H142" s="133">
        <v>12.475</v>
      </c>
      <c r="I142" s="134"/>
      <c r="J142" s="135">
        <f>ROUND(I142*H142,2)</f>
        <v>0</v>
      </c>
      <c r="K142" s="131" t="s">
        <v>184</v>
      </c>
      <c r="L142" s="33"/>
      <c r="M142" s="136" t="s">
        <v>19</v>
      </c>
      <c r="N142" s="137" t="s">
        <v>45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173</v>
      </c>
      <c r="AT142" s="140" t="s">
        <v>169</v>
      </c>
      <c r="AU142" s="140" t="s">
        <v>84</v>
      </c>
      <c r="AY142" s="18" t="s">
        <v>167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8" t="s">
        <v>82</v>
      </c>
      <c r="BK142" s="141">
        <f>ROUND(I142*H142,2)</f>
        <v>0</v>
      </c>
      <c r="BL142" s="18" t="s">
        <v>173</v>
      </c>
      <c r="BM142" s="140" t="s">
        <v>205</v>
      </c>
    </row>
    <row r="143" spans="2:65" s="12" customFormat="1" ht="11.25">
      <c r="B143" s="146"/>
      <c r="D143" s="147" t="s">
        <v>177</v>
      </c>
      <c r="E143" s="148" t="s">
        <v>19</v>
      </c>
      <c r="F143" s="149" t="s">
        <v>178</v>
      </c>
      <c r="H143" s="148" t="s">
        <v>19</v>
      </c>
      <c r="I143" s="150"/>
      <c r="L143" s="146"/>
      <c r="M143" s="151"/>
      <c r="T143" s="152"/>
      <c r="AT143" s="148" t="s">
        <v>177</v>
      </c>
      <c r="AU143" s="148" t="s">
        <v>84</v>
      </c>
      <c r="AV143" s="12" t="s">
        <v>82</v>
      </c>
      <c r="AW143" s="12" t="s">
        <v>34</v>
      </c>
      <c r="AX143" s="12" t="s">
        <v>74</v>
      </c>
      <c r="AY143" s="148" t="s">
        <v>167</v>
      </c>
    </row>
    <row r="144" spans="2:65" s="13" customFormat="1" ht="11.25">
      <c r="B144" s="153"/>
      <c r="D144" s="147" t="s">
        <v>177</v>
      </c>
      <c r="E144" s="154" t="s">
        <v>19</v>
      </c>
      <c r="F144" s="155" t="s">
        <v>194</v>
      </c>
      <c r="H144" s="156">
        <v>11.303000000000001</v>
      </c>
      <c r="I144" s="157"/>
      <c r="L144" s="153"/>
      <c r="M144" s="158"/>
      <c r="T144" s="159"/>
      <c r="AT144" s="154" t="s">
        <v>177</v>
      </c>
      <c r="AU144" s="154" t="s">
        <v>84</v>
      </c>
      <c r="AV144" s="13" t="s">
        <v>84</v>
      </c>
      <c r="AW144" s="13" t="s">
        <v>34</v>
      </c>
      <c r="AX144" s="13" t="s">
        <v>74</v>
      </c>
      <c r="AY144" s="154" t="s">
        <v>167</v>
      </c>
    </row>
    <row r="145" spans="2:65" s="13" customFormat="1" ht="11.25">
      <c r="B145" s="153"/>
      <c r="D145" s="147" t="s">
        <v>177</v>
      </c>
      <c r="E145" s="154" t="s">
        <v>19</v>
      </c>
      <c r="F145" s="155" t="s">
        <v>200</v>
      </c>
      <c r="H145" s="156">
        <v>1.1719999999999999</v>
      </c>
      <c r="I145" s="157"/>
      <c r="L145" s="153"/>
      <c r="M145" s="158"/>
      <c r="T145" s="159"/>
      <c r="AT145" s="154" t="s">
        <v>177</v>
      </c>
      <c r="AU145" s="154" t="s">
        <v>84</v>
      </c>
      <c r="AV145" s="13" t="s">
        <v>84</v>
      </c>
      <c r="AW145" s="13" t="s">
        <v>34</v>
      </c>
      <c r="AX145" s="13" t="s">
        <v>74</v>
      </c>
      <c r="AY145" s="154" t="s">
        <v>167</v>
      </c>
    </row>
    <row r="146" spans="2:65" s="14" customFormat="1" ht="11.25">
      <c r="B146" s="160"/>
      <c r="D146" s="147" t="s">
        <v>177</v>
      </c>
      <c r="E146" s="161" t="s">
        <v>19</v>
      </c>
      <c r="F146" s="162" t="s">
        <v>181</v>
      </c>
      <c r="H146" s="163">
        <v>12.475000000000001</v>
      </c>
      <c r="I146" s="164"/>
      <c r="L146" s="160"/>
      <c r="M146" s="165"/>
      <c r="T146" s="166"/>
      <c r="AT146" s="161" t="s">
        <v>177</v>
      </c>
      <c r="AU146" s="161" t="s">
        <v>84</v>
      </c>
      <c r="AV146" s="14" t="s">
        <v>173</v>
      </c>
      <c r="AW146" s="14" t="s">
        <v>34</v>
      </c>
      <c r="AX146" s="14" t="s">
        <v>82</v>
      </c>
      <c r="AY146" s="161" t="s">
        <v>167</v>
      </c>
    </row>
    <row r="147" spans="2:65" s="1" customFormat="1" ht="33" customHeight="1">
      <c r="B147" s="33"/>
      <c r="C147" s="129" t="s">
        <v>206</v>
      </c>
      <c r="D147" s="129" t="s">
        <v>169</v>
      </c>
      <c r="E147" s="130" t="s">
        <v>207</v>
      </c>
      <c r="F147" s="131" t="s">
        <v>208</v>
      </c>
      <c r="G147" s="132" t="s">
        <v>191</v>
      </c>
      <c r="H147" s="133">
        <v>12.475</v>
      </c>
      <c r="I147" s="134"/>
      <c r="J147" s="135">
        <f>ROUND(I147*H147,2)</f>
        <v>0</v>
      </c>
      <c r="K147" s="131" t="s">
        <v>172</v>
      </c>
      <c r="L147" s="33"/>
      <c r="M147" s="136" t="s">
        <v>19</v>
      </c>
      <c r="N147" s="137" t="s">
        <v>45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173</v>
      </c>
      <c r="AT147" s="140" t="s">
        <v>169</v>
      </c>
      <c r="AU147" s="140" t="s">
        <v>84</v>
      </c>
      <c r="AY147" s="18" t="s">
        <v>167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8" t="s">
        <v>82</v>
      </c>
      <c r="BK147" s="141">
        <f>ROUND(I147*H147,2)</f>
        <v>0</v>
      </c>
      <c r="BL147" s="18" t="s">
        <v>173</v>
      </c>
      <c r="BM147" s="140" t="s">
        <v>209</v>
      </c>
    </row>
    <row r="148" spans="2:65" s="1" customFormat="1" ht="11.25">
      <c r="B148" s="33"/>
      <c r="D148" s="142" t="s">
        <v>175</v>
      </c>
      <c r="F148" s="143" t="s">
        <v>210</v>
      </c>
      <c r="I148" s="144"/>
      <c r="L148" s="33"/>
      <c r="M148" s="145"/>
      <c r="T148" s="54"/>
      <c r="AT148" s="18" t="s">
        <v>175</v>
      </c>
      <c r="AU148" s="18" t="s">
        <v>84</v>
      </c>
    </row>
    <row r="149" spans="2:65" s="12" customFormat="1" ht="11.25">
      <c r="B149" s="146"/>
      <c r="D149" s="147" t="s">
        <v>177</v>
      </c>
      <c r="E149" s="148" t="s">
        <v>19</v>
      </c>
      <c r="F149" s="149" t="s">
        <v>178</v>
      </c>
      <c r="H149" s="148" t="s">
        <v>19</v>
      </c>
      <c r="I149" s="150"/>
      <c r="L149" s="146"/>
      <c r="M149" s="151"/>
      <c r="T149" s="152"/>
      <c r="AT149" s="148" t="s">
        <v>177</v>
      </c>
      <c r="AU149" s="148" t="s">
        <v>84</v>
      </c>
      <c r="AV149" s="12" t="s">
        <v>82</v>
      </c>
      <c r="AW149" s="12" t="s">
        <v>34</v>
      </c>
      <c r="AX149" s="12" t="s">
        <v>74</v>
      </c>
      <c r="AY149" s="148" t="s">
        <v>167</v>
      </c>
    </row>
    <row r="150" spans="2:65" s="13" customFormat="1" ht="11.25">
      <c r="B150" s="153"/>
      <c r="D150" s="147" t="s">
        <v>177</v>
      </c>
      <c r="E150" s="154" t="s">
        <v>19</v>
      </c>
      <c r="F150" s="155" t="s">
        <v>194</v>
      </c>
      <c r="H150" s="156">
        <v>11.303000000000001</v>
      </c>
      <c r="I150" s="157"/>
      <c r="L150" s="153"/>
      <c r="M150" s="158"/>
      <c r="T150" s="159"/>
      <c r="AT150" s="154" t="s">
        <v>177</v>
      </c>
      <c r="AU150" s="154" t="s">
        <v>84</v>
      </c>
      <c r="AV150" s="13" t="s">
        <v>84</v>
      </c>
      <c r="AW150" s="13" t="s">
        <v>34</v>
      </c>
      <c r="AX150" s="13" t="s">
        <v>74</v>
      </c>
      <c r="AY150" s="154" t="s">
        <v>167</v>
      </c>
    </row>
    <row r="151" spans="2:65" s="13" customFormat="1" ht="11.25">
      <c r="B151" s="153"/>
      <c r="D151" s="147" t="s">
        <v>177</v>
      </c>
      <c r="E151" s="154" t="s">
        <v>19</v>
      </c>
      <c r="F151" s="155" t="s">
        <v>200</v>
      </c>
      <c r="H151" s="156">
        <v>1.1719999999999999</v>
      </c>
      <c r="I151" s="157"/>
      <c r="L151" s="153"/>
      <c r="M151" s="158"/>
      <c r="T151" s="159"/>
      <c r="AT151" s="154" t="s">
        <v>177</v>
      </c>
      <c r="AU151" s="154" t="s">
        <v>84</v>
      </c>
      <c r="AV151" s="13" t="s">
        <v>84</v>
      </c>
      <c r="AW151" s="13" t="s">
        <v>34</v>
      </c>
      <c r="AX151" s="13" t="s">
        <v>74</v>
      </c>
      <c r="AY151" s="154" t="s">
        <v>167</v>
      </c>
    </row>
    <row r="152" spans="2:65" s="14" customFormat="1" ht="11.25">
      <c r="B152" s="160"/>
      <c r="D152" s="147" t="s">
        <v>177</v>
      </c>
      <c r="E152" s="161" t="s">
        <v>19</v>
      </c>
      <c r="F152" s="162" t="s">
        <v>181</v>
      </c>
      <c r="H152" s="163">
        <v>12.475000000000001</v>
      </c>
      <c r="I152" s="164"/>
      <c r="L152" s="160"/>
      <c r="M152" s="165"/>
      <c r="T152" s="166"/>
      <c r="AT152" s="161" t="s">
        <v>177</v>
      </c>
      <c r="AU152" s="161" t="s">
        <v>84</v>
      </c>
      <c r="AV152" s="14" t="s">
        <v>173</v>
      </c>
      <c r="AW152" s="14" t="s">
        <v>34</v>
      </c>
      <c r="AX152" s="14" t="s">
        <v>82</v>
      </c>
      <c r="AY152" s="161" t="s">
        <v>167</v>
      </c>
    </row>
    <row r="153" spans="2:65" s="1" customFormat="1" ht="33" customHeight="1">
      <c r="B153" s="33"/>
      <c r="C153" s="129" t="s">
        <v>211</v>
      </c>
      <c r="D153" s="129" t="s">
        <v>169</v>
      </c>
      <c r="E153" s="130" t="s">
        <v>212</v>
      </c>
      <c r="F153" s="131" t="s">
        <v>213</v>
      </c>
      <c r="G153" s="132" t="s">
        <v>191</v>
      </c>
      <c r="H153" s="133">
        <v>49.9</v>
      </c>
      <c r="I153" s="134"/>
      <c r="J153" s="135">
        <f>ROUND(I153*H153,2)</f>
        <v>0</v>
      </c>
      <c r="K153" s="131" t="s">
        <v>172</v>
      </c>
      <c r="L153" s="33"/>
      <c r="M153" s="136" t="s">
        <v>19</v>
      </c>
      <c r="N153" s="137" t="s">
        <v>45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173</v>
      </c>
      <c r="AT153" s="140" t="s">
        <v>169</v>
      </c>
      <c r="AU153" s="140" t="s">
        <v>84</v>
      </c>
      <c r="AY153" s="18" t="s">
        <v>167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8" t="s">
        <v>82</v>
      </c>
      <c r="BK153" s="141">
        <f>ROUND(I153*H153,2)</f>
        <v>0</v>
      </c>
      <c r="BL153" s="18" t="s">
        <v>173</v>
      </c>
      <c r="BM153" s="140" t="s">
        <v>214</v>
      </c>
    </row>
    <row r="154" spans="2:65" s="1" customFormat="1" ht="11.25">
      <c r="B154" s="33"/>
      <c r="D154" s="142" t="s">
        <v>175</v>
      </c>
      <c r="F154" s="143" t="s">
        <v>215</v>
      </c>
      <c r="I154" s="144"/>
      <c r="L154" s="33"/>
      <c r="M154" s="145"/>
      <c r="T154" s="54"/>
      <c r="AT154" s="18" t="s">
        <v>175</v>
      </c>
      <c r="AU154" s="18" t="s">
        <v>84</v>
      </c>
    </row>
    <row r="155" spans="2:65" s="12" customFormat="1" ht="11.25">
      <c r="B155" s="146"/>
      <c r="D155" s="147" t="s">
        <v>177</v>
      </c>
      <c r="E155" s="148" t="s">
        <v>19</v>
      </c>
      <c r="F155" s="149" t="s">
        <v>216</v>
      </c>
      <c r="H155" s="148" t="s">
        <v>19</v>
      </c>
      <c r="I155" s="150"/>
      <c r="L155" s="146"/>
      <c r="M155" s="151"/>
      <c r="T155" s="152"/>
      <c r="AT155" s="148" t="s">
        <v>177</v>
      </c>
      <c r="AU155" s="148" t="s">
        <v>84</v>
      </c>
      <c r="AV155" s="12" t="s">
        <v>82</v>
      </c>
      <c r="AW155" s="12" t="s">
        <v>34</v>
      </c>
      <c r="AX155" s="12" t="s">
        <v>74</v>
      </c>
      <c r="AY155" s="148" t="s">
        <v>167</v>
      </c>
    </row>
    <row r="156" spans="2:65" s="13" customFormat="1" ht="11.25">
      <c r="B156" s="153"/>
      <c r="D156" s="147" t="s">
        <v>177</v>
      </c>
      <c r="E156" s="154" t="s">
        <v>19</v>
      </c>
      <c r="F156" s="155" t="s">
        <v>217</v>
      </c>
      <c r="H156" s="156">
        <v>49.9</v>
      </c>
      <c r="I156" s="157"/>
      <c r="L156" s="153"/>
      <c r="M156" s="158"/>
      <c r="T156" s="159"/>
      <c r="AT156" s="154" t="s">
        <v>177</v>
      </c>
      <c r="AU156" s="154" t="s">
        <v>84</v>
      </c>
      <c r="AV156" s="13" t="s">
        <v>84</v>
      </c>
      <c r="AW156" s="13" t="s">
        <v>34</v>
      </c>
      <c r="AX156" s="13" t="s">
        <v>82</v>
      </c>
      <c r="AY156" s="154" t="s">
        <v>167</v>
      </c>
    </row>
    <row r="157" spans="2:65" s="1" customFormat="1" ht="37.9" customHeight="1">
      <c r="B157" s="33"/>
      <c r="C157" s="129" t="s">
        <v>218</v>
      </c>
      <c r="D157" s="129" t="s">
        <v>169</v>
      </c>
      <c r="E157" s="130" t="s">
        <v>219</v>
      </c>
      <c r="F157" s="131" t="s">
        <v>220</v>
      </c>
      <c r="G157" s="132" t="s">
        <v>191</v>
      </c>
      <c r="H157" s="133">
        <v>12.475</v>
      </c>
      <c r="I157" s="134"/>
      <c r="J157" s="135">
        <f>ROUND(I157*H157,2)</f>
        <v>0</v>
      </c>
      <c r="K157" s="131" t="s">
        <v>172</v>
      </c>
      <c r="L157" s="33"/>
      <c r="M157" s="136" t="s">
        <v>19</v>
      </c>
      <c r="N157" s="137" t="s">
        <v>45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173</v>
      </c>
      <c r="AT157" s="140" t="s">
        <v>169</v>
      </c>
      <c r="AU157" s="140" t="s">
        <v>84</v>
      </c>
      <c r="AY157" s="18" t="s">
        <v>167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8" t="s">
        <v>82</v>
      </c>
      <c r="BK157" s="141">
        <f>ROUND(I157*H157,2)</f>
        <v>0</v>
      </c>
      <c r="BL157" s="18" t="s">
        <v>173</v>
      </c>
      <c r="BM157" s="140" t="s">
        <v>221</v>
      </c>
    </row>
    <row r="158" spans="2:65" s="1" customFormat="1" ht="11.25">
      <c r="B158" s="33"/>
      <c r="D158" s="142" t="s">
        <v>175</v>
      </c>
      <c r="F158" s="143" t="s">
        <v>222</v>
      </c>
      <c r="I158" s="144"/>
      <c r="L158" s="33"/>
      <c r="M158" s="145"/>
      <c r="T158" s="54"/>
      <c r="AT158" s="18" t="s">
        <v>175</v>
      </c>
      <c r="AU158" s="18" t="s">
        <v>84</v>
      </c>
    </row>
    <row r="159" spans="2:65" s="1" customFormat="1" ht="37.9" customHeight="1">
      <c r="B159" s="33"/>
      <c r="C159" s="129" t="s">
        <v>223</v>
      </c>
      <c r="D159" s="129" t="s">
        <v>169</v>
      </c>
      <c r="E159" s="130" t="s">
        <v>224</v>
      </c>
      <c r="F159" s="131" t="s">
        <v>225</v>
      </c>
      <c r="G159" s="132" t="s">
        <v>191</v>
      </c>
      <c r="H159" s="133">
        <v>374.25</v>
      </c>
      <c r="I159" s="134"/>
      <c r="J159" s="135">
        <f>ROUND(I159*H159,2)</f>
        <v>0</v>
      </c>
      <c r="K159" s="131" t="s">
        <v>172</v>
      </c>
      <c r="L159" s="33"/>
      <c r="M159" s="136" t="s">
        <v>19</v>
      </c>
      <c r="N159" s="137" t="s">
        <v>45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173</v>
      </c>
      <c r="AT159" s="140" t="s">
        <v>169</v>
      </c>
      <c r="AU159" s="140" t="s">
        <v>84</v>
      </c>
      <c r="AY159" s="18" t="s">
        <v>167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8" t="s">
        <v>82</v>
      </c>
      <c r="BK159" s="141">
        <f>ROUND(I159*H159,2)</f>
        <v>0</v>
      </c>
      <c r="BL159" s="18" t="s">
        <v>173</v>
      </c>
      <c r="BM159" s="140" t="s">
        <v>226</v>
      </c>
    </row>
    <row r="160" spans="2:65" s="1" customFormat="1" ht="11.25">
      <c r="B160" s="33"/>
      <c r="D160" s="142" t="s">
        <v>175</v>
      </c>
      <c r="F160" s="143" t="s">
        <v>227</v>
      </c>
      <c r="I160" s="144"/>
      <c r="L160" s="33"/>
      <c r="M160" s="145"/>
      <c r="T160" s="54"/>
      <c r="AT160" s="18" t="s">
        <v>175</v>
      </c>
      <c r="AU160" s="18" t="s">
        <v>84</v>
      </c>
    </row>
    <row r="161" spans="2:65" s="12" customFormat="1" ht="11.25">
      <c r="B161" s="146"/>
      <c r="D161" s="147" t="s">
        <v>177</v>
      </c>
      <c r="E161" s="148" t="s">
        <v>19</v>
      </c>
      <c r="F161" s="149" t="s">
        <v>228</v>
      </c>
      <c r="H161" s="148" t="s">
        <v>19</v>
      </c>
      <c r="I161" s="150"/>
      <c r="L161" s="146"/>
      <c r="M161" s="151"/>
      <c r="T161" s="152"/>
      <c r="AT161" s="148" t="s">
        <v>177</v>
      </c>
      <c r="AU161" s="148" t="s">
        <v>84</v>
      </c>
      <c r="AV161" s="12" t="s">
        <v>82</v>
      </c>
      <c r="AW161" s="12" t="s">
        <v>34</v>
      </c>
      <c r="AX161" s="12" t="s">
        <v>74</v>
      </c>
      <c r="AY161" s="148" t="s">
        <v>167</v>
      </c>
    </row>
    <row r="162" spans="2:65" s="12" customFormat="1" ht="11.25">
      <c r="B162" s="146"/>
      <c r="D162" s="147" t="s">
        <v>177</v>
      </c>
      <c r="E162" s="148" t="s">
        <v>19</v>
      </c>
      <c r="F162" s="149" t="s">
        <v>229</v>
      </c>
      <c r="H162" s="148" t="s">
        <v>19</v>
      </c>
      <c r="I162" s="150"/>
      <c r="L162" s="146"/>
      <c r="M162" s="151"/>
      <c r="T162" s="152"/>
      <c r="AT162" s="148" t="s">
        <v>177</v>
      </c>
      <c r="AU162" s="148" t="s">
        <v>84</v>
      </c>
      <c r="AV162" s="12" t="s">
        <v>82</v>
      </c>
      <c r="AW162" s="12" t="s">
        <v>34</v>
      </c>
      <c r="AX162" s="12" t="s">
        <v>74</v>
      </c>
      <c r="AY162" s="148" t="s">
        <v>167</v>
      </c>
    </row>
    <row r="163" spans="2:65" s="13" customFormat="1" ht="11.25">
      <c r="B163" s="153"/>
      <c r="D163" s="147" t="s">
        <v>177</v>
      </c>
      <c r="E163" s="154" t="s">
        <v>19</v>
      </c>
      <c r="F163" s="155" t="s">
        <v>230</v>
      </c>
      <c r="H163" s="156">
        <v>374.25</v>
      </c>
      <c r="I163" s="157"/>
      <c r="L163" s="153"/>
      <c r="M163" s="158"/>
      <c r="T163" s="159"/>
      <c r="AT163" s="154" t="s">
        <v>177</v>
      </c>
      <c r="AU163" s="154" t="s">
        <v>84</v>
      </c>
      <c r="AV163" s="13" t="s">
        <v>84</v>
      </c>
      <c r="AW163" s="13" t="s">
        <v>34</v>
      </c>
      <c r="AX163" s="13" t="s">
        <v>82</v>
      </c>
      <c r="AY163" s="154" t="s">
        <v>167</v>
      </c>
    </row>
    <row r="164" spans="2:65" s="1" customFormat="1" ht="24.2" customHeight="1">
      <c r="B164" s="33"/>
      <c r="C164" s="129" t="s">
        <v>231</v>
      </c>
      <c r="D164" s="129" t="s">
        <v>169</v>
      </c>
      <c r="E164" s="130" t="s">
        <v>232</v>
      </c>
      <c r="F164" s="131" t="s">
        <v>233</v>
      </c>
      <c r="G164" s="132" t="s">
        <v>191</v>
      </c>
      <c r="H164" s="133">
        <v>12.475</v>
      </c>
      <c r="I164" s="134"/>
      <c r="J164" s="135">
        <f>ROUND(I164*H164,2)</f>
        <v>0</v>
      </c>
      <c r="K164" s="131" t="s">
        <v>172</v>
      </c>
      <c r="L164" s="33"/>
      <c r="M164" s="136" t="s">
        <v>19</v>
      </c>
      <c r="N164" s="137" t="s">
        <v>45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173</v>
      </c>
      <c r="AT164" s="140" t="s">
        <v>169</v>
      </c>
      <c r="AU164" s="140" t="s">
        <v>84</v>
      </c>
      <c r="AY164" s="18" t="s">
        <v>167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8" t="s">
        <v>82</v>
      </c>
      <c r="BK164" s="141">
        <f>ROUND(I164*H164,2)</f>
        <v>0</v>
      </c>
      <c r="BL164" s="18" t="s">
        <v>173</v>
      </c>
      <c r="BM164" s="140" t="s">
        <v>234</v>
      </c>
    </row>
    <row r="165" spans="2:65" s="1" customFormat="1" ht="11.25">
      <c r="B165" s="33"/>
      <c r="D165" s="142" t="s">
        <v>175</v>
      </c>
      <c r="F165" s="143" t="s">
        <v>235</v>
      </c>
      <c r="I165" s="144"/>
      <c r="L165" s="33"/>
      <c r="M165" s="145"/>
      <c r="T165" s="54"/>
      <c r="AT165" s="18" t="s">
        <v>175</v>
      </c>
      <c r="AU165" s="18" t="s">
        <v>84</v>
      </c>
    </row>
    <row r="166" spans="2:65" s="1" customFormat="1" ht="24.2" customHeight="1">
      <c r="B166" s="33"/>
      <c r="C166" s="129" t="s">
        <v>236</v>
      </c>
      <c r="D166" s="129" t="s">
        <v>169</v>
      </c>
      <c r="E166" s="130" t="s">
        <v>237</v>
      </c>
      <c r="F166" s="131" t="s">
        <v>238</v>
      </c>
      <c r="G166" s="132" t="s">
        <v>191</v>
      </c>
      <c r="H166" s="133">
        <v>1.44</v>
      </c>
      <c r="I166" s="134"/>
      <c r="J166" s="135">
        <f>ROUND(I166*H166,2)</f>
        <v>0</v>
      </c>
      <c r="K166" s="131" t="s">
        <v>172</v>
      </c>
      <c r="L166" s="33"/>
      <c r="M166" s="136" t="s">
        <v>19</v>
      </c>
      <c r="N166" s="137" t="s">
        <v>45</v>
      </c>
      <c r="P166" s="138">
        <f>O166*H166</f>
        <v>0</v>
      </c>
      <c r="Q166" s="138">
        <v>0</v>
      </c>
      <c r="R166" s="138">
        <f>Q166*H166</f>
        <v>0</v>
      </c>
      <c r="S166" s="138">
        <v>0</v>
      </c>
      <c r="T166" s="139">
        <f>S166*H166</f>
        <v>0</v>
      </c>
      <c r="AR166" s="140" t="s">
        <v>173</v>
      </c>
      <c r="AT166" s="140" t="s">
        <v>169</v>
      </c>
      <c r="AU166" s="140" t="s">
        <v>84</v>
      </c>
      <c r="AY166" s="18" t="s">
        <v>167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8" t="s">
        <v>82</v>
      </c>
      <c r="BK166" s="141">
        <f>ROUND(I166*H166,2)</f>
        <v>0</v>
      </c>
      <c r="BL166" s="18" t="s">
        <v>173</v>
      </c>
      <c r="BM166" s="140" t="s">
        <v>239</v>
      </c>
    </row>
    <row r="167" spans="2:65" s="1" customFormat="1" ht="11.25">
      <c r="B167" s="33"/>
      <c r="D167" s="142" t="s">
        <v>175</v>
      </c>
      <c r="F167" s="143" t="s">
        <v>240</v>
      </c>
      <c r="I167" s="144"/>
      <c r="L167" s="33"/>
      <c r="M167" s="145"/>
      <c r="T167" s="54"/>
      <c r="AT167" s="18" t="s">
        <v>175</v>
      </c>
      <c r="AU167" s="18" t="s">
        <v>84</v>
      </c>
    </row>
    <row r="168" spans="2:65" s="12" customFormat="1" ht="11.25">
      <c r="B168" s="146"/>
      <c r="D168" s="147" t="s">
        <v>177</v>
      </c>
      <c r="E168" s="148" t="s">
        <v>19</v>
      </c>
      <c r="F168" s="149" t="s">
        <v>241</v>
      </c>
      <c r="H168" s="148" t="s">
        <v>19</v>
      </c>
      <c r="I168" s="150"/>
      <c r="L168" s="146"/>
      <c r="M168" s="151"/>
      <c r="T168" s="152"/>
      <c r="AT168" s="148" t="s">
        <v>177</v>
      </c>
      <c r="AU168" s="148" t="s">
        <v>84</v>
      </c>
      <c r="AV168" s="12" t="s">
        <v>82</v>
      </c>
      <c r="AW168" s="12" t="s">
        <v>34</v>
      </c>
      <c r="AX168" s="12" t="s">
        <v>74</v>
      </c>
      <c r="AY168" s="148" t="s">
        <v>167</v>
      </c>
    </row>
    <row r="169" spans="2:65" s="13" customFormat="1" ht="11.25">
      <c r="B169" s="153"/>
      <c r="D169" s="147" t="s">
        <v>177</v>
      </c>
      <c r="E169" s="154" t="s">
        <v>19</v>
      </c>
      <c r="F169" s="155" t="s">
        <v>242</v>
      </c>
      <c r="H169" s="156">
        <v>1.44</v>
      </c>
      <c r="I169" s="157"/>
      <c r="L169" s="153"/>
      <c r="M169" s="158"/>
      <c r="T169" s="159"/>
      <c r="AT169" s="154" t="s">
        <v>177</v>
      </c>
      <c r="AU169" s="154" t="s">
        <v>84</v>
      </c>
      <c r="AV169" s="13" t="s">
        <v>84</v>
      </c>
      <c r="AW169" s="13" t="s">
        <v>34</v>
      </c>
      <c r="AX169" s="13" t="s">
        <v>82</v>
      </c>
      <c r="AY169" s="154" t="s">
        <v>167</v>
      </c>
    </row>
    <row r="170" spans="2:65" s="1" customFormat="1" ht="24.2" customHeight="1">
      <c r="B170" s="33"/>
      <c r="C170" s="129" t="s">
        <v>243</v>
      </c>
      <c r="D170" s="129" t="s">
        <v>169</v>
      </c>
      <c r="E170" s="130" t="s">
        <v>244</v>
      </c>
      <c r="F170" s="131" t="s">
        <v>245</v>
      </c>
      <c r="G170" s="132" t="s">
        <v>246</v>
      </c>
      <c r="H170" s="133">
        <v>24.95</v>
      </c>
      <c r="I170" s="134"/>
      <c r="J170" s="135">
        <f>ROUND(I170*H170,2)</f>
        <v>0</v>
      </c>
      <c r="K170" s="131" t="s">
        <v>172</v>
      </c>
      <c r="L170" s="33"/>
      <c r="M170" s="136" t="s">
        <v>19</v>
      </c>
      <c r="N170" s="137" t="s">
        <v>45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173</v>
      </c>
      <c r="AT170" s="140" t="s">
        <v>169</v>
      </c>
      <c r="AU170" s="140" t="s">
        <v>84</v>
      </c>
      <c r="AY170" s="18" t="s">
        <v>167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82</v>
      </c>
      <c r="BK170" s="141">
        <f>ROUND(I170*H170,2)</f>
        <v>0</v>
      </c>
      <c r="BL170" s="18" t="s">
        <v>173</v>
      </c>
      <c r="BM170" s="140" t="s">
        <v>247</v>
      </c>
    </row>
    <row r="171" spans="2:65" s="1" customFormat="1" ht="11.25">
      <c r="B171" s="33"/>
      <c r="D171" s="142" t="s">
        <v>175</v>
      </c>
      <c r="F171" s="143" t="s">
        <v>248</v>
      </c>
      <c r="I171" s="144"/>
      <c r="L171" s="33"/>
      <c r="M171" s="145"/>
      <c r="T171" s="54"/>
      <c r="AT171" s="18" t="s">
        <v>175</v>
      </c>
      <c r="AU171" s="18" t="s">
        <v>84</v>
      </c>
    </row>
    <row r="172" spans="2:65" s="13" customFormat="1" ht="11.25">
      <c r="B172" s="153"/>
      <c r="D172" s="147" t="s">
        <v>177</v>
      </c>
      <c r="E172" s="154" t="s">
        <v>19</v>
      </c>
      <c r="F172" s="155" t="s">
        <v>249</v>
      </c>
      <c r="H172" s="156">
        <v>24.95</v>
      </c>
      <c r="I172" s="157"/>
      <c r="L172" s="153"/>
      <c r="M172" s="158"/>
      <c r="T172" s="159"/>
      <c r="AT172" s="154" t="s">
        <v>177</v>
      </c>
      <c r="AU172" s="154" t="s">
        <v>84</v>
      </c>
      <c r="AV172" s="13" t="s">
        <v>84</v>
      </c>
      <c r="AW172" s="13" t="s">
        <v>34</v>
      </c>
      <c r="AX172" s="13" t="s">
        <v>82</v>
      </c>
      <c r="AY172" s="154" t="s">
        <v>167</v>
      </c>
    </row>
    <row r="173" spans="2:65" s="1" customFormat="1" ht="24.2" customHeight="1">
      <c r="B173" s="33"/>
      <c r="C173" s="129" t="s">
        <v>250</v>
      </c>
      <c r="D173" s="129" t="s">
        <v>169</v>
      </c>
      <c r="E173" s="130" t="s">
        <v>251</v>
      </c>
      <c r="F173" s="131" t="s">
        <v>252</v>
      </c>
      <c r="G173" s="132" t="s">
        <v>191</v>
      </c>
      <c r="H173" s="133">
        <v>6.74</v>
      </c>
      <c r="I173" s="134"/>
      <c r="J173" s="135">
        <f>ROUND(I173*H173,2)</f>
        <v>0</v>
      </c>
      <c r="K173" s="131" t="s">
        <v>172</v>
      </c>
      <c r="L173" s="33"/>
      <c r="M173" s="136" t="s">
        <v>19</v>
      </c>
      <c r="N173" s="137" t="s">
        <v>45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173</v>
      </c>
      <c r="AT173" s="140" t="s">
        <v>169</v>
      </c>
      <c r="AU173" s="140" t="s">
        <v>84</v>
      </c>
      <c r="AY173" s="18" t="s">
        <v>167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8" t="s">
        <v>82</v>
      </c>
      <c r="BK173" s="141">
        <f>ROUND(I173*H173,2)</f>
        <v>0</v>
      </c>
      <c r="BL173" s="18" t="s">
        <v>173</v>
      </c>
      <c r="BM173" s="140" t="s">
        <v>253</v>
      </c>
    </row>
    <row r="174" spans="2:65" s="1" customFormat="1" ht="11.25">
      <c r="B174" s="33"/>
      <c r="D174" s="142" t="s">
        <v>175</v>
      </c>
      <c r="F174" s="143" t="s">
        <v>254</v>
      </c>
      <c r="I174" s="144"/>
      <c r="L174" s="33"/>
      <c r="M174" s="145"/>
      <c r="T174" s="54"/>
      <c r="AT174" s="18" t="s">
        <v>175</v>
      </c>
      <c r="AU174" s="18" t="s">
        <v>84</v>
      </c>
    </row>
    <row r="175" spans="2:65" s="12" customFormat="1" ht="11.25">
      <c r="B175" s="146"/>
      <c r="D175" s="147" t="s">
        <v>177</v>
      </c>
      <c r="E175" s="148" t="s">
        <v>19</v>
      </c>
      <c r="F175" s="149" t="s">
        <v>255</v>
      </c>
      <c r="H175" s="148" t="s">
        <v>19</v>
      </c>
      <c r="I175" s="150"/>
      <c r="L175" s="146"/>
      <c r="M175" s="151"/>
      <c r="T175" s="152"/>
      <c r="AT175" s="148" t="s">
        <v>177</v>
      </c>
      <c r="AU175" s="148" t="s">
        <v>84</v>
      </c>
      <c r="AV175" s="12" t="s">
        <v>82</v>
      </c>
      <c r="AW175" s="12" t="s">
        <v>34</v>
      </c>
      <c r="AX175" s="12" t="s">
        <v>74</v>
      </c>
      <c r="AY175" s="148" t="s">
        <v>167</v>
      </c>
    </row>
    <row r="176" spans="2:65" s="12" customFormat="1" ht="11.25">
      <c r="B176" s="146"/>
      <c r="D176" s="147" t="s">
        <v>177</v>
      </c>
      <c r="E176" s="148" t="s">
        <v>19</v>
      </c>
      <c r="F176" s="149" t="s">
        <v>256</v>
      </c>
      <c r="H176" s="148" t="s">
        <v>19</v>
      </c>
      <c r="I176" s="150"/>
      <c r="L176" s="146"/>
      <c r="M176" s="151"/>
      <c r="T176" s="152"/>
      <c r="AT176" s="148" t="s">
        <v>177</v>
      </c>
      <c r="AU176" s="148" t="s">
        <v>84</v>
      </c>
      <c r="AV176" s="12" t="s">
        <v>82</v>
      </c>
      <c r="AW176" s="12" t="s">
        <v>34</v>
      </c>
      <c r="AX176" s="12" t="s">
        <v>74</v>
      </c>
      <c r="AY176" s="148" t="s">
        <v>167</v>
      </c>
    </row>
    <row r="177" spans="2:65" s="13" customFormat="1" ht="11.25">
      <c r="B177" s="153"/>
      <c r="D177" s="147" t="s">
        <v>177</v>
      </c>
      <c r="E177" s="154" t="s">
        <v>19</v>
      </c>
      <c r="F177" s="155" t="s">
        <v>257</v>
      </c>
      <c r="H177" s="156">
        <v>6.2</v>
      </c>
      <c r="I177" s="157"/>
      <c r="L177" s="153"/>
      <c r="M177" s="158"/>
      <c r="T177" s="159"/>
      <c r="AT177" s="154" t="s">
        <v>177</v>
      </c>
      <c r="AU177" s="154" t="s">
        <v>84</v>
      </c>
      <c r="AV177" s="13" t="s">
        <v>84</v>
      </c>
      <c r="AW177" s="13" t="s">
        <v>34</v>
      </c>
      <c r="AX177" s="13" t="s">
        <v>74</v>
      </c>
      <c r="AY177" s="154" t="s">
        <v>167</v>
      </c>
    </row>
    <row r="178" spans="2:65" s="13" customFormat="1" ht="11.25">
      <c r="B178" s="153"/>
      <c r="D178" s="147" t="s">
        <v>177</v>
      </c>
      <c r="E178" s="154" t="s">
        <v>19</v>
      </c>
      <c r="F178" s="155" t="s">
        <v>258</v>
      </c>
      <c r="H178" s="156">
        <v>0.54</v>
      </c>
      <c r="I178" s="157"/>
      <c r="L178" s="153"/>
      <c r="M178" s="158"/>
      <c r="T178" s="159"/>
      <c r="AT178" s="154" t="s">
        <v>177</v>
      </c>
      <c r="AU178" s="154" t="s">
        <v>84</v>
      </c>
      <c r="AV178" s="13" t="s">
        <v>84</v>
      </c>
      <c r="AW178" s="13" t="s">
        <v>34</v>
      </c>
      <c r="AX178" s="13" t="s">
        <v>74</v>
      </c>
      <c r="AY178" s="154" t="s">
        <v>167</v>
      </c>
    </row>
    <row r="179" spans="2:65" s="14" customFormat="1" ht="11.25">
      <c r="B179" s="160"/>
      <c r="D179" s="147" t="s">
        <v>177</v>
      </c>
      <c r="E179" s="161" t="s">
        <v>19</v>
      </c>
      <c r="F179" s="162" t="s">
        <v>181</v>
      </c>
      <c r="H179" s="163">
        <v>6.74</v>
      </c>
      <c r="I179" s="164"/>
      <c r="L179" s="160"/>
      <c r="M179" s="165"/>
      <c r="T179" s="166"/>
      <c r="AT179" s="161" t="s">
        <v>177</v>
      </c>
      <c r="AU179" s="161" t="s">
        <v>84</v>
      </c>
      <c r="AV179" s="14" t="s">
        <v>173</v>
      </c>
      <c r="AW179" s="14" t="s">
        <v>34</v>
      </c>
      <c r="AX179" s="14" t="s">
        <v>82</v>
      </c>
      <c r="AY179" s="161" t="s">
        <v>167</v>
      </c>
    </row>
    <row r="180" spans="2:65" s="1" customFormat="1" ht="16.5" customHeight="1">
      <c r="B180" s="33"/>
      <c r="C180" s="167" t="s">
        <v>8</v>
      </c>
      <c r="D180" s="167" t="s">
        <v>259</v>
      </c>
      <c r="E180" s="168" t="s">
        <v>260</v>
      </c>
      <c r="F180" s="169" t="s">
        <v>261</v>
      </c>
      <c r="G180" s="170" t="s">
        <v>246</v>
      </c>
      <c r="H180" s="171">
        <v>12.132</v>
      </c>
      <c r="I180" s="172"/>
      <c r="J180" s="173">
        <f>ROUND(I180*H180,2)</f>
        <v>0</v>
      </c>
      <c r="K180" s="169" t="s">
        <v>172</v>
      </c>
      <c r="L180" s="174"/>
      <c r="M180" s="175" t="s">
        <v>19</v>
      </c>
      <c r="N180" s="176" t="s">
        <v>45</v>
      </c>
      <c r="P180" s="138">
        <f>O180*H180</f>
        <v>0</v>
      </c>
      <c r="Q180" s="138">
        <v>1</v>
      </c>
      <c r="R180" s="138">
        <f>Q180*H180</f>
        <v>12.132</v>
      </c>
      <c r="S180" s="138">
        <v>0</v>
      </c>
      <c r="T180" s="139">
        <f>S180*H180</f>
        <v>0</v>
      </c>
      <c r="AR180" s="140" t="s">
        <v>211</v>
      </c>
      <c r="AT180" s="140" t="s">
        <v>259</v>
      </c>
      <c r="AU180" s="140" t="s">
        <v>84</v>
      </c>
      <c r="AY180" s="18" t="s">
        <v>167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8" t="s">
        <v>82</v>
      </c>
      <c r="BK180" s="141">
        <f>ROUND(I180*H180,2)</f>
        <v>0</v>
      </c>
      <c r="BL180" s="18" t="s">
        <v>173</v>
      </c>
      <c r="BM180" s="140" t="s">
        <v>262</v>
      </c>
    </row>
    <row r="181" spans="2:65" s="12" customFormat="1" ht="11.25">
      <c r="B181" s="146"/>
      <c r="D181" s="147" t="s">
        <v>177</v>
      </c>
      <c r="E181" s="148" t="s">
        <v>19</v>
      </c>
      <c r="F181" s="149" t="s">
        <v>263</v>
      </c>
      <c r="H181" s="148" t="s">
        <v>19</v>
      </c>
      <c r="I181" s="150"/>
      <c r="L181" s="146"/>
      <c r="M181" s="151"/>
      <c r="T181" s="152"/>
      <c r="AT181" s="148" t="s">
        <v>177</v>
      </c>
      <c r="AU181" s="148" t="s">
        <v>84</v>
      </c>
      <c r="AV181" s="12" t="s">
        <v>82</v>
      </c>
      <c r="AW181" s="12" t="s">
        <v>34</v>
      </c>
      <c r="AX181" s="12" t="s">
        <v>74</v>
      </c>
      <c r="AY181" s="148" t="s">
        <v>167</v>
      </c>
    </row>
    <row r="182" spans="2:65" s="13" customFormat="1" ht="11.25">
      <c r="B182" s="153"/>
      <c r="D182" s="147" t="s">
        <v>177</v>
      </c>
      <c r="E182" s="154" t="s">
        <v>19</v>
      </c>
      <c r="F182" s="155" t="s">
        <v>264</v>
      </c>
      <c r="H182" s="156">
        <v>12.132</v>
      </c>
      <c r="I182" s="157"/>
      <c r="L182" s="153"/>
      <c r="M182" s="158"/>
      <c r="T182" s="159"/>
      <c r="AT182" s="154" t="s">
        <v>177</v>
      </c>
      <c r="AU182" s="154" t="s">
        <v>84</v>
      </c>
      <c r="AV182" s="13" t="s">
        <v>84</v>
      </c>
      <c r="AW182" s="13" t="s">
        <v>34</v>
      </c>
      <c r="AX182" s="13" t="s">
        <v>82</v>
      </c>
      <c r="AY182" s="154" t="s">
        <v>167</v>
      </c>
    </row>
    <row r="183" spans="2:65" s="1" customFormat="1" ht="21.75" customHeight="1">
      <c r="B183" s="33"/>
      <c r="C183" s="129" t="s">
        <v>265</v>
      </c>
      <c r="D183" s="129" t="s">
        <v>169</v>
      </c>
      <c r="E183" s="130" t="s">
        <v>266</v>
      </c>
      <c r="F183" s="131" t="s">
        <v>267</v>
      </c>
      <c r="G183" s="132" t="s">
        <v>102</v>
      </c>
      <c r="H183" s="133">
        <v>35.799999999999997</v>
      </c>
      <c r="I183" s="134"/>
      <c r="J183" s="135">
        <f>ROUND(I183*H183,2)</f>
        <v>0</v>
      </c>
      <c r="K183" s="131" t="s">
        <v>172</v>
      </c>
      <c r="L183" s="33"/>
      <c r="M183" s="136" t="s">
        <v>19</v>
      </c>
      <c r="N183" s="137" t="s">
        <v>45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173</v>
      </c>
      <c r="AT183" s="140" t="s">
        <v>169</v>
      </c>
      <c r="AU183" s="140" t="s">
        <v>84</v>
      </c>
      <c r="AY183" s="18" t="s">
        <v>167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8" t="s">
        <v>82</v>
      </c>
      <c r="BK183" s="141">
        <f>ROUND(I183*H183,2)</f>
        <v>0</v>
      </c>
      <c r="BL183" s="18" t="s">
        <v>173</v>
      </c>
      <c r="BM183" s="140" t="s">
        <v>268</v>
      </c>
    </row>
    <row r="184" spans="2:65" s="1" customFormat="1" ht="11.25">
      <c r="B184" s="33"/>
      <c r="D184" s="142" t="s">
        <v>175</v>
      </c>
      <c r="F184" s="143" t="s">
        <v>269</v>
      </c>
      <c r="I184" s="144"/>
      <c r="L184" s="33"/>
      <c r="M184" s="145"/>
      <c r="T184" s="54"/>
      <c r="AT184" s="18" t="s">
        <v>175</v>
      </c>
      <c r="AU184" s="18" t="s">
        <v>84</v>
      </c>
    </row>
    <row r="185" spans="2:65" s="12" customFormat="1" ht="11.25">
      <c r="B185" s="146"/>
      <c r="D185" s="147" t="s">
        <v>177</v>
      </c>
      <c r="E185" s="148" t="s">
        <v>19</v>
      </c>
      <c r="F185" s="149" t="s">
        <v>241</v>
      </c>
      <c r="H185" s="148" t="s">
        <v>19</v>
      </c>
      <c r="I185" s="150"/>
      <c r="L185" s="146"/>
      <c r="M185" s="151"/>
      <c r="T185" s="152"/>
      <c r="AT185" s="148" t="s">
        <v>177</v>
      </c>
      <c r="AU185" s="148" t="s">
        <v>84</v>
      </c>
      <c r="AV185" s="12" t="s">
        <v>82</v>
      </c>
      <c r="AW185" s="12" t="s">
        <v>34</v>
      </c>
      <c r="AX185" s="12" t="s">
        <v>74</v>
      </c>
      <c r="AY185" s="148" t="s">
        <v>167</v>
      </c>
    </row>
    <row r="186" spans="2:65" s="13" customFormat="1" ht="11.25">
      <c r="B186" s="153"/>
      <c r="D186" s="147" t="s">
        <v>177</v>
      </c>
      <c r="E186" s="154" t="s">
        <v>19</v>
      </c>
      <c r="F186" s="155" t="s">
        <v>270</v>
      </c>
      <c r="H186" s="156">
        <v>5</v>
      </c>
      <c r="I186" s="157"/>
      <c r="L186" s="153"/>
      <c r="M186" s="158"/>
      <c r="T186" s="159"/>
      <c r="AT186" s="154" t="s">
        <v>177</v>
      </c>
      <c r="AU186" s="154" t="s">
        <v>84</v>
      </c>
      <c r="AV186" s="13" t="s">
        <v>84</v>
      </c>
      <c r="AW186" s="13" t="s">
        <v>34</v>
      </c>
      <c r="AX186" s="13" t="s">
        <v>74</v>
      </c>
      <c r="AY186" s="154" t="s">
        <v>167</v>
      </c>
    </row>
    <row r="187" spans="2:65" s="13" customFormat="1" ht="11.25">
      <c r="B187" s="153"/>
      <c r="D187" s="147" t="s">
        <v>177</v>
      </c>
      <c r="E187" s="154" t="s">
        <v>19</v>
      </c>
      <c r="F187" s="155" t="s">
        <v>271</v>
      </c>
      <c r="H187" s="156">
        <v>15.5</v>
      </c>
      <c r="I187" s="157"/>
      <c r="L187" s="153"/>
      <c r="M187" s="158"/>
      <c r="T187" s="159"/>
      <c r="AT187" s="154" t="s">
        <v>177</v>
      </c>
      <c r="AU187" s="154" t="s">
        <v>84</v>
      </c>
      <c r="AV187" s="13" t="s">
        <v>84</v>
      </c>
      <c r="AW187" s="13" t="s">
        <v>34</v>
      </c>
      <c r="AX187" s="13" t="s">
        <v>74</v>
      </c>
      <c r="AY187" s="154" t="s">
        <v>167</v>
      </c>
    </row>
    <row r="188" spans="2:65" s="13" customFormat="1" ht="11.25">
      <c r="B188" s="153"/>
      <c r="D188" s="147" t="s">
        <v>177</v>
      </c>
      <c r="E188" s="154" t="s">
        <v>19</v>
      </c>
      <c r="F188" s="155" t="s">
        <v>272</v>
      </c>
      <c r="H188" s="156">
        <v>15.3</v>
      </c>
      <c r="I188" s="157"/>
      <c r="L188" s="153"/>
      <c r="M188" s="158"/>
      <c r="T188" s="159"/>
      <c r="AT188" s="154" t="s">
        <v>177</v>
      </c>
      <c r="AU188" s="154" t="s">
        <v>84</v>
      </c>
      <c r="AV188" s="13" t="s">
        <v>84</v>
      </c>
      <c r="AW188" s="13" t="s">
        <v>34</v>
      </c>
      <c r="AX188" s="13" t="s">
        <v>74</v>
      </c>
      <c r="AY188" s="154" t="s">
        <v>167</v>
      </c>
    </row>
    <row r="189" spans="2:65" s="14" customFormat="1" ht="11.25">
      <c r="B189" s="160"/>
      <c r="D189" s="147" t="s">
        <v>177</v>
      </c>
      <c r="E189" s="161" t="s">
        <v>19</v>
      </c>
      <c r="F189" s="162" t="s">
        <v>181</v>
      </c>
      <c r="H189" s="163">
        <v>35.799999999999997</v>
      </c>
      <c r="I189" s="164"/>
      <c r="L189" s="160"/>
      <c r="M189" s="165"/>
      <c r="T189" s="166"/>
      <c r="AT189" s="161" t="s">
        <v>177</v>
      </c>
      <c r="AU189" s="161" t="s">
        <v>84</v>
      </c>
      <c r="AV189" s="14" t="s">
        <v>173</v>
      </c>
      <c r="AW189" s="14" t="s">
        <v>34</v>
      </c>
      <c r="AX189" s="14" t="s">
        <v>82</v>
      </c>
      <c r="AY189" s="161" t="s">
        <v>167</v>
      </c>
    </row>
    <row r="190" spans="2:65" s="11" customFormat="1" ht="22.9" customHeight="1">
      <c r="B190" s="117"/>
      <c r="D190" s="118" t="s">
        <v>73</v>
      </c>
      <c r="E190" s="127" t="s">
        <v>84</v>
      </c>
      <c r="F190" s="127" t="s">
        <v>273</v>
      </c>
      <c r="I190" s="120"/>
      <c r="J190" s="128">
        <f>BK190</f>
        <v>0</v>
      </c>
      <c r="L190" s="117"/>
      <c r="M190" s="122"/>
      <c r="P190" s="123">
        <f>SUM(P191:P214)</f>
        <v>0</v>
      </c>
      <c r="R190" s="123">
        <f>SUM(R191:R214)</f>
        <v>8.9078124299999999</v>
      </c>
      <c r="T190" s="124">
        <f>SUM(T191:T214)</f>
        <v>0</v>
      </c>
      <c r="AR190" s="118" t="s">
        <v>82</v>
      </c>
      <c r="AT190" s="125" t="s">
        <v>73</v>
      </c>
      <c r="AU190" s="125" t="s">
        <v>82</v>
      </c>
      <c r="AY190" s="118" t="s">
        <v>167</v>
      </c>
      <c r="BK190" s="126">
        <f>SUM(BK191:BK214)</f>
        <v>0</v>
      </c>
    </row>
    <row r="191" spans="2:65" s="1" customFormat="1" ht="21.75" customHeight="1">
      <c r="B191" s="33"/>
      <c r="C191" s="129" t="s">
        <v>274</v>
      </c>
      <c r="D191" s="129" t="s">
        <v>169</v>
      </c>
      <c r="E191" s="130" t="s">
        <v>275</v>
      </c>
      <c r="F191" s="131" t="s">
        <v>276</v>
      </c>
      <c r="G191" s="132" t="s">
        <v>191</v>
      </c>
      <c r="H191" s="133">
        <v>0.60899999999999999</v>
      </c>
      <c r="I191" s="134"/>
      <c r="J191" s="135">
        <f>ROUND(I191*H191,2)</f>
        <v>0</v>
      </c>
      <c r="K191" s="131" t="s">
        <v>172</v>
      </c>
      <c r="L191" s="33"/>
      <c r="M191" s="136" t="s">
        <v>19</v>
      </c>
      <c r="N191" s="137" t="s">
        <v>45</v>
      </c>
      <c r="P191" s="138">
        <f>O191*H191</f>
        <v>0</v>
      </c>
      <c r="Q191" s="138">
        <v>2.5018699999999998</v>
      </c>
      <c r="R191" s="138">
        <f>Q191*H191</f>
        <v>1.5236388299999999</v>
      </c>
      <c r="S191" s="138">
        <v>0</v>
      </c>
      <c r="T191" s="139">
        <f>S191*H191</f>
        <v>0</v>
      </c>
      <c r="AR191" s="140" t="s">
        <v>173</v>
      </c>
      <c r="AT191" s="140" t="s">
        <v>169</v>
      </c>
      <c r="AU191" s="140" t="s">
        <v>84</v>
      </c>
      <c r="AY191" s="18" t="s">
        <v>167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8" t="s">
        <v>82</v>
      </c>
      <c r="BK191" s="141">
        <f>ROUND(I191*H191,2)</f>
        <v>0</v>
      </c>
      <c r="BL191" s="18" t="s">
        <v>173</v>
      </c>
      <c r="BM191" s="140" t="s">
        <v>277</v>
      </c>
    </row>
    <row r="192" spans="2:65" s="1" customFormat="1" ht="11.25">
      <c r="B192" s="33"/>
      <c r="D192" s="142" t="s">
        <v>175</v>
      </c>
      <c r="F192" s="143" t="s">
        <v>278</v>
      </c>
      <c r="I192" s="144"/>
      <c r="L192" s="33"/>
      <c r="M192" s="145"/>
      <c r="T192" s="54"/>
      <c r="AT192" s="18" t="s">
        <v>175</v>
      </c>
      <c r="AU192" s="18" t="s">
        <v>84</v>
      </c>
    </row>
    <row r="193" spans="2:65" s="12" customFormat="1" ht="11.25">
      <c r="B193" s="146"/>
      <c r="D193" s="147" t="s">
        <v>177</v>
      </c>
      <c r="E193" s="148" t="s">
        <v>19</v>
      </c>
      <c r="F193" s="149" t="s">
        <v>279</v>
      </c>
      <c r="H193" s="148" t="s">
        <v>19</v>
      </c>
      <c r="I193" s="150"/>
      <c r="L193" s="146"/>
      <c r="M193" s="151"/>
      <c r="T193" s="152"/>
      <c r="AT193" s="148" t="s">
        <v>177</v>
      </c>
      <c r="AU193" s="148" t="s">
        <v>84</v>
      </c>
      <c r="AV193" s="12" t="s">
        <v>82</v>
      </c>
      <c r="AW193" s="12" t="s">
        <v>34</v>
      </c>
      <c r="AX193" s="12" t="s">
        <v>74</v>
      </c>
      <c r="AY193" s="148" t="s">
        <v>167</v>
      </c>
    </row>
    <row r="194" spans="2:65" s="13" customFormat="1" ht="11.25">
      <c r="B194" s="153"/>
      <c r="D194" s="147" t="s">
        <v>177</v>
      </c>
      <c r="E194" s="154" t="s">
        <v>19</v>
      </c>
      <c r="F194" s="155" t="s">
        <v>280</v>
      </c>
      <c r="H194" s="156">
        <v>0.60899999999999999</v>
      </c>
      <c r="I194" s="157"/>
      <c r="L194" s="153"/>
      <c r="M194" s="158"/>
      <c r="T194" s="159"/>
      <c r="AT194" s="154" t="s">
        <v>177</v>
      </c>
      <c r="AU194" s="154" t="s">
        <v>84</v>
      </c>
      <c r="AV194" s="13" t="s">
        <v>84</v>
      </c>
      <c r="AW194" s="13" t="s">
        <v>34</v>
      </c>
      <c r="AX194" s="13" t="s">
        <v>82</v>
      </c>
      <c r="AY194" s="154" t="s">
        <v>167</v>
      </c>
    </row>
    <row r="195" spans="2:65" s="1" customFormat="1" ht="16.5" customHeight="1">
      <c r="B195" s="33"/>
      <c r="C195" s="129" t="s">
        <v>281</v>
      </c>
      <c r="D195" s="129" t="s">
        <v>169</v>
      </c>
      <c r="E195" s="130" t="s">
        <v>282</v>
      </c>
      <c r="F195" s="131" t="s">
        <v>283</v>
      </c>
      <c r="G195" s="132" t="s">
        <v>246</v>
      </c>
      <c r="H195" s="133">
        <v>6.6000000000000003E-2</v>
      </c>
      <c r="I195" s="134"/>
      <c r="J195" s="135">
        <f>ROUND(I195*H195,2)</f>
        <v>0</v>
      </c>
      <c r="K195" s="131" t="s">
        <v>172</v>
      </c>
      <c r="L195" s="33"/>
      <c r="M195" s="136" t="s">
        <v>19</v>
      </c>
      <c r="N195" s="137" t="s">
        <v>45</v>
      </c>
      <c r="P195" s="138">
        <f>O195*H195</f>
        <v>0</v>
      </c>
      <c r="Q195" s="138">
        <v>1.06277</v>
      </c>
      <c r="R195" s="138">
        <f>Q195*H195</f>
        <v>7.0142820000000008E-2</v>
      </c>
      <c r="S195" s="138">
        <v>0</v>
      </c>
      <c r="T195" s="139">
        <f>S195*H195</f>
        <v>0</v>
      </c>
      <c r="AR195" s="140" t="s">
        <v>173</v>
      </c>
      <c r="AT195" s="140" t="s">
        <v>169</v>
      </c>
      <c r="AU195" s="140" t="s">
        <v>84</v>
      </c>
      <c r="AY195" s="18" t="s">
        <v>167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8" t="s">
        <v>82</v>
      </c>
      <c r="BK195" s="141">
        <f>ROUND(I195*H195,2)</f>
        <v>0</v>
      </c>
      <c r="BL195" s="18" t="s">
        <v>173</v>
      </c>
      <c r="BM195" s="140" t="s">
        <v>284</v>
      </c>
    </row>
    <row r="196" spans="2:65" s="1" customFormat="1" ht="11.25">
      <c r="B196" s="33"/>
      <c r="D196" s="142" t="s">
        <v>175</v>
      </c>
      <c r="F196" s="143" t="s">
        <v>285</v>
      </c>
      <c r="I196" s="144"/>
      <c r="L196" s="33"/>
      <c r="M196" s="145"/>
      <c r="T196" s="54"/>
      <c r="AT196" s="18" t="s">
        <v>175</v>
      </c>
      <c r="AU196" s="18" t="s">
        <v>84</v>
      </c>
    </row>
    <row r="197" spans="2:65" s="12" customFormat="1" ht="11.25">
      <c r="B197" s="146"/>
      <c r="D197" s="147" t="s">
        <v>177</v>
      </c>
      <c r="E197" s="148" t="s">
        <v>19</v>
      </c>
      <c r="F197" s="149" t="s">
        <v>279</v>
      </c>
      <c r="H197" s="148" t="s">
        <v>19</v>
      </c>
      <c r="I197" s="150"/>
      <c r="L197" s="146"/>
      <c r="M197" s="151"/>
      <c r="T197" s="152"/>
      <c r="AT197" s="148" t="s">
        <v>177</v>
      </c>
      <c r="AU197" s="148" t="s">
        <v>84</v>
      </c>
      <c r="AV197" s="12" t="s">
        <v>82</v>
      </c>
      <c r="AW197" s="12" t="s">
        <v>34</v>
      </c>
      <c r="AX197" s="12" t="s">
        <v>74</v>
      </c>
      <c r="AY197" s="148" t="s">
        <v>167</v>
      </c>
    </row>
    <row r="198" spans="2:65" s="13" customFormat="1" ht="11.25">
      <c r="B198" s="153"/>
      <c r="D198" s="147" t="s">
        <v>177</v>
      </c>
      <c r="E198" s="154" t="s">
        <v>19</v>
      </c>
      <c r="F198" s="155" t="s">
        <v>286</v>
      </c>
      <c r="H198" s="156">
        <v>6.6000000000000003E-2</v>
      </c>
      <c r="I198" s="157"/>
      <c r="L198" s="153"/>
      <c r="M198" s="158"/>
      <c r="T198" s="159"/>
      <c r="AT198" s="154" t="s">
        <v>177</v>
      </c>
      <c r="AU198" s="154" t="s">
        <v>84</v>
      </c>
      <c r="AV198" s="13" t="s">
        <v>84</v>
      </c>
      <c r="AW198" s="13" t="s">
        <v>34</v>
      </c>
      <c r="AX198" s="13" t="s">
        <v>82</v>
      </c>
      <c r="AY198" s="154" t="s">
        <v>167</v>
      </c>
    </row>
    <row r="199" spans="2:65" s="1" customFormat="1" ht="21.75" customHeight="1">
      <c r="B199" s="33"/>
      <c r="C199" s="129" t="s">
        <v>287</v>
      </c>
      <c r="D199" s="129" t="s">
        <v>169</v>
      </c>
      <c r="E199" s="130" t="s">
        <v>288</v>
      </c>
      <c r="F199" s="131" t="s">
        <v>289</v>
      </c>
      <c r="G199" s="132" t="s">
        <v>191</v>
      </c>
      <c r="H199" s="133">
        <v>0.72899999999999998</v>
      </c>
      <c r="I199" s="134"/>
      <c r="J199" s="135">
        <f>ROUND(I199*H199,2)</f>
        <v>0</v>
      </c>
      <c r="K199" s="131" t="s">
        <v>172</v>
      </c>
      <c r="L199" s="33"/>
      <c r="M199" s="136" t="s">
        <v>19</v>
      </c>
      <c r="N199" s="137" t="s">
        <v>45</v>
      </c>
      <c r="P199" s="138">
        <f>O199*H199</f>
        <v>0</v>
      </c>
      <c r="Q199" s="138">
        <v>2.5018699999999998</v>
      </c>
      <c r="R199" s="138">
        <f>Q199*H199</f>
        <v>1.8238632299999997</v>
      </c>
      <c r="S199" s="138">
        <v>0</v>
      </c>
      <c r="T199" s="139">
        <f>S199*H199</f>
        <v>0</v>
      </c>
      <c r="AR199" s="140" t="s">
        <v>173</v>
      </c>
      <c r="AT199" s="140" t="s">
        <v>169</v>
      </c>
      <c r="AU199" s="140" t="s">
        <v>84</v>
      </c>
      <c r="AY199" s="18" t="s">
        <v>167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8" t="s">
        <v>82</v>
      </c>
      <c r="BK199" s="141">
        <f>ROUND(I199*H199,2)</f>
        <v>0</v>
      </c>
      <c r="BL199" s="18" t="s">
        <v>173</v>
      </c>
      <c r="BM199" s="140" t="s">
        <v>290</v>
      </c>
    </row>
    <row r="200" spans="2:65" s="1" customFormat="1" ht="11.25">
      <c r="B200" s="33"/>
      <c r="D200" s="142" t="s">
        <v>175</v>
      </c>
      <c r="F200" s="143" t="s">
        <v>291</v>
      </c>
      <c r="I200" s="144"/>
      <c r="L200" s="33"/>
      <c r="M200" s="145"/>
      <c r="T200" s="54"/>
      <c r="AT200" s="18" t="s">
        <v>175</v>
      </c>
      <c r="AU200" s="18" t="s">
        <v>84</v>
      </c>
    </row>
    <row r="201" spans="2:65" s="12" customFormat="1" ht="11.25">
      <c r="B201" s="146"/>
      <c r="D201" s="147" t="s">
        <v>177</v>
      </c>
      <c r="E201" s="148" t="s">
        <v>19</v>
      </c>
      <c r="F201" s="149" t="s">
        <v>279</v>
      </c>
      <c r="H201" s="148" t="s">
        <v>19</v>
      </c>
      <c r="I201" s="150"/>
      <c r="L201" s="146"/>
      <c r="M201" s="151"/>
      <c r="T201" s="152"/>
      <c r="AT201" s="148" t="s">
        <v>177</v>
      </c>
      <c r="AU201" s="148" t="s">
        <v>84</v>
      </c>
      <c r="AV201" s="12" t="s">
        <v>82</v>
      </c>
      <c r="AW201" s="12" t="s">
        <v>34</v>
      </c>
      <c r="AX201" s="12" t="s">
        <v>74</v>
      </c>
      <c r="AY201" s="148" t="s">
        <v>167</v>
      </c>
    </row>
    <row r="202" spans="2:65" s="13" customFormat="1" ht="11.25">
      <c r="B202" s="153"/>
      <c r="D202" s="147" t="s">
        <v>177</v>
      </c>
      <c r="E202" s="154" t="s">
        <v>19</v>
      </c>
      <c r="F202" s="155" t="s">
        <v>292</v>
      </c>
      <c r="H202" s="156">
        <v>0.72899999999999998</v>
      </c>
      <c r="I202" s="157"/>
      <c r="L202" s="153"/>
      <c r="M202" s="158"/>
      <c r="T202" s="159"/>
      <c r="AT202" s="154" t="s">
        <v>177</v>
      </c>
      <c r="AU202" s="154" t="s">
        <v>84</v>
      </c>
      <c r="AV202" s="13" t="s">
        <v>84</v>
      </c>
      <c r="AW202" s="13" t="s">
        <v>34</v>
      </c>
      <c r="AX202" s="13" t="s">
        <v>82</v>
      </c>
      <c r="AY202" s="154" t="s">
        <v>167</v>
      </c>
    </row>
    <row r="203" spans="2:65" s="1" customFormat="1" ht="16.5" customHeight="1">
      <c r="B203" s="33"/>
      <c r="C203" s="129" t="s">
        <v>293</v>
      </c>
      <c r="D203" s="129" t="s">
        <v>169</v>
      </c>
      <c r="E203" s="130" t="s">
        <v>294</v>
      </c>
      <c r="F203" s="131" t="s">
        <v>295</v>
      </c>
      <c r="G203" s="132" t="s">
        <v>246</v>
      </c>
      <c r="H203" s="133">
        <v>6.4000000000000001E-2</v>
      </c>
      <c r="I203" s="134"/>
      <c r="J203" s="135">
        <f>ROUND(I203*H203,2)</f>
        <v>0</v>
      </c>
      <c r="K203" s="131" t="s">
        <v>172</v>
      </c>
      <c r="L203" s="33"/>
      <c r="M203" s="136" t="s">
        <v>19</v>
      </c>
      <c r="N203" s="137" t="s">
        <v>45</v>
      </c>
      <c r="P203" s="138">
        <f>O203*H203</f>
        <v>0</v>
      </c>
      <c r="Q203" s="138">
        <v>1.0606199999999999</v>
      </c>
      <c r="R203" s="138">
        <f>Q203*H203</f>
        <v>6.7879679999999998E-2</v>
      </c>
      <c r="S203" s="138">
        <v>0</v>
      </c>
      <c r="T203" s="139">
        <f>S203*H203</f>
        <v>0</v>
      </c>
      <c r="AR203" s="140" t="s">
        <v>173</v>
      </c>
      <c r="AT203" s="140" t="s">
        <v>169</v>
      </c>
      <c r="AU203" s="140" t="s">
        <v>84</v>
      </c>
      <c r="AY203" s="18" t="s">
        <v>167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8" t="s">
        <v>82</v>
      </c>
      <c r="BK203" s="141">
        <f>ROUND(I203*H203,2)</f>
        <v>0</v>
      </c>
      <c r="BL203" s="18" t="s">
        <v>173</v>
      </c>
      <c r="BM203" s="140" t="s">
        <v>296</v>
      </c>
    </row>
    <row r="204" spans="2:65" s="1" customFormat="1" ht="11.25">
      <c r="B204" s="33"/>
      <c r="D204" s="142" t="s">
        <v>175</v>
      </c>
      <c r="F204" s="143" t="s">
        <v>297</v>
      </c>
      <c r="I204" s="144"/>
      <c r="L204" s="33"/>
      <c r="M204" s="145"/>
      <c r="T204" s="54"/>
      <c r="AT204" s="18" t="s">
        <v>175</v>
      </c>
      <c r="AU204" s="18" t="s">
        <v>84</v>
      </c>
    </row>
    <row r="205" spans="2:65" s="12" customFormat="1" ht="11.25">
      <c r="B205" s="146"/>
      <c r="D205" s="147" t="s">
        <v>177</v>
      </c>
      <c r="E205" s="148" t="s">
        <v>19</v>
      </c>
      <c r="F205" s="149" t="s">
        <v>279</v>
      </c>
      <c r="H205" s="148" t="s">
        <v>19</v>
      </c>
      <c r="I205" s="150"/>
      <c r="L205" s="146"/>
      <c r="M205" s="151"/>
      <c r="T205" s="152"/>
      <c r="AT205" s="148" t="s">
        <v>177</v>
      </c>
      <c r="AU205" s="148" t="s">
        <v>84</v>
      </c>
      <c r="AV205" s="12" t="s">
        <v>82</v>
      </c>
      <c r="AW205" s="12" t="s">
        <v>34</v>
      </c>
      <c r="AX205" s="12" t="s">
        <v>74</v>
      </c>
      <c r="AY205" s="148" t="s">
        <v>167</v>
      </c>
    </row>
    <row r="206" spans="2:65" s="13" customFormat="1" ht="11.25">
      <c r="B206" s="153"/>
      <c r="D206" s="147" t="s">
        <v>177</v>
      </c>
      <c r="E206" s="154" t="s">
        <v>19</v>
      </c>
      <c r="F206" s="155" t="s">
        <v>298</v>
      </c>
      <c r="H206" s="156">
        <v>6.4000000000000001E-2</v>
      </c>
      <c r="I206" s="157"/>
      <c r="L206" s="153"/>
      <c r="M206" s="158"/>
      <c r="T206" s="159"/>
      <c r="AT206" s="154" t="s">
        <v>177</v>
      </c>
      <c r="AU206" s="154" t="s">
        <v>84</v>
      </c>
      <c r="AV206" s="13" t="s">
        <v>84</v>
      </c>
      <c r="AW206" s="13" t="s">
        <v>34</v>
      </c>
      <c r="AX206" s="13" t="s">
        <v>82</v>
      </c>
      <c r="AY206" s="154" t="s">
        <v>167</v>
      </c>
    </row>
    <row r="207" spans="2:65" s="1" customFormat="1" ht="24.2" customHeight="1">
      <c r="B207" s="33"/>
      <c r="C207" s="129" t="s">
        <v>7</v>
      </c>
      <c r="D207" s="129" t="s">
        <v>169</v>
      </c>
      <c r="E207" s="130" t="s">
        <v>299</v>
      </c>
      <c r="F207" s="131" t="s">
        <v>300</v>
      </c>
      <c r="G207" s="132" t="s">
        <v>102</v>
      </c>
      <c r="H207" s="133">
        <v>10.663</v>
      </c>
      <c r="I207" s="134"/>
      <c r="J207" s="135">
        <f>ROUND(I207*H207,2)</f>
        <v>0</v>
      </c>
      <c r="K207" s="131" t="s">
        <v>172</v>
      </c>
      <c r="L207" s="33"/>
      <c r="M207" s="136" t="s">
        <v>19</v>
      </c>
      <c r="N207" s="137" t="s">
        <v>45</v>
      </c>
      <c r="P207" s="138">
        <f>O207*H207</f>
        <v>0</v>
      </c>
      <c r="Q207" s="138">
        <v>0.49689</v>
      </c>
      <c r="R207" s="138">
        <f>Q207*H207</f>
        <v>5.2983380699999998</v>
      </c>
      <c r="S207" s="138">
        <v>0</v>
      </c>
      <c r="T207" s="139">
        <f>S207*H207</f>
        <v>0</v>
      </c>
      <c r="AR207" s="140" t="s">
        <v>173</v>
      </c>
      <c r="AT207" s="140" t="s">
        <v>169</v>
      </c>
      <c r="AU207" s="140" t="s">
        <v>84</v>
      </c>
      <c r="AY207" s="18" t="s">
        <v>167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8" t="s">
        <v>82</v>
      </c>
      <c r="BK207" s="141">
        <f>ROUND(I207*H207,2)</f>
        <v>0</v>
      </c>
      <c r="BL207" s="18" t="s">
        <v>173</v>
      </c>
      <c r="BM207" s="140" t="s">
        <v>301</v>
      </c>
    </row>
    <row r="208" spans="2:65" s="1" customFormat="1" ht="11.25">
      <c r="B208" s="33"/>
      <c r="D208" s="142" t="s">
        <v>175</v>
      </c>
      <c r="F208" s="143" t="s">
        <v>302</v>
      </c>
      <c r="I208" s="144"/>
      <c r="L208" s="33"/>
      <c r="M208" s="145"/>
      <c r="T208" s="54"/>
      <c r="AT208" s="18" t="s">
        <v>175</v>
      </c>
      <c r="AU208" s="18" t="s">
        <v>84</v>
      </c>
    </row>
    <row r="209" spans="2:65" s="12" customFormat="1" ht="11.25">
      <c r="B209" s="146"/>
      <c r="D209" s="147" t="s">
        <v>177</v>
      </c>
      <c r="E209" s="148" t="s">
        <v>19</v>
      </c>
      <c r="F209" s="149" t="s">
        <v>279</v>
      </c>
      <c r="H209" s="148" t="s">
        <v>19</v>
      </c>
      <c r="I209" s="150"/>
      <c r="L209" s="146"/>
      <c r="M209" s="151"/>
      <c r="T209" s="152"/>
      <c r="AT209" s="148" t="s">
        <v>177</v>
      </c>
      <c r="AU209" s="148" t="s">
        <v>84</v>
      </c>
      <c r="AV209" s="12" t="s">
        <v>82</v>
      </c>
      <c r="AW209" s="12" t="s">
        <v>34</v>
      </c>
      <c r="AX209" s="12" t="s">
        <v>74</v>
      </c>
      <c r="AY209" s="148" t="s">
        <v>167</v>
      </c>
    </row>
    <row r="210" spans="2:65" s="13" customFormat="1" ht="11.25">
      <c r="B210" s="153"/>
      <c r="D210" s="147" t="s">
        <v>177</v>
      </c>
      <c r="E210" s="154" t="s">
        <v>19</v>
      </c>
      <c r="F210" s="155" t="s">
        <v>303</v>
      </c>
      <c r="H210" s="156">
        <v>10.663</v>
      </c>
      <c r="I210" s="157"/>
      <c r="L210" s="153"/>
      <c r="M210" s="158"/>
      <c r="T210" s="159"/>
      <c r="AT210" s="154" t="s">
        <v>177</v>
      </c>
      <c r="AU210" s="154" t="s">
        <v>84</v>
      </c>
      <c r="AV210" s="13" t="s">
        <v>84</v>
      </c>
      <c r="AW210" s="13" t="s">
        <v>34</v>
      </c>
      <c r="AX210" s="13" t="s">
        <v>82</v>
      </c>
      <c r="AY210" s="154" t="s">
        <v>167</v>
      </c>
    </row>
    <row r="211" spans="2:65" s="1" customFormat="1" ht="33" customHeight="1">
      <c r="B211" s="33"/>
      <c r="C211" s="129" t="s">
        <v>304</v>
      </c>
      <c r="D211" s="129" t="s">
        <v>169</v>
      </c>
      <c r="E211" s="130" t="s">
        <v>305</v>
      </c>
      <c r="F211" s="131" t="s">
        <v>306</v>
      </c>
      <c r="G211" s="132" t="s">
        <v>246</v>
      </c>
      <c r="H211" s="133">
        <v>0.11700000000000001</v>
      </c>
      <c r="I211" s="134"/>
      <c r="J211" s="135">
        <f>ROUND(I211*H211,2)</f>
        <v>0</v>
      </c>
      <c r="K211" s="131" t="s">
        <v>172</v>
      </c>
      <c r="L211" s="33"/>
      <c r="M211" s="136" t="s">
        <v>19</v>
      </c>
      <c r="N211" s="137" t="s">
        <v>45</v>
      </c>
      <c r="P211" s="138">
        <f>O211*H211</f>
        <v>0</v>
      </c>
      <c r="Q211" s="138">
        <v>1.0593999999999999</v>
      </c>
      <c r="R211" s="138">
        <f>Q211*H211</f>
        <v>0.1239498</v>
      </c>
      <c r="S211" s="138">
        <v>0</v>
      </c>
      <c r="T211" s="139">
        <f>S211*H211</f>
        <v>0</v>
      </c>
      <c r="AR211" s="140" t="s">
        <v>173</v>
      </c>
      <c r="AT211" s="140" t="s">
        <v>169</v>
      </c>
      <c r="AU211" s="140" t="s">
        <v>84</v>
      </c>
      <c r="AY211" s="18" t="s">
        <v>167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8" t="s">
        <v>82</v>
      </c>
      <c r="BK211" s="141">
        <f>ROUND(I211*H211,2)</f>
        <v>0</v>
      </c>
      <c r="BL211" s="18" t="s">
        <v>173</v>
      </c>
      <c r="BM211" s="140" t="s">
        <v>307</v>
      </c>
    </row>
    <row r="212" spans="2:65" s="1" customFormat="1" ht="11.25">
      <c r="B212" s="33"/>
      <c r="D212" s="142" t="s">
        <v>175</v>
      </c>
      <c r="F212" s="143" t="s">
        <v>308</v>
      </c>
      <c r="I212" s="144"/>
      <c r="L212" s="33"/>
      <c r="M212" s="145"/>
      <c r="T212" s="54"/>
      <c r="AT212" s="18" t="s">
        <v>175</v>
      </c>
      <c r="AU212" s="18" t="s">
        <v>84</v>
      </c>
    </row>
    <row r="213" spans="2:65" s="12" customFormat="1" ht="11.25">
      <c r="B213" s="146"/>
      <c r="D213" s="147" t="s">
        <v>177</v>
      </c>
      <c r="E213" s="148" t="s">
        <v>19</v>
      </c>
      <c r="F213" s="149" t="s">
        <v>279</v>
      </c>
      <c r="H213" s="148" t="s">
        <v>19</v>
      </c>
      <c r="I213" s="150"/>
      <c r="L213" s="146"/>
      <c r="M213" s="151"/>
      <c r="T213" s="152"/>
      <c r="AT213" s="148" t="s">
        <v>177</v>
      </c>
      <c r="AU213" s="148" t="s">
        <v>84</v>
      </c>
      <c r="AV213" s="12" t="s">
        <v>82</v>
      </c>
      <c r="AW213" s="12" t="s">
        <v>34</v>
      </c>
      <c r="AX213" s="12" t="s">
        <v>74</v>
      </c>
      <c r="AY213" s="148" t="s">
        <v>167</v>
      </c>
    </row>
    <row r="214" spans="2:65" s="13" customFormat="1" ht="11.25">
      <c r="B214" s="153"/>
      <c r="D214" s="147" t="s">
        <v>177</v>
      </c>
      <c r="E214" s="154" t="s">
        <v>19</v>
      </c>
      <c r="F214" s="155" t="s">
        <v>309</v>
      </c>
      <c r="H214" s="156">
        <v>0.11700000000000001</v>
      </c>
      <c r="I214" s="157"/>
      <c r="L214" s="153"/>
      <c r="M214" s="158"/>
      <c r="T214" s="159"/>
      <c r="AT214" s="154" t="s">
        <v>177</v>
      </c>
      <c r="AU214" s="154" t="s">
        <v>84</v>
      </c>
      <c r="AV214" s="13" t="s">
        <v>84</v>
      </c>
      <c r="AW214" s="13" t="s">
        <v>34</v>
      </c>
      <c r="AX214" s="13" t="s">
        <v>82</v>
      </c>
      <c r="AY214" s="154" t="s">
        <v>167</v>
      </c>
    </row>
    <row r="215" spans="2:65" s="11" customFormat="1" ht="22.9" customHeight="1">
      <c r="B215" s="117"/>
      <c r="D215" s="118" t="s">
        <v>73</v>
      </c>
      <c r="E215" s="127" t="s">
        <v>104</v>
      </c>
      <c r="F215" s="127" t="s">
        <v>310</v>
      </c>
      <c r="I215" s="120"/>
      <c r="J215" s="128">
        <f>BK215</f>
        <v>0</v>
      </c>
      <c r="L215" s="117"/>
      <c r="M215" s="122"/>
      <c r="P215" s="123">
        <f>SUM(P216:P282)</f>
        <v>0</v>
      </c>
      <c r="R215" s="123">
        <f>SUM(R216:R282)</f>
        <v>31.090749690000003</v>
      </c>
      <c r="T215" s="124">
        <f>SUM(T216:T282)</f>
        <v>0</v>
      </c>
      <c r="AR215" s="118" t="s">
        <v>82</v>
      </c>
      <c r="AT215" s="125" t="s">
        <v>73</v>
      </c>
      <c r="AU215" s="125" t="s">
        <v>82</v>
      </c>
      <c r="AY215" s="118" t="s">
        <v>167</v>
      </c>
      <c r="BK215" s="126">
        <f>SUM(BK216:BK282)</f>
        <v>0</v>
      </c>
    </row>
    <row r="216" spans="2:65" s="1" customFormat="1" ht="24.2" customHeight="1">
      <c r="B216" s="33"/>
      <c r="C216" s="129" t="s">
        <v>311</v>
      </c>
      <c r="D216" s="129" t="s">
        <v>169</v>
      </c>
      <c r="E216" s="130" t="s">
        <v>312</v>
      </c>
      <c r="F216" s="131" t="s">
        <v>313</v>
      </c>
      <c r="G216" s="132" t="s">
        <v>191</v>
      </c>
      <c r="H216" s="133">
        <v>1.383</v>
      </c>
      <c r="I216" s="134"/>
      <c r="J216" s="135">
        <f>ROUND(I216*H216,2)</f>
        <v>0</v>
      </c>
      <c r="K216" s="131" t="s">
        <v>172</v>
      </c>
      <c r="L216" s="33"/>
      <c r="M216" s="136" t="s">
        <v>19</v>
      </c>
      <c r="N216" s="137" t="s">
        <v>45</v>
      </c>
      <c r="P216" s="138">
        <f>O216*H216</f>
        <v>0</v>
      </c>
      <c r="Q216" s="138">
        <v>1.8774999999999999</v>
      </c>
      <c r="R216" s="138">
        <f>Q216*H216</f>
        <v>2.5965824999999998</v>
      </c>
      <c r="S216" s="138">
        <v>0</v>
      </c>
      <c r="T216" s="139">
        <f>S216*H216</f>
        <v>0</v>
      </c>
      <c r="AR216" s="140" t="s">
        <v>173</v>
      </c>
      <c r="AT216" s="140" t="s">
        <v>169</v>
      </c>
      <c r="AU216" s="140" t="s">
        <v>84</v>
      </c>
      <c r="AY216" s="18" t="s">
        <v>167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8" t="s">
        <v>82</v>
      </c>
      <c r="BK216" s="141">
        <f>ROUND(I216*H216,2)</f>
        <v>0</v>
      </c>
      <c r="BL216" s="18" t="s">
        <v>173</v>
      </c>
      <c r="BM216" s="140" t="s">
        <v>314</v>
      </c>
    </row>
    <row r="217" spans="2:65" s="1" customFormat="1" ht="11.25">
      <c r="B217" s="33"/>
      <c r="D217" s="142" t="s">
        <v>175</v>
      </c>
      <c r="F217" s="143" t="s">
        <v>315</v>
      </c>
      <c r="I217" s="144"/>
      <c r="L217" s="33"/>
      <c r="M217" s="145"/>
      <c r="T217" s="54"/>
      <c r="AT217" s="18" t="s">
        <v>175</v>
      </c>
      <c r="AU217" s="18" t="s">
        <v>84</v>
      </c>
    </row>
    <row r="218" spans="2:65" s="12" customFormat="1" ht="11.25">
      <c r="B218" s="146"/>
      <c r="D218" s="147" t="s">
        <v>177</v>
      </c>
      <c r="E218" s="148" t="s">
        <v>19</v>
      </c>
      <c r="F218" s="149" t="s">
        <v>316</v>
      </c>
      <c r="H218" s="148" t="s">
        <v>19</v>
      </c>
      <c r="I218" s="150"/>
      <c r="L218" s="146"/>
      <c r="M218" s="151"/>
      <c r="T218" s="152"/>
      <c r="AT218" s="148" t="s">
        <v>177</v>
      </c>
      <c r="AU218" s="148" t="s">
        <v>84</v>
      </c>
      <c r="AV218" s="12" t="s">
        <v>82</v>
      </c>
      <c r="AW218" s="12" t="s">
        <v>34</v>
      </c>
      <c r="AX218" s="12" t="s">
        <v>74</v>
      </c>
      <c r="AY218" s="148" t="s">
        <v>167</v>
      </c>
    </row>
    <row r="219" spans="2:65" s="13" customFormat="1" ht="11.25">
      <c r="B219" s="153"/>
      <c r="D219" s="147" t="s">
        <v>177</v>
      </c>
      <c r="E219" s="154" t="s">
        <v>19</v>
      </c>
      <c r="F219" s="155" t="s">
        <v>317</v>
      </c>
      <c r="H219" s="156">
        <v>1.383</v>
      </c>
      <c r="I219" s="157"/>
      <c r="L219" s="153"/>
      <c r="M219" s="158"/>
      <c r="T219" s="159"/>
      <c r="AT219" s="154" t="s">
        <v>177</v>
      </c>
      <c r="AU219" s="154" t="s">
        <v>84</v>
      </c>
      <c r="AV219" s="13" t="s">
        <v>84</v>
      </c>
      <c r="AW219" s="13" t="s">
        <v>34</v>
      </c>
      <c r="AX219" s="13" t="s">
        <v>82</v>
      </c>
      <c r="AY219" s="154" t="s">
        <v>167</v>
      </c>
    </row>
    <row r="220" spans="2:65" s="1" customFormat="1" ht="24.2" customHeight="1">
      <c r="B220" s="33"/>
      <c r="C220" s="129" t="s">
        <v>318</v>
      </c>
      <c r="D220" s="129" t="s">
        <v>169</v>
      </c>
      <c r="E220" s="130" t="s">
        <v>319</v>
      </c>
      <c r="F220" s="131" t="s">
        <v>320</v>
      </c>
      <c r="G220" s="132" t="s">
        <v>102</v>
      </c>
      <c r="H220" s="133">
        <v>35.664999999999999</v>
      </c>
      <c r="I220" s="134"/>
      <c r="J220" s="135">
        <f>ROUND(I220*H220,2)</f>
        <v>0</v>
      </c>
      <c r="K220" s="131" t="s">
        <v>172</v>
      </c>
      <c r="L220" s="33"/>
      <c r="M220" s="136" t="s">
        <v>19</v>
      </c>
      <c r="N220" s="137" t="s">
        <v>45</v>
      </c>
      <c r="P220" s="138">
        <f>O220*H220</f>
        <v>0</v>
      </c>
      <c r="Q220" s="138">
        <v>0.18387000000000001</v>
      </c>
      <c r="R220" s="138">
        <f>Q220*H220</f>
        <v>6.5577235500000004</v>
      </c>
      <c r="S220" s="138">
        <v>0</v>
      </c>
      <c r="T220" s="139">
        <f>S220*H220</f>
        <v>0</v>
      </c>
      <c r="AR220" s="140" t="s">
        <v>173</v>
      </c>
      <c r="AT220" s="140" t="s">
        <v>169</v>
      </c>
      <c r="AU220" s="140" t="s">
        <v>84</v>
      </c>
      <c r="AY220" s="18" t="s">
        <v>167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82</v>
      </c>
      <c r="BK220" s="141">
        <f>ROUND(I220*H220,2)</f>
        <v>0</v>
      </c>
      <c r="BL220" s="18" t="s">
        <v>173</v>
      </c>
      <c r="BM220" s="140" t="s">
        <v>321</v>
      </c>
    </row>
    <row r="221" spans="2:65" s="1" customFormat="1" ht="11.25">
      <c r="B221" s="33"/>
      <c r="D221" s="142" t="s">
        <v>175</v>
      </c>
      <c r="F221" s="143" t="s">
        <v>322</v>
      </c>
      <c r="I221" s="144"/>
      <c r="L221" s="33"/>
      <c r="M221" s="145"/>
      <c r="T221" s="54"/>
      <c r="AT221" s="18" t="s">
        <v>175</v>
      </c>
      <c r="AU221" s="18" t="s">
        <v>84</v>
      </c>
    </row>
    <row r="222" spans="2:65" s="12" customFormat="1" ht="11.25">
      <c r="B222" s="146"/>
      <c r="D222" s="147" t="s">
        <v>177</v>
      </c>
      <c r="E222" s="148" t="s">
        <v>19</v>
      </c>
      <c r="F222" s="149" t="s">
        <v>279</v>
      </c>
      <c r="H222" s="148" t="s">
        <v>19</v>
      </c>
      <c r="I222" s="150"/>
      <c r="L222" s="146"/>
      <c r="M222" s="151"/>
      <c r="T222" s="152"/>
      <c r="AT222" s="148" t="s">
        <v>177</v>
      </c>
      <c r="AU222" s="148" t="s">
        <v>84</v>
      </c>
      <c r="AV222" s="12" t="s">
        <v>82</v>
      </c>
      <c r="AW222" s="12" t="s">
        <v>34</v>
      </c>
      <c r="AX222" s="12" t="s">
        <v>74</v>
      </c>
      <c r="AY222" s="148" t="s">
        <v>167</v>
      </c>
    </row>
    <row r="223" spans="2:65" s="13" customFormat="1" ht="11.25">
      <c r="B223" s="153"/>
      <c r="D223" s="147" t="s">
        <v>177</v>
      </c>
      <c r="E223" s="154" t="s">
        <v>19</v>
      </c>
      <c r="F223" s="155" t="s">
        <v>323</v>
      </c>
      <c r="H223" s="156">
        <v>33.354999999999997</v>
      </c>
      <c r="I223" s="157"/>
      <c r="L223" s="153"/>
      <c r="M223" s="158"/>
      <c r="T223" s="159"/>
      <c r="AT223" s="154" t="s">
        <v>177</v>
      </c>
      <c r="AU223" s="154" t="s">
        <v>84</v>
      </c>
      <c r="AV223" s="13" t="s">
        <v>84</v>
      </c>
      <c r="AW223" s="13" t="s">
        <v>34</v>
      </c>
      <c r="AX223" s="13" t="s">
        <v>74</v>
      </c>
      <c r="AY223" s="154" t="s">
        <v>167</v>
      </c>
    </row>
    <row r="224" spans="2:65" s="13" customFormat="1" ht="11.25">
      <c r="B224" s="153"/>
      <c r="D224" s="147" t="s">
        <v>177</v>
      </c>
      <c r="E224" s="154" t="s">
        <v>19</v>
      </c>
      <c r="F224" s="155" t="s">
        <v>324</v>
      </c>
      <c r="H224" s="156">
        <v>2.31</v>
      </c>
      <c r="I224" s="157"/>
      <c r="L224" s="153"/>
      <c r="M224" s="158"/>
      <c r="T224" s="159"/>
      <c r="AT224" s="154" t="s">
        <v>177</v>
      </c>
      <c r="AU224" s="154" t="s">
        <v>84</v>
      </c>
      <c r="AV224" s="13" t="s">
        <v>84</v>
      </c>
      <c r="AW224" s="13" t="s">
        <v>34</v>
      </c>
      <c r="AX224" s="13" t="s">
        <v>74</v>
      </c>
      <c r="AY224" s="154" t="s">
        <v>167</v>
      </c>
    </row>
    <row r="225" spans="2:65" s="14" customFormat="1" ht="11.25">
      <c r="B225" s="160"/>
      <c r="D225" s="147" t="s">
        <v>177</v>
      </c>
      <c r="E225" s="161" t="s">
        <v>19</v>
      </c>
      <c r="F225" s="162" t="s">
        <v>181</v>
      </c>
      <c r="H225" s="163">
        <v>35.664999999999999</v>
      </c>
      <c r="I225" s="164"/>
      <c r="L225" s="160"/>
      <c r="M225" s="165"/>
      <c r="T225" s="166"/>
      <c r="AT225" s="161" t="s">
        <v>177</v>
      </c>
      <c r="AU225" s="161" t="s">
        <v>84</v>
      </c>
      <c r="AV225" s="14" t="s">
        <v>173</v>
      </c>
      <c r="AW225" s="14" t="s">
        <v>34</v>
      </c>
      <c r="AX225" s="14" t="s">
        <v>82</v>
      </c>
      <c r="AY225" s="161" t="s">
        <v>167</v>
      </c>
    </row>
    <row r="226" spans="2:65" s="1" customFormat="1" ht="24.2" customHeight="1">
      <c r="B226" s="33"/>
      <c r="C226" s="129" t="s">
        <v>325</v>
      </c>
      <c r="D226" s="129" t="s">
        <v>169</v>
      </c>
      <c r="E226" s="130" t="s">
        <v>326</v>
      </c>
      <c r="F226" s="131" t="s">
        <v>327</v>
      </c>
      <c r="G226" s="132" t="s">
        <v>328</v>
      </c>
      <c r="H226" s="133">
        <v>2</v>
      </c>
      <c r="I226" s="134"/>
      <c r="J226" s="135">
        <f>ROUND(I226*H226,2)</f>
        <v>0</v>
      </c>
      <c r="K226" s="131" t="s">
        <v>172</v>
      </c>
      <c r="L226" s="33"/>
      <c r="M226" s="136" t="s">
        <v>19</v>
      </c>
      <c r="N226" s="137" t="s">
        <v>45</v>
      </c>
      <c r="P226" s="138">
        <f>O226*H226</f>
        <v>0</v>
      </c>
      <c r="Q226" s="138">
        <v>3.9629999999999999E-2</v>
      </c>
      <c r="R226" s="138">
        <f>Q226*H226</f>
        <v>7.9259999999999997E-2</v>
      </c>
      <c r="S226" s="138">
        <v>0</v>
      </c>
      <c r="T226" s="139">
        <f>S226*H226</f>
        <v>0</v>
      </c>
      <c r="AR226" s="140" t="s">
        <v>173</v>
      </c>
      <c r="AT226" s="140" t="s">
        <v>169</v>
      </c>
      <c r="AU226" s="140" t="s">
        <v>84</v>
      </c>
      <c r="AY226" s="18" t="s">
        <v>167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8" t="s">
        <v>82</v>
      </c>
      <c r="BK226" s="141">
        <f>ROUND(I226*H226,2)</f>
        <v>0</v>
      </c>
      <c r="BL226" s="18" t="s">
        <v>173</v>
      </c>
      <c r="BM226" s="140" t="s">
        <v>329</v>
      </c>
    </row>
    <row r="227" spans="2:65" s="1" customFormat="1" ht="11.25">
      <c r="B227" s="33"/>
      <c r="D227" s="142" t="s">
        <v>175</v>
      </c>
      <c r="F227" s="143" t="s">
        <v>330</v>
      </c>
      <c r="I227" s="144"/>
      <c r="L227" s="33"/>
      <c r="M227" s="145"/>
      <c r="T227" s="54"/>
      <c r="AT227" s="18" t="s">
        <v>175</v>
      </c>
      <c r="AU227" s="18" t="s">
        <v>84</v>
      </c>
    </row>
    <row r="228" spans="2:65" s="12" customFormat="1" ht="11.25">
      <c r="B228" s="146"/>
      <c r="D228" s="147" t="s">
        <v>177</v>
      </c>
      <c r="E228" s="148" t="s">
        <v>19</v>
      </c>
      <c r="F228" s="149" t="s">
        <v>331</v>
      </c>
      <c r="H228" s="148" t="s">
        <v>19</v>
      </c>
      <c r="I228" s="150"/>
      <c r="L228" s="146"/>
      <c r="M228" s="151"/>
      <c r="T228" s="152"/>
      <c r="AT228" s="148" t="s">
        <v>177</v>
      </c>
      <c r="AU228" s="148" t="s">
        <v>84</v>
      </c>
      <c r="AV228" s="12" t="s">
        <v>82</v>
      </c>
      <c r="AW228" s="12" t="s">
        <v>34</v>
      </c>
      <c r="AX228" s="12" t="s">
        <v>74</v>
      </c>
      <c r="AY228" s="148" t="s">
        <v>167</v>
      </c>
    </row>
    <row r="229" spans="2:65" s="13" customFormat="1" ht="11.25">
      <c r="B229" s="153"/>
      <c r="D229" s="147" t="s">
        <v>177</v>
      </c>
      <c r="E229" s="154" t="s">
        <v>19</v>
      </c>
      <c r="F229" s="155" t="s">
        <v>84</v>
      </c>
      <c r="H229" s="156">
        <v>2</v>
      </c>
      <c r="I229" s="157"/>
      <c r="L229" s="153"/>
      <c r="M229" s="158"/>
      <c r="T229" s="159"/>
      <c r="AT229" s="154" t="s">
        <v>177</v>
      </c>
      <c r="AU229" s="154" t="s">
        <v>84</v>
      </c>
      <c r="AV229" s="13" t="s">
        <v>84</v>
      </c>
      <c r="AW229" s="13" t="s">
        <v>34</v>
      </c>
      <c r="AX229" s="13" t="s">
        <v>82</v>
      </c>
      <c r="AY229" s="154" t="s">
        <v>167</v>
      </c>
    </row>
    <row r="230" spans="2:65" s="1" customFormat="1" ht="24.2" customHeight="1">
      <c r="B230" s="33"/>
      <c r="C230" s="129" t="s">
        <v>332</v>
      </c>
      <c r="D230" s="129" t="s">
        <v>169</v>
      </c>
      <c r="E230" s="130" t="s">
        <v>333</v>
      </c>
      <c r="F230" s="131" t="s">
        <v>334</v>
      </c>
      <c r="G230" s="132" t="s">
        <v>328</v>
      </c>
      <c r="H230" s="133">
        <v>1</v>
      </c>
      <c r="I230" s="134"/>
      <c r="J230" s="135">
        <f>ROUND(I230*H230,2)</f>
        <v>0</v>
      </c>
      <c r="K230" s="131" t="s">
        <v>172</v>
      </c>
      <c r="L230" s="33"/>
      <c r="M230" s="136" t="s">
        <v>19</v>
      </c>
      <c r="N230" s="137" t="s">
        <v>45</v>
      </c>
      <c r="P230" s="138">
        <f>O230*H230</f>
        <v>0</v>
      </c>
      <c r="Q230" s="138">
        <v>3.8629999999999998E-2</v>
      </c>
      <c r="R230" s="138">
        <f>Q230*H230</f>
        <v>3.8629999999999998E-2</v>
      </c>
      <c r="S230" s="138">
        <v>0</v>
      </c>
      <c r="T230" s="139">
        <f>S230*H230</f>
        <v>0</v>
      </c>
      <c r="AR230" s="140" t="s">
        <v>173</v>
      </c>
      <c r="AT230" s="140" t="s">
        <v>169</v>
      </c>
      <c r="AU230" s="140" t="s">
        <v>84</v>
      </c>
      <c r="AY230" s="18" t="s">
        <v>167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8" t="s">
        <v>82</v>
      </c>
      <c r="BK230" s="141">
        <f>ROUND(I230*H230,2)</f>
        <v>0</v>
      </c>
      <c r="BL230" s="18" t="s">
        <v>173</v>
      </c>
      <c r="BM230" s="140" t="s">
        <v>335</v>
      </c>
    </row>
    <row r="231" spans="2:65" s="1" customFormat="1" ht="11.25">
      <c r="B231" s="33"/>
      <c r="D231" s="142" t="s">
        <v>175</v>
      </c>
      <c r="F231" s="143" t="s">
        <v>336</v>
      </c>
      <c r="I231" s="144"/>
      <c r="L231" s="33"/>
      <c r="M231" s="145"/>
      <c r="T231" s="54"/>
      <c r="AT231" s="18" t="s">
        <v>175</v>
      </c>
      <c r="AU231" s="18" t="s">
        <v>84</v>
      </c>
    </row>
    <row r="232" spans="2:65" s="12" customFormat="1" ht="11.25">
      <c r="B232" s="146"/>
      <c r="D232" s="147" t="s">
        <v>177</v>
      </c>
      <c r="E232" s="148" t="s">
        <v>19</v>
      </c>
      <c r="F232" s="149" t="s">
        <v>331</v>
      </c>
      <c r="H232" s="148" t="s">
        <v>19</v>
      </c>
      <c r="I232" s="150"/>
      <c r="L232" s="146"/>
      <c r="M232" s="151"/>
      <c r="T232" s="152"/>
      <c r="AT232" s="148" t="s">
        <v>177</v>
      </c>
      <c r="AU232" s="148" t="s">
        <v>84</v>
      </c>
      <c r="AV232" s="12" t="s">
        <v>82</v>
      </c>
      <c r="AW232" s="12" t="s">
        <v>34</v>
      </c>
      <c r="AX232" s="12" t="s">
        <v>74</v>
      </c>
      <c r="AY232" s="148" t="s">
        <v>167</v>
      </c>
    </row>
    <row r="233" spans="2:65" s="13" customFormat="1" ht="11.25">
      <c r="B233" s="153"/>
      <c r="D233" s="147" t="s">
        <v>177</v>
      </c>
      <c r="E233" s="154" t="s">
        <v>19</v>
      </c>
      <c r="F233" s="155" t="s">
        <v>82</v>
      </c>
      <c r="H233" s="156">
        <v>1</v>
      </c>
      <c r="I233" s="157"/>
      <c r="L233" s="153"/>
      <c r="M233" s="158"/>
      <c r="T233" s="159"/>
      <c r="AT233" s="154" t="s">
        <v>177</v>
      </c>
      <c r="AU233" s="154" t="s">
        <v>84</v>
      </c>
      <c r="AV233" s="13" t="s">
        <v>84</v>
      </c>
      <c r="AW233" s="13" t="s">
        <v>34</v>
      </c>
      <c r="AX233" s="13" t="s">
        <v>82</v>
      </c>
      <c r="AY233" s="154" t="s">
        <v>167</v>
      </c>
    </row>
    <row r="234" spans="2:65" s="1" customFormat="1" ht="21.75" customHeight="1">
      <c r="B234" s="33"/>
      <c r="C234" s="129" t="s">
        <v>337</v>
      </c>
      <c r="D234" s="129" t="s">
        <v>169</v>
      </c>
      <c r="E234" s="130" t="s">
        <v>338</v>
      </c>
      <c r="F234" s="131" t="s">
        <v>339</v>
      </c>
      <c r="G234" s="132" t="s">
        <v>328</v>
      </c>
      <c r="H234" s="133">
        <v>2</v>
      </c>
      <c r="I234" s="134"/>
      <c r="J234" s="135">
        <f>ROUND(I234*H234,2)</f>
        <v>0</v>
      </c>
      <c r="K234" s="131" t="s">
        <v>172</v>
      </c>
      <c r="L234" s="33"/>
      <c r="M234" s="136" t="s">
        <v>19</v>
      </c>
      <c r="N234" s="137" t="s">
        <v>45</v>
      </c>
      <c r="P234" s="138">
        <f>O234*H234</f>
        <v>0</v>
      </c>
      <c r="Q234" s="138">
        <v>1.7940000000000001E-2</v>
      </c>
      <c r="R234" s="138">
        <f>Q234*H234</f>
        <v>3.5880000000000002E-2</v>
      </c>
      <c r="S234" s="138">
        <v>0</v>
      </c>
      <c r="T234" s="139">
        <f>S234*H234</f>
        <v>0</v>
      </c>
      <c r="AR234" s="140" t="s">
        <v>173</v>
      </c>
      <c r="AT234" s="140" t="s">
        <v>169</v>
      </c>
      <c r="AU234" s="140" t="s">
        <v>84</v>
      </c>
      <c r="AY234" s="18" t="s">
        <v>167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82</v>
      </c>
      <c r="BK234" s="141">
        <f>ROUND(I234*H234,2)</f>
        <v>0</v>
      </c>
      <c r="BL234" s="18" t="s">
        <v>173</v>
      </c>
      <c r="BM234" s="140" t="s">
        <v>340</v>
      </c>
    </row>
    <row r="235" spans="2:65" s="1" customFormat="1" ht="11.25">
      <c r="B235" s="33"/>
      <c r="D235" s="142" t="s">
        <v>175</v>
      </c>
      <c r="F235" s="143" t="s">
        <v>341</v>
      </c>
      <c r="I235" s="144"/>
      <c r="L235" s="33"/>
      <c r="M235" s="145"/>
      <c r="T235" s="54"/>
      <c r="AT235" s="18" t="s">
        <v>175</v>
      </c>
      <c r="AU235" s="18" t="s">
        <v>84</v>
      </c>
    </row>
    <row r="236" spans="2:65" s="12" customFormat="1" ht="11.25">
      <c r="B236" s="146"/>
      <c r="D236" s="147" t="s">
        <v>177</v>
      </c>
      <c r="E236" s="148" t="s">
        <v>19</v>
      </c>
      <c r="F236" s="149" t="s">
        <v>279</v>
      </c>
      <c r="H236" s="148" t="s">
        <v>19</v>
      </c>
      <c r="I236" s="150"/>
      <c r="L236" s="146"/>
      <c r="M236" s="151"/>
      <c r="T236" s="152"/>
      <c r="AT236" s="148" t="s">
        <v>177</v>
      </c>
      <c r="AU236" s="148" t="s">
        <v>84</v>
      </c>
      <c r="AV236" s="12" t="s">
        <v>82</v>
      </c>
      <c r="AW236" s="12" t="s">
        <v>34</v>
      </c>
      <c r="AX236" s="12" t="s">
        <v>74</v>
      </c>
      <c r="AY236" s="148" t="s">
        <v>167</v>
      </c>
    </row>
    <row r="237" spans="2:65" s="13" customFormat="1" ht="11.25">
      <c r="B237" s="153"/>
      <c r="D237" s="147" t="s">
        <v>177</v>
      </c>
      <c r="E237" s="154" t="s">
        <v>19</v>
      </c>
      <c r="F237" s="155" t="s">
        <v>342</v>
      </c>
      <c r="H237" s="156">
        <v>2</v>
      </c>
      <c r="I237" s="157"/>
      <c r="L237" s="153"/>
      <c r="M237" s="158"/>
      <c r="T237" s="159"/>
      <c r="AT237" s="154" t="s">
        <v>177</v>
      </c>
      <c r="AU237" s="154" t="s">
        <v>84</v>
      </c>
      <c r="AV237" s="13" t="s">
        <v>84</v>
      </c>
      <c r="AW237" s="13" t="s">
        <v>34</v>
      </c>
      <c r="AX237" s="13" t="s">
        <v>82</v>
      </c>
      <c r="AY237" s="154" t="s">
        <v>167</v>
      </c>
    </row>
    <row r="238" spans="2:65" s="1" customFormat="1" ht="21.75" customHeight="1">
      <c r="B238" s="33"/>
      <c r="C238" s="129" t="s">
        <v>343</v>
      </c>
      <c r="D238" s="129" t="s">
        <v>169</v>
      </c>
      <c r="E238" s="130" t="s">
        <v>344</v>
      </c>
      <c r="F238" s="131" t="s">
        <v>345</v>
      </c>
      <c r="G238" s="132" t="s">
        <v>328</v>
      </c>
      <c r="H238" s="133">
        <v>2</v>
      </c>
      <c r="I238" s="134"/>
      <c r="J238" s="135">
        <f>ROUND(I238*H238,2)</f>
        <v>0</v>
      </c>
      <c r="K238" s="131" t="s">
        <v>172</v>
      </c>
      <c r="L238" s="33"/>
      <c r="M238" s="136" t="s">
        <v>19</v>
      </c>
      <c r="N238" s="137" t="s">
        <v>45</v>
      </c>
      <c r="P238" s="138">
        <f>O238*H238</f>
        <v>0</v>
      </c>
      <c r="Q238" s="138">
        <v>2.7109999999999999E-2</v>
      </c>
      <c r="R238" s="138">
        <f>Q238*H238</f>
        <v>5.4219999999999997E-2</v>
      </c>
      <c r="S238" s="138">
        <v>0</v>
      </c>
      <c r="T238" s="139">
        <f>S238*H238</f>
        <v>0</v>
      </c>
      <c r="AR238" s="140" t="s">
        <v>173</v>
      </c>
      <c r="AT238" s="140" t="s">
        <v>169</v>
      </c>
      <c r="AU238" s="140" t="s">
        <v>84</v>
      </c>
      <c r="AY238" s="18" t="s">
        <v>167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8" t="s">
        <v>82</v>
      </c>
      <c r="BK238" s="141">
        <f>ROUND(I238*H238,2)</f>
        <v>0</v>
      </c>
      <c r="BL238" s="18" t="s">
        <v>173</v>
      </c>
      <c r="BM238" s="140" t="s">
        <v>346</v>
      </c>
    </row>
    <row r="239" spans="2:65" s="1" customFormat="1" ht="11.25">
      <c r="B239" s="33"/>
      <c r="D239" s="142" t="s">
        <v>175</v>
      </c>
      <c r="F239" s="143" t="s">
        <v>347</v>
      </c>
      <c r="I239" s="144"/>
      <c r="L239" s="33"/>
      <c r="M239" s="145"/>
      <c r="T239" s="54"/>
      <c r="AT239" s="18" t="s">
        <v>175</v>
      </c>
      <c r="AU239" s="18" t="s">
        <v>84</v>
      </c>
    </row>
    <row r="240" spans="2:65" s="12" customFormat="1" ht="11.25">
      <c r="B240" s="146"/>
      <c r="D240" s="147" t="s">
        <v>177</v>
      </c>
      <c r="E240" s="148" t="s">
        <v>19</v>
      </c>
      <c r="F240" s="149" t="s">
        <v>279</v>
      </c>
      <c r="H240" s="148" t="s">
        <v>19</v>
      </c>
      <c r="I240" s="150"/>
      <c r="L240" s="146"/>
      <c r="M240" s="151"/>
      <c r="T240" s="152"/>
      <c r="AT240" s="148" t="s">
        <v>177</v>
      </c>
      <c r="AU240" s="148" t="s">
        <v>84</v>
      </c>
      <c r="AV240" s="12" t="s">
        <v>82</v>
      </c>
      <c r="AW240" s="12" t="s">
        <v>34</v>
      </c>
      <c r="AX240" s="12" t="s">
        <v>74</v>
      </c>
      <c r="AY240" s="148" t="s">
        <v>167</v>
      </c>
    </row>
    <row r="241" spans="2:65" s="13" customFormat="1" ht="11.25">
      <c r="B241" s="153"/>
      <c r="D241" s="147" t="s">
        <v>177</v>
      </c>
      <c r="E241" s="154" t="s">
        <v>19</v>
      </c>
      <c r="F241" s="155" t="s">
        <v>342</v>
      </c>
      <c r="H241" s="156">
        <v>2</v>
      </c>
      <c r="I241" s="157"/>
      <c r="L241" s="153"/>
      <c r="M241" s="158"/>
      <c r="T241" s="159"/>
      <c r="AT241" s="154" t="s">
        <v>177</v>
      </c>
      <c r="AU241" s="154" t="s">
        <v>84</v>
      </c>
      <c r="AV241" s="13" t="s">
        <v>84</v>
      </c>
      <c r="AW241" s="13" t="s">
        <v>34</v>
      </c>
      <c r="AX241" s="13" t="s">
        <v>82</v>
      </c>
      <c r="AY241" s="154" t="s">
        <v>167</v>
      </c>
    </row>
    <row r="242" spans="2:65" s="1" customFormat="1" ht="21.75" customHeight="1">
      <c r="B242" s="33"/>
      <c r="C242" s="129" t="s">
        <v>348</v>
      </c>
      <c r="D242" s="129" t="s">
        <v>169</v>
      </c>
      <c r="E242" s="130" t="s">
        <v>349</v>
      </c>
      <c r="F242" s="131" t="s">
        <v>350</v>
      </c>
      <c r="G242" s="132" t="s">
        <v>328</v>
      </c>
      <c r="H242" s="133">
        <v>3</v>
      </c>
      <c r="I242" s="134"/>
      <c r="J242" s="135">
        <f>ROUND(I242*H242,2)</f>
        <v>0</v>
      </c>
      <c r="K242" s="131" t="s">
        <v>172</v>
      </c>
      <c r="L242" s="33"/>
      <c r="M242" s="136" t="s">
        <v>19</v>
      </c>
      <c r="N242" s="137" t="s">
        <v>45</v>
      </c>
      <c r="P242" s="138">
        <f>O242*H242</f>
        <v>0</v>
      </c>
      <c r="Q242" s="138">
        <v>2.6929999999999999E-2</v>
      </c>
      <c r="R242" s="138">
        <f>Q242*H242</f>
        <v>8.0790000000000001E-2</v>
      </c>
      <c r="S242" s="138">
        <v>0</v>
      </c>
      <c r="T242" s="139">
        <f>S242*H242</f>
        <v>0</v>
      </c>
      <c r="AR242" s="140" t="s">
        <v>173</v>
      </c>
      <c r="AT242" s="140" t="s">
        <v>169</v>
      </c>
      <c r="AU242" s="140" t="s">
        <v>84</v>
      </c>
      <c r="AY242" s="18" t="s">
        <v>167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8" t="s">
        <v>82</v>
      </c>
      <c r="BK242" s="141">
        <f>ROUND(I242*H242,2)</f>
        <v>0</v>
      </c>
      <c r="BL242" s="18" t="s">
        <v>173</v>
      </c>
      <c r="BM242" s="140" t="s">
        <v>351</v>
      </c>
    </row>
    <row r="243" spans="2:65" s="1" customFormat="1" ht="11.25">
      <c r="B243" s="33"/>
      <c r="D243" s="142" t="s">
        <v>175</v>
      </c>
      <c r="F243" s="143" t="s">
        <v>352</v>
      </c>
      <c r="I243" s="144"/>
      <c r="L243" s="33"/>
      <c r="M243" s="145"/>
      <c r="T243" s="54"/>
      <c r="AT243" s="18" t="s">
        <v>175</v>
      </c>
      <c r="AU243" s="18" t="s">
        <v>84</v>
      </c>
    </row>
    <row r="244" spans="2:65" s="12" customFormat="1" ht="11.25">
      <c r="B244" s="146"/>
      <c r="D244" s="147" t="s">
        <v>177</v>
      </c>
      <c r="E244" s="148" t="s">
        <v>19</v>
      </c>
      <c r="F244" s="149" t="s">
        <v>279</v>
      </c>
      <c r="H244" s="148" t="s">
        <v>19</v>
      </c>
      <c r="I244" s="150"/>
      <c r="L244" s="146"/>
      <c r="M244" s="151"/>
      <c r="T244" s="152"/>
      <c r="AT244" s="148" t="s">
        <v>177</v>
      </c>
      <c r="AU244" s="148" t="s">
        <v>84</v>
      </c>
      <c r="AV244" s="12" t="s">
        <v>82</v>
      </c>
      <c r="AW244" s="12" t="s">
        <v>34</v>
      </c>
      <c r="AX244" s="12" t="s">
        <v>74</v>
      </c>
      <c r="AY244" s="148" t="s">
        <v>167</v>
      </c>
    </row>
    <row r="245" spans="2:65" s="13" customFormat="1" ht="11.25">
      <c r="B245" s="153"/>
      <c r="D245" s="147" t="s">
        <v>177</v>
      </c>
      <c r="E245" s="154" t="s">
        <v>19</v>
      </c>
      <c r="F245" s="155" t="s">
        <v>353</v>
      </c>
      <c r="H245" s="156">
        <v>3</v>
      </c>
      <c r="I245" s="157"/>
      <c r="L245" s="153"/>
      <c r="M245" s="158"/>
      <c r="T245" s="159"/>
      <c r="AT245" s="154" t="s">
        <v>177</v>
      </c>
      <c r="AU245" s="154" t="s">
        <v>84</v>
      </c>
      <c r="AV245" s="13" t="s">
        <v>84</v>
      </c>
      <c r="AW245" s="13" t="s">
        <v>34</v>
      </c>
      <c r="AX245" s="13" t="s">
        <v>82</v>
      </c>
      <c r="AY245" s="154" t="s">
        <v>167</v>
      </c>
    </row>
    <row r="246" spans="2:65" s="1" customFormat="1" ht="21.75" customHeight="1">
      <c r="B246" s="33"/>
      <c r="C246" s="129" t="s">
        <v>354</v>
      </c>
      <c r="D246" s="129" t="s">
        <v>169</v>
      </c>
      <c r="E246" s="130" t="s">
        <v>355</v>
      </c>
      <c r="F246" s="131" t="s">
        <v>356</v>
      </c>
      <c r="G246" s="132" t="s">
        <v>328</v>
      </c>
      <c r="H246" s="133">
        <v>3</v>
      </c>
      <c r="I246" s="134"/>
      <c r="J246" s="135">
        <f>ROUND(I246*H246,2)</f>
        <v>0</v>
      </c>
      <c r="K246" s="131" t="s">
        <v>172</v>
      </c>
      <c r="L246" s="33"/>
      <c r="M246" s="136" t="s">
        <v>19</v>
      </c>
      <c r="N246" s="137" t="s">
        <v>45</v>
      </c>
      <c r="P246" s="138">
        <f>O246*H246</f>
        <v>0</v>
      </c>
      <c r="Q246" s="138">
        <v>1.9720000000000001E-2</v>
      </c>
      <c r="R246" s="138">
        <f>Q246*H246</f>
        <v>5.9160000000000004E-2</v>
      </c>
      <c r="S246" s="138">
        <v>0</v>
      </c>
      <c r="T246" s="139">
        <f>S246*H246</f>
        <v>0</v>
      </c>
      <c r="AR246" s="140" t="s">
        <v>173</v>
      </c>
      <c r="AT246" s="140" t="s">
        <v>169</v>
      </c>
      <c r="AU246" s="140" t="s">
        <v>84</v>
      </c>
      <c r="AY246" s="18" t="s">
        <v>167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8" t="s">
        <v>82</v>
      </c>
      <c r="BK246" s="141">
        <f>ROUND(I246*H246,2)</f>
        <v>0</v>
      </c>
      <c r="BL246" s="18" t="s">
        <v>173</v>
      </c>
      <c r="BM246" s="140" t="s">
        <v>357</v>
      </c>
    </row>
    <row r="247" spans="2:65" s="1" customFormat="1" ht="11.25">
      <c r="B247" s="33"/>
      <c r="D247" s="142" t="s">
        <v>175</v>
      </c>
      <c r="F247" s="143" t="s">
        <v>358</v>
      </c>
      <c r="I247" s="144"/>
      <c r="L247" s="33"/>
      <c r="M247" s="145"/>
      <c r="T247" s="54"/>
      <c r="AT247" s="18" t="s">
        <v>175</v>
      </c>
      <c r="AU247" s="18" t="s">
        <v>84</v>
      </c>
    </row>
    <row r="248" spans="2:65" s="12" customFormat="1" ht="11.25">
      <c r="B248" s="146"/>
      <c r="D248" s="147" t="s">
        <v>177</v>
      </c>
      <c r="E248" s="148" t="s">
        <v>19</v>
      </c>
      <c r="F248" s="149" t="s">
        <v>279</v>
      </c>
      <c r="H248" s="148" t="s">
        <v>19</v>
      </c>
      <c r="I248" s="150"/>
      <c r="L248" s="146"/>
      <c r="M248" s="151"/>
      <c r="T248" s="152"/>
      <c r="AT248" s="148" t="s">
        <v>177</v>
      </c>
      <c r="AU248" s="148" t="s">
        <v>84</v>
      </c>
      <c r="AV248" s="12" t="s">
        <v>82</v>
      </c>
      <c r="AW248" s="12" t="s">
        <v>34</v>
      </c>
      <c r="AX248" s="12" t="s">
        <v>74</v>
      </c>
      <c r="AY248" s="148" t="s">
        <v>167</v>
      </c>
    </row>
    <row r="249" spans="2:65" s="13" customFormat="1" ht="11.25">
      <c r="B249" s="153"/>
      <c r="D249" s="147" t="s">
        <v>177</v>
      </c>
      <c r="E249" s="154" t="s">
        <v>19</v>
      </c>
      <c r="F249" s="155" t="s">
        <v>359</v>
      </c>
      <c r="H249" s="156">
        <v>3</v>
      </c>
      <c r="I249" s="157"/>
      <c r="L249" s="153"/>
      <c r="M249" s="158"/>
      <c r="T249" s="159"/>
      <c r="AT249" s="154" t="s">
        <v>177</v>
      </c>
      <c r="AU249" s="154" t="s">
        <v>84</v>
      </c>
      <c r="AV249" s="13" t="s">
        <v>84</v>
      </c>
      <c r="AW249" s="13" t="s">
        <v>34</v>
      </c>
      <c r="AX249" s="13" t="s">
        <v>82</v>
      </c>
      <c r="AY249" s="154" t="s">
        <v>167</v>
      </c>
    </row>
    <row r="250" spans="2:65" s="1" customFormat="1" ht="16.5" customHeight="1">
      <c r="B250" s="33"/>
      <c r="C250" s="129" t="s">
        <v>360</v>
      </c>
      <c r="D250" s="129" t="s">
        <v>169</v>
      </c>
      <c r="E250" s="130" t="s">
        <v>361</v>
      </c>
      <c r="F250" s="131" t="s">
        <v>362</v>
      </c>
      <c r="G250" s="132" t="s">
        <v>191</v>
      </c>
      <c r="H250" s="133">
        <v>0.158</v>
      </c>
      <c r="I250" s="134"/>
      <c r="J250" s="135">
        <f>ROUND(I250*H250,2)</f>
        <v>0</v>
      </c>
      <c r="K250" s="131" t="s">
        <v>172</v>
      </c>
      <c r="L250" s="33"/>
      <c r="M250" s="136" t="s">
        <v>19</v>
      </c>
      <c r="N250" s="137" t="s">
        <v>45</v>
      </c>
      <c r="P250" s="138">
        <f>O250*H250</f>
        <v>0</v>
      </c>
      <c r="Q250" s="138">
        <v>1.94302</v>
      </c>
      <c r="R250" s="138">
        <f>Q250*H250</f>
        <v>0.30699715999999999</v>
      </c>
      <c r="S250" s="138">
        <v>0</v>
      </c>
      <c r="T250" s="139">
        <f>S250*H250</f>
        <v>0</v>
      </c>
      <c r="AR250" s="140" t="s">
        <v>173</v>
      </c>
      <c r="AT250" s="140" t="s">
        <v>169</v>
      </c>
      <c r="AU250" s="140" t="s">
        <v>84</v>
      </c>
      <c r="AY250" s="18" t="s">
        <v>167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8" t="s">
        <v>82</v>
      </c>
      <c r="BK250" s="141">
        <f>ROUND(I250*H250,2)</f>
        <v>0</v>
      </c>
      <c r="BL250" s="18" t="s">
        <v>173</v>
      </c>
      <c r="BM250" s="140" t="s">
        <v>363</v>
      </c>
    </row>
    <row r="251" spans="2:65" s="1" customFormat="1" ht="11.25">
      <c r="B251" s="33"/>
      <c r="D251" s="142" t="s">
        <v>175</v>
      </c>
      <c r="F251" s="143" t="s">
        <v>364</v>
      </c>
      <c r="I251" s="144"/>
      <c r="L251" s="33"/>
      <c r="M251" s="145"/>
      <c r="T251" s="54"/>
      <c r="AT251" s="18" t="s">
        <v>175</v>
      </c>
      <c r="AU251" s="18" t="s">
        <v>84</v>
      </c>
    </row>
    <row r="252" spans="2:65" s="12" customFormat="1" ht="11.25">
      <c r="B252" s="146"/>
      <c r="D252" s="147" t="s">
        <v>177</v>
      </c>
      <c r="E252" s="148" t="s">
        <v>19</v>
      </c>
      <c r="F252" s="149" t="s">
        <v>178</v>
      </c>
      <c r="H252" s="148" t="s">
        <v>19</v>
      </c>
      <c r="I252" s="150"/>
      <c r="L252" s="146"/>
      <c r="M252" s="151"/>
      <c r="T252" s="152"/>
      <c r="AT252" s="148" t="s">
        <v>177</v>
      </c>
      <c r="AU252" s="148" t="s">
        <v>84</v>
      </c>
      <c r="AV252" s="12" t="s">
        <v>82</v>
      </c>
      <c r="AW252" s="12" t="s">
        <v>34</v>
      </c>
      <c r="AX252" s="12" t="s">
        <v>74</v>
      </c>
      <c r="AY252" s="148" t="s">
        <v>167</v>
      </c>
    </row>
    <row r="253" spans="2:65" s="13" customFormat="1" ht="11.25">
      <c r="B253" s="153"/>
      <c r="D253" s="147" t="s">
        <v>177</v>
      </c>
      <c r="E253" s="154" t="s">
        <v>19</v>
      </c>
      <c r="F253" s="155" t="s">
        <v>365</v>
      </c>
      <c r="H253" s="156">
        <v>0.158</v>
      </c>
      <c r="I253" s="157"/>
      <c r="L253" s="153"/>
      <c r="M253" s="158"/>
      <c r="T253" s="159"/>
      <c r="AT253" s="154" t="s">
        <v>177</v>
      </c>
      <c r="AU253" s="154" t="s">
        <v>84</v>
      </c>
      <c r="AV253" s="13" t="s">
        <v>84</v>
      </c>
      <c r="AW253" s="13" t="s">
        <v>34</v>
      </c>
      <c r="AX253" s="13" t="s">
        <v>82</v>
      </c>
      <c r="AY253" s="154" t="s">
        <v>167</v>
      </c>
    </row>
    <row r="254" spans="2:65" s="1" customFormat="1" ht="16.5" customHeight="1">
      <c r="B254" s="33"/>
      <c r="C254" s="129" t="s">
        <v>366</v>
      </c>
      <c r="D254" s="129" t="s">
        <v>169</v>
      </c>
      <c r="E254" s="130" t="s">
        <v>367</v>
      </c>
      <c r="F254" s="131" t="s">
        <v>368</v>
      </c>
      <c r="G254" s="132" t="s">
        <v>246</v>
      </c>
      <c r="H254" s="133">
        <v>9.0999999999999998E-2</v>
      </c>
      <c r="I254" s="134"/>
      <c r="J254" s="135">
        <f>ROUND(I254*H254,2)</f>
        <v>0</v>
      </c>
      <c r="K254" s="131" t="s">
        <v>172</v>
      </c>
      <c r="L254" s="33"/>
      <c r="M254" s="136" t="s">
        <v>19</v>
      </c>
      <c r="N254" s="137" t="s">
        <v>45</v>
      </c>
      <c r="P254" s="138">
        <f>O254*H254</f>
        <v>0</v>
      </c>
      <c r="Q254" s="138">
        <v>1.0900000000000001</v>
      </c>
      <c r="R254" s="138">
        <f>Q254*H254</f>
        <v>9.919E-2</v>
      </c>
      <c r="S254" s="138">
        <v>0</v>
      </c>
      <c r="T254" s="139">
        <f>S254*H254</f>
        <v>0</v>
      </c>
      <c r="AR254" s="140" t="s">
        <v>173</v>
      </c>
      <c r="AT254" s="140" t="s">
        <v>169</v>
      </c>
      <c r="AU254" s="140" t="s">
        <v>84</v>
      </c>
      <c r="AY254" s="18" t="s">
        <v>167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8" t="s">
        <v>82</v>
      </c>
      <c r="BK254" s="141">
        <f>ROUND(I254*H254,2)</f>
        <v>0</v>
      </c>
      <c r="BL254" s="18" t="s">
        <v>173</v>
      </c>
      <c r="BM254" s="140" t="s">
        <v>369</v>
      </c>
    </row>
    <row r="255" spans="2:65" s="1" customFormat="1" ht="11.25">
      <c r="B255" s="33"/>
      <c r="D255" s="142" t="s">
        <v>175</v>
      </c>
      <c r="F255" s="143" t="s">
        <v>370</v>
      </c>
      <c r="I255" s="144"/>
      <c r="L255" s="33"/>
      <c r="M255" s="145"/>
      <c r="T255" s="54"/>
      <c r="AT255" s="18" t="s">
        <v>175</v>
      </c>
      <c r="AU255" s="18" t="s">
        <v>84</v>
      </c>
    </row>
    <row r="256" spans="2:65" s="12" customFormat="1" ht="11.25">
      <c r="B256" s="146"/>
      <c r="D256" s="147" t="s">
        <v>177</v>
      </c>
      <c r="E256" s="148" t="s">
        <v>19</v>
      </c>
      <c r="F256" s="149" t="s">
        <v>178</v>
      </c>
      <c r="H256" s="148" t="s">
        <v>19</v>
      </c>
      <c r="I256" s="150"/>
      <c r="L256" s="146"/>
      <c r="M256" s="151"/>
      <c r="T256" s="152"/>
      <c r="AT256" s="148" t="s">
        <v>177</v>
      </c>
      <c r="AU256" s="148" t="s">
        <v>84</v>
      </c>
      <c r="AV256" s="12" t="s">
        <v>82</v>
      </c>
      <c r="AW256" s="12" t="s">
        <v>34</v>
      </c>
      <c r="AX256" s="12" t="s">
        <v>74</v>
      </c>
      <c r="AY256" s="148" t="s">
        <v>167</v>
      </c>
    </row>
    <row r="257" spans="2:65" s="13" customFormat="1" ht="11.25">
      <c r="B257" s="153"/>
      <c r="D257" s="147" t="s">
        <v>177</v>
      </c>
      <c r="E257" s="154" t="s">
        <v>19</v>
      </c>
      <c r="F257" s="155" t="s">
        <v>371</v>
      </c>
      <c r="H257" s="156">
        <v>9.0999999999999998E-2</v>
      </c>
      <c r="I257" s="157"/>
      <c r="L257" s="153"/>
      <c r="M257" s="158"/>
      <c r="T257" s="159"/>
      <c r="AT257" s="154" t="s">
        <v>177</v>
      </c>
      <c r="AU257" s="154" t="s">
        <v>84</v>
      </c>
      <c r="AV257" s="13" t="s">
        <v>84</v>
      </c>
      <c r="AW257" s="13" t="s">
        <v>34</v>
      </c>
      <c r="AX257" s="13" t="s">
        <v>82</v>
      </c>
      <c r="AY257" s="154" t="s">
        <v>167</v>
      </c>
    </row>
    <row r="258" spans="2:65" s="1" customFormat="1" ht="24.2" customHeight="1">
      <c r="B258" s="33"/>
      <c r="C258" s="129" t="s">
        <v>372</v>
      </c>
      <c r="D258" s="129" t="s">
        <v>169</v>
      </c>
      <c r="E258" s="130" t="s">
        <v>373</v>
      </c>
      <c r="F258" s="131" t="s">
        <v>374</v>
      </c>
      <c r="G258" s="132" t="s">
        <v>102</v>
      </c>
      <c r="H258" s="133">
        <v>5.3540000000000001</v>
      </c>
      <c r="I258" s="134"/>
      <c r="J258" s="135">
        <f>ROUND(I258*H258,2)</f>
        <v>0</v>
      </c>
      <c r="K258" s="131" t="s">
        <v>172</v>
      </c>
      <c r="L258" s="33"/>
      <c r="M258" s="136" t="s">
        <v>19</v>
      </c>
      <c r="N258" s="137" t="s">
        <v>45</v>
      </c>
      <c r="P258" s="138">
        <f>O258*H258</f>
        <v>0</v>
      </c>
      <c r="Q258" s="138">
        <v>0.3216</v>
      </c>
      <c r="R258" s="138">
        <f>Q258*H258</f>
        <v>1.7218464</v>
      </c>
      <c r="S258" s="138">
        <v>0</v>
      </c>
      <c r="T258" s="139">
        <f>S258*H258</f>
        <v>0</v>
      </c>
      <c r="AR258" s="140" t="s">
        <v>173</v>
      </c>
      <c r="AT258" s="140" t="s">
        <v>169</v>
      </c>
      <c r="AU258" s="140" t="s">
        <v>84</v>
      </c>
      <c r="AY258" s="18" t="s">
        <v>167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8" t="s">
        <v>82</v>
      </c>
      <c r="BK258" s="141">
        <f>ROUND(I258*H258,2)</f>
        <v>0</v>
      </c>
      <c r="BL258" s="18" t="s">
        <v>173</v>
      </c>
      <c r="BM258" s="140" t="s">
        <v>375</v>
      </c>
    </row>
    <row r="259" spans="2:65" s="1" customFormat="1" ht="11.25">
      <c r="B259" s="33"/>
      <c r="D259" s="142" t="s">
        <v>175</v>
      </c>
      <c r="F259" s="143" t="s">
        <v>376</v>
      </c>
      <c r="I259" s="144"/>
      <c r="L259" s="33"/>
      <c r="M259" s="145"/>
      <c r="T259" s="54"/>
      <c r="AT259" s="18" t="s">
        <v>175</v>
      </c>
      <c r="AU259" s="18" t="s">
        <v>84</v>
      </c>
    </row>
    <row r="260" spans="2:65" s="12" customFormat="1" ht="11.25">
      <c r="B260" s="146"/>
      <c r="D260" s="147" t="s">
        <v>177</v>
      </c>
      <c r="E260" s="148" t="s">
        <v>19</v>
      </c>
      <c r="F260" s="149" t="s">
        <v>255</v>
      </c>
      <c r="H260" s="148" t="s">
        <v>19</v>
      </c>
      <c r="I260" s="150"/>
      <c r="L260" s="146"/>
      <c r="M260" s="151"/>
      <c r="T260" s="152"/>
      <c r="AT260" s="148" t="s">
        <v>177</v>
      </c>
      <c r="AU260" s="148" t="s">
        <v>84</v>
      </c>
      <c r="AV260" s="12" t="s">
        <v>82</v>
      </c>
      <c r="AW260" s="12" t="s">
        <v>34</v>
      </c>
      <c r="AX260" s="12" t="s">
        <v>74</v>
      </c>
      <c r="AY260" s="148" t="s">
        <v>167</v>
      </c>
    </row>
    <row r="261" spans="2:65" s="13" customFormat="1" ht="11.25">
      <c r="B261" s="153"/>
      <c r="D261" s="147" t="s">
        <v>177</v>
      </c>
      <c r="E261" s="154" t="s">
        <v>19</v>
      </c>
      <c r="F261" s="155" t="s">
        <v>377</v>
      </c>
      <c r="H261" s="156">
        <v>5.3540000000000001</v>
      </c>
      <c r="I261" s="157"/>
      <c r="L261" s="153"/>
      <c r="M261" s="158"/>
      <c r="T261" s="159"/>
      <c r="AT261" s="154" t="s">
        <v>177</v>
      </c>
      <c r="AU261" s="154" t="s">
        <v>84</v>
      </c>
      <c r="AV261" s="13" t="s">
        <v>84</v>
      </c>
      <c r="AW261" s="13" t="s">
        <v>34</v>
      </c>
      <c r="AX261" s="13" t="s">
        <v>82</v>
      </c>
      <c r="AY261" s="154" t="s">
        <v>167</v>
      </c>
    </row>
    <row r="262" spans="2:65" s="1" customFormat="1" ht="24.2" customHeight="1">
      <c r="B262" s="33"/>
      <c r="C262" s="129" t="s">
        <v>378</v>
      </c>
      <c r="D262" s="129" t="s">
        <v>169</v>
      </c>
      <c r="E262" s="130" t="s">
        <v>379</v>
      </c>
      <c r="F262" s="131" t="s">
        <v>380</v>
      </c>
      <c r="G262" s="132" t="s">
        <v>102</v>
      </c>
      <c r="H262" s="133">
        <v>51.66</v>
      </c>
      <c r="I262" s="134"/>
      <c r="J262" s="135">
        <f>ROUND(I262*H262,2)</f>
        <v>0</v>
      </c>
      <c r="K262" s="131" t="s">
        <v>172</v>
      </c>
      <c r="L262" s="33"/>
      <c r="M262" s="136" t="s">
        <v>19</v>
      </c>
      <c r="N262" s="137" t="s">
        <v>45</v>
      </c>
      <c r="P262" s="138">
        <f>O262*H262</f>
        <v>0</v>
      </c>
      <c r="Q262" s="138">
        <v>8.2580000000000001E-2</v>
      </c>
      <c r="R262" s="138">
        <f>Q262*H262</f>
        <v>4.2660827999999995</v>
      </c>
      <c r="S262" s="138">
        <v>0</v>
      </c>
      <c r="T262" s="139">
        <f>S262*H262</f>
        <v>0</v>
      </c>
      <c r="AR262" s="140" t="s">
        <v>173</v>
      </c>
      <c r="AT262" s="140" t="s">
        <v>169</v>
      </c>
      <c r="AU262" s="140" t="s">
        <v>84</v>
      </c>
      <c r="AY262" s="18" t="s">
        <v>167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8" t="s">
        <v>82</v>
      </c>
      <c r="BK262" s="141">
        <f>ROUND(I262*H262,2)</f>
        <v>0</v>
      </c>
      <c r="BL262" s="18" t="s">
        <v>173</v>
      </c>
      <c r="BM262" s="140" t="s">
        <v>381</v>
      </c>
    </row>
    <row r="263" spans="2:65" s="1" customFormat="1" ht="11.25">
      <c r="B263" s="33"/>
      <c r="D263" s="142" t="s">
        <v>175</v>
      </c>
      <c r="F263" s="143" t="s">
        <v>382</v>
      </c>
      <c r="I263" s="144"/>
      <c r="L263" s="33"/>
      <c r="M263" s="145"/>
      <c r="T263" s="54"/>
      <c r="AT263" s="18" t="s">
        <v>175</v>
      </c>
      <c r="AU263" s="18" t="s">
        <v>84</v>
      </c>
    </row>
    <row r="264" spans="2:65" s="12" customFormat="1" ht="11.25">
      <c r="B264" s="146"/>
      <c r="D264" s="147" t="s">
        <v>177</v>
      </c>
      <c r="E264" s="148" t="s">
        <v>19</v>
      </c>
      <c r="F264" s="149" t="s">
        <v>255</v>
      </c>
      <c r="H264" s="148" t="s">
        <v>19</v>
      </c>
      <c r="I264" s="150"/>
      <c r="L264" s="146"/>
      <c r="M264" s="151"/>
      <c r="T264" s="152"/>
      <c r="AT264" s="148" t="s">
        <v>177</v>
      </c>
      <c r="AU264" s="148" t="s">
        <v>84</v>
      </c>
      <c r="AV264" s="12" t="s">
        <v>82</v>
      </c>
      <c r="AW264" s="12" t="s">
        <v>34</v>
      </c>
      <c r="AX264" s="12" t="s">
        <v>74</v>
      </c>
      <c r="AY264" s="148" t="s">
        <v>167</v>
      </c>
    </row>
    <row r="265" spans="2:65" s="13" customFormat="1" ht="11.25">
      <c r="B265" s="153"/>
      <c r="D265" s="147" t="s">
        <v>177</v>
      </c>
      <c r="E265" s="154" t="s">
        <v>19</v>
      </c>
      <c r="F265" s="155" t="s">
        <v>383</v>
      </c>
      <c r="H265" s="156">
        <v>51.66</v>
      </c>
      <c r="I265" s="157"/>
      <c r="L265" s="153"/>
      <c r="M265" s="158"/>
      <c r="T265" s="159"/>
      <c r="AT265" s="154" t="s">
        <v>177</v>
      </c>
      <c r="AU265" s="154" t="s">
        <v>84</v>
      </c>
      <c r="AV265" s="13" t="s">
        <v>84</v>
      </c>
      <c r="AW265" s="13" t="s">
        <v>34</v>
      </c>
      <c r="AX265" s="13" t="s">
        <v>82</v>
      </c>
      <c r="AY265" s="154" t="s">
        <v>167</v>
      </c>
    </row>
    <row r="266" spans="2:65" s="1" customFormat="1" ht="24.2" customHeight="1">
      <c r="B266" s="33"/>
      <c r="C266" s="129" t="s">
        <v>384</v>
      </c>
      <c r="D266" s="129" t="s">
        <v>169</v>
      </c>
      <c r="E266" s="130" t="s">
        <v>385</v>
      </c>
      <c r="F266" s="131" t="s">
        <v>386</v>
      </c>
      <c r="G266" s="132" t="s">
        <v>102</v>
      </c>
      <c r="H266" s="133">
        <v>53.48</v>
      </c>
      <c r="I266" s="134"/>
      <c r="J266" s="135">
        <f>ROUND(I266*H266,2)</f>
        <v>0</v>
      </c>
      <c r="K266" s="131" t="s">
        <v>172</v>
      </c>
      <c r="L266" s="33"/>
      <c r="M266" s="136" t="s">
        <v>19</v>
      </c>
      <c r="N266" s="137" t="s">
        <v>45</v>
      </c>
      <c r="P266" s="138">
        <f>O266*H266</f>
        <v>0</v>
      </c>
      <c r="Q266" s="138">
        <v>0.14605000000000001</v>
      </c>
      <c r="R266" s="138">
        <f>Q266*H266</f>
        <v>7.8107540000000002</v>
      </c>
      <c r="S266" s="138">
        <v>0</v>
      </c>
      <c r="T266" s="139">
        <f>S266*H266</f>
        <v>0</v>
      </c>
      <c r="AR266" s="140" t="s">
        <v>173</v>
      </c>
      <c r="AT266" s="140" t="s">
        <v>169</v>
      </c>
      <c r="AU266" s="140" t="s">
        <v>84</v>
      </c>
      <c r="AY266" s="18" t="s">
        <v>167</v>
      </c>
      <c r="BE266" s="141">
        <f>IF(N266="základní",J266,0)</f>
        <v>0</v>
      </c>
      <c r="BF266" s="141">
        <f>IF(N266="snížená",J266,0)</f>
        <v>0</v>
      </c>
      <c r="BG266" s="141">
        <f>IF(N266="zákl. přenesená",J266,0)</f>
        <v>0</v>
      </c>
      <c r="BH266" s="141">
        <f>IF(N266="sníž. přenesená",J266,0)</f>
        <v>0</v>
      </c>
      <c r="BI266" s="141">
        <f>IF(N266="nulová",J266,0)</f>
        <v>0</v>
      </c>
      <c r="BJ266" s="18" t="s">
        <v>82</v>
      </c>
      <c r="BK266" s="141">
        <f>ROUND(I266*H266,2)</f>
        <v>0</v>
      </c>
      <c r="BL266" s="18" t="s">
        <v>173</v>
      </c>
      <c r="BM266" s="140" t="s">
        <v>387</v>
      </c>
    </row>
    <row r="267" spans="2:65" s="1" customFormat="1" ht="11.25">
      <c r="B267" s="33"/>
      <c r="D267" s="142" t="s">
        <v>175</v>
      </c>
      <c r="F267" s="143" t="s">
        <v>388</v>
      </c>
      <c r="I267" s="144"/>
      <c r="L267" s="33"/>
      <c r="M267" s="145"/>
      <c r="T267" s="54"/>
      <c r="AT267" s="18" t="s">
        <v>175</v>
      </c>
      <c r="AU267" s="18" t="s">
        <v>84</v>
      </c>
    </row>
    <row r="268" spans="2:65" s="12" customFormat="1" ht="11.25">
      <c r="B268" s="146"/>
      <c r="D268" s="147" t="s">
        <v>177</v>
      </c>
      <c r="E268" s="148" t="s">
        <v>19</v>
      </c>
      <c r="F268" s="149" t="s">
        <v>255</v>
      </c>
      <c r="H268" s="148" t="s">
        <v>19</v>
      </c>
      <c r="I268" s="150"/>
      <c r="L268" s="146"/>
      <c r="M268" s="151"/>
      <c r="T268" s="152"/>
      <c r="AT268" s="148" t="s">
        <v>177</v>
      </c>
      <c r="AU268" s="148" t="s">
        <v>84</v>
      </c>
      <c r="AV268" s="12" t="s">
        <v>82</v>
      </c>
      <c r="AW268" s="12" t="s">
        <v>34</v>
      </c>
      <c r="AX268" s="12" t="s">
        <v>74</v>
      </c>
      <c r="AY268" s="148" t="s">
        <v>167</v>
      </c>
    </row>
    <row r="269" spans="2:65" s="13" customFormat="1" ht="11.25">
      <c r="B269" s="153"/>
      <c r="D269" s="147" t="s">
        <v>177</v>
      </c>
      <c r="E269" s="154" t="s">
        <v>19</v>
      </c>
      <c r="F269" s="155" t="s">
        <v>389</v>
      </c>
      <c r="H269" s="156">
        <v>53.48</v>
      </c>
      <c r="I269" s="157"/>
      <c r="L269" s="153"/>
      <c r="M269" s="158"/>
      <c r="T269" s="159"/>
      <c r="AT269" s="154" t="s">
        <v>177</v>
      </c>
      <c r="AU269" s="154" t="s">
        <v>84</v>
      </c>
      <c r="AV269" s="13" t="s">
        <v>84</v>
      </c>
      <c r="AW269" s="13" t="s">
        <v>34</v>
      </c>
      <c r="AX269" s="13" t="s">
        <v>82</v>
      </c>
      <c r="AY269" s="154" t="s">
        <v>167</v>
      </c>
    </row>
    <row r="270" spans="2:65" s="1" customFormat="1" ht="24.2" customHeight="1">
      <c r="B270" s="33"/>
      <c r="C270" s="129" t="s">
        <v>390</v>
      </c>
      <c r="D270" s="129" t="s">
        <v>169</v>
      </c>
      <c r="E270" s="130" t="s">
        <v>391</v>
      </c>
      <c r="F270" s="131" t="s">
        <v>392</v>
      </c>
      <c r="G270" s="132" t="s">
        <v>102</v>
      </c>
      <c r="H270" s="133">
        <v>80.518000000000001</v>
      </c>
      <c r="I270" s="134"/>
      <c r="J270" s="135">
        <f>ROUND(I270*H270,2)</f>
        <v>0</v>
      </c>
      <c r="K270" s="131" t="s">
        <v>172</v>
      </c>
      <c r="L270" s="33"/>
      <c r="M270" s="136" t="s">
        <v>19</v>
      </c>
      <c r="N270" s="137" t="s">
        <v>45</v>
      </c>
      <c r="P270" s="138">
        <f>O270*H270</f>
        <v>0</v>
      </c>
      <c r="Q270" s="138">
        <v>7.9210000000000003E-2</v>
      </c>
      <c r="R270" s="138">
        <f>Q270*H270</f>
        <v>6.37783078</v>
      </c>
      <c r="S270" s="138">
        <v>0</v>
      </c>
      <c r="T270" s="139">
        <f>S270*H270</f>
        <v>0</v>
      </c>
      <c r="AR270" s="140" t="s">
        <v>173</v>
      </c>
      <c r="AT270" s="140" t="s">
        <v>169</v>
      </c>
      <c r="AU270" s="140" t="s">
        <v>84</v>
      </c>
      <c r="AY270" s="18" t="s">
        <v>167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8" t="s">
        <v>82</v>
      </c>
      <c r="BK270" s="141">
        <f>ROUND(I270*H270,2)</f>
        <v>0</v>
      </c>
      <c r="BL270" s="18" t="s">
        <v>173</v>
      </c>
      <c r="BM270" s="140" t="s">
        <v>393</v>
      </c>
    </row>
    <row r="271" spans="2:65" s="1" customFormat="1" ht="11.25">
      <c r="B271" s="33"/>
      <c r="D271" s="142" t="s">
        <v>175</v>
      </c>
      <c r="F271" s="143" t="s">
        <v>394</v>
      </c>
      <c r="I271" s="144"/>
      <c r="L271" s="33"/>
      <c r="M271" s="145"/>
      <c r="T271" s="54"/>
      <c r="AT271" s="18" t="s">
        <v>175</v>
      </c>
      <c r="AU271" s="18" t="s">
        <v>84</v>
      </c>
    </row>
    <row r="272" spans="2:65" s="12" customFormat="1" ht="11.25">
      <c r="B272" s="146"/>
      <c r="D272" s="147" t="s">
        <v>177</v>
      </c>
      <c r="E272" s="148" t="s">
        <v>19</v>
      </c>
      <c r="F272" s="149" t="s">
        <v>331</v>
      </c>
      <c r="H272" s="148" t="s">
        <v>19</v>
      </c>
      <c r="I272" s="150"/>
      <c r="L272" s="146"/>
      <c r="M272" s="151"/>
      <c r="T272" s="152"/>
      <c r="AT272" s="148" t="s">
        <v>177</v>
      </c>
      <c r="AU272" s="148" t="s">
        <v>84</v>
      </c>
      <c r="AV272" s="12" t="s">
        <v>82</v>
      </c>
      <c r="AW272" s="12" t="s">
        <v>34</v>
      </c>
      <c r="AX272" s="12" t="s">
        <v>74</v>
      </c>
      <c r="AY272" s="148" t="s">
        <v>167</v>
      </c>
    </row>
    <row r="273" spans="2:65" s="13" customFormat="1" ht="11.25">
      <c r="B273" s="153"/>
      <c r="D273" s="147" t="s">
        <v>177</v>
      </c>
      <c r="E273" s="154" t="s">
        <v>19</v>
      </c>
      <c r="F273" s="155" t="s">
        <v>395</v>
      </c>
      <c r="H273" s="156">
        <v>60.368000000000002</v>
      </c>
      <c r="I273" s="157"/>
      <c r="L273" s="153"/>
      <c r="M273" s="158"/>
      <c r="T273" s="159"/>
      <c r="AT273" s="154" t="s">
        <v>177</v>
      </c>
      <c r="AU273" s="154" t="s">
        <v>84</v>
      </c>
      <c r="AV273" s="13" t="s">
        <v>84</v>
      </c>
      <c r="AW273" s="13" t="s">
        <v>34</v>
      </c>
      <c r="AX273" s="13" t="s">
        <v>74</v>
      </c>
      <c r="AY273" s="154" t="s">
        <v>167</v>
      </c>
    </row>
    <row r="274" spans="2:65" s="13" customFormat="1" ht="11.25">
      <c r="B274" s="153"/>
      <c r="D274" s="147" t="s">
        <v>177</v>
      </c>
      <c r="E274" s="154" t="s">
        <v>19</v>
      </c>
      <c r="F274" s="155" t="s">
        <v>396</v>
      </c>
      <c r="H274" s="156">
        <v>20.149999999999999</v>
      </c>
      <c r="I274" s="157"/>
      <c r="L274" s="153"/>
      <c r="M274" s="158"/>
      <c r="T274" s="159"/>
      <c r="AT274" s="154" t="s">
        <v>177</v>
      </c>
      <c r="AU274" s="154" t="s">
        <v>84</v>
      </c>
      <c r="AV274" s="13" t="s">
        <v>84</v>
      </c>
      <c r="AW274" s="13" t="s">
        <v>34</v>
      </c>
      <c r="AX274" s="13" t="s">
        <v>74</v>
      </c>
      <c r="AY274" s="154" t="s">
        <v>167</v>
      </c>
    </row>
    <row r="275" spans="2:65" s="14" customFormat="1" ht="11.25">
      <c r="B275" s="160"/>
      <c r="D275" s="147" t="s">
        <v>177</v>
      </c>
      <c r="E275" s="161" t="s">
        <v>19</v>
      </c>
      <c r="F275" s="162" t="s">
        <v>181</v>
      </c>
      <c r="H275" s="163">
        <v>80.518000000000001</v>
      </c>
      <c r="I275" s="164"/>
      <c r="L275" s="160"/>
      <c r="M275" s="165"/>
      <c r="T275" s="166"/>
      <c r="AT275" s="161" t="s">
        <v>177</v>
      </c>
      <c r="AU275" s="161" t="s">
        <v>84</v>
      </c>
      <c r="AV275" s="14" t="s">
        <v>173</v>
      </c>
      <c r="AW275" s="14" t="s">
        <v>34</v>
      </c>
      <c r="AX275" s="14" t="s">
        <v>82</v>
      </c>
      <c r="AY275" s="161" t="s">
        <v>167</v>
      </c>
    </row>
    <row r="276" spans="2:65" s="1" customFormat="1" ht="24.2" customHeight="1">
      <c r="B276" s="33"/>
      <c r="C276" s="129" t="s">
        <v>397</v>
      </c>
      <c r="D276" s="129" t="s">
        <v>169</v>
      </c>
      <c r="E276" s="130" t="s">
        <v>398</v>
      </c>
      <c r="F276" s="131" t="s">
        <v>399</v>
      </c>
      <c r="G276" s="132" t="s">
        <v>102</v>
      </c>
      <c r="H276" s="133">
        <v>5.25</v>
      </c>
      <c r="I276" s="134"/>
      <c r="J276" s="135">
        <f>ROUND(I276*H276,2)</f>
        <v>0</v>
      </c>
      <c r="K276" s="131" t="s">
        <v>172</v>
      </c>
      <c r="L276" s="33"/>
      <c r="M276" s="136" t="s">
        <v>19</v>
      </c>
      <c r="N276" s="137" t="s">
        <v>45</v>
      </c>
      <c r="P276" s="138">
        <f>O276*H276</f>
        <v>0</v>
      </c>
      <c r="Q276" s="138">
        <v>8.3409999999999998E-2</v>
      </c>
      <c r="R276" s="138">
        <f>Q276*H276</f>
        <v>0.43790249999999997</v>
      </c>
      <c r="S276" s="138">
        <v>0</v>
      </c>
      <c r="T276" s="139">
        <f>S276*H276</f>
        <v>0</v>
      </c>
      <c r="AR276" s="140" t="s">
        <v>173</v>
      </c>
      <c r="AT276" s="140" t="s">
        <v>169</v>
      </c>
      <c r="AU276" s="140" t="s">
        <v>84</v>
      </c>
      <c r="AY276" s="18" t="s">
        <v>167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8" t="s">
        <v>82</v>
      </c>
      <c r="BK276" s="141">
        <f>ROUND(I276*H276,2)</f>
        <v>0</v>
      </c>
      <c r="BL276" s="18" t="s">
        <v>173</v>
      </c>
      <c r="BM276" s="140" t="s">
        <v>400</v>
      </c>
    </row>
    <row r="277" spans="2:65" s="1" customFormat="1" ht="11.25">
      <c r="B277" s="33"/>
      <c r="D277" s="142" t="s">
        <v>175</v>
      </c>
      <c r="F277" s="143" t="s">
        <v>401</v>
      </c>
      <c r="I277" s="144"/>
      <c r="L277" s="33"/>
      <c r="M277" s="145"/>
      <c r="T277" s="54"/>
      <c r="AT277" s="18" t="s">
        <v>175</v>
      </c>
      <c r="AU277" s="18" t="s">
        <v>84</v>
      </c>
    </row>
    <row r="278" spans="2:65" s="12" customFormat="1" ht="11.25">
      <c r="B278" s="146"/>
      <c r="D278" s="147" t="s">
        <v>177</v>
      </c>
      <c r="E278" s="148" t="s">
        <v>19</v>
      </c>
      <c r="F278" s="149" t="s">
        <v>255</v>
      </c>
      <c r="H278" s="148" t="s">
        <v>19</v>
      </c>
      <c r="I278" s="150"/>
      <c r="L278" s="146"/>
      <c r="M278" s="151"/>
      <c r="T278" s="152"/>
      <c r="AT278" s="148" t="s">
        <v>177</v>
      </c>
      <c r="AU278" s="148" t="s">
        <v>84</v>
      </c>
      <c r="AV278" s="12" t="s">
        <v>82</v>
      </c>
      <c r="AW278" s="12" t="s">
        <v>34</v>
      </c>
      <c r="AX278" s="12" t="s">
        <v>74</v>
      </c>
      <c r="AY278" s="148" t="s">
        <v>167</v>
      </c>
    </row>
    <row r="279" spans="2:65" s="13" customFormat="1" ht="11.25">
      <c r="B279" s="153"/>
      <c r="D279" s="147" t="s">
        <v>177</v>
      </c>
      <c r="E279" s="154" t="s">
        <v>19</v>
      </c>
      <c r="F279" s="155" t="s">
        <v>402</v>
      </c>
      <c r="H279" s="156">
        <v>5.25</v>
      </c>
      <c r="I279" s="157"/>
      <c r="L279" s="153"/>
      <c r="M279" s="158"/>
      <c r="T279" s="159"/>
      <c r="AT279" s="154" t="s">
        <v>177</v>
      </c>
      <c r="AU279" s="154" t="s">
        <v>84</v>
      </c>
      <c r="AV279" s="13" t="s">
        <v>84</v>
      </c>
      <c r="AW279" s="13" t="s">
        <v>34</v>
      </c>
      <c r="AX279" s="13" t="s">
        <v>82</v>
      </c>
      <c r="AY279" s="154" t="s">
        <v>167</v>
      </c>
    </row>
    <row r="280" spans="2:65" s="1" customFormat="1" ht="24.2" customHeight="1">
      <c r="B280" s="33"/>
      <c r="C280" s="129" t="s">
        <v>403</v>
      </c>
      <c r="D280" s="129" t="s">
        <v>169</v>
      </c>
      <c r="E280" s="130" t="s">
        <v>404</v>
      </c>
      <c r="F280" s="131" t="s">
        <v>405</v>
      </c>
      <c r="G280" s="132" t="s">
        <v>102</v>
      </c>
      <c r="H280" s="133">
        <v>1.25</v>
      </c>
      <c r="I280" s="134"/>
      <c r="J280" s="135">
        <f>ROUND(I280*H280,2)</f>
        <v>0</v>
      </c>
      <c r="K280" s="131" t="s">
        <v>172</v>
      </c>
      <c r="L280" s="33"/>
      <c r="M280" s="136" t="s">
        <v>19</v>
      </c>
      <c r="N280" s="137" t="s">
        <v>45</v>
      </c>
      <c r="P280" s="138">
        <f>O280*H280</f>
        <v>0</v>
      </c>
      <c r="Q280" s="138">
        <v>0.45432</v>
      </c>
      <c r="R280" s="138">
        <f>Q280*H280</f>
        <v>0.56789999999999996</v>
      </c>
      <c r="S280" s="138">
        <v>0</v>
      </c>
      <c r="T280" s="139">
        <f>S280*H280</f>
        <v>0</v>
      </c>
      <c r="AR280" s="140" t="s">
        <v>173</v>
      </c>
      <c r="AT280" s="140" t="s">
        <v>169</v>
      </c>
      <c r="AU280" s="140" t="s">
        <v>84</v>
      </c>
      <c r="AY280" s="18" t="s">
        <v>167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8" t="s">
        <v>82</v>
      </c>
      <c r="BK280" s="141">
        <f>ROUND(I280*H280,2)</f>
        <v>0</v>
      </c>
      <c r="BL280" s="18" t="s">
        <v>173</v>
      </c>
      <c r="BM280" s="140" t="s">
        <v>406</v>
      </c>
    </row>
    <row r="281" spans="2:65" s="1" customFormat="1" ht="11.25">
      <c r="B281" s="33"/>
      <c r="D281" s="142" t="s">
        <v>175</v>
      </c>
      <c r="F281" s="143" t="s">
        <v>407</v>
      </c>
      <c r="I281" s="144"/>
      <c r="L281" s="33"/>
      <c r="M281" s="145"/>
      <c r="T281" s="54"/>
      <c r="AT281" s="18" t="s">
        <v>175</v>
      </c>
      <c r="AU281" s="18" t="s">
        <v>84</v>
      </c>
    </row>
    <row r="282" spans="2:65" s="13" customFormat="1" ht="11.25">
      <c r="B282" s="153"/>
      <c r="D282" s="147" t="s">
        <v>177</v>
      </c>
      <c r="E282" s="154" t="s">
        <v>19</v>
      </c>
      <c r="F282" s="155" t="s">
        <v>408</v>
      </c>
      <c r="H282" s="156">
        <v>1.25</v>
      </c>
      <c r="I282" s="157"/>
      <c r="L282" s="153"/>
      <c r="M282" s="158"/>
      <c r="T282" s="159"/>
      <c r="AT282" s="154" t="s">
        <v>177</v>
      </c>
      <c r="AU282" s="154" t="s">
        <v>84</v>
      </c>
      <c r="AV282" s="13" t="s">
        <v>84</v>
      </c>
      <c r="AW282" s="13" t="s">
        <v>34</v>
      </c>
      <c r="AX282" s="13" t="s">
        <v>82</v>
      </c>
      <c r="AY282" s="154" t="s">
        <v>167</v>
      </c>
    </row>
    <row r="283" spans="2:65" s="11" customFormat="1" ht="22.9" customHeight="1">
      <c r="B283" s="117"/>
      <c r="D283" s="118" t="s">
        <v>73</v>
      </c>
      <c r="E283" s="127" t="s">
        <v>173</v>
      </c>
      <c r="F283" s="127" t="s">
        <v>409</v>
      </c>
      <c r="I283" s="120"/>
      <c r="J283" s="128">
        <f>BK283</f>
        <v>0</v>
      </c>
      <c r="L283" s="117"/>
      <c r="M283" s="122"/>
      <c r="P283" s="123">
        <f>SUM(P284:P307)</f>
        <v>0</v>
      </c>
      <c r="R283" s="123">
        <f>SUM(R284:R307)</f>
        <v>0.94772764999999992</v>
      </c>
      <c r="T283" s="124">
        <f>SUM(T284:T307)</f>
        <v>0</v>
      </c>
      <c r="AR283" s="118" t="s">
        <v>82</v>
      </c>
      <c r="AT283" s="125" t="s">
        <v>73</v>
      </c>
      <c r="AU283" s="125" t="s">
        <v>82</v>
      </c>
      <c r="AY283" s="118" t="s">
        <v>167</v>
      </c>
      <c r="BK283" s="126">
        <f>SUM(BK284:BK307)</f>
        <v>0</v>
      </c>
    </row>
    <row r="284" spans="2:65" s="1" customFormat="1" ht="24.2" customHeight="1">
      <c r="B284" s="33"/>
      <c r="C284" s="129" t="s">
        <v>410</v>
      </c>
      <c r="D284" s="129" t="s">
        <v>169</v>
      </c>
      <c r="E284" s="130" t="s">
        <v>411</v>
      </c>
      <c r="F284" s="131" t="s">
        <v>412</v>
      </c>
      <c r="G284" s="132" t="s">
        <v>191</v>
      </c>
      <c r="H284" s="133">
        <v>0.313</v>
      </c>
      <c r="I284" s="134"/>
      <c r="J284" s="135">
        <f>ROUND(I284*H284,2)</f>
        <v>0</v>
      </c>
      <c r="K284" s="131" t="s">
        <v>172</v>
      </c>
      <c r="L284" s="33"/>
      <c r="M284" s="136" t="s">
        <v>19</v>
      </c>
      <c r="N284" s="137" t="s">
        <v>45</v>
      </c>
      <c r="P284" s="138">
        <f>O284*H284</f>
        <v>0</v>
      </c>
      <c r="Q284" s="138">
        <v>2.5019499999999999</v>
      </c>
      <c r="R284" s="138">
        <f>Q284*H284</f>
        <v>0.78311034999999996</v>
      </c>
      <c r="S284" s="138">
        <v>0</v>
      </c>
      <c r="T284" s="139">
        <f>S284*H284</f>
        <v>0</v>
      </c>
      <c r="AR284" s="140" t="s">
        <v>173</v>
      </c>
      <c r="AT284" s="140" t="s">
        <v>169</v>
      </c>
      <c r="AU284" s="140" t="s">
        <v>84</v>
      </c>
      <c r="AY284" s="18" t="s">
        <v>167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8" t="s">
        <v>82</v>
      </c>
      <c r="BK284" s="141">
        <f>ROUND(I284*H284,2)</f>
        <v>0</v>
      </c>
      <c r="BL284" s="18" t="s">
        <v>173</v>
      </c>
      <c r="BM284" s="140" t="s">
        <v>413</v>
      </c>
    </row>
    <row r="285" spans="2:65" s="1" customFormat="1" ht="11.25">
      <c r="B285" s="33"/>
      <c r="D285" s="142" t="s">
        <v>175</v>
      </c>
      <c r="F285" s="143" t="s">
        <v>414</v>
      </c>
      <c r="I285" s="144"/>
      <c r="L285" s="33"/>
      <c r="M285" s="145"/>
      <c r="T285" s="54"/>
      <c r="AT285" s="18" t="s">
        <v>175</v>
      </c>
      <c r="AU285" s="18" t="s">
        <v>84</v>
      </c>
    </row>
    <row r="286" spans="2:65" s="12" customFormat="1" ht="11.25">
      <c r="B286" s="146"/>
      <c r="D286" s="147" t="s">
        <v>177</v>
      </c>
      <c r="E286" s="148" t="s">
        <v>19</v>
      </c>
      <c r="F286" s="149" t="s">
        <v>279</v>
      </c>
      <c r="H286" s="148" t="s">
        <v>19</v>
      </c>
      <c r="I286" s="150"/>
      <c r="L286" s="146"/>
      <c r="M286" s="151"/>
      <c r="T286" s="152"/>
      <c r="AT286" s="148" t="s">
        <v>177</v>
      </c>
      <c r="AU286" s="148" t="s">
        <v>84</v>
      </c>
      <c r="AV286" s="12" t="s">
        <v>82</v>
      </c>
      <c r="AW286" s="12" t="s">
        <v>34</v>
      </c>
      <c r="AX286" s="12" t="s">
        <v>74</v>
      </c>
      <c r="AY286" s="148" t="s">
        <v>167</v>
      </c>
    </row>
    <row r="287" spans="2:65" s="13" customFormat="1" ht="11.25">
      <c r="B287" s="153"/>
      <c r="D287" s="147" t="s">
        <v>177</v>
      </c>
      <c r="E287" s="154" t="s">
        <v>19</v>
      </c>
      <c r="F287" s="155" t="s">
        <v>415</v>
      </c>
      <c r="H287" s="156">
        <v>0.313</v>
      </c>
      <c r="I287" s="157"/>
      <c r="L287" s="153"/>
      <c r="M287" s="158"/>
      <c r="T287" s="159"/>
      <c r="AT287" s="154" t="s">
        <v>177</v>
      </c>
      <c r="AU287" s="154" t="s">
        <v>84</v>
      </c>
      <c r="AV287" s="13" t="s">
        <v>84</v>
      </c>
      <c r="AW287" s="13" t="s">
        <v>34</v>
      </c>
      <c r="AX287" s="13" t="s">
        <v>82</v>
      </c>
      <c r="AY287" s="154" t="s">
        <v>167</v>
      </c>
    </row>
    <row r="288" spans="2:65" s="1" customFormat="1" ht="24.2" customHeight="1">
      <c r="B288" s="33"/>
      <c r="C288" s="129" t="s">
        <v>416</v>
      </c>
      <c r="D288" s="129" t="s">
        <v>169</v>
      </c>
      <c r="E288" s="130" t="s">
        <v>417</v>
      </c>
      <c r="F288" s="131" t="s">
        <v>418</v>
      </c>
      <c r="G288" s="132" t="s">
        <v>246</v>
      </c>
      <c r="H288" s="133">
        <v>3.7999999999999999E-2</v>
      </c>
      <c r="I288" s="134"/>
      <c r="J288" s="135">
        <f>ROUND(I288*H288,2)</f>
        <v>0</v>
      </c>
      <c r="K288" s="131" t="s">
        <v>172</v>
      </c>
      <c r="L288" s="33"/>
      <c r="M288" s="136" t="s">
        <v>19</v>
      </c>
      <c r="N288" s="137" t="s">
        <v>45</v>
      </c>
      <c r="P288" s="138">
        <f>O288*H288</f>
        <v>0</v>
      </c>
      <c r="Q288" s="138">
        <v>1.0492699999999999</v>
      </c>
      <c r="R288" s="138">
        <f>Q288*H288</f>
        <v>3.9872259999999993E-2</v>
      </c>
      <c r="S288" s="138">
        <v>0</v>
      </c>
      <c r="T288" s="139">
        <f>S288*H288</f>
        <v>0</v>
      </c>
      <c r="AR288" s="140" t="s">
        <v>173</v>
      </c>
      <c r="AT288" s="140" t="s">
        <v>169</v>
      </c>
      <c r="AU288" s="140" t="s">
        <v>84</v>
      </c>
      <c r="AY288" s="18" t="s">
        <v>167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8" t="s">
        <v>82</v>
      </c>
      <c r="BK288" s="141">
        <f>ROUND(I288*H288,2)</f>
        <v>0</v>
      </c>
      <c r="BL288" s="18" t="s">
        <v>173</v>
      </c>
      <c r="BM288" s="140" t="s">
        <v>419</v>
      </c>
    </row>
    <row r="289" spans="2:65" s="1" customFormat="1" ht="11.25">
      <c r="B289" s="33"/>
      <c r="D289" s="142" t="s">
        <v>175</v>
      </c>
      <c r="F289" s="143" t="s">
        <v>420</v>
      </c>
      <c r="I289" s="144"/>
      <c r="L289" s="33"/>
      <c r="M289" s="145"/>
      <c r="T289" s="54"/>
      <c r="AT289" s="18" t="s">
        <v>175</v>
      </c>
      <c r="AU289" s="18" t="s">
        <v>84</v>
      </c>
    </row>
    <row r="290" spans="2:65" s="12" customFormat="1" ht="11.25">
      <c r="B290" s="146"/>
      <c r="D290" s="147" t="s">
        <v>177</v>
      </c>
      <c r="E290" s="148" t="s">
        <v>19</v>
      </c>
      <c r="F290" s="149" t="s">
        <v>279</v>
      </c>
      <c r="H290" s="148" t="s">
        <v>19</v>
      </c>
      <c r="I290" s="150"/>
      <c r="L290" s="146"/>
      <c r="M290" s="151"/>
      <c r="T290" s="152"/>
      <c r="AT290" s="148" t="s">
        <v>177</v>
      </c>
      <c r="AU290" s="148" t="s">
        <v>84</v>
      </c>
      <c r="AV290" s="12" t="s">
        <v>82</v>
      </c>
      <c r="AW290" s="12" t="s">
        <v>34</v>
      </c>
      <c r="AX290" s="12" t="s">
        <v>74</v>
      </c>
      <c r="AY290" s="148" t="s">
        <v>167</v>
      </c>
    </row>
    <row r="291" spans="2:65" s="13" customFormat="1" ht="11.25">
      <c r="B291" s="153"/>
      <c r="D291" s="147" t="s">
        <v>177</v>
      </c>
      <c r="E291" s="154" t="s">
        <v>19</v>
      </c>
      <c r="F291" s="155" t="s">
        <v>421</v>
      </c>
      <c r="H291" s="156">
        <v>3.7999999999999999E-2</v>
      </c>
      <c r="I291" s="157"/>
      <c r="L291" s="153"/>
      <c r="M291" s="158"/>
      <c r="T291" s="159"/>
      <c r="AT291" s="154" t="s">
        <v>177</v>
      </c>
      <c r="AU291" s="154" t="s">
        <v>84</v>
      </c>
      <c r="AV291" s="13" t="s">
        <v>84</v>
      </c>
      <c r="AW291" s="13" t="s">
        <v>34</v>
      </c>
      <c r="AX291" s="13" t="s">
        <v>82</v>
      </c>
      <c r="AY291" s="154" t="s">
        <v>167</v>
      </c>
    </row>
    <row r="292" spans="2:65" s="1" customFormat="1" ht="24.2" customHeight="1">
      <c r="B292" s="33"/>
      <c r="C292" s="129" t="s">
        <v>422</v>
      </c>
      <c r="D292" s="129" t="s">
        <v>169</v>
      </c>
      <c r="E292" s="130" t="s">
        <v>423</v>
      </c>
      <c r="F292" s="131" t="s">
        <v>424</v>
      </c>
      <c r="G292" s="132" t="s">
        <v>102</v>
      </c>
      <c r="H292" s="133">
        <v>3.78</v>
      </c>
      <c r="I292" s="134"/>
      <c r="J292" s="135">
        <f>ROUND(I292*H292,2)</f>
        <v>0</v>
      </c>
      <c r="K292" s="131" t="s">
        <v>172</v>
      </c>
      <c r="L292" s="33"/>
      <c r="M292" s="136" t="s">
        <v>19</v>
      </c>
      <c r="N292" s="137" t="s">
        <v>45</v>
      </c>
      <c r="P292" s="138">
        <f>O292*H292</f>
        <v>0</v>
      </c>
      <c r="Q292" s="138">
        <v>1.282E-2</v>
      </c>
      <c r="R292" s="138">
        <f>Q292*H292</f>
        <v>4.8459599999999999E-2</v>
      </c>
      <c r="S292" s="138">
        <v>0</v>
      </c>
      <c r="T292" s="139">
        <f>S292*H292</f>
        <v>0</v>
      </c>
      <c r="AR292" s="140" t="s">
        <v>173</v>
      </c>
      <c r="AT292" s="140" t="s">
        <v>169</v>
      </c>
      <c r="AU292" s="140" t="s">
        <v>84</v>
      </c>
      <c r="AY292" s="18" t="s">
        <v>167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8" t="s">
        <v>82</v>
      </c>
      <c r="BK292" s="141">
        <f>ROUND(I292*H292,2)</f>
        <v>0</v>
      </c>
      <c r="BL292" s="18" t="s">
        <v>173</v>
      </c>
      <c r="BM292" s="140" t="s">
        <v>425</v>
      </c>
    </row>
    <row r="293" spans="2:65" s="1" customFormat="1" ht="11.25">
      <c r="B293" s="33"/>
      <c r="D293" s="142" t="s">
        <v>175</v>
      </c>
      <c r="F293" s="143" t="s">
        <v>426</v>
      </c>
      <c r="I293" s="144"/>
      <c r="L293" s="33"/>
      <c r="M293" s="145"/>
      <c r="T293" s="54"/>
      <c r="AT293" s="18" t="s">
        <v>175</v>
      </c>
      <c r="AU293" s="18" t="s">
        <v>84</v>
      </c>
    </row>
    <row r="294" spans="2:65" s="12" customFormat="1" ht="11.25">
      <c r="B294" s="146"/>
      <c r="D294" s="147" t="s">
        <v>177</v>
      </c>
      <c r="E294" s="148" t="s">
        <v>19</v>
      </c>
      <c r="F294" s="149" t="s">
        <v>255</v>
      </c>
      <c r="H294" s="148" t="s">
        <v>19</v>
      </c>
      <c r="I294" s="150"/>
      <c r="L294" s="146"/>
      <c r="M294" s="151"/>
      <c r="T294" s="152"/>
      <c r="AT294" s="148" t="s">
        <v>177</v>
      </c>
      <c r="AU294" s="148" t="s">
        <v>84</v>
      </c>
      <c r="AV294" s="12" t="s">
        <v>82</v>
      </c>
      <c r="AW294" s="12" t="s">
        <v>34</v>
      </c>
      <c r="AX294" s="12" t="s">
        <v>74</v>
      </c>
      <c r="AY294" s="148" t="s">
        <v>167</v>
      </c>
    </row>
    <row r="295" spans="2:65" s="13" customFormat="1" ht="11.25">
      <c r="B295" s="153"/>
      <c r="D295" s="147" t="s">
        <v>177</v>
      </c>
      <c r="E295" s="154" t="s">
        <v>19</v>
      </c>
      <c r="F295" s="155" t="s">
        <v>427</v>
      </c>
      <c r="H295" s="156">
        <v>3.78</v>
      </c>
      <c r="I295" s="157"/>
      <c r="L295" s="153"/>
      <c r="M295" s="158"/>
      <c r="T295" s="159"/>
      <c r="AT295" s="154" t="s">
        <v>177</v>
      </c>
      <c r="AU295" s="154" t="s">
        <v>84</v>
      </c>
      <c r="AV295" s="13" t="s">
        <v>84</v>
      </c>
      <c r="AW295" s="13" t="s">
        <v>34</v>
      </c>
      <c r="AX295" s="13" t="s">
        <v>82</v>
      </c>
      <c r="AY295" s="154" t="s">
        <v>167</v>
      </c>
    </row>
    <row r="296" spans="2:65" s="1" customFormat="1" ht="24.2" customHeight="1">
      <c r="B296" s="33"/>
      <c r="C296" s="129" t="s">
        <v>428</v>
      </c>
      <c r="D296" s="129" t="s">
        <v>169</v>
      </c>
      <c r="E296" s="130" t="s">
        <v>429</v>
      </c>
      <c r="F296" s="131" t="s">
        <v>430</v>
      </c>
      <c r="G296" s="132" t="s">
        <v>102</v>
      </c>
      <c r="H296" s="133">
        <v>3.78</v>
      </c>
      <c r="I296" s="134"/>
      <c r="J296" s="135">
        <f>ROUND(I296*H296,2)</f>
        <v>0</v>
      </c>
      <c r="K296" s="131" t="s">
        <v>172</v>
      </c>
      <c r="L296" s="33"/>
      <c r="M296" s="136" t="s">
        <v>19</v>
      </c>
      <c r="N296" s="137" t="s">
        <v>45</v>
      </c>
      <c r="P296" s="138">
        <f>O296*H296</f>
        <v>0</v>
      </c>
      <c r="Q296" s="138">
        <v>0</v>
      </c>
      <c r="R296" s="138">
        <f>Q296*H296</f>
        <v>0</v>
      </c>
      <c r="S296" s="138">
        <v>0</v>
      </c>
      <c r="T296" s="139">
        <f>S296*H296</f>
        <v>0</v>
      </c>
      <c r="AR296" s="140" t="s">
        <v>173</v>
      </c>
      <c r="AT296" s="140" t="s">
        <v>169</v>
      </c>
      <c r="AU296" s="140" t="s">
        <v>84</v>
      </c>
      <c r="AY296" s="18" t="s">
        <v>167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8" t="s">
        <v>82</v>
      </c>
      <c r="BK296" s="141">
        <f>ROUND(I296*H296,2)</f>
        <v>0</v>
      </c>
      <c r="BL296" s="18" t="s">
        <v>173</v>
      </c>
      <c r="BM296" s="140" t="s">
        <v>431</v>
      </c>
    </row>
    <row r="297" spans="2:65" s="1" customFormat="1" ht="11.25">
      <c r="B297" s="33"/>
      <c r="D297" s="142" t="s">
        <v>175</v>
      </c>
      <c r="F297" s="143" t="s">
        <v>432</v>
      </c>
      <c r="I297" s="144"/>
      <c r="L297" s="33"/>
      <c r="M297" s="145"/>
      <c r="T297" s="54"/>
      <c r="AT297" s="18" t="s">
        <v>175</v>
      </c>
      <c r="AU297" s="18" t="s">
        <v>84</v>
      </c>
    </row>
    <row r="298" spans="2:65" s="1" customFormat="1" ht="24.2" customHeight="1">
      <c r="B298" s="33"/>
      <c r="C298" s="129" t="s">
        <v>433</v>
      </c>
      <c r="D298" s="129" t="s">
        <v>169</v>
      </c>
      <c r="E298" s="130" t="s">
        <v>434</v>
      </c>
      <c r="F298" s="131" t="s">
        <v>435</v>
      </c>
      <c r="G298" s="132" t="s">
        <v>436</v>
      </c>
      <c r="H298" s="133">
        <v>0.44400000000000001</v>
      </c>
      <c r="I298" s="134"/>
      <c r="J298" s="135">
        <f>ROUND(I298*H298,2)</f>
        <v>0</v>
      </c>
      <c r="K298" s="131" t="s">
        <v>172</v>
      </c>
      <c r="L298" s="33"/>
      <c r="M298" s="136" t="s">
        <v>19</v>
      </c>
      <c r="N298" s="137" t="s">
        <v>45</v>
      </c>
      <c r="P298" s="138">
        <f>O298*H298</f>
        <v>0</v>
      </c>
      <c r="Q298" s="138">
        <v>0.11046</v>
      </c>
      <c r="R298" s="138">
        <f>Q298*H298</f>
        <v>4.9044240000000003E-2</v>
      </c>
      <c r="S298" s="138">
        <v>0</v>
      </c>
      <c r="T298" s="139">
        <f>S298*H298</f>
        <v>0</v>
      </c>
      <c r="AR298" s="140" t="s">
        <v>173</v>
      </c>
      <c r="AT298" s="140" t="s">
        <v>169</v>
      </c>
      <c r="AU298" s="140" t="s">
        <v>84</v>
      </c>
      <c r="AY298" s="18" t="s">
        <v>167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8" t="s">
        <v>82</v>
      </c>
      <c r="BK298" s="141">
        <f>ROUND(I298*H298,2)</f>
        <v>0</v>
      </c>
      <c r="BL298" s="18" t="s">
        <v>173</v>
      </c>
      <c r="BM298" s="140" t="s">
        <v>437</v>
      </c>
    </row>
    <row r="299" spans="2:65" s="1" customFormat="1" ht="11.25">
      <c r="B299" s="33"/>
      <c r="D299" s="142" t="s">
        <v>175</v>
      </c>
      <c r="F299" s="143" t="s">
        <v>438</v>
      </c>
      <c r="I299" s="144"/>
      <c r="L299" s="33"/>
      <c r="M299" s="145"/>
      <c r="T299" s="54"/>
      <c r="AT299" s="18" t="s">
        <v>175</v>
      </c>
      <c r="AU299" s="18" t="s">
        <v>84</v>
      </c>
    </row>
    <row r="300" spans="2:65" s="12" customFormat="1" ht="11.25">
      <c r="B300" s="146"/>
      <c r="D300" s="147" t="s">
        <v>177</v>
      </c>
      <c r="E300" s="148" t="s">
        <v>19</v>
      </c>
      <c r="F300" s="149" t="s">
        <v>255</v>
      </c>
      <c r="H300" s="148" t="s">
        <v>19</v>
      </c>
      <c r="I300" s="150"/>
      <c r="L300" s="146"/>
      <c r="M300" s="151"/>
      <c r="T300" s="152"/>
      <c r="AT300" s="148" t="s">
        <v>177</v>
      </c>
      <c r="AU300" s="148" t="s">
        <v>84</v>
      </c>
      <c r="AV300" s="12" t="s">
        <v>82</v>
      </c>
      <c r="AW300" s="12" t="s">
        <v>34</v>
      </c>
      <c r="AX300" s="12" t="s">
        <v>74</v>
      </c>
      <c r="AY300" s="148" t="s">
        <v>167</v>
      </c>
    </row>
    <row r="301" spans="2:65" s="13" customFormat="1" ht="11.25">
      <c r="B301" s="153"/>
      <c r="D301" s="147" t="s">
        <v>177</v>
      </c>
      <c r="E301" s="154" t="s">
        <v>19</v>
      </c>
      <c r="F301" s="155" t="s">
        <v>439</v>
      </c>
      <c r="H301" s="156">
        <v>0.44400000000000001</v>
      </c>
      <c r="I301" s="157"/>
      <c r="L301" s="153"/>
      <c r="M301" s="158"/>
      <c r="T301" s="159"/>
      <c r="AT301" s="154" t="s">
        <v>177</v>
      </c>
      <c r="AU301" s="154" t="s">
        <v>84</v>
      </c>
      <c r="AV301" s="13" t="s">
        <v>84</v>
      </c>
      <c r="AW301" s="13" t="s">
        <v>34</v>
      </c>
      <c r="AX301" s="13" t="s">
        <v>82</v>
      </c>
      <c r="AY301" s="154" t="s">
        <v>167</v>
      </c>
    </row>
    <row r="302" spans="2:65" s="1" customFormat="1" ht="21.75" customHeight="1">
      <c r="B302" s="33"/>
      <c r="C302" s="129" t="s">
        <v>440</v>
      </c>
      <c r="D302" s="129" t="s">
        <v>169</v>
      </c>
      <c r="E302" s="130" t="s">
        <v>441</v>
      </c>
      <c r="F302" s="131" t="s">
        <v>442</v>
      </c>
      <c r="G302" s="132" t="s">
        <v>102</v>
      </c>
      <c r="H302" s="133">
        <v>4.1399999999999997</v>
      </c>
      <c r="I302" s="134"/>
      <c r="J302" s="135">
        <f>ROUND(I302*H302,2)</f>
        <v>0</v>
      </c>
      <c r="K302" s="131" t="s">
        <v>172</v>
      </c>
      <c r="L302" s="33"/>
      <c r="M302" s="136" t="s">
        <v>19</v>
      </c>
      <c r="N302" s="137" t="s">
        <v>45</v>
      </c>
      <c r="P302" s="138">
        <f>O302*H302</f>
        <v>0</v>
      </c>
      <c r="Q302" s="138">
        <v>6.5799999999999999E-3</v>
      </c>
      <c r="R302" s="138">
        <f>Q302*H302</f>
        <v>2.7241199999999997E-2</v>
      </c>
      <c r="S302" s="138">
        <v>0</v>
      </c>
      <c r="T302" s="139">
        <f>S302*H302</f>
        <v>0</v>
      </c>
      <c r="AR302" s="140" t="s">
        <v>173</v>
      </c>
      <c r="AT302" s="140" t="s">
        <v>169</v>
      </c>
      <c r="AU302" s="140" t="s">
        <v>84</v>
      </c>
      <c r="AY302" s="18" t="s">
        <v>167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8" t="s">
        <v>82</v>
      </c>
      <c r="BK302" s="141">
        <f>ROUND(I302*H302,2)</f>
        <v>0</v>
      </c>
      <c r="BL302" s="18" t="s">
        <v>173</v>
      </c>
      <c r="BM302" s="140" t="s">
        <v>443</v>
      </c>
    </row>
    <row r="303" spans="2:65" s="1" customFormat="1" ht="11.25">
      <c r="B303" s="33"/>
      <c r="D303" s="142" t="s">
        <v>175</v>
      </c>
      <c r="F303" s="143" t="s">
        <v>444</v>
      </c>
      <c r="I303" s="144"/>
      <c r="L303" s="33"/>
      <c r="M303" s="145"/>
      <c r="T303" s="54"/>
      <c r="AT303" s="18" t="s">
        <v>175</v>
      </c>
      <c r="AU303" s="18" t="s">
        <v>84</v>
      </c>
    </row>
    <row r="304" spans="2:65" s="12" customFormat="1" ht="11.25">
      <c r="B304" s="146"/>
      <c r="D304" s="147" t="s">
        <v>177</v>
      </c>
      <c r="E304" s="148" t="s">
        <v>19</v>
      </c>
      <c r="F304" s="149" t="s">
        <v>255</v>
      </c>
      <c r="H304" s="148" t="s">
        <v>19</v>
      </c>
      <c r="I304" s="150"/>
      <c r="L304" s="146"/>
      <c r="M304" s="151"/>
      <c r="T304" s="152"/>
      <c r="AT304" s="148" t="s">
        <v>177</v>
      </c>
      <c r="AU304" s="148" t="s">
        <v>84</v>
      </c>
      <c r="AV304" s="12" t="s">
        <v>82</v>
      </c>
      <c r="AW304" s="12" t="s">
        <v>34</v>
      </c>
      <c r="AX304" s="12" t="s">
        <v>74</v>
      </c>
      <c r="AY304" s="148" t="s">
        <v>167</v>
      </c>
    </row>
    <row r="305" spans="2:65" s="13" customFormat="1" ht="11.25">
      <c r="B305" s="153"/>
      <c r="D305" s="147" t="s">
        <v>177</v>
      </c>
      <c r="E305" s="154" t="s">
        <v>19</v>
      </c>
      <c r="F305" s="155" t="s">
        <v>445</v>
      </c>
      <c r="H305" s="156">
        <v>4.1399999999999997</v>
      </c>
      <c r="I305" s="157"/>
      <c r="L305" s="153"/>
      <c r="M305" s="158"/>
      <c r="T305" s="159"/>
      <c r="AT305" s="154" t="s">
        <v>177</v>
      </c>
      <c r="AU305" s="154" t="s">
        <v>84</v>
      </c>
      <c r="AV305" s="13" t="s">
        <v>84</v>
      </c>
      <c r="AW305" s="13" t="s">
        <v>34</v>
      </c>
      <c r="AX305" s="13" t="s">
        <v>82</v>
      </c>
      <c r="AY305" s="154" t="s">
        <v>167</v>
      </c>
    </row>
    <row r="306" spans="2:65" s="1" customFormat="1" ht="21.75" customHeight="1">
      <c r="B306" s="33"/>
      <c r="C306" s="129" t="s">
        <v>446</v>
      </c>
      <c r="D306" s="129" t="s">
        <v>169</v>
      </c>
      <c r="E306" s="130" t="s">
        <v>447</v>
      </c>
      <c r="F306" s="131" t="s">
        <v>448</v>
      </c>
      <c r="G306" s="132" t="s">
        <v>102</v>
      </c>
      <c r="H306" s="133">
        <v>4.1399999999999997</v>
      </c>
      <c r="I306" s="134"/>
      <c r="J306" s="135">
        <f>ROUND(I306*H306,2)</f>
        <v>0</v>
      </c>
      <c r="K306" s="131" t="s">
        <v>172</v>
      </c>
      <c r="L306" s="33"/>
      <c r="M306" s="136" t="s">
        <v>19</v>
      </c>
      <c r="N306" s="137" t="s">
        <v>45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173</v>
      </c>
      <c r="AT306" s="140" t="s">
        <v>169</v>
      </c>
      <c r="AU306" s="140" t="s">
        <v>84</v>
      </c>
      <c r="AY306" s="18" t="s">
        <v>167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82</v>
      </c>
      <c r="BK306" s="141">
        <f>ROUND(I306*H306,2)</f>
        <v>0</v>
      </c>
      <c r="BL306" s="18" t="s">
        <v>173</v>
      </c>
      <c r="BM306" s="140" t="s">
        <v>449</v>
      </c>
    </row>
    <row r="307" spans="2:65" s="1" customFormat="1" ht="11.25">
      <c r="B307" s="33"/>
      <c r="D307" s="142" t="s">
        <v>175</v>
      </c>
      <c r="F307" s="143" t="s">
        <v>450</v>
      </c>
      <c r="I307" s="144"/>
      <c r="L307" s="33"/>
      <c r="M307" s="145"/>
      <c r="T307" s="54"/>
      <c r="AT307" s="18" t="s">
        <v>175</v>
      </c>
      <c r="AU307" s="18" t="s">
        <v>84</v>
      </c>
    </row>
    <row r="308" spans="2:65" s="11" customFormat="1" ht="22.9" customHeight="1">
      <c r="B308" s="117"/>
      <c r="D308" s="118" t="s">
        <v>73</v>
      </c>
      <c r="E308" s="127" t="s">
        <v>195</v>
      </c>
      <c r="F308" s="127" t="s">
        <v>451</v>
      </c>
      <c r="I308" s="120"/>
      <c r="J308" s="128">
        <f>BK308</f>
        <v>0</v>
      </c>
      <c r="L308" s="117"/>
      <c r="M308" s="122"/>
      <c r="P308" s="123">
        <f>SUM(P309:P340)</f>
        <v>0</v>
      </c>
      <c r="R308" s="123">
        <f>SUM(R309:R340)</f>
        <v>10.363178000000001</v>
      </c>
      <c r="T308" s="124">
        <f>SUM(T309:T340)</f>
        <v>0</v>
      </c>
      <c r="AR308" s="118" t="s">
        <v>82</v>
      </c>
      <c r="AT308" s="125" t="s">
        <v>73</v>
      </c>
      <c r="AU308" s="125" t="s">
        <v>82</v>
      </c>
      <c r="AY308" s="118" t="s">
        <v>167</v>
      </c>
      <c r="BK308" s="126">
        <f>SUM(BK309:BK340)</f>
        <v>0</v>
      </c>
    </row>
    <row r="309" spans="2:65" s="1" customFormat="1" ht="21.75" customHeight="1">
      <c r="B309" s="33"/>
      <c r="C309" s="129" t="s">
        <v>452</v>
      </c>
      <c r="D309" s="129" t="s">
        <v>169</v>
      </c>
      <c r="E309" s="130" t="s">
        <v>453</v>
      </c>
      <c r="F309" s="131" t="s">
        <v>454</v>
      </c>
      <c r="G309" s="132" t="s">
        <v>102</v>
      </c>
      <c r="H309" s="133">
        <v>7.2</v>
      </c>
      <c r="I309" s="134"/>
      <c r="J309" s="135">
        <f>ROUND(I309*H309,2)</f>
        <v>0</v>
      </c>
      <c r="K309" s="131" t="s">
        <v>172</v>
      </c>
      <c r="L309" s="33"/>
      <c r="M309" s="136" t="s">
        <v>19</v>
      </c>
      <c r="N309" s="137" t="s">
        <v>45</v>
      </c>
      <c r="P309" s="138">
        <f>O309*H309</f>
        <v>0</v>
      </c>
      <c r="Q309" s="138">
        <v>0</v>
      </c>
      <c r="R309" s="138">
        <f>Q309*H309</f>
        <v>0</v>
      </c>
      <c r="S309" s="138">
        <v>0</v>
      </c>
      <c r="T309" s="139">
        <f>S309*H309</f>
        <v>0</v>
      </c>
      <c r="AR309" s="140" t="s">
        <v>173</v>
      </c>
      <c r="AT309" s="140" t="s">
        <v>169</v>
      </c>
      <c r="AU309" s="140" t="s">
        <v>84</v>
      </c>
      <c r="AY309" s="18" t="s">
        <v>167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8" t="s">
        <v>82</v>
      </c>
      <c r="BK309" s="141">
        <f>ROUND(I309*H309,2)</f>
        <v>0</v>
      </c>
      <c r="BL309" s="18" t="s">
        <v>173</v>
      </c>
      <c r="BM309" s="140" t="s">
        <v>455</v>
      </c>
    </row>
    <row r="310" spans="2:65" s="1" customFormat="1" ht="11.25">
      <c r="B310" s="33"/>
      <c r="D310" s="142" t="s">
        <v>175</v>
      </c>
      <c r="F310" s="143" t="s">
        <v>456</v>
      </c>
      <c r="I310" s="144"/>
      <c r="L310" s="33"/>
      <c r="M310" s="145"/>
      <c r="T310" s="54"/>
      <c r="AT310" s="18" t="s">
        <v>175</v>
      </c>
      <c r="AU310" s="18" t="s">
        <v>84</v>
      </c>
    </row>
    <row r="311" spans="2:65" s="12" customFormat="1" ht="11.25">
      <c r="B311" s="146"/>
      <c r="D311" s="147" t="s">
        <v>177</v>
      </c>
      <c r="E311" s="148" t="s">
        <v>19</v>
      </c>
      <c r="F311" s="149" t="s">
        <v>241</v>
      </c>
      <c r="H311" s="148" t="s">
        <v>19</v>
      </c>
      <c r="I311" s="150"/>
      <c r="L311" s="146"/>
      <c r="M311" s="151"/>
      <c r="T311" s="152"/>
      <c r="AT311" s="148" t="s">
        <v>177</v>
      </c>
      <c r="AU311" s="148" t="s">
        <v>84</v>
      </c>
      <c r="AV311" s="12" t="s">
        <v>82</v>
      </c>
      <c r="AW311" s="12" t="s">
        <v>34</v>
      </c>
      <c r="AX311" s="12" t="s">
        <v>74</v>
      </c>
      <c r="AY311" s="148" t="s">
        <v>167</v>
      </c>
    </row>
    <row r="312" spans="2:65" s="13" customFormat="1" ht="11.25">
      <c r="B312" s="153"/>
      <c r="D312" s="147" t="s">
        <v>177</v>
      </c>
      <c r="E312" s="154" t="s">
        <v>19</v>
      </c>
      <c r="F312" s="155" t="s">
        <v>457</v>
      </c>
      <c r="H312" s="156">
        <v>7.2</v>
      </c>
      <c r="I312" s="157"/>
      <c r="L312" s="153"/>
      <c r="M312" s="158"/>
      <c r="T312" s="159"/>
      <c r="AT312" s="154" t="s">
        <v>177</v>
      </c>
      <c r="AU312" s="154" t="s">
        <v>84</v>
      </c>
      <c r="AV312" s="13" t="s">
        <v>84</v>
      </c>
      <c r="AW312" s="13" t="s">
        <v>34</v>
      </c>
      <c r="AX312" s="13" t="s">
        <v>82</v>
      </c>
      <c r="AY312" s="154" t="s">
        <v>167</v>
      </c>
    </row>
    <row r="313" spans="2:65" s="1" customFormat="1" ht="21.75" customHeight="1">
      <c r="B313" s="33"/>
      <c r="C313" s="129" t="s">
        <v>458</v>
      </c>
      <c r="D313" s="129" t="s">
        <v>169</v>
      </c>
      <c r="E313" s="130" t="s">
        <v>459</v>
      </c>
      <c r="F313" s="131" t="s">
        <v>460</v>
      </c>
      <c r="G313" s="132" t="s">
        <v>102</v>
      </c>
      <c r="H313" s="133">
        <v>43</v>
      </c>
      <c r="I313" s="134"/>
      <c r="J313" s="135">
        <f>ROUND(I313*H313,2)</f>
        <v>0</v>
      </c>
      <c r="K313" s="131" t="s">
        <v>172</v>
      </c>
      <c r="L313" s="33"/>
      <c r="M313" s="136" t="s">
        <v>19</v>
      </c>
      <c r="N313" s="137" t="s">
        <v>45</v>
      </c>
      <c r="P313" s="138">
        <f>O313*H313</f>
        <v>0</v>
      </c>
      <c r="Q313" s="138">
        <v>0</v>
      </c>
      <c r="R313" s="138">
        <f>Q313*H313</f>
        <v>0</v>
      </c>
      <c r="S313" s="138">
        <v>0</v>
      </c>
      <c r="T313" s="139">
        <f>S313*H313</f>
        <v>0</v>
      </c>
      <c r="AR313" s="140" t="s">
        <v>173</v>
      </c>
      <c r="AT313" s="140" t="s">
        <v>169</v>
      </c>
      <c r="AU313" s="140" t="s">
        <v>84</v>
      </c>
      <c r="AY313" s="18" t="s">
        <v>167</v>
      </c>
      <c r="BE313" s="141">
        <f>IF(N313="základní",J313,0)</f>
        <v>0</v>
      </c>
      <c r="BF313" s="141">
        <f>IF(N313="snížená",J313,0)</f>
        <v>0</v>
      </c>
      <c r="BG313" s="141">
        <f>IF(N313="zákl. přenesená",J313,0)</f>
        <v>0</v>
      </c>
      <c r="BH313" s="141">
        <f>IF(N313="sníž. přenesená",J313,0)</f>
        <v>0</v>
      </c>
      <c r="BI313" s="141">
        <f>IF(N313="nulová",J313,0)</f>
        <v>0</v>
      </c>
      <c r="BJ313" s="18" t="s">
        <v>82</v>
      </c>
      <c r="BK313" s="141">
        <f>ROUND(I313*H313,2)</f>
        <v>0</v>
      </c>
      <c r="BL313" s="18" t="s">
        <v>173</v>
      </c>
      <c r="BM313" s="140" t="s">
        <v>461</v>
      </c>
    </row>
    <row r="314" spans="2:65" s="1" customFormat="1" ht="11.25">
      <c r="B314" s="33"/>
      <c r="D314" s="142" t="s">
        <v>175</v>
      </c>
      <c r="F314" s="143" t="s">
        <v>462</v>
      </c>
      <c r="I314" s="144"/>
      <c r="L314" s="33"/>
      <c r="M314" s="145"/>
      <c r="T314" s="54"/>
      <c r="AT314" s="18" t="s">
        <v>175</v>
      </c>
      <c r="AU314" s="18" t="s">
        <v>84</v>
      </c>
    </row>
    <row r="315" spans="2:65" s="12" customFormat="1" ht="11.25">
      <c r="B315" s="146"/>
      <c r="D315" s="147" t="s">
        <v>177</v>
      </c>
      <c r="E315" s="148" t="s">
        <v>19</v>
      </c>
      <c r="F315" s="149" t="s">
        <v>241</v>
      </c>
      <c r="H315" s="148" t="s">
        <v>19</v>
      </c>
      <c r="I315" s="150"/>
      <c r="L315" s="146"/>
      <c r="M315" s="151"/>
      <c r="T315" s="152"/>
      <c r="AT315" s="148" t="s">
        <v>177</v>
      </c>
      <c r="AU315" s="148" t="s">
        <v>84</v>
      </c>
      <c r="AV315" s="12" t="s">
        <v>82</v>
      </c>
      <c r="AW315" s="12" t="s">
        <v>34</v>
      </c>
      <c r="AX315" s="12" t="s">
        <v>74</v>
      </c>
      <c r="AY315" s="148" t="s">
        <v>167</v>
      </c>
    </row>
    <row r="316" spans="2:65" s="13" customFormat="1" ht="11.25">
      <c r="B316" s="153"/>
      <c r="D316" s="147" t="s">
        <v>177</v>
      </c>
      <c r="E316" s="154" t="s">
        <v>19</v>
      </c>
      <c r="F316" s="155" t="s">
        <v>270</v>
      </c>
      <c r="H316" s="156">
        <v>5</v>
      </c>
      <c r="I316" s="157"/>
      <c r="L316" s="153"/>
      <c r="M316" s="158"/>
      <c r="T316" s="159"/>
      <c r="AT316" s="154" t="s">
        <v>177</v>
      </c>
      <c r="AU316" s="154" t="s">
        <v>84</v>
      </c>
      <c r="AV316" s="13" t="s">
        <v>84</v>
      </c>
      <c r="AW316" s="13" t="s">
        <v>34</v>
      </c>
      <c r="AX316" s="13" t="s">
        <v>74</v>
      </c>
      <c r="AY316" s="154" t="s">
        <v>167</v>
      </c>
    </row>
    <row r="317" spans="2:65" s="13" customFormat="1" ht="11.25">
      <c r="B317" s="153"/>
      <c r="D317" s="147" t="s">
        <v>177</v>
      </c>
      <c r="E317" s="154" t="s">
        <v>19</v>
      </c>
      <c r="F317" s="155" t="s">
        <v>271</v>
      </c>
      <c r="H317" s="156">
        <v>15.5</v>
      </c>
      <c r="I317" s="157"/>
      <c r="L317" s="153"/>
      <c r="M317" s="158"/>
      <c r="T317" s="159"/>
      <c r="AT317" s="154" t="s">
        <v>177</v>
      </c>
      <c r="AU317" s="154" t="s">
        <v>84</v>
      </c>
      <c r="AV317" s="13" t="s">
        <v>84</v>
      </c>
      <c r="AW317" s="13" t="s">
        <v>34</v>
      </c>
      <c r="AX317" s="13" t="s">
        <v>74</v>
      </c>
      <c r="AY317" s="154" t="s">
        <v>167</v>
      </c>
    </row>
    <row r="318" spans="2:65" s="13" customFormat="1" ht="11.25">
      <c r="B318" s="153"/>
      <c r="D318" s="147" t="s">
        <v>177</v>
      </c>
      <c r="E318" s="154" t="s">
        <v>19</v>
      </c>
      <c r="F318" s="155" t="s">
        <v>272</v>
      </c>
      <c r="H318" s="156">
        <v>15.3</v>
      </c>
      <c r="I318" s="157"/>
      <c r="L318" s="153"/>
      <c r="M318" s="158"/>
      <c r="T318" s="159"/>
      <c r="AT318" s="154" t="s">
        <v>177</v>
      </c>
      <c r="AU318" s="154" t="s">
        <v>84</v>
      </c>
      <c r="AV318" s="13" t="s">
        <v>84</v>
      </c>
      <c r="AW318" s="13" t="s">
        <v>34</v>
      </c>
      <c r="AX318" s="13" t="s">
        <v>74</v>
      </c>
      <c r="AY318" s="154" t="s">
        <v>167</v>
      </c>
    </row>
    <row r="319" spans="2:65" s="13" customFormat="1" ht="11.25">
      <c r="B319" s="153"/>
      <c r="D319" s="147" t="s">
        <v>177</v>
      </c>
      <c r="E319" s="154" t="s">
        <v>19</v>
      </c>
      <c r="F319" s="155" t="s">
        <v>457</v>
      </c>
      <c r="H319" s="156">
        <v>7.2</v>
      </c>
      <c r="I319" s="157"/>
      <c r="L319" s="153"/>
      <c r="M319" s="158"/>
      <c r="T319" s="159"/>
      <c r="AT319" s="154" t="s">
        <v>177</v>
      </c>
      <c r="AU319" s="154" t="s">
        <v>84</v>
      </c>
      <c r="AV319" s="13" t="s">
        <v>84</v>
      </c>
      <c r="AW319" s="13" t="s">
        <v>34</v>
      </c>
      <c r="AX319" s="13" t="s">
        <v>74</v>
      </c>
      <c r="AY319" s="154" t="s">
        <v>167</v>
      </c>
    </row>
    <row r="320" spans="2:65" s="14" customFormat="1" ht="11.25">
      <c r="B320" s="160"/>
      <c r="D320" s="147" t="s">
        <v>177</v>
      </c>
      <c r="E320" s="161" t="s">
        <v>19</v>
      </c>
      <c r="F320" s="162" t="s">
        <v>181</v>
      </c>
      <c r="H320" s="163">
        <v>43</v>
      </c>
      <c r="I320" s="164"/>
      <c r="L320" s="160"/>
      <c r="M320" s="165"/>
      <c r="T320" s="166"/>
      <c r="AT320" s="161" t="s">
        <v>177</v>
      </c>
      <c r="AU320" s="161" t="s">
        <v>84</v>
      </c>
      <c r="AV320" s="14" t="s">
        <v>173</v>
      </c>
      <c r="AW320" s="14" t="s">
        <v>34</v>
      </c>
      <c r="AX320" s="14" t="s">
        <v>82</v>
      </c>
      <c r="AY320" s="161" t="s">
        <v>167</v>
      </c>
    </row>
    <row r="321" spans="2:65" s="1" customFormat="1" ht="33" customHeight="1">
      <c r="B321" s="33"/>
      <c r="C321" s="129" t="s">
        <v>463</v>
      </c>
      <c r="D321" s="129" t="s">
        <v>169</v>
      </c>
      <c r="E321" s="130" t="s">
        <v>464</v>
      </c>
      <c r="F321" s="131" t="s">
        <v>465</v>
      </c>
      <c r="G321" s="132" t="s">
        <v>102</v>
      </c>
      <c r="H321" s="133">
        <v>20.3</v>
      </c>
      <c r="I321" s="134"/>
      <c r="J321" s="135">
        <f>ROUND(I321*H321,2)</f>
        <v>0</v>
      </c>
      <c r="K321" s="131" t="s">
        <v>172</v>
      </c>
      <c r="L321" s="33"/>
      <c r="M321" s="136" t="s">
        <v>19</v>
      </c>
      <c r="N321" s="137" t="s">
        <v>45</v>
      </c>
      <c r="P321" s="138">
        <f>O321*H321</f>
        <v>0</v>
      </c>
      <c r="Q321" s="138">
        <v>0.1837</v>
      </c>
      <c r="R321" s="138">
        <f>Q321*H321</f>
        <v>3.7291100000000004</v>
      </c>
      <c r="S321" s="138">
        <v>0</v>
      </c>
      <c r="T321" s="139">
        <f>S321*H321</f>
        <v>0</v>
      </c>
      <c r="AR321" s="140" t="s">
        <v>173</v>
      </c>
      <c r="AT321" s="140" t="s">
        <v>169</v>
      </c>
      <c r="AU321" s="140" t="s">
        <v>84</v>
      </c>
      <c r="AY321" s="18" t="s">
        <v>167</v>
      </c>
      <c r="BE321" s="141">
        <f>IF(N321="základní",J321,0)</f>
        <v>0</v>
      </c>
      <c r="BF321" s="141">
        <f>IF(N321="snížená",J321,0)</f>
        <v>0</v>
      </c>
      <c r="BG321" s="141">
        <f>IF(N321="zákl. přenesená",J321,0)</f>
        <v>0</v>
      </c>
      <c r="BH321" s="141">
        <f>IF(N321="sníž. přenesená",J321,0)</f>
        <v>0</v>
      </c>
      <c r="BI321" s="141">
        <f>IF(N321="nulová",J321,0)</f>
        <v>0</v>
      </c>
      <c r="BJ321" s="18" t="s">
        <v>82</v>
      </c>
      <c r="BK321" s="141">
        <f>ROUND(I321*H321,2)</f>
        <v>0</v>
      </c>
      <c r="BL321" s="18" t="s">
        <v>173</v>
      </c>
      <c r="BM321" s="140" t="s">
        <v>466</v>
      </c>
    </row>
    <row r="322" spans="2:65" s="1" customFormat="1" ht="11.25">
      <c r="B322" s="33"/>
      <c r="D322" s="142" t="s">
        <v>175</v>
      </c>
      <c r="F322" s="143" t="s">
        <v>467</v>
      </c>
      <c r="I322" s="144"/>
      <c r="L322" s="33"/>
      <c r="M322" s="145"/>
      <c r="T322" s="54"/>
      <c r="AT322" s="18" t="s">
        <v>175</v>
      </c>
      <c r="AU322" s="18" t="s">
        <v>84</v>
      </c>
    </row>
    <row r="323" spans="2:65" s="12" customFormat="1" ht="11.25">
      <c r="B323" s="146"/>
      <c r="D323" s="147" t="s">
        <v>177</v>
      </c>
      <c r="E323" s="148" t="s">
        <v>19</v>
      </c>
      <c r="F323" s="149" t="s">
        <v>241</v>
      </c>
      <c r="H323" s="148" t="s">
        <v>19</v>
      </c>
      <c r="I323" s="150"/>
      <c r="L323" s="146"/>
      <c r="M323" s="151"/>
      <c r="T323" s="152"/>
      <c r="AT323" s="148" t="s">
        <v>177</v>
      </c>
      <c r="AU323" s="148" t="s">
        <v>84</v>
      </c>
      <c r="AV323" s="12" t="s">
        <v>82</v>
      </c>
      <c r="AW323" s="12" t="s">
        <v>34</v>
      </c>
      <c r="AX323" s="12" t="s">
        <v>74</v>
      </c>
      <c r="AY323" s="148" t="s">
        <v>167</v>
      </c>
    </row>
    <row r="324" spans="2:65" s="13" customFormat="1" ht="11.25">
      <c r="B324" s="153"/>
      <c r="D324" s="147" t="s">
        <v>177</v>
      </c>
      <c r="E324" s="154" t="s">
        <v>19</v>
      </c>
      <c r="F324" s="155" t="s">
        <v>270</v>
      </c>
      <c r="H324" s="156">
        <v>5</v>
      </c>
      <c r="I324" s="157"/>
      <c r="L324" s="153"/>
      <c r="M324" s="158"/>
      <c r="T324" s="159"/>
      <c r="AT324" s="154" t="s">
        <v>177</v>
      </c>
      <c r="AU324" s="154" t="s">
        <v>84</v>
      </c>
      <c r="AV324" s="13" t="s">
        <v>84</v>
      </c>
      <c r="AW324" s="13" t="s">
        <v>34</v>
      </c>
      <c r="AX324" s="13" t="s">
        <v>74</v>
      </c>
      <c r="AY324" s="154" t="s">
        <v>167</v>
      </c>
    </row>
    <row r="325" spans="2:65" s="13" customFormat="1" ht="11.25">
      <c r="B325" s="153"/>
      <c r="D325" s="147" t="s">
        <v>177</v>
      </c>
      <c r="E325" s="154" t="s">
        <v>19</v>
      </c>
      <c r="F325" s="155" t="s">
        <v>272</v>
      </c>
      <c r="H325" s="156">
        <v>15.3</v>
      </c>
      <c r="I325" s="157"/>
      <c r="L325" s="153"/>
      <c r="M325" s="158"/>
      <c r="T325" s="159"/>
      <c r="AT325" s="154" t="s">
        <v>177</v>
      </c>
      <c r="AU325" s="154" t="s">
        <v>84</v>
      </c>
      <c r="AV325" s="13" t="s">
        <v>84</v>
      </c>
      <c r="AW325" s="13" t="s">
        <v>34</v>
      </c>
      <c r="AX325" s="13" t="s">
        <v>74</v>
      </c>
      <c r="AY325" s="154" t="s">
        <v>167</v>
      </c>
    </row>
    <row r="326" spans="2:65" s="14" customFormat="1" ht="11.25">
      <c r="B326" s="160"/>
      <c r="D326" s="147" t="s">
        <v>177</v>
      </c>
      <c r="E326" s="161" t="s">
        <v>19</v>
      </c>
      <c r="F326" s="162" t="s">
        <v>181</v>
      </c>
      <c r="H326" s="163">
        <v>20.3</v>
      </c>
      <c r="I326" s="164"/>
      <c r="L326" s="160"/>
      <c r="M326" s="165"/>
      <c r="T326" s="166"/>
      <c r="AT326" s="161" t="s">
        <v>177</v>
      </c>
      <c r="AU326" s="161" t="s">
        <v>84</v>
      </c>
      <c r="AV326" s="14" t="s">
        <v>173</v>
      </c>
      <c r="AW326" s="14" t="s">
        <v>34</v>
      </c>
      <c r="AX326" s="14" t="s">
        <v>82</v>
      </c>
      <c r="AY326" s="161" t="s">
        <v>167</v>
      </c>
    </row>
    <row r="327" spans="2:65" s="1" customFormat="1" ht="16.5" customHeight="1">
      <c r="B327" s="33"/>
      <c r="C327" s="167" t="s">
        <v>468</v>
      </c>
      <c r="D327" s="167" t="s">
        <v>259</v>
      </c>
      <c r="E327" s="168" t="s">
        <v>469</v>
      </c>
      <c r="F327" s="169" t="s">
        <v>470</v>
      </c>
      <c r="G327" s="170" t="s">
        <v>102</v>
      </c>
      <c r="H327" s="171">
        <v>20.706</v>
      </c>
      <c r="I327" s="172"/>
      <c r="J327" s="173">
        <f>ROUND(I327*H327,2)</f>
        <v>0</v>
      </c>
      <c r="K327" s="169" t="s">
        <v>172</v>
      </c>
      <c r="L327" s="174"/>
      <c r="M327" s="175" t="s">
        <v>19</v>
      </c>
      <c r="N327" s="176" t="s">
        <v>45</v>
      </c>
      <c r="P327" s="138">
        <f>O327*H327</f>
        <v>0</v>
      </c>
      <c r="Q327" s="138">
        <v>0.22800000000000001</v>
      </c>
      <c r="R327" s="138">
        <f>Q327*H327</f>
        <v>4.7209680000000001</v>
      </c>
      <c r="S327" s="138">
        <v>0</v>
      </c>
      <c r="T327" s="139">
        <f>S327*H327</f>
        <v>0</v>
      </c>
      <c r="AR327" s="140" t="s">
        <v>211</v>
      </c>
      <c r="AT327" s="140" t="s">
        <v>259</v>
      </c>
      <c r="AU327" s="140" t="s">
        <v>84</v>
      </c>
      <c r="AY327" s="18" t="s">
        <v>167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8" t="s">
        <v>82</v>
      </c>
      <c r="BK327" s="141">
        <f>ROUND(I327*H327,2)</f>
        <v>0</v>
      </c>
      <c r="BL327" s="18" t="s">
        <v>173</v>
      </c>
      <c r="BM327" s="140" t="s">
        <v>471</v>
      </c>
    </row>
    <row r="328" spans="2:65" s="12" customFormat="1" ht="11.25">
      <c r="B328" s="146"/>
      <c r="D328" s="147" t="s">
        <v>177</v>
      </c>
      <c r="E328" s="148" t="s">
        <v>19</v>
      </c>
      <c r="F328" s="149" t="s">
        <v>241</v>
      </c>
      <c r="H328" s="148" t="s">
        <v>19</v>
      </c>
      <c r="I328" s="150"/>
      <c r="L328" s="146"/>
      <c r="M328" s="151"/>
      <c r="T328" s="152"/>
      <c r="AT328" s="148" t="s">
        <v>177</v>
      </c>
      <c r="AU328" s="148" t="s">
        <v>84</v>
      </c>
      <c r="AV328" s="12" t="s">
        <v>82</v>
      </c>
      <c r="AW328" s="12" t="s">
        <v>34</v>
      </c>
      <c r="AX328" s="12" t="s">
        <v>74</v>
      </c>
      <c r="AY328" s="148" t="s">
        <v>167</v>
      </c>
    </row>
    <row r="329" spans="2:65" s="13" customFormat="1" ht="11.25">
      <c r="B329" s="153"/>
      <c r="D329" s="147" t="s">
        <v>177</v>
      </c>
      <c r="E329" s="154" t="s">
        <v>19</v>
      </c>
      <c r="F329" s="155" t="s">
        <v>270</v>
      </c>
      <c r="H329" s="156">
        <v>5</v>
      </c>
      <c r="I329" s="157"/>
      <c r="L329" s="153"/>
      <c r="M329" s="158"/>
      <c r="T329" s="159"/>
      <c r="AT329" s="154" t="s">
        <v>177</v>
      </c>
      <c r="AU329" s="154" t="s">
        <v>84</v>
      </c>
      <c r="AV329" s="13" t="s">
        <v>84</v>
      </c>
      <c r="AW329" s="13" t="s">
        <v>34</v>
      </c>
      <c r="AX329" s="13" t="s">
        <v>74</v>
      </c>
      <c r="AY329" s="154" t="s">
        <v>167</v>
      </c>
    </row>
    <row r="330" spans="2:65" s="13" customFormat="1" ht="11.25">
      <c r="B330" s="153"/>
      <c r="D330" s="147" t="s">
        <v>177</v>
      </c>
      <c r="E330" s="154" t="s">
        <v>19</v>
      </c>
      <c r="F330" s="155" t="s">
        <v>272</v>
      </c>
      <c r="H330" s="156">
        <v>15.3</v>
      </c>
      <c r="I330" s="157"/>
      <c r="L330" s="153"/>
      <c r="M330" s="158"/>
      <c r="T330" s="159"/>
      <c r="AT330" s="154" t="s">
        <v>177</v>
      </c>
      <c r="AU330" s="154" t="s">
        <v>84</v>
      </c>
      <c r="AV330" s="13" t="s">
        <v>84</v>
      </c>
      <c r="AW330" s="13" t="s">
        <v>34</v>
      </c>
      <c r="AX330" s="13" t="s">
        <v>74</v>
      </c>
      <c r="AY330" s="154" t="s">
        <v>167</v>
      </c>
    </row>
    <row r="331" spans="2:65" s="14" customFormat="1" ht="11.25">
      <c r="B331" s="160"/>
      <c r="D331" s="147" t="s">
        <v>177</v>
      </c>
      <c r="E331" s="161" t="s">
        <v>19</v>
      </c>
      <c r="F331" s="162" t="s">
        <v>181</v>
      </c>
      <c r="H331" s="163">
        <v>20.3</v>
      </c>
      <c r="I331" s="164"/>
      <c r="L331" s="160"/>
      <c r="M331" s="165"/>
      <c r="T331" s="166"/>
      <c r="AT331" s="161" t="s">
        <v>177</v>
      </c>
      <c r="AU331" s="161" t="s">
        <v>84</v>
      </c>
      <c r="AV331" s="14" t="s">
        <v>173</v>
      </c>
      <c r="AW331" s="14" t="s">
        <v>34</v>
      </c>
      <c r="AX331" s="14" t="s">
        <v>82</v>
      </c>
      <c r="AY331" s="161" t="s">
        <v>167</v>
      </c>
    </row>
    <row r="332" spans="2:65" s="13" customFormat="1" ht="11.25">
      <c r="B332" s="153"/>
      <c r="D332" s="147" t="s">
        <v>177</v>
      </c>
      <c r="F332" s="155" t="s">
        <v>472</v>
      </c>
      <c r="H332" s="156">
        <v>20.706</v>
      </c>
      <c r="I332" s="157"/>
      <c r="L332" s="153"/>
      <c r="M332" s="158"/>
      <c r="T332" s="159"/>
      <c r="AT332" s="154" t="s">
        <v>177</v>
      </c>
      <c r="AU332" s="154" t="s">
        <v>84</v>
      </c>
      <c r="AV332" s="13" t="s">
        <v>84</v>
      </c>
      <c r="AW332" s="13" t="s">
        <v>4</v>
      </c>
      <c r="AX332" s="13" t="s">
        <v>82</v>
      </c>
      <c r="AY332" s="154" t="s">
        <v>167</v>
      </c>
    </row>
    <row r="333" spans="2:65" s="1" customFormat="1" ht="24.2" customHeight="1">
      <c r="B333" s="33"/>
      <c r="C333" s="129" t="s">
        <v>473</v>
      </c>
      <c r="D333" s="129" t="s">
        <v>169</v>
      </c>
      <c r="E333" s="130" t="s">
        <v>474</v>
      </c>
      <c r="F333" s="131" t="s">
        <v>475</v>
      </c>
      <c r="G333" s="132" t="s">
        <v>102</v>
      </c>
      <c r="H333" s="133">
        <v>15.5</v>
      </c>
      <c r="I333" s="134"/>
      <c r="J333" s="135">
        <f>ROUND(I333*H333,2)</f>
        <v>0</v>
      </c>
      <c r="K333" s="131" t="s">
        <v>172</v>
      </c>
      <c r="L333" s="33"/>
      <c r="M333" s="136" t="s">
        <v>19</v>
      </c>
      <c r="N333" s="137" t="s">
        <v>45</v>
      </c>
      <c r="P333" s="138">
        <f>O333*H333</f>
        <v>0</v>
      </c>
      <c r="Q333" s="138">
        <v>0.1002</v>
      </c>
      <c r="R333" s="138">
        <f>Q333*H333</f>
        <v>1.5530999999999999</v>
      </c>
      <c r="S333" s="138">
        <v>0</v>
      </c>
      <c r="T333" s="139">
        <f>S333*H333</f>
        <v>0</v>
      </c>
      <c r="AR333" s="140" t="s">
        <v>173</v>
      </c>
      <c r="AT333" s="140" t="s">
        <v>169</v>
      </c>
      <c r="AU333" s="140" t="s">
        <v>84</v>
      </c>
      <c r="AY333" s="18" t="s">
        <v>167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8" t="s">
        <v>82</v>
      </c>
      <c r="BK333" s="141">
        <f>ROUND(I333*H333,2)</f>
        <v>0</v>
      </c>
      <c r="BL333" s="18" t="s">
        <v>173</v>
      </c>
      <c r="BM333" s="140" t="s">
        <v>476</v>
      </c>
    </row>
    <row r="334" spans="2:65" s="1" customFormat="1" ht="11.25">
      <c r="B334" s="33"/>
      <c r="D334" s="142" t="s">
        <v>175</v>
      </c>
      <c r="F334" s="143" t="s">
        <v>477</v>
      </c>
      <c r="I334" s="144"/>
      <c r="L334" s="33"/>
      <c r="M334" s="145"/>
      <c r="T334" s="54"/>
      <c r="AT334" s="18" t="s">
        <v>175</v>
      </c>
      <c r="AU334" s="18" t="s">
        <v>84</v>
      </c>
    </row>
    <row r="335" spans="2:65" s="12" customFormat="1" ht="11.25">
      <c r="B335" s="146"/>
      <c r="D335" s="147" t="s">
        <v>177</v>
      </c>
      <c r="E335" s="148" t="s">
        <v>19</v>
      </c>
      <c r="F335" s="149" t="s">
        <v>241</v>
      </c>
      <c r="H335" s="148" t="s">
        <v>19</v>
      </c>
      <c r="I335" s="150"/>
      <c r="L335" s="146"/>
      <c r="M335" s="151"/>
      <c r="T335" s="152"/>
      <c r="AT335" s="148" t="s">
        <v>177</v>
      </c>
      <c r="AU335" s="148" t="s">
        <v>84</v>
      </c>
      <c r="AV335" s="12" t="s">
        <v>82</v>
      </c>
      <c r="AW335" s="12" t="s">
        <v>34</v>
      </c>
      <c r="AX335" s="12" t="s">
        <v>74</v>
      </c>
      <c r="AY335" s="148" t="s">
        <v>167</v>
      </c>
    </row>
    <row r="336" spans="2:65" s="12" customFormat="1" ht="11.25">
      <c r="B336" s="146"/>
      <c r="D336" s="147" t="s">
        <v>177</v>
      </c>
      <c r="E336" s="148" t="s">
        <v>19</v>
      </c>
      <c r="F336" s="149" t="s">
        <v>478</v>
      </c>
      <c r="H336" s="148" t="s">
        <v>19</v>
      </c>
      <c r="I336" s="150"/>
      <c r="L336" s="146"/>
      <c r="M336" s="151"/>
      <c r="T336" s="152"/>
      <c r="AT336" s="148" t="s">
        <v>177</v>
      </c>
      <c r="AU336" s="148" t="s">
        <v>84</v>
      </c>
      <c r="AV336" s="12" t="s">
        <v>82</v>
      </c>
      <c r="AW336" s="12" t="s">
        <v>34</v>
      </c>
      <c r="AX336" s="12" t="s">
        <v>74</v>
      </c>
      <c r="AY336" s="148" t="s">
        <v>167</v>
      </c>
    </row>
    <row r="337" spans="2:65" s="13" customFormat="1" ht="11.25">
      <c r="B337" s="153"/>
      <c r="D337" s="147" t="s">
        <v>177</v>
      </c>
      <c r="E337" s="154" t="s">
        <v>19</v>
      </c>
      <c r="F337" s="155" t="s">
        <v>271</v>
      </c>
      <c r="H337" s="156">
        <v>15.5</v>
      </c>
      <c r="I337" s="157"/>
      <c r="L337" s="153"/>
      <c r="M337" s="158"/>
      <c r="T337" s="159"/>
      <c r="AT337" s="154" t="s">
        <v>177</v>
      </c>
      <c r="AU337" s="154" t="s">
        <v>84</v>
      </c>
      <c r="AV337" s="13" t="s">
        <v>84</v>
      </c>
      <c r="AW337" s="13" t="s">
        <v>34</v>
      </c>
      <c r="AX337" s="13" t="s">
        <v>82</v>
      </c>
      <c r="AY337" s="154" t="s">
        <v>167</v>
      </c>
    </row>
    <row r="338" spans="2:65" s="1" customFormat="1" ht="16.5" customHeight="1">
      <c r="B338" s="33"/>
      <c r="C338" s="129" t="s">
        <v>479</v>
      </c>
      <c r="D338" s="129" t="s">
        <v>169</v>
      </c>
      <c r="E338" s="130" t="s">
        <v>480</v>
      </c>
      <c r="F338" s="131" t="s">
        <v>481</v>
      </c>
      <c r="G338" s="132" t="s">
        <v>102</v>
      </c>
      <c r="H338" s="133">
        <v>7.2</v>
      </c>
      <c r="I338" s="134"/>
      <c r="J338" s="135">
        <f>ROUND(I338*H338,2)</f>
        <v>0</v>
      </c>
      <c r="K338" s="131" t="s">
        <v>184</v>
      </c>
      <c r="L338" s="33"/>
      <c r="M338" s="136" t="s">
        <v>19</v>
      </c>
      <c r="N338" s="137" t="s">
        <v>45</v>
      </c>
      <c r="P338" s="138">
        <f>O338*H338</f>
        <v>0</v>
      </c>
      <c r="Q338" s="138">
        <v>0.05</v>
      </c>
      <c r="R338" s="138">
        <f>Q338*H338</f>
        <v>0.36000000000000004</v>
      </c>
      <c r="S338" s="138">
        <v>0</v>
      </c>
      <c r="T338" s="139">
        <f>S338*H338</f>
        <v>0</v>
      </c>
      <c r="AR338" s="140" t="s">
        <v>173</v>
      </c>
      <c r="AT338" s="140" t="s">
        <v>169</v>
      </c>
      <c r="AU338" s="140" t="s">
        <v>84</v>
      </c>
      <c r="AY338" s="18" t="s">
        <v>167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8" t="s">
        <v>82</v>
      </c>
      <c r="BK338" s="141">
        <f>ROUND(I338*H338,2)</f>
        <v>0</v>
      </c>
      <c r="BL338" s="18" t="s">
        <v>173</v>
      </c>
      <c r="BM338" s="140" t="s">
        <v>482</v>
      </c>
    </row>
    <row r="339" spans="2:65" s="12" customFormat="1" ht="11.25">
      <c r="B339" s="146"/>
      <c r="D339" s="147" t="s">
        <v>177</v>
      </c>
      <c r="E339" s="148" t="s">
        <v>19</v>
      </c>
      <c r="F339" s="149" t="s">
        <v>241</v>
      </c>
      <c r="H339" s="148" t="s">
        <v>19</v>
      </c>
      <c r="I339" s="150"/>
      <c r="L339" s="146"/>
      <c r="M339" s="151"/>
      <c r="T339" s="152"/>
      <c r="AT339" s="148" t="s">
        <v>177</v>
      </c>
      <c r="AU339" s="148" t="s">
        <v>84</v>
      </c>
      <c r="AV339" s="12" t="s">
        <v>82</v>
      </c>
      <c r="AW339" s="12" t="s">
        <v>34</v>
      </c>
      <c r="AX339" s="12" t="s">
        <v>74</v>
      </c>
      <c r="AY339" s="148" t="s">
        <v>167</v>
      </c>
    </row>
    <row r="340" spans="2:65" s="13" customFormat="1" ht="11.25">
      <c r="B340" s="153"/>
      <c r="D340" s="147" t="s">
        <v>177</v>
      </c>
      <c r="E340" s="154" t="s">
        <v>19</v>
      </c>
      <c r="F340" s="155" t="s">
        <v>457</v>
      </c>
      <c r="H340" s="156">
        <v>7.2</v>
      </c>
      <c r="I340" s="157"/>
      <c r="L340" s="153"/>
      <c r="M340" s="158"/>
      <c r="T340" s="159"/>
      <c r="AT340" s="154" t="s">
        <v>177</v>
      </c>
      <c r="AU340" s="154" t="s">
        <v>84</v>
      </c>
      <c r="AV340" s="13" t="s">
        <v>84</v>
      </c>
      <c r="AW340" s="13" t="s">
        <v>34</v>
      </c>
      <c r="AX340" s="13" t="s">
        <v>82</v>
      </c>
      <c r="AY340" s="154" t="s">
        <v>167</v>
      </c>
    </row>
    <row r="341" spans="2:65" s="11" customFormat="1" ht="22.9" customHeight="1">
      <c r="B341" s="117"/>
      <c r="D341" s="118" t="s">
        <v>73</v>
      </c>
      <c r="E341" s="127" t="s">
        <v>202</v>
      </c>
      <c r="F341" s="127" t="s">
        <v>483</v>
      </c>
      <c r="I341" s="120"/>
      <c r="J341" s="128">
        <f>BK341</f>
        <v>0</v>
      </c>
      <c r="L341" s="117"/>
      <c r="M341" s="122"/>
      <c r="P341" s="123">
        <f>SUM(P342:P495)</f>
        <v>0</v>
      </c>
      <c r="R341" s="123">
        <f>SUM(R342:R495)</f>
        <v>137.57593512999998</v>
      </c>
      <c r="T341" s="124">
        <f>SUM(T342:T495)</f>
        <v>0</v>
      </c>
      <c r="AR341" s="118" t="s">
        <v>82</v>
      </c>
      <c r="AT341" s="125" t="s">
        <v>73</v>
      </c>
      <c r="AU341" s="125" t="s">
        <v>82</v>
      </c>
      <c r="AY341" s="118" t="s">
        <v>167</v>
      </c>
      <c r="BK341" s="126">
        <f>SUM(BK342:BK495)</f>
        <v>0</v>
      </c>
    </row>
    <row r="342" spans="2:65" s="1" customFormat="1" ht="24.2" customHeight="1">
      <c r="B342" s="33"/>
      <c r="C342" s="129" t="s">
        <v>484</v>
      </c>
      <c r="D342" s="129" t="s">
        <v>169</v>
      </c>
      <c r="E342" s="130" t="s">
        <v>485</v>
      </c>
      <c r="F342" s="131" t="s">
        <v>486</v>
      </c>
      <c r="G342" s="132" t="s">
        <v>102</v>
      </c>
      <c r="H342" s="133">
        <v>60.6</v>
      </c>
      <c r="I342" s="134"/>
      <c r="J342" s="135">
        <f>ROUND(I342*H342,2)</f>
        <v>0</v>
      </c>
      <c r="K342" s="131" t="s">
        <v>172</v>
      </c>
      <c r="L342" s="33"/>
      <c r="M342" s="136" t="s">
        <v>19</v>
      </c>
      <c r="N342" s="137" t="s">
        <v>45</v>
      </c>
      <c r="P342" s="138">
        <f>O342*H342</f>
        <v>0</v>
      </c>
      <c r="Q342" s="138">
        <v>1.7330000000000002E-2</v>
      </c>
      <c r="R342" s="138">
        <f>Q342*H342</f>
        <v>1.0501980000000002</v>
      </c>
      <c r="S342" s="138">
        <v>0</v>
      </c>
      <c r="T342" s="139">
        <f>S342*H342</f>
        <v>0</v>
      </c>
      <c r="AR342" s="140" t="s">
        <v>173</v>
      </c>
      <c r="AT342" s="140" t="s">
        <v>169</v>
      </c>
      <c r="AU342" s="140" t="s">
        <v>84</v>
      </c>
      <c r="AY342" s="18" t="s">
        <v>167</v>
      </c>
      <c r="BE342" s="141">
        <f>IF(N342="základní",J342,0)</f>
        <v>0</v>
      </c>
      <c r="BF342" s="141">
        <f>IF(N342="snížená",J342,0)</f>
        <v>0</v>
      </c>
      <c r="BG342" s="141">
        <f>IF(N342="zákl. přenesená",J342,0)</f>
        <v>0</v>
      </c>
      <c r="BH342" s="141">
        <f>IF(N342="sníž. přenesená",J342,0)</f>
        <v>0</v>
      </c>
      <c r="BI342" s="141">
        <f>IF(N342="nulová",J342,0)</f>
        <v>0</v>
      </c>
      <c r="BJ342" s="18" t="s">
        <v>82</v>
      </c>
      <c r="BK342" s="141">
        <f>ROUND(I342*H342,2)</f>
        <v>0</v>
      </c>
      <c r="BL342" s="18" t="s">
        <v>173</v>
      </c>
      <c r="BM342" s="140" t="s">
        <v>487</v>
      </c>
    </row>
    <row r="343" spans="2:65" s="1" customFormat="1" ht="11.25">
      <c r="B343" s="33"/>
      <c r="D343" s="142" t="s">
        <v>175</v>
      </c>
      <c r="F343" s="143" t="s">
        <v>488</v>
      </c>
      <c r="I343" s="144"/>
      <c r="L343" s="33"/>
      <c r="M343" s="145"/>
      <c r="T343" s="54"/>
      <c r="AT343" s="18" t="s">
        <v>175</v>
      </c>
      <c r="AU343" s="18" t="s">
        <v>84</v>
      </c>
    </row>
    <row r="344" spans="2:65" s="12" customFormat="1" ht="11.25">
      <c r="B344" s="146"/>
      <c r="D344" s="147" t="s">
        <v>177</v>
      </c>
      <c r="E344" s="148" t="s">
        <v>19</v>
      </c>
      <c r="F344" s="149" t="s">
        <v>489</v>
      </c>
      <c r="H344" s="148" t="s">
        <v>19</v>
      </c>
      <c r="I344" s="150"/>
      <c r="L344" s="146"/>
      <c r="M344" s="151"/>
      <c r="T344" s="152"/>
      <c r="AT344" s="148" t="s">
        <v>177</v>
      </c>
      <c r="AU344" s="148" t="s">
        <v>84</v>
      </c>
      <c r="AV344" s="12" t="s">
        <v>82</v>
      </c>
      <c r="AW344" s="12" t="s">
        <v>34</v>
      </c>
      <c r="AX344" s="12" t="s">
        <v>74</v>
      </c>
      <c r="AY344" s="148" t="s">
        <v>167</v>
      </c>
    </row>
    <row r="345" spans="2:65" s="13" customFormat="1" ht="11.25">
      <c r="B345" s="153"/>
      <c r="D345" s="147" t="s">
        <v>177</v>
      </c>
      <c r="E345" s="154" t="s">
        <v>19</v>
      </c>
      <c r="F345" s="155" t="s">
        <v>490</v>
      </c>
      <c r="H345" s="156">
        <v>60.6</v>
      </c>
      <c r="I345" s="157"/>
      <c r="L345" s="153"/>
      <c r="M345" s="158"/>
      <c r="T345" s="159"/>
      <c r="AT345" s="154" t="s">
        <v>177</v>
      </c>
      <c r="AU345" s="154" t="s">
        <v>84</v>
      </c>
      <c r="AV345" s="13" t="s">
        <v>84</v>
      </c>
      <c r="AW345" s="13" t="s">
        <v>34</v>
      </c>
      <c r="AX345" s="13" t="s">
        <v>82</v>
      </c>
      <c r="AY345" s="154" t="s">
        <v>167</v>
      </c>
    </row>
    <row r="346" spans="2:65" s="1" customFormat="1" ht="24.2" customHeight="1">
      <c r="B346" s="33"/>
      <c r="C346" s="129" t="s">
        <v>491</v>
      </c>
      <c r="D346" s="129" t="s">
        <v>169</v>
      </c>
      <c r="E346" s="130" t="s">
        <v>492</v>
      </c>
      <c r="F346" s="131" t="s">
        <v>493</v>
      </c>
      <c r="G346" s="132" t="s">
        <v>102</v>
      </c>
      <c r="H346" s="133">
        <v>53.3</v>
      </c>
      <c r="I346" s="134"/>
      <c r="J346" s="135">
        <f>ROUND(I346*H346,2)</f>
        <v>0</v>
      </c>
      <c r="K346" s="131" t="s">
        <v>172</v>
      </c>
      <c r="L346" s="33"/>
      <c r="M346" s="136" t="s">
        <v>19</v>
      </c>
      <c r="N346" s="137" t="s">
        <v>45</v>
      </c>
      <c r="P346" s="138">
        <f>O346*H346</f>
        <v>0</v>
      </c>
      <c r="Q346" s="138">
        <v>1.7399999999999999E-2</v>
      </c>
      <c r="R346" s="138">
        <f>Q346*H346</f>
        <v>0.92741999999999991</v>
      </c>
      <c r="S346" s="138">
        <v>0</v>
      </c>
      <c r="T346" s="139">
        <f>S346*H346</f>
        <v>0</v>
      </c>
      <c r="AR346" s="140" t="s">
        <v>173</v>
      </c>
      <c r="AT346" s="140" t="s">
        <v>169</v>
      </c>
      <c r="AU346" s="140" t="s">
        <v>84</v>
      </c>
      <c r="AY346" s="18" t="s">
        <v>167</v>
      </c>
      <c r="BE346" s="141">
        <f>IF(N346="základní",J346,0)</f>
        <v>0</v>
      </c>
      <c r="BF346" s="141">
        <f>IF(N346="snížená",J346,0)</f>
        <v>0</v>
      </c>
      <c r="BG346" s="141">
        <f>IF(N346="zákl. přenesená",J346,0)</f>
        <v>0</v>
      </c>
      <c r="BH346" s="141">
        <f>IF(N346="sníž. přenesená",J346,0)</f>
        <v>0</v>
      </c>
      <c r="BI346" s="141">
        <f>IF(N346="nulová",J346,0)</f>
        <v>0</v>
      </c>
      <c r="BJ346" s="18" t="s">
        <v>82</v>
      </c>
      <c r="BK346" s="141">
        <f>ROUND(I346*H346,2)</f>
        <v>0</v>
      </c>
      <c r="BL346" s="18" t="s">
        <v>173</v>
      </c>
      <c r="BM346" s="140" t="s">
        <v>494</v>
      </c>
    </row>
    <row r="347" spans="2:65" s="1" customFormat="1" ht="11.25">
      <c r="B347" s="33"/>
      <c r="D347" s="142" t="s">
        <v>175</v>
      </c>
      <c r="F347" s="143" t="s">
        <v>495</v>
      </c>
      <c r="I347" s="144"/>
      <c r="L347" s="33"/>
      <c r="M347" s="145"/>
      <c r="T347" s="54"/>
      <c r="AT347" s="18" t="s">
        <v>175</v>
      </c>
      <c r="AU347" s="18" t="s">
        <v>84</v>
      </c>
    </row>
    <row r="348" spans="2:65" s="12" customFormat="1" ht="11.25">
      <c r="B348" s="146"/>
      <c r="D348" s="147" t="s">
        <v>177</v>
      </c>
      <c r="E348" s="148" t="s">
        <v>19</v>
      </c>
      <c r="F348" s="149" t="s">
        <v>489</v>
      </c>
      <c r="H348" s="148" t="s">
        <v>19</v>
      </c>
      <c r="I348" s="150"/>
      <c r="L348" s="146"/>
      <c r="M348" s="151"/>
      <c r="T348" s="152"/>
      <c r="AT348" s="148" t="s">
        <v>177</v>
      </c>
      <c r="AU348" s="148" t="s">
        <v>84</v>
      </c>
      <c r="AV348" s="12" t="s">
        <v>82</v>
      </c>
      <c r="AW348" s="12" t="s">
        <v>34</v>
      </c>
      <c r="AX348" s="12" t="s">
        <v>74</v>
      </c>
      <c r="AY348" s="148" t="s">
        <v>167</v>
      </c>
    </row>
    <row r="349" spans="2:65" s="13" customFormat="1" ht="11.25">
      <c r="B349" s="153"/>
      <c r="D349" s="147" t="s">
        <v>177</v>
      </c>
      <c r="E349" s="154" t="s">
        <v>19</v>
      </c>
      <c r="F349" s="155" t="s">
        <v>496</v>
      </c>
      <c r="H349" s="156">
        <v>53.3</v>
      </c>
      <c r="I349" s="157"/>
      <c r="L349" s="153"/>
      <c r="M349" s="158"/>
      <c r="T349" s="159"/>
      <c r="AT349" s="154" t="s">
        <v>177</v>
      </c>
      <c r="AU349" s="154" t="s">
        <v>84</v>
      </c>
      <c r="AV349" s="13" t="s">
        <v>84</v>
      </c>
      <c r="AW349" s="13" t="s">
        <v>34</v>
      </c>
      <c r="AX349" s="13" t="s">
        <v>82</v>
      </c>
      <c r="AY349" s="154" t="s">
        <v>167</v>
      </c>
    </row>
    <row r="350" spans="2:65" s="1" customFormat="1" ht="21.75" customHeight="1">
      <c r="B350" s="33"/>
      <c r="C350" s="129" t="s">
        <v>497</v>
      </c>
      <c r="D350" s="129" t="s">
        <v>169</v>
      </c>
      <c r="E350" s="130" t="s">
        <v>498</v>
      </c>
      <c r="F350" s="131" t="s">
        <v>499</v>
      </c>
      <c r="G350" s="132" t="s">
        <v>102</v>
      </c>
      <c r="H350" s="133">
        <v>8.2289999999999992</v>
      </c>
      <c r="I350" s="134"/>
      <c r="J350" s="135">
        <f>ROUND(I350*H350,2)</f>
        <v>0</v>
      </c>
      <c r="K350" s="131" t="s">
        <v>172</v>
      </c>
      <c r="L350" s="33"/>
      <c r="M350" s="136" t="s">
        <v>19</v>
      </c>
      <c r="N350" s="137" t="s">
        <v>45</v>
      </c>
      <c r="P350" s="138">
        <f>O350*H350</f>
        <v>0</v>
      </c>
      <c r="Q350" s="138">
        <v>1.47E-2</v>
      </c>
      <c r="R350" s="138">
        <f>Q350*H350</f>
        <v>0.12096629999999998</v>
      </c>
      <c r="S350" s="138">
        <v>0</v>
      </c>
      <c r="T350" s="139">
        <f>S350*H350</f>
        <v>0</v>
      </c>
      <c r="AR350" s="140" t="s">
        <v>173</v>
      </c>
      <c r="AT350" s="140" t="s">
        <v>169</v>
      </c>
      <c r="AU350" s="140" t="s">
        <v>84</v>
      </c>
      <c r="AY350" s="18" t="s">
        <v>167</v>
      </c>
      <c r="BE350" s="141">
        <f>IF(N350="základní",J350,0)</f>
        <v>0</v>
      </c>
      <c r="BF350" s="141">
        <f>IF(N350="snížená",J350,0)</f>
        <v>0</v>
      </c>
      <c r="BG350" s="141">
        <f>IF(N350="zákl. přenesená",J350,0)</f>
        <v>0</v>
      </c>
      <c r="BH350" s="141">
        <f>IF(N350="sníž. přenesená",J350,0)</f>
        <v>0</v>
      </c>
      <c r="BI350" s="141">
        <f>IF(N350="nulová",J350,0)</f>
        <v>0</v>
      </c>
      <c r="BJ350" s="18" t="s">
        <v>82</v>
      </c>
      <c r="BK350" s="141">
        <f>ROUND(I350*H350,2)</f>
        <v>0</v>
      </c>
      <c r="BL350" s="18" t="s">
        <v>173</v>
      </c>
      <c r="BM350" s="140" t="s">
        <v>500</v>
      </c>
    </row>
    <row r="351" spans="2:65" s="1" customFormat="1" ht="11.25">
      <c r="B351" s="33"/>
      <c r="D351" s="142" t="s">
        <v>175</v>
      </c>
      <c r="F351" s="143" t="s">
        <v>501</v>
      </c>
      <c r="I351" s="144"/>
      <c r="L351" s="33"/>
      <c r="M351" s="145"/>
      <c r="T351" s="54"/>
      <c r="AT351" s="18" t="s">
        <v>175</v>
      </c>
      <c r="AU351" s="18" t="s">
        <v>84</v>
      </c>
    </row>
    <row r="352" spans="2:65" s="13" customFormat="1" ht="11.25">
      <c r="B352" s="153"/>
      <c r="D352" s="147" t="s">
        <v>177</v>
      </c>
      <c r="E352" s="154" t="s">
        <v>19</v>
      </c>
      <c r="F352" s="155" t="s">
        <v>502</v>
      </c>
      <c r="H352" s="156">
        <v>0.63300000000000001</v>
      </c>
      <c r="I352" s="157"/>
      <c r="L352" s="153"/>
      <c r="M352" s="158"/>
      <c r="T352" s="159"/>
      <c r="AT352" s="154" t="s">
        <v>177</v>
      </c>
      <c r="AU352" s="154" t="s">
        <v>84</v>
      </c>
      <c r="AV352" s="13" t="s">
        <v>84</v>
      </c>
      <c r="AW352" s="13" t="s">
        <v>34</v>
      </c>
      <c r="AX352" s="13" t="s">
        <v>74</v>
      </c>
      <c r="AY352" s="154" t="s">
        <v>167</v>
      </c>
    </row>
    <row r="353" spans="2:65" s="12" customFormat="1" ht="11.25">
      <c r="B353" s="146"/>
      <c r="D353" s="147" t="s">
        <v>177</v>
      </c>
      <c r="E353" s="148" t="s">
        <v>19</v>
      </c>
      <c r="F353" s="149" t="s">
        <v>503</v>
      </c>
      <c r="H353" s="148" t="s">
        <v>19</v>
      </c>
      <c r="I353" s="150"/>
      <c r="L353" s="146"/>
      <c r="M353" s="151"/>
      <c r="T353" s="152"/>
      <c r="AT353" s="148" t="s">
        <v>177</v>
      </c>
      <c r="AU353" s="148" t="s">
        <v>84</v>
      </c>
      <c r="AV353" s="12" t="s">
        <v>82</v>
      </c>
      <c r="AW353" s="12" t="s">
        <v>34</v>
      </c>
      <c r="AX353" s="12" t="s">
        <v>74</v>
      </c>
      <c r="AY353" s="148" t="s">
        <v>167</v>
      </c>
    </row>
    <row r="354" spans="2:65" s="13" customFormat="1" ht="11.25">
      <c r="B354" s="153"/>
      <c r="D354" s="147" t="s">
        <v>177</v>
      </c>
      <c r="E354" s="154" t="s">
        <v>19</v>
      </c>
      <c r="F354" s="155" t="s">
        <v>504</v>
      </c>
      <c r="H354" s="156">
        <v>7.5960000000000001</v>
      </c>
      <c r="I354" s="157"/>
      <c r="L354" s="153"/>
      <c r="M354" s="158"/>
      <c r="T354" s="159"/>
      <c r="AT354" s="154" t="s">
        <v>177</v>
      </c>
      <c r="AU354" s="154" t="s">
        <v>84</v>
      </c>
      <c r="AV354" s="13" t="s">
        <v>84</v>
      </c>
      <c r="AW354" s="13" t="s">
        <v>34</v>
      </c>
      <c r="AX354" s="13" t="s">
        <v>74</v>
      </c>
      <c r="AY354" s="154" t="s">
        <v>167</v>
      </c>
    </row>
    <row r="355" spans="2:65" s="14" customFormat="1" ht="11.25">
      <c r="B355" s="160"/>
      <c r="D355" s="147" t="s">
        <v>177</v>
      </c>
      <c r="E355" s="161" t="s">
        <v>19</v>
      </c>
      <c r="F355" s="162" t="s">
        <v>181</v>
      </c>
      <c r="H355" s="163">
        <v>8.2289999999999992</v>
      </c>
      <c r="I355" s="164"/>
      <c r="L355" s="160"/>
      <c r="M355" s="165"/>
      <c r="T355" s="166"/>
      <c r="AT355" s="161" t="s">
        <v>177</v>
      </c>
      <c r="AU355" s="161" t="s">
        <v>84</v>
      </c>
      <c r="AV355" s="14" t="s">
        <v>173</v>
      </c>
      <c r="AW355" s="14" t="s">
        <v>34</v>
      </c>
      <c r="AX355" s="14" t="s">
        <v>82</v>
      </c>
      <c r="AY355" s="161" t="s">
        <v>167</v>
      </c>
    </row>
    <row r="356" spans="2:65" s="1" customFormat="1" ht="24.2" customHeight="1">
      <c r="B356" s="33"/>
      <c r="C356" s="129" t="s">
        <v>505</v>
      </c>
      <c r="D356" s="129" t="s">
        <v>169</v>
      </c>
      <c r="E356" s="130" t="s">
        <v>506</v>
      </c>
      <c r="F356" s="131" t="s">
        <v>507</v>
      </c>
      <c r="G356" s="132" t="s">
        <v>102</v>
      </c>
      <c r="H356" s="133">
        <v>2.633</v>
      </c>
      <c r="I356" s="134"/>
      <c r="J356" s="135">
        <f>ROUND(I356*H356,2)</f>
        <v>0</v>
      </c>
      <c r="K356" s="131" t="s">
        <v>172</v>
      </c>
      <c r="L356" s="33"/>
      <c r="M356" s="136" t="s">
        <v>19</v>
      </c>
      <c r="N356" s="137" t="s">
        <v>45</v>
      </c>
      <c r="P356" s="138">
        <f>O356*H356</f>
        <v>0</v>
      </c>
      <c r="Q356" s="138">
        <v>1.7330000000000002E-2</v>
      </c>
      <c r="R356" s="138">
        <f>Q356*H356</f>
        <v>4.5629890000000006E-2</v>
      </c>
      <c r="S356" s="138">
        <v>0</v>
      </c>
      <c r="T356" s="139">
        <f>S356*H356</f>
        <v>0</v>
      </c>
      <c r="AR356" s="140" t="s">
        <v>173</v>
      </c>
      <c r="AT356" s="140" t="s">
        <v>169</v>
      </c>
      <c r="AU356" s="140" t="s">
        <v>84</v>
      </c>
      <c r="AY356" s="18" t="s">
        <v>167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8" t="s">
        <v>82</v>
      </c>
      <c r="BK356" s="141">
        <f>ROUND(I356*H356,2)</f>
        <v>0</v>
      </c>
      <c r="BL356" s="18" t="s">
        <v>173</v>
      </c>
      <c r="BM356" s="140" t="s">
        <v>508</v>
      </c>
    </row>
    <row r="357" spans="2:65" s="1" customFormat="1" ht="11.25">
      <c r="B357" s="33"/>
      <c r="D357" s="142" t="s">
        <v>175</v>
      </c>
      <c r="F357" s="143" t="s">
        <v>509</v>
      </c>
      <c r="I357" s="144"/>
      <c r="L357" s="33"/>
      <c r="M357" s="145"/>
      <c r="T357" s="54"/>
      <c r="AT357" s="18" t="s">
        <v>175</v>
      </c>
      <c r="AU357" s="18" t="s">
        <v>84</v>
      </c>
    </row>
    <row r="358" spans="2:65" s="12" customFormat="1" ht="11.25">
      <c r="B358" s="146"/>
      <c r="D358" s="147" t="s">
        <v>177</v>
      </c>
      <c r="E358" s="148" t="s">
        <v>19</v>
      </c>
      <c r="F358" s="149" t="s">
        <v>316</v>
      </c>
      <c r="H358" s="148" t="s">
        <v>19</v>
      </c>
      <c r="I358" s="150"/>
      <c r="L358" s="146"/>
      <c r="M358" s="151"/>
      <c r="T358" s="152"/>
      <c r="AT358" s="148" t="s">
        <v>177</v>
      </c>
      <c r="AU358" s="148" t="s">
        <v>84</v>
      </c>
      <c r="AV358" s="12" t="s">
        <v>82</v>
      </c>
      <c r="AW358" s="12" t="s">
        <v>34</v>
      </c>
      <c r="AX358" s="12" t="s">
        <v>74</v>
      </c>
      <c r="AY358" s="148" t="s">
        <v>167</v>
      </c>
    </row>
    <row r="359" spans="2:65" s="13" customFormat="1" ht="11.25">
      <c r="B359" s="153"/>
      <c r="D359" s="147" t="s">
        <v>177</v>
      </c>
      <c r="E359" s="154" t="s">
        <v>19</v>
      </c>
      <c r="F359" s="155" t="s">
        <v>510</v>
      </c>
      <c r="H359" s="156">
        <v>1.383</v>
      </c>
      <c r="I359" s="157"/>
      <c r="L359" s="153"/>
      <c r="M359" s="158"/>
      <c r="T359" s="159"/>
      <c r="AT359" s="154" t="s">
        <v>177</v>
      </c>
      <c r="AU359" s="154" t="s">
        <v>84</v>
      </c>
      <c r="AV359" s="13" t="s">
        <v>84</v>
      </c>
      <c r="AW359" s="13" t="s">
        <v>34</v>
      </c>
      <c r="AX359" s="13" t="s">
        <v>74</v>
      </c>
      <c r="AY359" s="154" t="s">
        <v>167</v>
      </c>
    </row>
    <row r="360" spans="2:65" s="12" customFormat="1" ht="11.25">
      <c r="B360" s="146"/>
      <c r="D360" s="147" t="s">
        <v>177</v>
      </c>
      <c r="E360" s="148" t="s">
        <v>19</v>
      </c>
      <c r="F360" s="149" t="s">
        <v>279</v>
      </c>
      <c r="H360" s="148" t="s">
        <v>19</v>
      </c>
      <c r="I360" s="150"/>
      <c r="L360" s="146"/>
      <c r="M360" s="151"/>
      <c r="T360" s="152"/>
      <c r="AT360" s="148" t="s">
        <v>177</v>
      </c>
      <c r="AU360" s="148" t="s">
        <v>84</v>
      </c>
      <c r="AV360" s="12" t="s">
        <v>82</v>
      </c>
      <c r="AW360" s="12" t="s">
        <v>34</v>
      </c>
      <c r="AX360" s="12" t="s">
        <v>74</v>
      </c>
      <c r="AY360" s="148" t="s">
        <v>167</v>
      </c>
    </row>
    <row r="361" spans="2:65" s="12" customFormat="1" ht="11.25">
      <c r="B361" s="146"/>
      <c r="D361" s="147" t="s">
        <v>177</v>
      </c>
      <c r="E361" s="148" t="s">
        <v>19</v>
      </c>
      <c r="F361" s="149" t="s">
        <v>511</v>
      </c>
      <c r="H361" s="148" t="s">
        <v>19</v>
      </c>
      <c r="I361" s="150"/>
      <c r="L361" s="146"/>
      <c r="M361" s="151"/>
      <c r="T361" s="152"/>
      <c r="AT361" s="148" t="s">
        <v>177</v>
      </c>
      <c r="AU361" s="148" t="s">
        <v>84</v>
      </c>
      <c r="AV361" s="12" t="s">
        <v>82</v>
      </c>
      <c r="AW361" s="12" t="s">
        <v>34</v>
      </c>
      <c r="AX361" s="12" t="s">
        <v>74</v>
      </c>
      <c r="AY361" s="148" t="s">
        <v>167</v>
      </c>
    </row>
    <row r="362" spans="2:65" s="13" customFormat="1" ht="11.25">
      <c r="B362" s="153"/>
      <c r="D362" s="147" t="s">
        <v>177</v>
      </c>
      <c r="E362" s="154" t="s">
        <v>19</v>
      </c>
      <c r="F362" s="155" t="s">
        <v>408</v>
      </c>
      <c r="H362" s="156">
        <v>1.25</v>
      </c>
      <c r="I362" s="157"/>
      <c r="L362" s="153"/>
      <c r="M362" s="158"/>
      <c r="T362" s="159"/>
      <c r="AT362" s="154" t="s">
        <v>177</v>
      </c>
      <c r="AU362" s="154" t="s">
        <v>84</v>
      </c>
      <c r="AV362" s="13" t="s">
        <v>84</v>
      </c>
      <c r="AW362" s="13" t="s">
        <v>34</v>
      </c>
      <c r="AX362" s="13" t="s">
        <v>74</v>
      </c>
      <c r="AY362" s="154" t="s">
        <v>167</v>
      </c>
    </row>
    <row r="363" spans="2:65" s="14" customFormat="1" ht="11.25">
      <c r="B363" s="160"/>
      <c r="D363" s="147" t="s">
        <v>177</v>
      </c>
      <c r="E363" s="161" t="s">
        <v>19</v>
      </c>
      <c r="F363" s="162" t="s">
        <v>181</v>
      </c>
      <c r="H363" s="163">
        <v>2.633</v>
      </c>
      <c r="I363" s="164"/>
      <c r="L363" s="160"/>
      <c r="M363" s="165"/>
      <c r="T363" s="166"/>
      <c r="AT363" s="161" t="s">
        <v>177</v>
      </c>
      <c r="AU363" s="161" t="s">
        <v>84</v>
      </c>
      <c r="AV363" s="14" t="s">
        <v>173</v>
      </c>
      <c r="AW363" s="14" t="s">
        <v>34</v>
      </c>
      <c r="AX363" s="14" t="s">
        <v>82</v>
      </c>
      <c r="AY363" s="161" t="s">
        <v>167</v>
      </c>
    </row>
    <row r="364" spans="2:65" s="1" customFormat="1" ht="24.2" customHeight="1">
      <c r="B364" s="33"/>
      <c r="C364" s="129" t="s">
        <v>512</v>
      </c>
      <c r="D364" s="129" t="s">
        <v>169</v>
      </c>
      <c r="E364" s="130" t="s">
        <v>513</v>
      </c>
      <c r="F364" s="131" t="s">
        <v>514</v>
      </c>
      <c r="G364" s="132" t="s">
        <v>102</v>
      </c>
      <c r="H364" s="133">
        <v>417.58499999999998</v>
      </c>
      <c r="I364" s="134"/>
      <c r="J364" s="135">
        <f>ROUND(I364*H364,2)</f>
        <v>0</v>
      </c>
      <c r="K364" s="131" t="s">
        <v>172</v>
      </c>
      <c r="L364" s="33"/>
      <c r="M364" s="136" t="s">
        <v>19</v>
      </c>
      <c r="N364" s="137" t="s">
        <v>45</v>
      </c>
      <c r="P364" s="138">
        <f>O364*H364</f>
        <v>0</v>
      </c>
      <c r="Q364" s="138">
        <v>1.8380000000000001E-2</v>
      </c>
      <c r="R364" s="138">
        <f>Q364*H364</f>
        <v>7.6752123000000001</v>
      </c>
      <c r="S364" s="138">
        <v>0</v>
      </c>
      <c r="T364" s="139">
        <f>S364*H364</f>
        <v>0</v>
      </c>
      <c r="AR364" s="140" t="s">
        <v>173</v>
      </c>
      <c r="AT364" s="140" t="s">
        <v>169</v>
      </c>
      <c r="AU364" s="140" t="s">
        <v>84</v>
      </c>
      <c r="AY364" s="18" t="s">
        <v>167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8" t="s">
        <v>82</v>
      </c>
      <c r="BK364" s="141">
        <f>ROUND(I364*H364,2)</f>
        <v>0</v>
      </c>
      <c r="BL364" s="18" t="s">
        <v>173</v>
      </c>
      <c r="BM364" s="140" t="s">
        <v>515</v>
      </c>
    </row>
    <row r="365" spans="2:65" s="1" customFormat="1" ht="11.25">
      <c r="B365" s="33"/>
      <c r="D365" s="142" t="s">
        <v>175</v>
      </c>
      <c r="F365" s="143" t="s">
        <v>516</v>
      </c>
      <c r="I365" s="144"/>
      <c r="L365" s="33"/>
      <c r="M365" s="145"/>
      <c r="T365" s="54"/>
      <c r="AT365" s="18" t="s">
        <v>175</v>
      </c>
      <c r="AU365" s="18" t="s">
        <v>84</v>
      </c>
    </row>
    <row r="366" spans="2:65" s="12" customFormat="1" ht="11.25">
      <c r="B366" s="146"/>
      <c r="D366" s="147" t="s">
        <v>177</v>
      </c>
      <c r="E366" s="148" t="s">
        <v>19</v>
      </c>
      <c r="F366" s="149" t="s">
        <v>279</v>
      </c>
      <c r="H366" s="148" t="s">
        <v>19</v>
      </c>
      <c r="I366" s="150"/>
      <c r="L366" s="146"/>
      <c r="M366" s="151"/>
      <c r="T366" s="152"/>
      <c r="AT366" s="148" t="s">
        <v>177</v>
      </c>
      <c r="AU366" s="148" t="s">
        <v>84</v>
      </c>
      <c r="AV366" s="12" t="s">
        <v>82</v>
      </c>
      <c r="AW366" s="12" t="s">
        <v>34</v>
      </c>
      <c r="AX366" s="12" t="s">
        <v>74</v>
      </c>
      <c r="AY366" s="148" t="s">
        <v>167</v>
      </c>
    </row>
    <row r="367" spans="2:65" s="12" customFormat="1" ht="11.25">
      <c r="B367" s="146"/>
      <c r="D367" s="147" t="s">
        <v>177</v>
      </c>
      <c r="E367" s="148" t="s">
        <v>19</v>
      </c>
      <c r="F367" s="149" t="s">
        <v>517</v>
      </c>
      <c r="H367" s="148" t="s">
        <v>19</v>
      </c>
      <c r="I367" s="150"/>
      <c r="L367" s="146"/>
      <c r="M367" s="151"/>
      <c r="T367" s="152"/>
      <c r="AT367" s="148" t="s">
        <v>177</v>
      </c>
      <c r="AU367" s="148" t="s">
        <v>84</v>
      </c>
      <c r="AV367" s="12" t="s">
        <v>82</v>
      </c>
      <c r="AW367" s="12" t="s">
        <v>34</v>
      </c>
      <c r="AX367" s="12" t="s">
        <v>74</v>
      </c>
      <c r="AY367" s="148" t="s">
        <v>167</v>
      </c>
    </row>
    <row r="368" spans="2:65" s="13" customFormat="1" ht="11.25">
      <c r="B368" s="153"/>
      <c r="D368" s="147" t="s">
        <v>177</v>
      </c>
      <c r="E368" s="154" t="s">
        <v>19</v>
      </c>
      <c r="F368" s="155" t="s">
        <v>323</v>
      </c>
      <c r="H368" s="156">
        <v>33.354999999999997</v>
      </c>
      <c r="I368" s="157"/>
      <c r="L368" s="153"/>
      <c r="M368" s="158"/>
      <c r="T368" s="159"/>
      <c r="AT368" s="154" t="s">
        <v>177</v>
      </c>
      <c r="AU368" s="154" t="s">
        <v>84</v>
      </c>
      <c r="AV368" s="13" t="s">
        <v>84</v>
      </c>
      <c r="AW368" s="13" t="s">
        <v>34</v>
      </c>
      <c r="AX368" s="13" t="s">
        <v>74</v>
      </c>
      <c r="AY368" s="154" t="s">
        <v>167</v>
      </c>
    </row>
    <row r="369" spans="2:51" s="13" customFormat="1" ht="11.25">
      <c r="B369" s="153"/>
      <c r="D369" s="147" t="s">
        <v>177</v>
      </c>
      <c r="E369" s="154" t="s">
        <v>19</v>
      </c>
      <c r="F369" s="155" t="s">
        <v>324</v>
      </c>
      <c r="H369" s="156">
        <v>2.31</v>
      </c>
      <c r="I369" s="157"/>
      <c r="L369" s="153"/>
      <c r="M369" s="158"/>
      <c r="T369" s="159"/>
      <c r="AT369" s="154" t="s">
        <v>177</v>
      </c>
      <c r="AU369" s="154" t="s">
        <v>84</v>
      </c>
      <c r="AV369" s="13" t="s">
        <v>84</v>
      </c>
      <c r="AW369" s="13" t="s">
        <v>34</v>
      </c>
      <c r="AX369" s="13" t="s">
        <v>74</v>
      </c>
      <c r="AY369" s="154" t="s">
        <v>167</v>
      </c>
    </row>
    <row r="370" spans="2:51" s="12" customFormat="1" ht="11.25">
      <c r="B370" s="146"/>
      <c r="D370" s="147" t="s">
        <v>177</v>
      </c>
      <c r="E370" s="148" t="s">
        <v>19</v>
      </c>
      <c r="F370" s="149" t="s">
        <v>518</v>
      </c>
      <c r="H370" s="148" t="s">
        <v>19</v>
      </c>
      <c r="I370" s="150"/>
      <c r="L370" s="146"/>
      <c r="M370" s="151"/>
      <c r="T370" s="152"/>
      <c r="AT370" s="148" t="s">
        <v>177</v>
      </c>
      <c r="AU370" s="148" t="s">
        <v>84</v>
      </c>
      <c r="AV370" s="12" t="s">
        <v>82</v>
      </c>
      <c r="AW370" s="12" t="s">
        <v>34</v>
      </c>
      <c r="AX370" s="12" t="s">
        <v>74</v>
      </c>
      <c r="AY370" s="148" t="s">
        <v>167</v>
      </c>
    </row>
    <row r="371" spans="2:51" s="13" customFormat="1" ht="11.25">
      <c r="B371" s="153"/>
      <c r="D371" s="147" t="s">
        <v>177</v>
      </c>
      <c r="E371" s="154" t="s">
        <v>19</v>
      </c>
      <c r="F371" s="155" t="s">
        <v>377</v>
      </c>
      <c r="H371" s="156">
        <v>5.3540000000000001</v>
      </c>
      <c r="I371" s="157"/>
      <c r="L371" s="153"/>
      <c r="M371" s="158"/>
      <c r="T371" s="159"/>
      <c r="AT371" s="154" t="s">
        <v>177</v>
      </c>
      <c r="AU371" s="154" t="s">
        <v>84</v>
      </c>
      <c r="AV371" s="13" t="s">
        <v>84</v>
      </c>
      <c r="AW371" s="13" t="s">
        <v>34</v>
      </c>
      <c r="AX371" s="13" t="s">
        <v>74</v>
      </c>
      <c r="AY371" s="154" t="s">
        <v>167</v>
      </c>
    </row>
    <row r="372" spans="2:51" s="12" customFormat="1" ht="11.25">
      <c r="B372" s="146"/>
      <c r="D372" s="147" t="s">
        <v>177</v>
      </c>
      <c r="E372" s="148" t="s">
        <v>19</v>
      </c>
      <c r="F372" s="149" t="s">
        <v>519</v>
      </c>
      <c r="H372" s="148" t="s">
        <v>19</v>
      </c>
      <c r="I372" s="150"/>
      <c r="L372" s="146"/>
      <c r="M372" s="151"/>
      <c r="T372" s="152"/>
      <c r="AT372" s="148" t="s">
        <v>177</v>
      </c>
      <c r="AU372" s="148" t="s">
        <v>84</v>
      </c>
      <c r="AV372" s="12" t="s">
        <v>82</v>
      </c>
      <c r="AW372" s="12" t="s">
        <v>34</v>
      </c>
      <c r="AX372" s="12" t="s">
        <v>74</v>
      </c>
      <c r="AY372" s="148" t="s">
        <v>167</v>
      </c>
    </row>
    <row r="373" spans="2:51" s="13" customFormat="1" ht="11.25">
      <c r="B373" s="153"/>
      <c r="D373" s="147" t="s">
        <v>177</v>
      </c>
      <c r="E373" s="154" t="s">
        <v>19</v>
      </c>
      <c r="F373" s="155" t="s">
        <v>520</v>
      </c>
      <c r="H373" s="156">
        <v>103.32</v>
      </c>
      <c r="I373" s="157"/>
      <c r="L373" s="153"/>
      <c r="M373" s="158"/>
      <c r="T373" s="159"/>
      <c r="AT373" s="154" t="s">
        <v>177</v>
      </c>
      <c r="AU373" s="154" t="s">
        <v>84</v>
      </c>
      <c r="AV373" s="13" t="s">
        <v>84</v>
      </c>
      <c r="AW373" s="13" t="s">
        <v>34</v>
      </c>
      <c r="AX373" s="13" t="s">
        <v>74</v>
      </c>
      <c r="AY373" s="154" t="s">
        <v>167</v>
      </c>
    </row>
    <row r="374" spans="2:51" s="12" customFormat="1" ht="11.25">
      <c r="B374" s="146"/>
      <c r="D374" s="147" t="s">
        <v>177</v>
      </c>
      <c r="E374" s="148" t="s">
        <v>19</v>
      </c>
      <c r="F374" s="149" t="s">
        <v>521</v>
      </c>
      <c r="H374" s="148" t="s">
        <v>19</v>
      </c>
      <c r="I374" s="150"/>
      <c r="L374" s="146"/>
      <c r="M374" s="151"/>
      <c r="T374" s="152"/>
      <c r="AT374" s="148" t="s">
        <v>177</v>
      </c>
      <c r="AU374" s="148" t="s">
        <v>84</v>
      </c>
      <c r="AV374" s="12" t="s">
        <v>82</v>
      </c>
      <c r="AW374" s="12" t="s">
        <v>34</v>
      </c>
      <c r="AX374" s="12" t="s">
        <v>74</v>
      </c>
      <c r="AY374" s="148" t="s">
        <v>167</v>
      </c>
    </row>
    <row r="375" spans="2:51" s="13" customFormat="1" ht="11.25">
      <c r="B375" s="153"/>
      <c r="D375" s="147" t="s">
        <v>177</v>
      </c>
      <c r="E375" s="154" t="s">
        <v>19</v>
      </c>
      <c r="F375" s="155" t="s">
        <v>522</v>
      </c>
      <c r="H375" s="156">
        <v>106.96</v>
      </c>
      <c r="I375" s="157"/>
      <c r="L375" s="153"/>
      <c r="M375" s="158"/>
      <c r="T375" s="159"/>
      <c r="AT375" s="154" t="s">
        <v>177</v>
      </c>
      <c r="AU375" s="154" t="s">
        <v>84</v>
      </c>
      <c r="AV375" s="13" t="s">
        <v>84</v>
      </c>
      <c r="AW375" s="13" t="s">
        <v>34</v>
      </c>
      <c r="AX375" s="13" t="s">
        <v>74</v>
      </c>
      <c r="AY375" s="154" t="s">
        <v>167</v>
      </c>
    </row>
    <row r="376" spans="2:51" s="12" customFormat="1" ht="11.25">
      <c r="B376" s="146"/>
      <c r="D376" s="147" t="s">
        <v>177</v>
      </c>
      <c r="E376" s="148" t="s">
        <v>19</v>
      </c>
      <c r="F376" s="149" t="s">
        <v>523</v>
      </c>
      <c r="H376" s="148" t="s">
        <v>19</v>
      </c>
      <c r="I376" s="150"/>
      <c r="L376" s="146"/>
      <c r="M376" s="151"/>
      <c r="T376" s="152"/>
      <c r="AT376" s="148" t="s">
        <v>177</v>
      </c>
      <c r="AU376" s="148" t="s">
        <v>84</v>
      </c>
      <c r="AV376" s="12" t="s">
        <v>82</v>
      </c>
      <c r="AW376" s="12" t="s">
        <v>34</v>
      </c>
      <c r="AX376" s="12" t="s">
        <v>74</v>
      </c>
      <c r="AY376" s="148" t="s">
        <v>167</v>
      </c>
    </row>
    <row r="377" spans="2:51" s="13" customFormat="1" ht="11.25">
      <c r="B377" s="153"/>
      <c r="D377" s="147" t="s">
        <v>177</v>
      </c>
      <c r="E377" s="154" t="s">
        <v>19</v>
      </c>
      <c r="F377" s="155" t="s">
        <v>402</v>
      </c>
      <c r="H377" s="156">
        <v>5.25</v>
      </c>
      <c r="I377" s="157"/>
      <c r="L377" s="153"/>
      <c r="M377" s="158"/>
      <c r="T377" s="159"/>
      <c r="AT377" s="154" t="s">
        <v>177</v>
      </c>
      <c r="AU377" s="154" t="s">
        <v>84</v>
      </c>
      <c r="AV377" s="13" t="s">
        <v>84</v>
      </c>
      <c r="AW377" s="13" t="s">
        <v>34</v>
      </c>
      <c r="AX377" s="13" t="s">
        <v>74</v>
      </c>
      <c r="AY377" s="154" t="s">
        <v>167</v>
      </c>
    </row>
    <row r="378" spans="2:51" s="15" customFormat="1" ht="11.25">
      <c r="B378" s="177"/>
      <c r="D378" s="147" t="s">
        <v>177</v>
      </c>
      <c r="E378" s="178" t="s">
        <v>19</v>
      </c>
      <c r="F378" s="179" t="s">
        <v>524</v>
      </c>
      <c r="H378" s="180">
        <v>256.54899999999998</v>
      </c>
      <c r="I378" s="181"/>
      <c r="L378" s="177"/>
      <c r="M378" s="182"/>
      <c r="T378" s="183"/>
      <c r="AT378" s="178" t="s">
        <v>177</v>
      </c>
      <c r="AU378" s="178" t="s">
        <v>84</v>
      </c>
      <c r="AV378" s="15" t="s">
        <v>104</v>
      </c>
      <c r="AW378" s="15" t="s">
        <v>34</v>
      </c>
      <c r="AX378" s="15" t="s">
        <v>74</v>
      </c>
      <c r="AY378" s="178" t="s">
        <v>167</v>
      </c>
    </row>
    <row r="379" spans="2:51" s="12" customFormat="1" ht="11.25">
      <c r="B379" s="146"/>
      <c r="D379" s="147" t="s">
        <v>177</v>
      </c>
      <c r="E379" s="148" t="s">
        <v>19</v>
      </c>
      <c r="F379" s="149" t="s">
        <v>503</v>
      </c>
      <c r="H379" s="148" t="s">
        <v>19</v>
      </c>
      <c r="I379" s="150"/>
      <c r="L379" s="146"/>
      <c r="M379" s="151"/>
      <c r="T379" s="152"/>
      <c r="AT379" s="148" t="s">
        <v>177</v>
      </c>
      <c r="AU379" s="148" t="s">
        <v>84</v>
      </c>
      <c r="AV379" s="12" t="s">
        <v>82</v>
      </c>
      <c r="AW379" s="12" t="s">
        <v>34</v>
      </c>
      <c r="AX379" s="12" t="s">
        <v>74</v>
      </c>
      <c r="AY379" s="148" t="s">
        <v>167</v>
      </c>
    </row>
    <row r="380" spans="2:51" s="12" customFormat="1" ht="11.25">
      <c r="B380" s="146"/>
      <c r="D380" s="147" t="s">
        <v>177</v>
      </c>
      <c r="E380" s="148" t="s">
        <v>19</v>
      </c>
      <c r="F380" s="149" t="s">
        <v>525</v>
      </c>
      <c r="H380" s="148" t="s">
        <v>19</v>
      </c>
      <c r="I380" s="150"/>
      <c r="L380" s="146"/>
      <c r="M380" s="151"/>
      <c r="T380" s="152"/>
      <c r="AT380" s="148" t="s">
        <v>177</v>
      </c>
      <c r="AU380" s="148" t="s">
        <v>84</v>
      </c>
      <c r="AV380" s="12" t="s">
        <v>82</v>
      </c>
      <c r="AW380" s="12" t="s">
        <v>34</v>
      </c>
      <c r="AX380" s="12" t="s">
        <v>74</v>
      </c>
      <c r="AY380" s="148" t="s">
        <v>167</v>
      </c>
    </row>
    <row r="381" spans="2:51" s="13" customFormat="1" ht="11.25">
      <c r="B381" s="153"/>
      <c r="D381" s="147" t="s">
        <v>177</v>
      </c>
      <c r="E381" s="154" t="s">
        <v>19</v>
      </c>
      <c r="F381" s="155" t="s">
        <v>526</v>
      </c>
      <c r="H381" s="156">
        <v>120.736</v>
      </c>
      <c r="I381" s="157"/>
      <c r="L381" s="153"/>
      <c r="M381" s="158"/>
      <c r="T381" s="159"/>
      <c r="AT381" s="154" t="s">
        <v>177</v>
      </c>
      <c r="AU381" s="154" t="s">
        <v>84</v>
      </c>
      <c r="AV381" s="13" t="s">
        <v>84</v>
      </c>
      <c r="AW381" s="13" t="s">
        <v>34</v>
      </c>
      <c r="AX381" s="13" t="s">
        <v>74</v>
      </c>
      <c r="AY381" s="154" t="s">
        <v>167</v>
      </c>
    </row>
    <row r="382" spans="2:51" s="13" customFormat="1" ht="11.25">
      <c r="B382" s="153"/>
      <c r="D382" s="147" t="s">
        <v>177</v>
      </c>
      <c r="E382" s="154" t="s">
        <v>19</v>
      </c>
      <c r="F382" s="155" t="s">
        <v>527</v>
      </c>
      <c r="H382" s="156">
        <v>40.299999999999997</v>
      </c>
      <c r="I382" s="157"/>
      <c r="L382" s="153"/>
      <c r="M382" s="158"/>
      <c r="T382" s="159"/>
      <c r="AT382" s="154" t="s">
        <v>177</v>
      </c>
      <c r="AU382" s="154" t="s">
        <v>84</v>
      </c>
      <c r="AV382" s="13" t="s">
        <v>84</v>
      </c>
      <c r="AW382" s="13" t="s">
        <v>34</v>
      </c>
      <c r="AX382" s="13" t="s">
        <v>74</v>
      </c>
      <c r="AY382" s="154" t="s">
        <v>167</v>
      </c>
    </row>
    <row r="383" spans="2:51" s="15" customFormat="1" ht="11.25">
      <c r="B383" s="177"/>
      <c r="D383" s="147" t="s">
        <v>177</v>
      </c>
      <c r="E383" s="178" t="s">
        <v>19</v>
      </c>
      <c r="F383" s="179" t="s">
        <v>524</v>
      </c>
      <c r="H383" s="180">
        <v>161.036</v>
      </c>
      <c r="I383" s="181"/>
      <c r="L383" s="177"/>
      <c r="M383" s="182"/>
      <c r="T383" s="183"/>
      <c r="AT383" s="178" t="s">
        <v>177</v>
      </c>
      <c r="AU383" s="178" t="s">
        <v>84</v>
      </c>
      <c r="AV383" s="15" t="s">
        <v>104</v>
      </c>
      <c r="AW383" s="15" t="s">
        <v>34</v>
      </c>
      <c r="AX383" s="15" t="s">
        <v>74</v>
      </c>
      <c r="AY383" s="178" t="s">
        <v>167</v>
      </c>
    </row>
    <row r="384" spans="2:51" s="14" customFormat="1" ht="11.25">
      <c r="B384" s="160"/>
      <c r="D384" s="147" t="s">
        <v>177</v>
      </c>
      <c r="E384" s="161" t="s">
        <v>19</v>
      </c>
      <c r="F384" s="162" t="s">
        <v>181</v>
      </c>
      <c r="H384" s="163">
        <v>417.58499999999998</v>
      </c>
      <c r="I384" s="164"/>
      <c r="L384" s="160"/>
      <c r="M384" s="165"/>
      <c r="T384" s="166"/>
      <c r="AT384" s="161" t="s">
        <v>177</v>
      </c>
      <c r="AU384" s="161" t="s">
        <v>84</v>
      </c>
      <c r="AV384" s="14" t="s">
        <v>173</v>
      </c>
      <c r="AW384" s="14" t="s">
        <v>34</v>
      </c>
      <c r="AX384" s="14" t="s">
        <v>82</v>
      </c>
      <c r="AY384" s="161" t="s">
        <v>167</v>
      </c>
    </row>
    <row r="385" spans="2:65" s="1" customFormat="1" ht="24.2" customHeight="1">
      <c r="B385" s="33"/>
      <c r="C385" s="129" t="s">
        <v>528</v>
      </c>
      <c r="D385" s="129" t="s">
        <v>169</v>
      </c>
      <c r="E385" s="130" t="s">
        <v>529</v>
      </c>
      <c r="F385" s="131" t="s">
        <v>530</v>
      </c>
      <c r="G385" s="132" t="s">
        <v>102</v>
      </c>
      <c r="H385" s="133">
        <v>236.82499999999999</v>
      </c>
      <c r="I385" s="134"/>
      <c r="J385" s="135">
        <f>ROUND(I385*H385,2)</f>
        <v>0</v>
      </c>
      <c r="K385" s="131" t="s">
        <v>172</v>
      </c>
      <c r="L385" s="33"/>
      <c r="M385" s="136" t="s">
        <v>19</v>
      </c>
      <c r="N385" s="137" t="s">
        <v>45</v>
      </c>
      <c r="P385" s="138">
        <f>O385*H385</f>
        <v>0</v>
      </c>
      <c r="Q385" s="138">
        <v>2.07E-2</v>
      </c>
      <c r="R385" s="138">
        <f>Q385*H385</f>
        <v>4.9022774999999994</v>
      </c>
      <c r="S385" s="138">
        <v>0</v>
      </c>
      <c r="T385" s="139">
        <f>S385*H385</f>
        <v>0</v>
      </c>
      <c r="AR385" s="140" t="s">
        <v>173</v>
      </c>
      <c r="AT385" s="140" t="s">
        <v>169</v>
      </c>
      <c r="AU385" s="140" t="s">
        <v>84</v>
      </c>
      <c r="AY385" s="18" t="s">
        <v>167</v>
      </c>
      <c r="BE385" s="141">
        <f>IF(N385="základní",J385,0)</f>
        <v>0</v>
      </c>
      <c r="BF385" s="141">
        <f>IF(N385="snížená",J385,0)</f>
        <v>0</v>
      </c>
      <c r="BG385" s="141">
        <f>IF(N385="zákl. přenesená",J385,0)</f>
        <v>0</v>
      </c>
      <c r="BH385" s="141">
        <f>IF(N385="sníž. přenesená",J385,0)</f>
        <v>0</v>
      </c>
      <c r="BI385" s="141">
        <f>IF(N385="nulová",J385,0)</f>
        <v>0</v>
      </c>
      <c r="BJ385" s="18" t="s">
        <v>82</v>
      </c>
      <c r="BK385" s="141">
        <f>ROUND(I385*H385,2)</f>
        <v>0</v>
      </c>
      <c r="BL385" s="18" t="s">
        <v>173</v>
      </c>
      <c r="BM385" s="140" t="s">
        <v>531</v>
      </c>
    </row>
    <row r="386" spans="2:65" s="1" customFormat="1" ht="11.25">
      <c r="B386" s="33"/>
      <c r="D386" s="142" t="s">
        <v>175</v>
      </c>
      <c r="F386" s="143" t="s">
        <v>532</v>
      </c>
      <c r="I386" s="144"/>
      <c r="L386" s="33"/>
      <c r="M386" s="145"/>
      <c r="T386" s="54"/>
      <c r="AT386" s="18" t="s">
        <v>175</v>
      </c>
      <c r="AU386" s="18" t="s">
        <v>84</v>
      </c>
    </row>
    <row r="387" spans="2:65" s="12" customFormat="1" ht="11.25">
      <c r="B387" s="146"/>
      <c r="D387" s="147" t="s">
        <v>177</v>
      </c>
      <c r="E387" s="148" t="s">
        <v>19</v>
      </c>
      <c r="F387" s="149" t="s">
        <v>489</v>
      </c>
      <c r="H387" s="148" t="s">
        <v>19</v>
      </c>
      <c r="I387" s="150"/>
      <c r="L387" s="146"/>
      <c r="M387" s="151"/>
      <c r="T387" s="152"/>
      <c r="AT387" s="148" t="s">
        <v>177</v>
      </c>
      <c r="AU387" s="148" t="s">
        <v>84</v>
      </c>
      <c r="AV387" s="12" t="s">
        <v>82</v>
      </c>
      <c r="AW387" s="12" t="s">
        <v>34</v>
      </c>
      <c r="AX387" s="12" t="s">
        <v>74</v>
      </c>
      <c r="AY387" s="148" t="s">
        <v>167</v>
      </c>
    </row>
    <row r="388" spans="2:65" s="13" customFormat="1" ht="11.25">
      <c r="B388" s="153"/>
      <c r="D388" s="147" t="s">
        <v>177</v>
      </c>
      <c r="E388" s="154" t="s">
        <v>19</v>
      </c>
      <c r="F388" s="155" t="s">
        <v>533</v>
      </c>
      <c r="H388" s="156">
        <v>46.454999999999998</v>
      </c>
      <c r="I388" s="157"/>
      <c r="L388" s="153"/>
      <c r="M388" s="158"/>
      <c r="T388" s="159"/>
      <c r="AT388" s="154" t="s">
        <v>177</v>
      </c>
      <c r="AU388" s="154" t="s">
        <v>84</v>
      </c>
      <c r="AV388" s="13" t="s">
        <v>84</v>
      </c>
      <c r="AW388" s="13" t="s">
        <v>34</v>
      </c>
      <c r="AX388" s="13" t="s">
        <v>74</v>
      </c>
      <c r="AY388" s="154" t="s">
        <v>167</v>
      </c>
    </row>
    <row r="389" spans="2:65" s="13" customFormat="1" ht="11.25">
      <c r="B389" s="153"/>
      <c r="D389" s="147" t="s">
        <v>177</v>
      </c>
      <c r="E389" s="154" t="s">
        <v>19</v>
      </c>
      <c r="F389" s="155" t="s">
        <v>534</v>
      </c>
      <c r="H389" s="156">
        <v>42.079000000000001</v>
      </c>
      <c r="I389" s="157"/>
      <c r="L389" s="153"/>
      <c r="M389" s="158"/>
      <c r="T389" s="159"/>
      <c r="AT389" s="154" t="s">
        <v>177</v>
      </c>
      <c r="AU389" s="154" t="s">
        <v>84</v>
      </c>
      <c r="AV389" s="13" t="s">
        <v>84</v>
      </c>
      <c r="AW389" s="13" t="s">
        <v>34</v>
      </c>
      <c r="AX389" s="13" t="s">
        <v>74</v>
      </c>
      <c r="AY389" s="154" t="s">
        <v>167</v>
      </c>
    </row>
    <row r="390" spans="2:65" s="13" customFormat="1" ht="11.25">
      <c r="B390" s="153"/>
      <c r="D390" s="147" t="s">
        <v>177</v>
      </c>
      <c r="E390" s="154" t="s">
        <v>19</v>
      </c>
      <c r="F390" s="155" t="s">
        <v>535</v>
      </c>
      <c r="H390" s="156">
        <v>6.1749999999999998</v>
      </c>
      <c r="I390" s="157"/>
      <c r="L390" s="153"/>
      <c r="M390" s="158"/>
      <c r="T390" s="159"/>
      <c r="AT390" s="154" t="s">
        <v>177</v>
      </c>
      <c r="AU390" s="154" t="s">
        <v>84</v>
      </c>
      <c r="AV390" s="13" t="s">
        <v>84</v>
      </c>
      <c r="AW390" s="13" t="s">
        <v>34</v>
      </c>
      <c r="AX390" s="13" t="s">
        <v>74</v>
      </c>
      <c r="AY390" s="154" t="s">
        <v>167</v>
      </c>
    </row>
    <row r="391" spans="2:65" s="13" customFormat="1" ht="11.25">
      <c r="B391" s="153"/>
      <c r="D391" s="147" t="s">
        <v>177</v>
      </c>
      <c r="E391" s="154" t="s">
        <v>19</v>
      </c>
      <c r="F391" s="155" t="s">
        <v>536</v>
      </c>
      <c r="H391" s="156">
        <v>20.204999999999998</v>
      </c>
      <c r="I391" s="157"/>
      <c r="L391" s="153"/>
      <c r="M391" s="158"/>
      <c r="T391" s="159"/>
      <c r="AT391" s="154" t="s">
        <v>177</v>
      </c>
      <c r="AU391" s="154" t="s">
        <v>84</v>
      </c>
      <c r="AV391" s="13" t="s">
        <v>84</v>
      </c>
      <c r="AW391" s="13" t="s">
        <v>34</v>
      </c>
      <c r="AX391" s="13" t="s">
        <v>74</v>
      </c>
      <c r="AY391" s="154" t="s">
        <v>167</v>
      </c>
    </row>
    <row r="392" spans="2:65" s="15" customFormat="1" ht="11.25">
      <c r="B392" s="177"/>
      <c r="D392" s="147" t="s">
        <v>177</v>
      </c>
      <c r="E392" s="178" t="s">
        <v>19</v>
      </c>
      <c r="F392" s="179" t="s">
        <v>524</v>
      </c>
      <c r="H392" s="180">
        <v>114.91399999999999</v>
      </c>
      <c r="I392" s="181"/>
      <c r="L392" s="177"/>
      <c r="M392" s="182"/>
      <c r="T392" s="183"/>
      <c r="AT392" s="178" t="s">
        <v>177</v>
      </c>
      <c r="AU392" s="178" t="s">
        <v>84</v>
      </c>
      <c r="AV392" s="15" t="s">
        <v>104</v>
      </c>
      <c r="AW392" s="15" t="s">
        <v>34</v>
      </c>
      <c r="AX392" s="15" t="s">
        <v>74</v>
      </c>
      <c r="AY392" s="178" t="s">
        <v>167</v>
      </c>
    </row>
    <row r="393" spans="2:65" s="12" customFormat="1" ht="11.25">
      <c r="B393" s="146"/>
      <c r="D393" s="147" t="s">
        <v>177</v>
      </c>
      <c r="E393" s="148" t="s">
        <v>19</v>
      </c>
      <c r="F393" s="149" t="s">
        <v>331</v>
      </c>
      <c r="H393" s="148" t="s">
        <v>19</v>
      </c>
      <c r="I393" s="150"/>
      <c r="L393" s="146"/>
      <c r="M393" s="151"/>
      <c r="T393" s="152"/>
      <c r="AT393" s="148" t="s">
        <v>177</v>
      </c>
      <c r="AU393" s="148" t="s">
        <v>84</v>
      </c>
      <c r="AV393" s="12" t="s">
        <v>82</v>
      </c>
      <c r="AW393" s="12" t="s">
        <v>34</v>
      </c>
      <c r="AX393" s="12" t="s">
        <v>74</v>
      </c>
      <c r="AY393" s="148" t="s">
        <v>167</v>
      </c>
    </row>
    <row r="394" spans="2:65" s="13" customFormat="1" ht="11.25">
      <c r="B394" s="153"/>
      <c r="D394" s="147" t="s">
        <v>177</v>
      </c>
      <c r="E394" s="154" t="s">
        <v>19</v>
      </c>
      <c r="F394" s="155" t="s">
        <v>537</v>
      </c>
      <c r="H394" s="156">
        <v>23.01</v>
      </c>
      <c r="I394" s="157"/>
      <c r="L394" s="153"/>
      <c r="M394" s="158"/>
      <c r="T394" s="159"/>
      <c r="AT394" s="154" t="s">
        <v>177</v>
      </c>
      <c r="AU394" s="154" t="s">
        <v>84</v>
      </c>
      <c r="AV394" s="13" t="s">
        <v>84</v>
      </c>
      <c r="AW394" s="13" t="s">
        <v>34</v>
      </c>
      <c r="AX394" s="13" t="s">
        <v>74</v>
      </c>
      <c r="AY394" s="154" t="s">
        <v>167</v>
      </c>
    </row>
    <row r="395" spans="2:65" s="13" customFormat="1" ht="11.25">
      <c r="B395" s="153"/>
      <c r="D395" s="147" t="s">
        <v>177</v>
      </c>
      <c r="E395" s="154" t="s">
        <v>19</v>
      </c>
      <c r="F395" s="155" t="s">
        <v>538</v>
      </c>
      <c r="H395" s="156">
        <v>27.675000000000001</v>
      </c>
      <c r="I395" s="157"/>
      <c r="L395" s="153"/>
      <c r="M395" s="158"/>
      <c r="T395" s="159"/>
      <c r="AT395" s="154" t="s">
        <v>177</v>
      </c>
      <c r="AU395" s="154" t="s">
        <v>84</v>
      </c>
      <c r="AV395" s="13" t="s">
        <v>84</v>
      </c>
      <c r="AW395" s="13" t="s">
        <v>34</v>
      </c>
      <c r="AX395" s="13" t="s">
        <v>74</v>
      </c>
      <c r="AY395" s="154" t="s">
        <v>167</v>
      </c>
    </row>
    <row r="396" spans="2:65" s="13" customFormat="1" ht="11.25">
      <c r="B396" s="153"/>
      <c r="D396" s="147" t="s">
        <v>177</v>
      </c>
      <c r="E396" s="154" t="s">
        <v>19</v>
      </c>
      <c r="F396" s="155" t="s">
        <v>539</v>
      </c>
      <c r="H396" s="156">
        <v>41.433999999999997</v>
      </c>
      <c r="I396" s="157"/>
      <c r="L396" s="153"/>
      <c r="M396" s="158"/>
      <c r="T396" s="159"/>
      <c r="AT396" s="154" t="s">
        <v>177</v>
      </c>
      <c r="AU396" s="154" t="s">
        <v>84</v>
      </c>
      <c r="AV396" s="13" t="s">
        <v>84</v>
      </c>
      <c r="AW396" s="13" t="s">
        <v>34</v>
      </c>
      <c r="AX396" s="13" t="s">
        <v>74</v>
      </c>
      <c r="AY396" s="154" t="s">
        <v>167</v>
      </c>
    </row>
    <row r="397" spans="2:65" s="13" customFormat="1" ht="11.25">
      <c r="B397" s="153"/>
      <c r="D397" s="147" t="s">
        <v>177</v>
      </c>
      <c r="E397" s="154" t="s">
        <v>19</v>
      </c>
      <c r="F397" s="155" t="s">
        <v>540</v>
      </c>
      <c r="H397" s="156">
        <v>29.792000000000002</v>
      </c>
      <c r="I397" s="157"/>
      <c r="L397" s="153"/>
      <c r="M397" s="158"/>
      <c r="T397" s="159"/>
      <c r="AT397" s="154" t="s">
        <v>177</v>
      </c>
      <c r="AU397" s="154" t="s">
        <v>84</v>
      </c>
      <c r="AV397" s="13" t="s">
        <v>84</v>
      </c>
      <c r="AW397" s="13" t="s">
        <v>34</v>
      </c>
      <c r="AX397" s="13" t="s">
        <v>74</v>
      </c>
      <c r="AY397" s="154" t="s">
        <v>167</v>
      </c>
    </row>
    <row r="398" spans="2:65" s="15" customFormat="1" ht="11.25">
      <c r="B398" s="177"/>
      <c r="D398" s="147" t="s">
        <v>177</v>
      </c>
      <c r="E398" s="178" t="s">
        <v>19</v>
      </c>
      <c r="F398" s="179" t="s">
        <v>524</v>
      </c>
      <c r="H398" s="180">
        <v>121.911</v>
      </c>
      <c r="I398" s="181"/>
      <c r="L398" s="177"/>
      <c r="M398" s="182"/>
      <c r="T398" s="183"/>
      <c r="AT398" s="178" t="s">
        <v>177</v>
      </c>
      <c r="AU398" s="178" t="s">
        <v>84</v>
      </c>
      <c r="AV398" s="15" t="s">
        <v>104</v>
      </c>
      <c r="AW398" s="15" t="s">
        <v>34</v>
      </c>
      <c r="AX398" s="15" t="s">
        <v>74</v>
      </c>
      <c r="AY398" s="178" t="s">
        <v>167</v>
      </c>
    </row>
    <row r="399" spans="2:65" s="14" customFormat="1" ht="11.25">
      <c r="B399" s="160"/>
      <c r="D399" s="147" t="s">
        <v>177</v>
      </c>
      <c r="E399" s="161" t="s">
        <v>19</v>
      </c>
      <c r="F399" s="162" t="s">
        <v>181</v>
      </c>
      <c r="H399" s="163">
        <v>236.82499999999999</v>
      </c>
      <c r="I399" s="164"/>
      <c r="L399" s="160"/>
      <c r="M399" s="165"/>
      <c r="T399" s="166"/>
      <c r="AT399" s="161" t="s">
        <v>177</v>
      </c>
      <c r="AU399" s="161" t="s">
        <v>84</v>
      </c>
      <c r="AV399" s="14" t="s">
        <v>173</v>
      </c>
      <c r="AW399" s="14" t="s">
        <v>34</v>
      </c>
      <c r="AX399" s="14" t="s">
        <v>82</v>
      </c>
      <c r="AY399" s="161" t="s">
        <v>167</v>
      </c>
    </row>
    <row r="400" spans="2:65" s="1" customFormat="1" ht="24.2" customHeight="1">
      <c r="B400" s="33"/>
      <c r="C400" s="129" t="s">
        <v>541</v>
      </c>
      <c r="D400" s="129" t="s">
        <v>169</v>
      </c>
      <c r="E400" s="130" t="s">
        <v>542</v>
      </c>
      <c r="F400" s="131" t="s">
        <v>543</v>
      </c>
      <c r="G400" s="132" t="s">
        <v>102</v>
      </c>
      <c r="H400" s="133">
        <v>447.952</v>
      </c>
      <c r="I400" s="134"/>
      <c r="J400" s="135">
        <f>ROUND(I400*H400,2)</f>
        <v>0</v>
      </c>
      <c r="K400" s="131" t="s">
        <v>172</v>
      </c>
      <c r="L400" s="33"/>
      <c r="M400" s="136" t="s">
        <v>19</v>
      </c>
      <c r="N400" s="137" t="s">
        <v>45</v>
      </c>
      <c r="P400" s="138">
        <f>O400*H400</f>
        <v>0</v>
      </c>
      <c r="Q400" s="138">
        <v>1.9699999999999999E-2</v>
      </c>
      <c r="R400" s="138">
        <f>Q400*H400</f>
        <v>8.8246544</v>
      </c>
      <c r="S400" s="138">
        <v>0</v>
      </c>
      <c r="T400" s="139">
        <f>S400*H400</f>
        <v>0</v>
      </c>
      <c r="AR400" s="140" t="s">
        <v>173</v>
      </c>
      <c r="AT400" s="140" t="s">
        <v>169</v>
      </c>
      <c r="AU400" s="140" t="s">
        <v>84</v>
      </c>
      <c r="AY400" s="18" t="s">
        <v>167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82</v>
      </c>
      <c r="BK400" s="141">
        <f>ROUND(I400*H400,2)</f>
        <v>0</v>
      </c>
      <c r="BL400" s="18" t="s">
        <v>173</v>
      </c>
      <c r="BM400" s="140" t="s">
        <v>544</v>
      </c>
    </row>
    <row r="401" spans="2:65" s="1" customFormat="1" ht="11.25">
      <c r="B401" s="33"/>
      <c r="D401" s="142" t="s">
        <v>175</v>
      </c>
      <c r="F401" s="143" t="s">
        <v>545</v>
      </c>
      <c r="I401" s="144"/>
      <c r="L401" s="33"/>
      <c r="M401" s="145"/>
      <c r="T401" s="54"/>
      <c r="AT401" s="18" t="s">
        <v>175</v>
      </c>
      <c r="AU401" s="18" t="s">
        <v>84</v>
      </c>
    </row>
    <row r="402" spans="2:65" s="12" customFormat="1" ht="11.25">
      <c r="B402" s="146"/>
      <c r="D402" s="147" t="s">
        <v>177</v>
      </c>
      <c r="E402" s="148" t="s">
        <v>19</v>
      </c>
      <c r="F402" s="149" t="s">
        <v>489</v>
      </c>
      <c r="H402" s="148" t="s">
        <v>19</v>
      </c>
      <c r="I402" s="150"/>
      <c r="L402" s="146"/>
      <c r="M402" s="151"/>
      <c r="T402" s="152"/>
      <c r="AT402" s="148" t="s">
        <v>177</v>
      </c>
      <c r="AU402" s="148" t="s">
        <v>84</v>
      </c>
      <c r="AV402" s="12" t="s">
        <v>82</v>
      </c>
      <c r="AW402" s="12" t="s">
        <v>34</v>
      </c>
      <c r="AX402" s="12" t="s">
        <v>74</v>
      </c>
      <c r="AY402" s="148" t="s">
        <v>167</v>
      </c>
    </row>
    <row r="403" spans="2:65" s="13" customFormat="1" ht="11.25">
      <c r="B403" s="153"/>
      <c r="D403" s="147" t="s">
        <v>177</v>
      </c>
      <c r="E403" s="154" t="s">
        <v>19</v>
      </c>
      <c r="F403" s="155" t="s">
        <v>546</v>
      </c>
      <c r="H403" s="156">
        <v>58.723999999999997</v>
      </c>
      <c r="I403" s="157"/>
      <c r="L403" s="153"/>
      <c r="M403" s="158"/>
      <c r="T403" s="159"/>
      <c r="AT403" s="154" t="s">
        <v>177</v>
      </c>
      <c r="AU403" s="154" t="s">
        <v>84</v>
      </c>
      <c r="AV403" s="13" t="s">
        <v>84</v>
      </c>
      <c r="AW403" s="13" t="s">
        <v>34</v>
      </c>
      <c r="AX403" s="13" t="s">
        <v>74</v>
      </c>
      <c r="AY403" s="154" t="s">
        <v>167</v>
      </c>
    </row>
    <row r="404" spans="2:65" s="13" customFormat="1" ht="11.25">
      <c r="B404" s="153"/>
      <c r="D404" s="147" t="s">
        <v>177</v>
      </c>
      <c r="E404" s="154" t="s">
        <v>19</v>
      </c>
      <c r="F404" s="155" t="s">
        <v>547</v>
      </c>
      <c r="H404" s="156">
        <v>57.631999999999998</v>
      </c>
      <c r="I404" s="157"/>
      <c r="L404" s="153"/>
      <c r="M404" s="158"/>
      <c r="T404" s="159"/>
      <c r="AT404" s="154" t="s">
        <v>177</v>
      </c>
      <c r="AU404" s="154" t="s">
        <v>84</v>
      </c>
      <c r="AV404" s="13" t="s">
        <v>84</v>
      </c>
      <c r="AW404" s="13" t="s">
        <v>34</v>
      </c>
      <c r="AX404" s="13" t="s">
        <v>74</v>
      </c>
      <c r="AY404" s="154" t="s">
        <v>167</v>
      </c>
    </row>
    <row r="405" spans="2:65" s="13" customFormat="1" ht="11.25">
      <c r="B405" s="153"/>
      <c r="D405" s="147" t="s">
        <v>177</v>
      </c>
      <c r="E405" s="154" t="s">
        <v>19</v>
      </c>
      <c r="F405" s="155" t="s">
        <v>548</v>
      </c>
      <c r="H405" s="156">
        <v>33.146999999999998</v>
      </c>
      <c r="I405" s="157"/>
      <c r="L405" s="153"/>
      <c r="M405" s="158"/>
      <c r="T405" s="159"/>
      <c r="AT405" s="154" t="s">
        <v>177</v>
      </c>
      <c r="AU405" s="154" t="s">
        <v>84</v>
      </c>
      <c r="AV405" s="13" t="s">
        <v>84</v>
      </c>
      <c r="AW405" s="13" t="s">
        <v>34</v>
      </c>
      <c r="AX405" s="13" t="s">
        <v>74</v>
      </c>
      <c r="AY405" s="154" t="s">
        <v>167</v>
      </c>
    </row>
    <row r="406" spans="2:65" s="13" customFormat="1" ht="11.25">
      <c r="B406" s="153"/>
      <c r="D406" s="147" t="s">
        <v>177</v>
      </c>
      <c r="E406" s="154" t="s">
        <v>19</v>
      </c>
      <c r="F406" s="155" t="s">
        <v>549</v>
      </c>
      <c r="H406" s="156">
        <v>63.109000000000002</v>
      </c>
      <c r="I406" s="157"/>
      <c r="L406" s="153"/>
      <c r="M406" s="158"/>
      <c r="T406" s="159"/>
      <c r="AT406" s="154" t="s">
        <v>177</v>
      </c>
      <c r="AU406" s="154" t="s">
        <v>84</v>
      </c>
      <c r="AV406" s="13" t="s">
        <v>84</v>
      </c>
      <c r="AW406" s="13" t="s">
        <v>34</v>
      </c>
      <c r="AX406" s="13" t="s">
        <v>74</v>
      </c>
      <c r="AY406" s="154" t="s">
        <v>167</v>
      </c>
    </row>
    <row r="407" spans="2:65" s="15" customFormat="1" ht="11.25">
      <c r="B407" s="177"/>
      <c r="D407" s="147" t="s">
        <v>177</v>
      </c>
      <c r="E407" s="178" t="s">
        <v>19</v>
      </c>
      <c r="F407" s="179" t="s">
        <v>524</v>
      </c>
      <c r="H407" s="180">
        <v>212.61199999999999</v>
      </c>
      <c r="I407" s="181"/>
      <c r="L407" s="177"/>
      <c r="M407" s="182"/>
      <c r="T407" s="183"/>
      <c r="AT407" s="178" t="s">
        <v>177</v>
      </c>
      <c r="AU407" s="178" t="s">
        <v>84</v>
      </c>
      <c r="AV407" s="15" t="s">
        <v>104</v>
      </c>
      <c r="AW407" s="15" t="s">
        <v>34</v>
      </c>
      <c r="AX407" s="15" t="s">
        <v>74</v>
      </c>
      <c r="AY407" s="178" t="s">
        <v>167</v>
      </c>
    </row>
    <row r="408" spans="2:65" s="12" customFormat="1" ht="11.25">
      <c r="B408" s="146"/>
      <c r="D408" s="147" t="s">
        <v>177</v>
      </c>
      <c r="E408" s="148" t="s">
        <v>19</v>
      </c>
      <c r="F408" s="149" t="s">
        <v>331</v>
      </c>
      <c r="H408" s="148" t="s">
        <v>19</v>
      </c>
      <c r="I408" s="150"/>
      <c r="L408" s="146"/>
      <c r="M408" s="151"/>
      <c r="T408" s="152"/>
      <c r="AT408" s="148" t="s">
        <v>177</v>
      </c>
      <c r="AU408" s="148" t="s">
        <v>84</v>
      </c>
      <c r="AV408" s="12" t="s">
        <v>82</v>
      </c>
      <c r="AW408" s="12" t="s">
        <v>34</v>
      </c>
      <c r="AX408" s="12" t="s">
        <v>74</v>
      </c>
      <c r="AY408" s="148" t="s">
        <v>167</v>
      </c>
    </row>
    <row r="409" spans="2:65" s="13" customFormat="1" ht="11.25">
      <c r="B409" s="153"/>
      <c r="D409" s="147" t="s">
        <v>177</v>
      </c>
      <c r="E409" s="154" t="s">
        <v>19</v>
      </c>
      <c r="F409" s="155" t="s">
        <v>550</v>
      </c>
      <c r="H409" s="156">
        <v>54.88</v>
      </c>
      <c r="I409" s="157"/>
      <c r="L409" s="153"/>
      <c r="M409" s="158"/>
      <c r="T409" s="159"/>
      <c r="AT409" s="154" t="s">
        <v>177</v>
      </c>
      <c r="AU409" s="154" t="s">
        <v>84</v>
      </c>
      <c r="AV409" s="13" t="s">
        <v>84</v>
      </c>
      <c r="AW409" s="13" t="s">
        <v>34</v>
      </c>
      <c r="AX409" s="13" t="s">
        <v>74</v>
      </c>
      <c r="AY409" s="154" t="s">
        <v>167</v>
      </c>
    </row>
    <row r="410" spans="2:65" s="13" customFormat="1" ht="11.25">
      <c r="B410" s="153"/>
      <c r="D410" s="147" t="s">
        <v>177</v>
      </c>
      <c r="E410" s="154" t="s">
        <v>19</v>
      </c>
      <c r="F410" s="155" t="s">
        <v>551</v>
      </c>
      <c r="H410" s="156">
        <v>116.502</v>
      </c>
      <c r="I410" s="157"/>
      <c r="L410" s="153"/>
      <c r="M410" s="158"/>
      <c r="T410" s="159"/>
      <c r="AT410" s="154" t="s">
        <v>177</v>
      </c>
      <c r="AU410" s="154" t="s">
        <v>84</v>
      </c>
      <c r="AV410" s="13" t="s">
        <v>84</v>
      </c>
      <c r="AW410" s="13" t="s">
        <v>34</v>
      </c>
      <c r="AX410" s="13" t="s">
        <v>74</v>
      </c>
      <c r="AY410" s="154" t="s">
        <v>167</v>
      </c>
    </row>
    <row r="411" spans="2:65" s="13" customFormat="1" ht="11.25">
      <c r="B411" s="153"/>
      <c r="D411" s="147" t="s">
        <v>177</v>
      </c>
      <c r="E411" s="154" t="s">
        <v>19</v>
      </c>
      <c r="F411" s="155" t="s">
        <v>552</v>
      </c>
      <c r="H411" s="156">
        <v>36.220999999999997</v>
      </c>
      <c r="I411" s="157"/>
      <c r="L411" s="153"/>
      <c r="M411" s="158"/>
      <c r="T411" s="159"/>
      <c r="AT411" s="154" t="s">
        <v>177</v>
      </c>
      <c r="AU411" s="154" t="s">
        <v>84</v>
      </c>
      <c r="AV411" s="13" t="s">
        <v>84</v>
      </c>
      <c r="AW411" s="13" t="s">
        <v>34</v>
      </c>
      <c r="AX411" s="13" t="s">
        <v>74</v>
      </c>
      <c r="AY411" s="154" t="s">
        <v>167</v>
      </c>
    </row>
    <row r="412" spans="2:65" s="13" customFormat="1" ht="11.25">
      <c r="B412" s="153"/>
      <c r="D412" s="147" t="s">
        <v>177</v>
      </c>
      <c r="E412" s="154" t="s">
        <v>19</v>
      </c>
      <c r="F412" s="155" t="s">
        <v>553</v>
      </c>
      <c r="H412" s="156">
        <v>27.736999999999998</v>
      </c>
      <c r="I412" s="157"/>
      <c r="L412" s="153"/>
      <c r="M412" s="158"/>
      <c r="T412" s="159"/>
      <c r="AT412" s="154" t="s">
        <v>177</v>
      </c>
      <c r="AU412" s="154" t="s">
        <v>84</v>
      </c>
      <c r="AV412" s="13" t="s">
        <v>84</v>
      </c>
      <c r="AW412" s="13" t="s">
        <v>34</v>
      </c>
      <c r="AX412" s="13" t="s">
        <v>74</v>
      </c>
      <c r="AY412" s="154" t="s">
        <v>167</v>
      </c>
    </row>
    <row r="413" spans="2:65" s="15" customFormat="1" ht="11.25">
      <c r="B413" s="177"/>
      <c r="D413" s="147" t="s">
        <v>177</v>
      </c>
      <c r="E413" s="178" t="s">
        <v>19</v>
      </c>
      <c r="F413" s="179" t="s">
        <v>524</v>
      </c>
      <c r="H413" s="180">
        <v>235.34</v>
      </c>
      <c r="I413" s="181"/>
      <c r="L413" s="177"/>
      <c r="M413" s="182"/>
      <c r="T413" s="183"/>
      <c r="AT413" s="178" t="s">
        <v>177</v>
      </c>
      <c r="AU413" s="178" t="s">
        <v>84</v>
      </c>
      <c r="AV413" s="15" t="s">
        <v>104</v>
      </c>
      <c r="AW413" s="15" t="s">
        <v>34</v>
      </c>
      <c r="AX413" s="15" t="s">
        <v>74</v>
      </c>
      <c r="AY413" s="178" t="s">
        <v>167</v>
      </c>
    </row>
    <row r="414" spans="2:65" s="14" customFormat="1" ht="11.25">
      <c r="B414" s="160"/>
      <c r="D414" s="147" t="s">
        <v>177</v>
      </c>
      <c r="E414" s="161" t="s">
        <v>19</v>
      </c>
      <c r="F414" s="162" t="s">
        <v>181</v>
      </c>
      <c r="H414" s="163">
        <v>447.95200000000006</v>
      </c>
      <c r="I414" s="164"/>
      <c r="L414" s="160"/>
      <c r="M414" s="165"/>
      <c r="T414" s="166"/>
      <c r="AT414" s="161" t="s">
        <v>177</v>
      </c>
      <c r="AU414" s="161" t="s">
        <v>84</v>
      </c>
      <c r="AV414" s="14" t="s">
        <v>173</v>
      </c>
      <c r="AW414" s="14" t="s">
        <v>34</v>
      </c>
      <c r="AX414" s="14" t="s">
        <v>82</v>
      </c>
      <c r="AY414" s="161" t="s">
        <v>167</v>
      </c>
    </row>
    <row r="415" spans="2:65" s="1" customFormat="1" ht="24.2" customHeight="1">
      <c r="B415" s="33"/>
      <c r="C415" s="129" t="s">
        <v>554</v>
      </c>
      <c r="D415" s="129" t="s">
        <v>169</v>
      </c>
      <c r="E415" s="130" t="s">
        <v>555</v>
      </c>
      <c r="F415" s="131" t="s">
        <v>556</v>
      </c>
      <c r="G415" s="132" t="s">
        <v>436</v>
      </c>
      <c r="H415" s="133">
        <v>3.84</v>
      </c>
      <c r="I415" s="134"/>
      <c r="J415" s="135">
        <f>ROUND(I415*H415,2)</f>
        <v>0</v>
      </c>
      <c r="K415" s="131" t="s">
        <v>172</v>
      </c>
      <c r="L415" s="33"/>
      <c r="M415" s="136" t="s">
        <v>19</v>
      </c>
      <c r="N415" s="137" t="s">
        <v>45</v>
      </c>
      <c r="P415" s="138">
        <f>O415*H415</f>
        <v>0</v>
      </c>
      <c r="Q415" s="138">
        <v>0</v>
      </c>
      <c r="R415" s="138">
        <f>Q415*H415</f>
        <v>0</v>
      </c>
      <c r="S415" s="138">
        <v>0</v>
      </c>
      <c r="T415" s="139">
        <f>S415*H415</f>
        <v>0</v>
      </c>
      <c r="AR415" s="140" t="s">
        <v>173</v>
      </c>
      <c r="AT415" s="140" t="s">
        <v>169</v>
      </c>
      <c r="AU415" s="140" t="s">
        <v>84</v>
      </c>
      <c r="AY415" s="18" t="s">
        <v>167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82</v>
      </c>
      <c r="BK415" s="141">
        <f>ROUND(I415*H415,2)</f>
        <v>0</v>
      </c>
      <c r="BL415" s="18" t="s">
        <v>173</v>
      </c>
      <c r="BM415" s="140" t="s">
        <v>557</v>
      </c>
    </row>
    <row r="416" spans="2:65" s="1" customFormat="1" ht="11.25">
      <c r="B416" s="33"/>
      <c r="D416" s="142" t="s">
        <v>175</v>
      </c>
      <c r="F416" s="143" t="s">
        <v>558</v>
      </c>
      <c r="I416" s="144"/>
      <c r="L416" s="33"/>
      <c r="M416" s="145"/>
      <c r="T416" s="54"/>
      <c r="AT416" s="18" t="s">
        <v>175</v>
      </c>
      <c r="AU416" s="18" t="s">
        <v>84</v>
      </c>
    </row>
    <row r="417" spans="2:65" s="13" customFormat="1" ht="11.25">
      <c r="B417" s="153"/>
      <c r="D417" s="147" t="s">
        <v>177</v>
      </c>
      <c r="E417" s="154" t="s">
        <v>19</v>
      </c>
      <c r="F417" s="155" t="s">
        <v>559</v>
      </c>
      <c r="H417" s="156">
        <v>3.84</v>
      </c>
      <c r="I417" s="157"/>
      <c r="L417" s="153"/>
      <c r="M417" s="158"/>
      <c r="T417" s="159"/>
      <c r="AT417" s="154" t="s">
        <v>177</v>
      </c>
      <c r="AU417" s="154" t="s">
        <v>84</v>
      </c>
      <c r="AV417" s="13" t="s">
        <v>84</v>
      </c>
      <c r="AW417" s="13" t="s">
        <v>34</v>
      </c>
      <c r="AX417" s="13" t="s">
        <v>82</v>
      </c>
      <c r="AY417" s="154" t="s">
        <v>167</v>
      </c>
    </row>
    <row r="418" spans="2:65" s="1" customFormat="1" ht="16.5" customHeight="1">
      <c r="B418" s="33"/>
      <c r="C418" s="167" t="s">
        <v>560</v>
      </c>
      <c r="D418" s="167" t="s">
        <v>259</v>
      </c>
      <c r="E418" s="168" t="s">
        <v>561</v>
      </c>
      <c r="F418" s="169" t="s">
        <v>562</v>
      </c>
      <c r="G418" s="170" t="s">
        <v>436</v>
      </c>
      <c r="H418" s="171">
        <v>4.032</v>
      </c>
      <c r="I418" s="172"/>
      <c r="J418" s="173">
        <f>ROUND(I418*H418,2)</f>
        <v>0</v>
      </c>
      <c r="K418" s="169" t="s">
        <v>172</v>
      </c>
      <c r="L418" s="174"/>
      <c r="M418" s="175" t="s">
        <v>19</v>
      </c>
      <c r="N418" s="176" t="s">
        <v>45</v>
      </c>
      <c r="P418" s="138">
        <f>O418*H418</f>
        <v>0</v>
      </c>
      <c r="Q418" s="138">
        <v>1E-4</v>
      </c>
      <c r="R418" s="138">
        <f>Q418*H418</f>
        <v>4.0320000000000004E-4</v>
      </c>
      <c r="S418" s="138">
        <v>0</v>
      </c>
      <c r="T418" s="139">
        <f>S418*H418</f>
        <v>0</v>
      </c>
      <c r="AR418" s="140" t="s">
        <v>211</v>
      </c>
      <c r="AT418" s="140" t="s">
        <v>259</v>
      </c>
      <c r="AU418" s="140" t="s">
        <v>84</v>
      </c>
      <c r="AY418" s="18" t="s">
        <v>167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8" t="s">
        <v>82</v>
      </c>
      <c r="BK418" s="141">
        <f>ROUND(I418*H418,2)</f>
        <v>0</v>
      </c>
      <c r="BL418" s="18" t="s">
        <v>173</v>
      </c>
      <c r="BM418" s="140" t="s">
        <v>563</v>
      </c>
    </row>
    <row r="419" spans="2:65" s="13" customFormat="1" ht="11.25">
      <c r="B419" s="153"/>
      <c r="D419" s="147" t="s">
        <v>177</v>
      </c>
      <c r="E419" s="154" t="s">
        <v>19</v>
      </c>
      <c r="F419" s="155" t="s">
        <v>559</v>
      </c>
      <c r="H419" s="156">
        <v>3.84</v>
      </c>
      <c r="I419" s="157"/>
      <c r="L419" s="153"/>
      <c r="M419" s="158"/>
      <c r="T419" s="159"/>
      <c r="AT419" s="154" t="s">
        <v>177</v>
      </c>
      <c r="AU419" s="154" t="s">
        <v>84</v>
      </c>
      <c r="AV419" s="13" t="s">
        <v>84</v>
      </c>
      <c r="AW419" s="13" t="s">
        <v>34</v>
      </c>
      <c r="AX419" s="13" t="s">
        <v>82</v>
      </c>
      <c r="AY419" s="154" t="s">
        <v>167</v>
      </c>
    </row>
    <row r="420" spans="2:65" s="13" customFormat="1" ht="11.25">
      <c r="B420" s="153"/>
      <c r="D420" s="147" t="s">
        <v>177</v>
      </c>
      <c r="F420" s="155" t="s">
        <v>564</v>
      </c>
      <c r="H420" s="156">
        <v>4.032</v>
      </c>
      <c r="I420" s="157"/>
      <c r="L420" s="153"/>
      <c r="M420" s="158"/>
      <c r="T420" s="159"/>
      <c r="AT420" s="154" t="s">
        <v>177</v>
      </c>
      <c r="AU420" s="154" t="s">
        <v>84</v>
      </c>
      <c r="AV420" s="13" t="s">
        <v>84</v>
      </c>
      <c r="AW420" s="13" t="s">
        <v>4</v>
      </c>
      <c r="AX420" s="13" t="s">
        <v>82</v>
      </c>
      <c r="AY420" s="154" t="s">
        <v>167</v>
      </c>
    </row>
    <row r="421" spans="2:65" s="1" customFormat="1" ht="21.75" customHeight="1">
      <c r="B421" s="33"/>
      <c r="C421" s="129" t="s">
        <v>565</v>
      </c>
      <c r="D421" s="129" t="s">
        <v>169</v>
      </c>
      <c r="E421" s="130" t="s">
        <v>566</v>
      </c>
      <c r="F421" s="131" t="s">
        <v>567</v>
      </c>
      <c r="G421" s="132" t="s">
        <v>191</v>
      </c>
      <c r="H421" s="133">
        <v>0.28299999999999997</v>
      </c>
      <c r="I421" s="134"/>
      <c r="J421" s="135">
        <f>ROUND(I421*H421,2)</f>
        <v>0</v>
      </c>
      <c r="K421" s="131" t="s">
        <v>172</v>
      </c>
      <c r="L421" s="33"/>
      <c r="M421" s="136" t="s">
        <v>19</v>
      </c>
      <c r="N421" s="137" t="s">
        <v>45</v>
      </c>
      <c r="P421" s="138">
        <f>O421*H421</f>
        <v>0</v>
      </c>
      <c r="Q421" s="138">
        <v>2.5018699999999998</v>
      </c>
      <c r="R421" s="138">
        <f>Q421*H421</f>
        <v>0.70802920999999985</v>
      </c>
      <c r="S421" s="138">
        <v>0</v>
      </c>
      <c r="T421" s="139">
        <f>S421*H421</f>
        <v>0</v>
      </c>
      <c r="AR421" s="140" t="s">
        <v>173</v>
      </c>
      <c r="AT421" s="140" t="s">
        <v>169</v>
      </c>
      <c r="AU421" s="140" t="s">
        <v>84</v>
      </c>
      <c r="AY421" s="18" t="s">
        <v>167</v>
      </c>
      <c r="BE421" s="141">
        <f>IF(N421="základní",J421,0)</f>
        <v>0</v>
      </c>
      <c r="BF421" s="141">
        <f>IF(N421="snížená",J421,0)</f>
        <v>0</v>
      </c>
      <c r="BG421" s="141">
        <f>IF(N421="zákl. přenesená",J421,0)</f>
        <v>0</v>
      </c>
      <c r="BH421" s="141">
        <f>IF(N421="sníž. přenesená",J421,0)</f>
        <v>0</v>
      </c>
      <c r="BI421" s="141">
        <f>IF(N421="nulová",J421,0)</f>
        <v>0</v>
      </c>
      <c r="BJ421" s="18" t="s">
        <v>82</v>
      </c>
      <c r="BK421" s="141">
        <f>ROUND(I421*H421,2)</f>
        <v>0</v>
      </c>
      <c r="BL421" s="18" t="s">
        <v>173</v>
      </c>
      <c r="BM421" s="140" t="s">
        <v>568</v>
      </c>
    </row>
    <row r="422" spans="2:65" s="1" customFormat="1" ht="11.25">
      <c r="B422" s="33"/>
      <c r="D422" s="142" t="s">
        <v>175</v>
      </c>
      <c r="F422" s="143" t="s">
        <v>569</v>
      </c>
      <c r="I422" s="144"/>
      <c r="L422" s="33"/>
      <c r="M422" s="145"/>
      <c r="T422" s="54"/>
      <c r="AT422" s="18" t="s">
        <v>175</v>
      </c>
      <c r="AU422" s="18" t="s">
        <v>84</v>
      </c>
    </row>
    <row r="423" spans="2:65" s="12" customFormat="1" ht="11.25">
      <c r="B423" s="146"/>
      <c r="D423" s="147" t="s">
        <v>177</v>
      </c>
      <c r="E423" s="148" t="s">
        <v>19</v>
      </c>
      <c r="F423" s="149" t="s">
        <v>503</v>
      </c>
      <c r="H423" s="148" t="s">
        <v>19</v>
      </c>
      <c r="I423" s="150"/>
      <c r="L423" s="146"/>
      <c r="M423" s="151"/>
      <c r="T423" s="152"/>
      <c r="AT423" s="148" t="s">
        <v>177</v>
      </c>
      <c r="AU423" s="148" t="s">
        <v>84</v>
      </c>
      <c r="AV423" s="12" t="s">
        <v>82</v>
      </c>
      <c r="AW423" s="12" t="s">
        <v>34</v>
      </c>
      <c r="AX423" s="12" t="s">
        <v>74</v>
      </c>
      <c r="AY423" s="148" t="s">
        <v>167</v>
      </c>
    </row>
    <row r="424" spans="2:65" s="13" customFormat="1" ht="11.25">
      <c r="B424" s="153"/>
      <c r="D424" s="147" t="s">
        <v>177</v>
      </c>
      <c r="E424" s="154" t="s">
        <v>19</v>
      </c>
      <c r="F424" s="155" t="s">
        <v>570</v>
      </c>
      <c r="H424" s="156">
        <v>0.28299999999999997</v>
      </c>
      <c r="I424" s="157"/>
      <c r="L424" s="153"/>
      <c r="M424" s="158"/>
      <c r="T424" s="159"/>
      <c r="AT424" s="154" t="s">
        <v>177</v>
      </c>
      <c r="AU424" s="154" t="s">
        <v>84</v>
      </c>
      <c r="AV424" s="13" t="s">
        <v>84</v>
      </c>
      <c r="AW424" s="13" t="s">
        <v>34</v>
      </c>
      <c r="AX424" s="13" t="s">
        <v>82</v>
      </c>
      <c r="AY424" s="154" t="s">
        <v>167</v>
      </c>
    </row>
    <row r="425" spans="2:65" s="1" customFormat="1" ht="21.75" customHeight="1">
      <c r="B425" s="33"/>
      <c r="C425" s="129" t="s">
        <v>571</v>
      </c>
      <c r="D425" s="129" t="s">
        <v>169</v>
      </c>
      <c r="E425" s="130" t="s">
        <v>572</v>
      </c>
      <c r="F425" s="131" t="s">
        <v>573</v>
      </c>
      <c r="G425" s="132" t="s">
        <v>191</v>
      </c>
      <c r="H425" s="133">
        <v>7.1999999999999995E-2</v>
      </c>
      <c r="I425" s="134"/>
      <c r="J425" s="135">
        <f>ROUND(I425*H425,2)</f>
        <v>0</v>
      </c>
      <c r="K425" s="131" t="s">
        <v>172</v>
      </c>
      <c r="L425" s="33"/>
      <c r="M425" s="136" t="s">
        <v>19</v>
      </c>
      <c r="N425" s="137" t="s">
        <v>45</v>
      </c>
      <c r="P425" s="138">
        <f>O425*H425</f>
        <v>0</v>
      </c>
      <c r="Q425" s="138">
        <v>2.3010199999999998</v>
      </c>
      <c r="R425" s="138">
        <f>Q425*H425</f>
        <v>0.16567343999999998</v>
      </c>
      <c r="S425" s="138">
        <v>0</v>
      </c>
      <c r="T425" s="139">
        <f>S425*H425</f>
        <v>0</v>
      </c>
      <c r="AR425" s="140" t="s">
        <v>173</v>
      </c>
      <c r="AT425" s="140" t="s">
        <v>169</v>
      </c>
      <c r="AU425" s="140" t="s">
        <v>84</v>
      </c>
      <c r="AY425" s="18" t="s">
        <v>167</v>
      </c>
      <c r="BE425" s="141">
        <f>IF(N425="základní",J425,0)</f>
        <v>0</v>
      </c>
      <c r="BF425" s="141">
        <f>IF(N425="snížená",J425,0)</f>
        <v>0</v>
      </c>
      <c r="BG425" s="141">
        <f>IF(N425="zákl. přenesená",J425,0)</f>
        <v>0</v>
      </c>
      <c r="BH425" s="141">
        <f>IF(N425="sníž. přenesená",J425,0)</f>
        <v>0</v>
      </c>
      <c r="BI425" s="141">
        <f>IF(N425="nulová",J425,0)</f>
        <v>0</v>
      </c>
      <c r="BJ425" s="18" t="s">
        <v>82</v>
      </c>
      <c r="BK425" s="141">
        <f>ROUND(I425*H425,2)</f>
        <v>0</v>
      </c>
      <c r="BL425" s="18" t="s">
        <v>173</v>
      </c>
      <c r="BM425" s="140" t="s">
        <v>574</v>
      </c>
    </row>
    <row r="426" spans="2:65" s="1" customFormat="1" ht="11.25">
      <c r="B426" s="33"/>
      <c r="D426" s="142" t="s">
        <v>175</v>
      </c>
      <c r="F426" s="143" t="s">
        <v>575</v>
      </c>
      <c r="I426" s="144"/>
      <c r="L426" s="33"/>
      <c r="M426" s="145"/>
      <c r="T426" s="54"/>
      <c r="AT426" s="18" t="s">
        <v>175</v>
      </c>
      <c r="AU426" s="18" t="s">
        <v>84</v>
      </c>
    </row>
    <row r="427" spans="2:65" s="12" customFormat="1" ht="11.25">
      <c r="B427" s="146"/>
      <c r="D427" s="147" t="s">
        <v>177</v>
      </c>
      <c r="E427" s="148" t="s">
        <v>19</v>
      </c>
      <c r="F427" s="149" t="s">
        <v>255</v>
      </c>
      <c r="H427" s="148" t="s">
        <v>19</v>
      </c>
      <c r="I427" s="150"/>
      <c r="L427" s="146"/>
      <c r="M427" s="151"/>
      <c r="T427" s="152"/>
      <c r="AT427" s="148" t="s">
        <v>177</v>
      </c>
      <c r="AU427" s="148" t="s">
        <v>84</v>
      </c>
      <c r="AV427" s="12" t="s">
        <v>82</v>
      </c>
      <c r="AW427" s="12" t="s">
        <v>34</v>
      </c>
      <c r="AX427" s="12" t="s">
        <v>74</v>
      </c>
      <c r="AY427" s="148" t="s">
        <v>167</v>
      </c>
    </row>
    <row r="428" spans="2:65" s="13" customFormat="1" ht="11.25">
      <c r="B428" s="153"/>
      <c r="D428" s="147" t="s">
        <v>177</v>
      </c>
      <c r="E428" s="154" t="s">
        <v>19</v>
      </c>
      <c r="F428" s="155" t="s">
        <v>576</v>
      </c>
      <c r="H428" s="156">
        <v>7.1999999999999995E-2</v>
      </c>
      <c r="I428" s="157"/>
      <c r="L428" s="153"/>
      <c r="M428" s="158"/>
      <c r="T428" s="159"/>
      <c r="AT428" s="154" t="s">
        <v>177</v>
      </c>
      <c r="AU428" s="154" t="s">
        <v>84</v>
      </c>
      <c r="AV428" s="13" t="s">
        <v>84</v>
      </c>
      <c r="AW428" s="13" t="s">
        <v>34</v>
      </c>
      <c r="AX428" s="13" t="s">
        <v>82</v>
      </c>
      <c r="AY428" s="154" t="s">
        <v>167</v>
      </c>
    </row>
    <row r="429" spans="2:65" s="1" customFormat="1" ht="21.75" customHeight="1">
      <c r="B429" s="33"/>
      <c r="C429" s="129" t="s">
        <v>577</v>
      </c>
      <c r="D429" s="129" t="s">
        <v>169</v>
      </c>
      <c r="E429" s="130" t="s">
        <v>578</v>
      </c>
      <c r="F429" s="131" t="s">
        <v>579</v>
      </c>
      <c r="G429" s="132" t="s">
        <v>191</v>
      </c>
      <c r="H429" s="133">
        <v>34.923999999999999</v>
      </c>
      <c r="I429" s="134"/>
      <c r="J429" s="135">
        <f>ROUND(I429*H429,2)</f>
        <v>0</v>
      </c>
      <c r="K429" s="131" t="s">
        <v>172</v>
      </c>
      <c r="L429" s="33"/>
      <c r="M429" s="136" t="s">
        <v>19</v>
      </c>
      <c r="N429" s="137" t="s">
        <v>45</v>
      </c>
      <c r="P429" s="138">
        <f>O429*H429</f>
        <v>0</v>
      </c>
      <c r="Q429" s="138">
        <v>2.5018699999999998</v>
      </c>
      <c r="R429" s="138">
        <f>Q429*H429</f>
        <v>87.375307879999994</v>
      </c>
      <c r="S429" s="138">
        <v>0</v>
      </c>
      <c r="T429" s="139">
        <f>S429*H429</f>
        <v>0</v>
      </c>
      <c r="AR429" s="140" t="s">
        <v>173</v>
      </c>
      <c r="AT429" s="140" t="s">
        <v>169</v>
      </c>
      <c r="AU429" s="140" t="s">
        <v>84</v>
      </c>
      <c r="AY429" s="18" t="s">
        <v>167</v>
      </c>
      <c r="BE429" s="141">
        <f>IF(N429="základní",J429,0)</f>
        <v>0</v>
      </c>
      <c r="BF429" s="141">
        <f>IF(N429="snížená",J429,0)</f>
        <v>0</v>
      </c>
      <c r="BG429" s="141">
        <f>IF(N429="zákl. přenesená",J429,0)</f>
        <v>0</v>
      </c>
      <c r="BH429" s="141">
        <f>IF(N429="sníž. přenesená",J429,0)</f>
        <v>0</v>
      </c>
      <c r="BI429" s="141">
        <f>IF(N429="nulová",J429,0)</f>
        <v>0</v>
      </c>
      <c r="BJ429" s="18" t="s">
        <v>82</v>
      </c>
      <c r="BK429" s="141">
        <f>ROUND(I429*H429,2)</f>
        <v>0</v>
      </c>
      <c r="BL429" s="18" t="s">
        <v>173</v>
      </c>
      <c r="BM429" s="140" t="s">
        <v>580</v>
      </c>
    </row>
    <row r="430" spans="2:65" s="1" customFormat="1" ht="11.25">
      <c r="B430" s="33"/>
      <c r="D430" s="142" t="s">
        <v>175</v>
      </c>
      <c r="F430" s="143" t="s">
        <v>581</v>
      </c>
      <c r="I430" s="144"/>
      <c r="L430" s="33"/>
      <c r="M430" s="145"/>
      <c r="T430" s="54"/>
      <c r="AT430" s="18" t="s">
        <v>175</v>
      </c>
      <c r="AU430" s="18" t="s">
        <v>84</v>
      </c>
    </row>
    <row r="431" spans="2:65" s="12" customFormat="1" ht="11.25">
      <c r="B431" s="146"/>
      <c r="D431" s="147" t="s">
        <v>177</v>
      </c>
      <c r="E431" s="148" t="s">
        <v>19</v>
      </c>
      <c r="F431" s="149" t="s">
        <v>255</v>
      </c>
      <c r="H431" s="148" t="s">
        <v>19</v>
      </c>
      <c r="I431" s="150"/>
      <c r="L431" s="146"/>
      <c r="M431" s="151"/>
      <c r="T431" s="152"/>
      <c r="AT431" s="148" t="s">
        <v>177</v>
      </c>
      <c r="AU431" s="148" t="s">
        <v>84</v>
      </c>
      <c r="AV431" s="12" t="s">
        <v>82</v>
      </c>
      <c r="AW431" s="12" t="s">
        <v>34</v>
      </c>
      <c r="AX431" s="12" t="s">
        <v>74</v>
      </c>
      <c r="AY431" s="148" t="s">
        <v>167</v>
      </c>
    </row>
    <row r="432" spans="2:65" s="12" customFormat="1" ht="11.25">
      <c r="B432" s="146"/>
      <c r="D432" s="147" t="s">
        <v>177</v>
      </c>
      <c r="E432" s="148" t="s">
        <v>19</v>
      </c>
      <c r="F432" s="149" t="s">
        <v>582</v>
      </c>
      <c r="H432" s="148" t="s">
        <v>19</v>
      </c>
      <c r="I432" s="150"/>
      <c r="L432" s="146"/>
      <c r="M432" s="151"/>
      <c r="T432" s="152"/>
      <c r="AT432" s="148" t="s">
        <v>177</v>
      </c>
      <c r="AU432" s="148" t="s">
        <v>84</v>
      </c>
      <c r="AV432" s="12" t="s">
        <v>82</v>
      </c>
      <c r="AW432" s="12" t="s">
        <v>34</v>
      </c>
      <c r="AX432" s="12" t="s">
        <v>74</v>
      </c>
      <c r="AY432" s="148" t="s">
        <v>167</v>
      </c>
    </row>
    <row r="433" spans="2:65" s="13" customFormat="1" ht="11.25">
      <c r="B433" s="153"/>
      <c r="D433" s="147" t="s">
        <v>177</v>
      </c>
      <c r="E433" s="154" t="s">
        <v>19</v>
      </c>
      <c r="F433" s="155" t="s">
        <v>583</v>
      </c>
      <c r="H433" s="156">
        <v>0.8</v>
      </c>
      <c r="I433" s="157"/>
      <c r="L433" s="153"/>
      <c r="M433" s="158"/>
      <c r="T433" s="159"/>
      <c r="AT433" s="154" t="s">
        <v>177</v>
      </c>
      <c r="AU433" s="154" t="s">
        <v>84</v>
      </c>
      <c r="AV433" s="13" t="s">
        <v>84</v>
      </c>
      <c r="AW433" s="13" t="s">
        <v>34</v>
      </c>
      <c r="AX433" s="13" t="s">
        <v>74</v>
      </c>
      <c r="AY433" s="154" t="s">
        <v>167</v>
      </c>
    </row>
    <row r="434" spans="2:65" s="13" customFormat="1" ht="11.25">
      <c r="B434" s="153"/>
      <c r="D434" s="147" t="s">
        <v>177</v>
      </c>
      <c r="E434" s="154" t="s">
        <v>19</v>
      </c>
      <c r="F434" s="155" t="s">
        <v>584</v>
      </c>
      <c r="H434" s="156">
        <v>2.14</v>
      </c>
      <c r="I434" s="157"/>
      <c r="L434" s="153"/>
      <c r="M434" s="158"/>
      <c r="T434" s="159"/>
      <c r="AT434" s="154" t="s">
        <v>177</v>
      </c>
      <c r="AU434" s="154" t="s">
        <v>84</v>
      </c>
      <c r="AV434" s="13" t="s">
        <v>84</v>
      </c>
      <c r="AW434" s="13" t="s">
        <v>34</v>
      </c>
      <c r="AX434" s="13" t="s">
        <v>74</v>
      </c>
      <c r="AY434" s="154" t="s">
        <v>167</v>
      </c>
    </row>
    <row r="435" spans="2:65" s="13" customFormat="1" ht="11.25">
      <c r="B435" s="153"/>
      <c r="D435" s="147" t="s">
        <v>177</v>
      </c>
      <c r="E435" s="154" t="s">
        <v>19</v>
      </c>
      <c r="F435" s="155" t="s">
        <v>585</v>
      </c>
      <c r="H435" s="156">
        <v>2.14</v>
      </c>
      <c r="I435" s="157"/>
      <c r="L435" s="153"/>
      <c r="M435" s="158"/>
      <c r="T435" s="159"/>
      <c r="AT435" s="154" t="s">
        <v>177</v>
      </c>
      <c r="AU435" s="154" t="s">
        <v>84</v>
      </c>
      <c r="AV435" s="13" t="s">
        <v>84</v>
      </c>
      <c r="AW435" s="13" t="s">
        <v>34</v>
      </c>
      <c r="AX435" s="13" t="s">
        <v>74</v>
      </c>
      <c r="AY435" s="154" t="s">
        <v>167</v>
      </c>
    </row>
    <row r="436" spans="2:65" s="13" customFormat="1" ht="11.25">
      <c r="B436" s="153"/>
      <c r="D436" s="147" t="s">
        <v>177</v>
      </c>
      <c r="E436" s="154" t="s">
        <v>19</v>
      </c>
      <c r="F436" s="155" t="s">
        <v>586</v>
      </c>
      <c r="H436" s="156">
        <v>12.12</v>
      </c>
      <c r="I436" s="157"/>
      <c r="L436" s="153"/>
      <c r="M436" s="158"/>
      <c r="T436" s="159"/>
      <c r="AT436" s="154" t="s">
        <v>177</v>
      </c>
      <c r="AU436" s="154" t="s">
        <v>84</v>
      </c>
      <c r="AV436" s="13" t="s">
        <v>84</v>
      </c>
      <c r="AW436" s="13" t="s">
        <v>34</v>
      </c>
      <c r="AX436" s="13" t="s">
        <v>74</v>
      </c>
      <c r="AY436" s="154" t="s">
        <v>167</v>
      </c>
    </row>
    <row r="437" spans="2:65" s="13" customFormat="1" ht="11.25">
      <c r="B437" s="153"/>
      <c r="D437" s="147" t="s">
        <v>177</v>
      </c>
      <c r="E437" s="154" t="s">
        <v>19</v>
      </c>
      <c r="F437" s="155" t="s">
        <v>587</v>
      </c>
      <c r="H437" s="156">
        <v>4.5999999999999996</v>
      </c>
      <c r="I437" s="157"/>
      <c r="L437" s="153"/>
      <c r="M437" s="158"/>
      <c r="T437" s="159"/>
      <c r="AT437" s="154" t="s">
        <v>177</v>
      </c>
      <c r="AU437" s="154" t="s">
        <v>84</v>
      </c>
      <c r="AV437" s="13" t="s">
        <v>84</v>
      </c>
      <c r="AW437" s="13" t="s">
        <v>34</v>
      </c>
      <c r="AX437" s="13" t="s">
        <v>74</v>
      </c>
      <c r="AY437" s="154" t="s">
        <v>167</v>
      </c>
    </row>
    <row r="438" spans="2:65" s="13" customFormat="1" ht="11.25">
      <c r="B438" s="153"/>
      <c r="D438" s="147" t="s">
        <v>177</v>
      </c>
      <c r="E438" s="154" t="s">
        <v>19</v>
      </c>
      <c r="F438" s="155" t="s">
        <v>588</v>
      </c>
      <c r="H438" s="156">
        <v>2.8</v>
      </c>
      <c r="I438" s="157"/>
      <c r="L438" s="153"/>
      <c r="M438" s="158"/>
      <c r="T438" s="159"/>
      <c r="AT438" s="154" t="s">
        <v>177</v>
      </c>
      <c r="AU438" s="154" t="s">
        <v>84</v>
      </c>
      <c r="AV438" s="13" t="s">
        <v>84</v>
      </c>
      <c r="AW438" s="13" t="s">
        <v>34</v>
      </c>
      <c r="AX438" s="13" t="s">
        <v>74</v>
      </c>
      <c r="AY438" s="154" t="s">
        <v>167</v>
      </c>
    </row>
    <row r="439" spans="2:65" s="13" customFormat="1" ht="11.25">
      <c r="B439" s="153"/>
      <c r="D439" s="147" t="s">
        <v>177</v>
      </c>
      <c r="E439" s="154" t="s">
        <v>19</v>
      </c>
      <c r="F439" s="155" t="s">
        <v>589</v>
      </c>
      <c r="H439" s="156">
        <v>0.54</v>
      </c>
      <c r="I439" s="157"/>
      <c r="L439" s="153"/>
      <c r="M439" s="158"/>
      <c r="T439" s="159"/>
      <c r="AT439" s="154" t="s">
        <v>177</v>
      </c>
      <c r="AU439" s="154" t="s">
        <v>84</v>
      </c>
      <c r="AV439" s="13" t="s">
        <v>84</v>
      </c>
      <c r="AW439" s="13" t="s">
        <v>34</v>
      </c>
      <c r="AX439" s="13" t="s">
        <v>74</v>
      </c>
      <c r="AY439" s="154" t="s">
        <v>167</v>
      </c>
    </row>
    <row r="440" spans="2:65" s="13" customFormat="1" ht="11.25">
      <c r="B440" s="153"/>
      <c r="D440" s="147" t="s">
        <v>177</v>
      </c>
      <c r="E440" s="154" t="s">
        <v>19</v>
      </c>
      <c r="F440" s="155" t="s">
        <v>590</v>
      </c>
      <c r="H440" s="156">
        <v>8.5280000000000005</v>
      </c>
      <c r="I440" s="157"/>
      <c r="L440" s="153"/>
      <c r="M440" s="158"/>
      <c r="T440" s="159"/>
      <c r="AT440" s="154" t="s">
        <v>177</v>
      </c>
      <c r="AU440" s="154" t="s">
        <v>84</v>
      </c>
      <c r="AV440" s="13" t="s">
        <v>84</v>
      </c>
      <c r="AW440" s="13" t="s">
        <v>34</v>
      </c>
      <c r="AX440" s="13" t="s">
        <v>74</v>
      </c>
      <c r="AY440" s="154" t="s">
        <v>167</v>
      </c>
    </row>
    <row r="441" spans="2:65" s="15" customFormat="1" ht="11.25">
      <c r="B441" s="177"/>
      <c r="D441" s="147" t="s">
        <v>177</v>
      </c>
      <c r="E441" s="178" t="s">
        <v>19</v>
      </c>
      <c r="F441" s="179" t="s">
        <v>524</v>
      </c>
      <c r="H441" s="180">
        <v>33.667999999999999</v>
      </c>
      <c r="I441" s="181"/>
      <c r="L441" s="177"/>
      <c r="M441" s="182"/>
      <c r="T441" s="183"/>
      <c r="AT441" s="178" t="s">
        <v>177</v>
      </c>
      <c r="AU441" s="178" t="s">
        <v>84</v>
      </c>
      <c r="AV441" s="15" t="s">
        <v>104</v>
      </c>
      <c r="AW441" s="15" t="s">
        <v>34</v>
      </c>
      <c r="AX441" s="15" t="s">
        <v>74</v>
      </c>
      <c r="AY441" s="178" t="s">
        <v>167</v>
      </c>
    </row>
    <row r="442" spans="2:65" s="12" customFormat="1" ht="11.25">
      <c r="B442" s="146"/>
      <c r="D442" s="147" t="s">
        <v>177</v>
      </c>
      <c r="E442" s="148" t="s">
        <v>19</v>
      </c>
      <c r="F442" s="149" t="s">
        <v>255</v>
      </c>
      <c r="H442" s="148" t="s">
        <v>19</v>
      </c>
      <c r="I442" s="150"/>
      <c r="L442" s="146"/>
      <c r="M442" s="151"/>
      <c r="T442" s="152"/>
      <c r="AT442" s="148" t="s">
        <v>177</v>
      </c>
      <c r="AU442" s="148" t="s">
        <v>84</v>
      </c>
      <c r="AV442" s="12" t="s">
        <v>82</v>
      </c>
      <c r="AW442" s="12" t="s">
        <v>34</v>
      </c>
      <c r="AX442" s="12" t="s">
        <v>74</v>
      </c>
      <c r="AY442" s="148" t="s">
        <v>167</v>
      </c>
    </row>
    <row r="443" spans="2:65" s="13" customFormat="1" ht="11.25">
      <c r="B443" s="153"/>
      <c r="D443" s="147" t="s">
        <v>177</v>
      </c>
      <c r="E443" s="154" t="s">
        <v>19</v>
      </c>
      <c r="F443" s="155" t="s">
        <v>591</v>
      </c>
      <c r="H443" s="156">
        <v>0.68</v>
      </c>
      <c r="I443" s="157"/>
      <c r="L443" s="153"/>
      <c r="M443" s="158"/>
      <c r="T443" s="159"/>
      <c r="AT443" s="154" t="s">
        <v>177</v>
      </c>
      <c r="AU443" s="154" t="s">
        <v>84</v>
      </c>
      <c r="AV443" s="13" t="s">
        <v>84</v>
      </c>
      <c r="AW443" s="13" t="s">
        <v>34</v>
      </c>
      <c r="AX443" s="13" t="s">
        <v>74</v>
      </c>
      <c r="AY443" s="154" t="s">
        <v>167</v>
      </c>
    </row>
    <row r="444" spans="2:65" s="13" customFormat="1" ht="11.25">
      <c r="B444" s="153"/>
      <c r="D444" s="147" t="s">
        <v>177</v>
      </c>
      <c r="E444" s="154" t="s">
        <v>19</v>
      </c>
      <c r="F444" s="155" t="s">
        <v>592</v>
      </c>
      <c r="H444" s="156">
        <v>0.372</v>
      </c>
      <c r="I444" s="157"/>
      <c r="L444" s="153"/>
      <c r="M444" s="158"/>
      <c r="T444" s="159"/>
      <c r="AT444" s="154" t="s">
        <v>177</v>
      </c>
      <c r="AU444" s="154" t="s">
        <v>84</v>
      </c>
      <c r="AV444" s="13" t="s">
        <v>84</v>
      </c>
      <c r="AW444" s="13" t="s">
        <v>34</v>
      </c>
      <c r="AX444" s="13" t="s">
        <v>74</v>
      </c>
      <c r="AY444" s="154" t="s">
        <v>167</v>
      </c>
    </row>
    <row r="445" spans="2:65" s="13" customFormat="1" ht="11.25">
      <c r="B445" s="153"/>
      <c r="D445" s="147" t="s">
        <v>177</v>
      </c>
      <c r="E445" s="154" t="s">
        <v>19</v>
      </c>
      <c r="F445" s="155" t="s">
        <v>593</v>
      </c>
      <c r="H445" s="156">
        <v>0.20399999999999999</v>
      </c>
      <c r="I445" s="157"/>
      <c r="L445" s="153"/>
      <c r="M445" s="158"/>
      <c r="T445" s="159"/>
      <c r="AT445" s="154" t="s">
        <v>177</v>
      </c>
      <c r="AU445" s="154" t="s">
        <v>84</v>
      </c>
      <c r="AV445" s="13" t="s">
        <v>84</v>
      </c>
      <c r="AW445" s="13" t="s">
        <v>34</v>
      </c>
      <c r="AX445" s="13" t="s">
        <v>74</v>
      </c>
      <c r="AY445" s="154" t="s">
        <v>167</v>
      </c>
    </row>
    <row r="446" spans="2:65" s="15" customFormat="1" ht="11.25">
      <c r="B446" s="177"/>
      <c r="D446" s="147" t="s">
        <v>177</v>
      </c>
      <c r="E446" s="178" t="s">
        <v>19</v>
      </c>
      <c r="F446" s="179" t="s">
        <v>524</v>
      </c>
      <c r="H446" s="180">
        <v>1.256</v>
      </c>
      <c r="I446" s="181"/>
      <c r="L446" s="177"/>
      <c r="M446" s="182"/>
      <c r="T446" s="183"/>
      <c r="AT446" s="178" t="s">
        <v>177</v>
      </c>
      <c r="AU446" s="178" t="s">
        <v>84</v>
      </c>
      <c r="AV446" s="15" t="s">
        <v>104</v>
      </c>
      <c r="AW446" s="15" t="s">
        <v>34</v>
      </c>
      <c r="AX446" s="15" t="s">
        <v>74</v>
      </c>
      <c r="AY446" s="178" t="s">
        <v>167</v>
      </c>
    </row>
    <row r="447" spans="2:65" s="14" customFormat="1" ht="11.25">
      <c r="B447" s="160"/>
      <c r="D447" s="147" t="s">
        <v>177</v>
      </c>
      <c r="E447" s="161" t="s">
        <v>19</v>
      </c>
      <c r="F447" s="162" t="s">
        <v>181</v>
      </c>
      <c r="H447" s="163">
        <v>34.923999999999999</v>
      </c>
      <c r="I447" s="164"/>
      <c r="L447" s="160"/>
      <c r="M447" s="165"/>
      <c r="T447" s="166"/>
      <c r="AT447" s="161" t="s">
        <v>177</v>
      </c>
      <c r="AU447" s="161" t="s">
        <v>84</v>
      </c>
      <c r="AV447" s="14" t="s">
        <v>173</v>
      </c>
      <c r="AW447" s="14" t="s">
        <v>34</v>
      </c>
      <c r="AX447" s="14" t="s">
        <v>82</v>
      </c>
      <c r="AY447" s="161" t="s">
        <v>167</v>
      </c>
    </row>
    <row r="448" spans="2:65" s="1" customFormat="1" ht="21.75" customHeight="1">
      <c r="B448" s="33"/>
      <c r="C448" s="129" t="s">
        <v>594</v>
      </c>
      <c r="D448" s="129" t="s">
        <v>169</v>
      </c>
      <c r="E448" s="130" t="s">
        <v>595</v>
      </c>
      <c r="F448" s="131" t="s">
        <v>596</v>
      </c>
      <c r="G448" s="132" t="s">
        <v>191</v>
      </c>
      <c r="H448" s="133">
        <v>2.5960000000000001</v>
      </c>
      <c r="I448" s="134"/>
      <c r="J448" s="135">
        <f>ROUND(I448*H448,2)</f>
        <v>0</v>
      </c>
      <c r="K448" s="131" t="s">
        <v>172</v>
      </c>
      <c r="L448" s="33"/>
      <c r="M448" s="136" t="s">
        <v>19</v>
      </c>
      <c r="N448" s="137" t="s">
        <v>45</v>
      </c>
      <c r="P448" s="138">
        <f>O448*H448</f>
        <v>0</v>
      </c>
      <c r="Q448" s="138">
        <v>0</v>
      </c>
      <c r="R448" s="138">
        <f>Q448*H448</f>
        <v>0</v>
      </c>
      <c r="S448" s="138">
        <v>0</v>
      </c>
      <c r="T448" s="139">
        <f>S448*H448</f>
        <v>0</v>
      </c>
      <c r="AR448" s="140" t="s">
        <v>173</v>
      </c>
      <c r="AT448" s="140" t="s">
        <v>169</v>
      </c>
      <c r="AU448" s="140" t="s">
        <v>84</v>
      </c>
      <c r="AY448" s="18" t="s">
        <v>167</v>
      </c>
      <c r="BE448" s="141">
        <f>IF(N448="základní",J448,0)</f>
        <v>0</v>
      </c>
      <c r="BF448" s="141">
        <f>IF(N448="snížená",J448,0)</f>
        <v>0</v>
      </c>
      <c r="BG448" s="141">
        <f>IF(N448="zákl. přenesená",J448,0)</f>
        <v>0</v>
      </c>
      <c r="BH448" s="141">
        <f>IF(N448="sníž. přenesená",J448,0)</f>
        <v>0</v>
      </c>
      <c r="BI448" s="141">
        <f>IF(N448="nulová",J448,0)</f>
        <v>0</v>
      </c>
      <c r="BJ448" s="18" t="s">
        <v>82</v>
      </c>
      <c r="BK448" s="141">
        <f>ROUND(I448*H448,2)</f>
        <v>0</v>
      </c>
      <c r="BL448" s="18" t="s">
        <v>173</v>
      </c>
      <c r="BM448" s="140" t="s">
        <v>597</v>
      </c>
    </row>
    <row r="449" spans="2:65" s="1" customFormat="1" ht="11.25">
      <c r="B449" s="33"/>
      <c r="D449" s="142" t="s">
        <v>175</v>
      </c>
      <c r="F449" s="143" t="s">
        <v>598</v>
      </c>
      <c r="I449" s="144"/>
      <c r="L449" s="33"/>
      <c r="M449" s="145"/>
      <c r="T449" s="54"/>
      <c r="AT449" s="18" t="s">
        <v>175</v>
      </c>
      <c r="AU449" s="18" t="s">
        <v>84</v>
      </c>
    </row>
    <row r="450" spans="2:65" s="12" customFormat="1" ht="11.25">
      <c r="B450" s="146"/>
      <c r="D450" s="147" t="s">
        <v>177</v>
      </c>
      <c r="E450" s="148" t="s">
        <v>19</v>
      </c>
      <c r="F450" s="149" t="s">
        <v>255</v>
      </c>
      <c r="H450" s="148" t="s">
        <v>19</v>
      </c>
      <c r="I450" s="150"/>
      <c r="L450" s="146"/>
      <c r="M450" s="151"/>
      <c r="T450" s="152"/>
      <c r="AT450" s="148" t="s">
        <v>177</v>
      </c>
      <c r="AU450" s="148" t="s">
        <v>84</v>
      </c>
      <c r="AV450" s="12" t="s">
        <v>82</v>
      </c>
      <c r="AW450" s="12" t="s">
        <v>34</v>
      </c>
      <c r="AX450" s="12" t="s">
        <v>74</v>
      </c>
      <c r="AY450" s="148" t="s">
        <v>167</v>
      </c>
    </row>
    <row r="451" spans="2:65" s="12" customFormat="1" ht="11.25">
      <c r="B451" s="146"/>
      <c r="D451" s="147" t="s">
        <v>177</v>
      </c>
      <c r="E451" s="148" t="s">
        <v>19</v>
      </c>
      <c r="F451" s="149" t="s">
        <v>582</v>
      </c>
      <c r="H451" s="148" t="s">
        <v>19</v>
      </c>
      <c r="I451" s="150"/>
      <c r="L451" s="146"/>
      <c r="M451" s="151"/>
      <c r="T451" s="152"/>
      <c r="AT451" s="148" t="s">
        <v>177</v>
      </c>
      <c r="AU451" s="148" t="s">
        <v>84</v>
      </c>
      <c r="AV451" s="12" t="s">
        <v>82</v>
      </c>
      <c r="AW451" s="12" t="s">
        <v>34</v>
      </c>
      <c r="AX451" s="12" t="s">
        <v>74</v>
      </c>
      <c r="AY451" s="148" t="s">
        <v>167</v>
      </c>
    </row>
    <row r="452" spans="2:65" s="13" customFormat="1" ht="11.25">
      <c r="B452" s="153"/>
      <c r="D452" s="147" t="s">
        <v>177</v>
      </c>
      <c r="E452" s="154" t="s">
        <v>19</v>
      </c>
      <c r="F452" s="155" t="s">
        <v>583</v>
      </c>
      <c r="H452" s="156">
        <v>0.8</v>
      </c>
      <c r="I452" s="157"/>
      <c r="L452" s="153"/>
      <c r="M452" s="158"/>
      <c r="T452" s="159"/>
      <c r="AT452" s="154" t="s">
        <v>177</v>
      </c>
      <c r="AU452" s="154" t="s">
        <v>84</v>
      </c>
      <c r="AV452" s="13" t="s">
        <v>84</v>
      </c>
      <c r="AW452" s="13" t="s">
        <v>34</v>
      </c>
      <c r="AX452" s="13" t="s">
        <v>74</v>
      </c>
      <c r="AY452" s="154" t="s">
        <v>167</v>
      </c>
    </row>
    <row r="453" spans="2:65" s="13" customFormat="1" ht="11.25">
      <c r="B453" s="153"/>
      <c r="D453" s="147" t="s">
        <v>177</v>
      </c>
      <c r="E453" s="154" t="s">
        <v>19</v>
      </c>
      <c r="F453" s="155" t="s">
        <v>589</v>
      </c>
      <c r="H453" s="156">
        <v>0.54</v>
      </c>
      <c r="I453" s="157"/>
      <c r="L453" s="153"/>
      <c r="M453" s="158"/>
      <c r="T453" s="159"/>
      <c r="AT453" s="154" t="s">
        <v>177</v>
      </c>
      <c r="AU453" s="154" t="s">
        <v>84</v>
      </c>
      <c r="AV453" s="13" t="s">
        <v>84</v>
      </c>
      <c r="AW453" s="13" t="s">
        <v>34</v>
      </c>
      <c r="AX453" s="13" t="s">
        <v>74</v>
      </c>
      <c r="AY453" s="154" t="s">
        <v>167</v>
      </c>
    </row>
    <row r="454" spans="2:65" s="15" customFormat="1" ht="11.25">
      <c r="B454" s="177"/>
      <c r="D454" s="147" t="s">
        <v>177</v>
      </c>
      <c r="E454" s="178" t="s">
        <v>19</v>
      </c>
      <c r="F454" s="179" t="s">
        <v>524</v>
      </c>
      <c r="H454" s="180">
        <v>1.34</v>
      </c>
      <c r="I454" s="181"/>
      <c r="L454" s="177"/>
      <c r="M454" s="182"/>
      <c r="T454" s="183"/>
      <c r="AT454" s="178" t="s">
        <v>177</v>
      </c>
      <c r="AU454" s="178" t="s">
        <v>84</v>
      </c>
      <c r="AV454" s="15" t="s">
        <v>104</v>
      </c>
      <c r="AW454" s="15" t="s">
        <v>34</v>
      </c>
      <c r="AX454" s="15" t="s">
        <v>74</v>
      </c>
      <c r="AY454" s="178" t="s">
        <v>167</v>
      </c>
    </row>
    <row r="455" spans="2:65" s="12" customFormat="1" ht="11.25">
      <c r="B455" s="146"/>
      <c r="D455" s="147" t="s">
        <v>177</v>
      </c>
      <c r="E455" s="148" t="s">
        <v>19</v>
      </c>
      <c r="F455" s="149" t="s">
        <v>279</v>
      </c>
      <c r="H455" s="148" t="s">
        <v>19</v>
      </c>
      <c r="I455" s="150"/>
      <c r="L455" s="146"/>
      <c r="M455" s="151"/>
      <c r="T455" s="152"/>
      <c r="AT455" s="148" t="s">
        <v>177</v>
      </c>
      <c r="AU455" s="148" t="s">
        <v>84</v>
      </c>
      <c r="AV455" s="12" t="s">
        <v>82</v>
      </c>
      <c r="AW455" s="12" t="s">
        <v>34</v>
      </c>
      <c r="AX455" s="12" t="s">
        <v>74</v>
      </c>
      <c r="AY455" s="148" t="s">
        <v>167</v>
      </c>
    </row>
    <row r="456" spans="2:65" s="13" customFormat="1" ht="11.25">
      <c r="B456" s="153"/>
      <c r="D456" s="147" t="s">
        <v>177</v>
      </c>
      <c r="E456" s="154" t="s">
        <v>19</v>
      </c>
      <c r="F456" s="155" t="s">
        <v>591</v>
      </c>
      <c r="H456" s="156">
        <v>0.68</v>
      </c>
      <c r="I456" s="157"/>
      <c r="L456" s="153"/>
      <c r="M456" s="158"/>
      <c r="T456" s="159"/>
      <c r="AT456" s="154" t="s">
        <v>177</v>
      </c>
      <c r="AU456" s="154" t="s">
        <v>84</v>
      </c>
      <c r="AV456" s="13" t="s">
        <v>84</v>
      </c>
      <c r="AW456" s="13" t="s">
        <v>34</v>
      </c>
      <c r="AX456" s="13" t="s">
        <v>74</v>
      </c>
      <c r="AY456" s="154" t="s">
        <v>167</v>
      </c>
    </row>
    <row r="457" spans="2:65" s="13" customFormat="1" ht="11.25">
      <c r="B457" s="153"/>
      <c r="D457" s="147" t="s">
        <v>177</v>
      </c>
      <c r="E457" s="154" t="s">
        <v>19</v>
      </c>
      <c r="F457" s="155" t="s">
        <v>592</v>
      </c>
      <c r="H457" s="156">
        <v>0.372</v>
      </c>
      <c r="I457" s="157"/>
      <c r="L457" s="153"/>
      <c r="M457" s="158"/>
      <c r="T457" s="159"/>
      <c r="AT457" s="154" t="s">
        <v>177</v>
      </c>
      <c r="AU457" s="154" t="s">
        <v>84</v>
      </c>
      <c r="AV457" s="13" t="s">
        <v>84</v>
      </c>
      <c r="AW457" s="13" t="s">
        <v>34</v>
      </c>
      <c r="AX457" s="13" t="s">
        <v>74</v>
      </c>
      <c r="AY457" s="154" t="s">
        <v>167</v>
      </c>
    </row>
    <row r="458" spans="2:65" s="13" customFormat="1" ht="11.25">
      <c r="B458" s="153"/>
      <c r="D458" s="147" t="s">
        <v>177</v>
      </c>
      <c r="E458" s="154" t="s">
        <v>19</v>
      </c>
      <c r="F458" s="155" t="s">
        <v>593</v>
      </c>
      <c r="H458" s="156">
        <v>0.20399999999999999</v>
      </c>
      <c r="I458" s="157"/>
      <c r="L458" s="153"/>
      <c r="M458" s="158"/>
      <c r="T458" s="159"/>
      <c r="AT458" s="154" t="s">
        <v>177</v>
      </c>
      <c r="AU458" s="154" t="s">
        <v>84</v>
      </c>
      <c r="AV458" s="13" t="s">
        <v>84</v>
      </c>
      <c r="AW458" s="13" t="s">
        <v>34</v>
      </c>
      <c r="AX458" s="13" t="s">
        <v>74</v>
      </c>
      <c r="AY458" s="154" t="s">
        <v>167</v>
      </c>
    </row>
    <row r="459" spans="2:65" s="15" customFormat="1" ht="11.25">
      <c r="B459" s="177"/>
      <c r="D459" s="147" t="s">
        <v>177</v>
      </c>
      <c r="E459" s="178" t="s">
        <v>19</v>
      </c>
      <c r="F459" s="179" t="s">
        <v>524</v>
      </c>
      <c r="H459" s="180">
        <v>1.256</v>
      </c>
      <c r="I459" s="181"/>
      <c r="L459" s="177"/>
      <c r="M459" s="182"/>
      <c r="T459" s="183"/>
      <c r="AT459" s="178" t="s">
        <v>177</v>
      </c>
      <c r="AU459" s="178" t="s">
        <v>84</v>
      </c>
      <c r="AV459" s="15" t="s">
        <v>104</v>
      </c>
      <c r="AW459" s="15" t="s">
        <v>34</v>
      </c>
      <c r="AX459" s="15" t="s">
        <v>74</v>
      </c>
      <c r="AY459" s="178" t="s">
        <v>167</v>
      </c>
    </row>
    <row r="460" spans="2:65" s="14" customFormat="1" ht="11.25">
      <c r="B460" s="160"/>
      <c r="D460" s="147" t="s">
        <v>177</v>
      </c>
      <c r="E460" s="161" t="s">
        <v>19</v>
      </c>
      <c r="F460" s="162" t="s">
        <v>181</v>
      </c>
      <c r="H460" s="163">
        <v>2.5960000000000001</v>
      </c>
      <c r="I460" s="164"/>
      <c r="L460" s="160"/>
      <c r="M460" s="165"/>
      <c r="T460" s="166"/>
      <c r="AT460" s="161" t="s">
        <v>177</v>
      </c>
      <c r="AU460" s="161" t="s">
        <v>84</v>
      </c>
      <c r="AV460" s="14" t="s">
        <v>173</v>
      </c>
      <c r="AW460" s="14" t="s">
        <v>34</v>
      </c>
      <c r="AX460" s="14" t="s">
        <v>82</v>
      </c>
      <c r="AY460" s="161" t="s">
        <v>167</v>
      </c>
    </row>
    <row r="461" spans="2:65" s="1" customFormat="1" ht="16.5" customHeight="1">
      <c r="B461" s="33"/>
      <c r="C461" s="129" t="s">
        <v>599</v>
      </c>
      <c r="D461" s="129" t="s">
        <v>169</v>
      </c>
      <c r="E461" s="130" t="s">
        <v>600</v>
      </c>
      <c r="F461" s="131" t="s">
        <v>601</v>
      </c>
      <c r="G461" s="132" t="s">
        <v>246</v>
      </c>
      <c r="H461" s="133">
        <v>1.113</v>
      </c>
      <c r="I461" s="134"/>
      <c r="J461" s="135">
        <f>ROUND(I461*H461,2)</f>
        <v>0</v>
      </c>
      <c r="K461" s="131" t="s">
        <v>172</v>
      </c>
      <c r="L461" s="33"/>
      <c r="M461" s="136" t="s">
        <v>19</v>
      </c>
      <c r="N461" s="137" t="s">
        <v>45</v>
      </c>
      <c r="P461" s="138">
        <f>O461*H461</f>
        <v>0</v>
      </c>
      <c r="Q461" s="138">
        <v>1.06277</v>
      </c>
      <c r="R461" s="138">
        <f>Q461*H461</f>
        <v>1.1828630099999999</v>
      </c>
      <c r="S461" s="138">
        <v>0</v>
      </c>
      <c r="T461" s="139">
        <f>S461*H461</f>
        <v>0</v>
      </c>
      <c r="AR461" s="140" t="s">
        <v>173</v>
      </c>
      <c r="AT461" s="140" t="s">
        <v>169</v>
      </c>
      <c r="AU461" s="140" t="s">
        <v>84</v>
      </c>
      <c r="AY461" s="18" t="s">
        <v>167</v>
      </c>
      <c r="BE461" s="141">
        <f>IF(N461="základní",J461,0)</f>
        <v>0</v>
      </c>
      <c r="BF461" s="141">
        <f>IF(N461="snížená",J461,0)</f>
        <v>0</v>
      </c>
      <c r="BG461" s="141">
        <f>IF(N461="zákl. přenesená",J461,0)</f>
        <v>0</v>
      </c>
      <c r="BH461" s="141">
        <f>IF(N461="sníž. přenesená",J461,0)</f>
        <v>0</v>
      </c>
      <c r="BI461" s="141">
        <f>IF(N461="nulová",J461,0)</f>
        <v>0</v>
      </c>
      <c r="BJ461" s="18" t="s">
        <v>82</v>
      </c>
      <c r="BK461" s="141">
        <f>ROUND(I461*H461,2)</f>
        <v>0</v>
      </c>
      <c r="BL461" s="18" t="s">
        <v>173</v>
      </c>
      <c r="BM461" s="140" t="s">
        <v>602</v>
      </c>
    </row>
    <row r="462" spans="2:65" s="1" customFormat="1" ht="11.25">
      <c r="B462" s="33"/>
      <c r="D462" s="142" t="s">
        <v>175</v>
      </c>
      <c r="F462" s="143" t="s">
        <v>603</v>
      </c>
      <c r="I462" s="144"/>
      <c r="L462" s="33"/>
      <c r="M462" s="145"/>
      <c r="T462" s="54"/>
      <c r="AT462" s="18" t="s">
        <v>175</v>
      </c>
      <c r="AU462" s="18" t="s">
        <v>84</v>
      </c>
    </row>
    <row r="463" spans="2:65" s="12" customFormat="1" ht="11.25">
      <c r="B463" s="146"/>
      <c r="D463" s="147" t="s">
        <v>177</v>
      </c>
      <c r="E463" s="148" t="s">
        <v>19</v>
      </c>
      <c r="F463" s="149" t="s">
        <v>255</v>
      </c>
      <c r="H463" s="148" t="s">
        <v>19</v>
      </c>
      <c r="I463" s="150"/>
      <c r="L463" s="146"/>
      <c r="M463" s="151"/>
      <c r="T463" s="152"/>
      <c r="AT463" s="148" t="s">
        <v>177</v>
      </c>
      <c r="AU463" s="148" t="s">
        <v>84</v>
      </c>
      <c r="AV463" s="12" t="s">
        <v>82</v>
      </c>
      <c r="AW463" s="12" t="s">
        <v>34</v>
      </c>
      <c r="AX463" s="12" t="s">
        <v>74</v>
      </c>
      <c r="AY463" s="148" t="s">
        <v>167</v>
      </c>
    </row>
    <row r="464" spans="2:65" s="12" customFormat="1" ht="11.25">
      <c r="B464" s="146"/>
      <c r="D464" s="147" t="s">
        <v>177</v>
      </c>
      <c r="E464" s="148" t="s">
        <v>19</v>
      </c>
      <c r="F464" s="149" t="s">
        <v>604</v>
      </c>
      <c r="H464" s="148" t="s">
        <v>19</v>
      </c>
      <c r="I464" s="150"/>
      <c r="L464" s="146"/>
      <c r="M464" s="151"/>
      <c r="T464" s="152"/>
      <c r="AT464" s="148" t="s">
        <v>177</v>
      </c>
      <c r="AU464" s="148" t="s">
        <v>84</v>
      </c>
      <c r="AV464" s="12" t="s">
        <v>82</v>
      </c>
      <c r="AW464" s="12" t="s">
        <v>34</v>
      </c>
      <c r="AX464" s="12" t="s">
        <v>74</v>
      </c>
      <c r="AY464" s="148" t="s">
        <v>167</v>
      </c>
    </row>
    <row r="465" spans="2:65" s="13" customFormat="1" ht="11.25">
      <c r="B465" s="153"/>
      <c r="D465" s="147" t="s">
        <v>177</v>
      </c>
      <c r="E465" s="154" t="s">
        <v>19</v>
      </c>
      <c r="F465" s="155" t="s">
        <v>605</v>
      </c>
      <c r="H465" s="156">
        <v>2.4E-2</v>
      </c>
      <c r="I465" s="157"/>
      <c r="L465" s="153"/>
      <c r="M465" s="158"/>
      <c r="T465" s="159"/>
      <c r="AT465" s="154" t="s">
        <v>177</v>
      </c>
      <c r="AU465" s="154" t="s">
        <v>84</v>
      </c>
      <c r="AV465" s="13" t="s">
        <v>84</v>
      </c>
      <c r="AW465" s="13" t="s">
        <v>34</v>
      </c>
      <c r="AX465" s="13" t="s">
        <v>74</v>
      </c>
      <c r="AY465" s="154" t="s">
        <v>167</v>
      </c>
    </row>
    <row r="466" spans="2:65" s="13" customFormat="1" ht="11.25">
      <c r="B466" s="153"/>
      <c r="D466" s="147" t="s">
        <v>177</v>
      </c>
      <c r="E466" s="154" t="s">
        <v>19</v>
      </c>
      <c r="F466" s="155" t="s">
        <v>606</v>
      </c>
      <c r="H466" s="156">
        <v>6.5000000000000002E-2</v>
      </c>
      <c r="I466" s="157"/>
      <c r="L466" s="153"/>
      <c r="M466" s="158"/>
      <c r="T466" s="159"/>
      <c r="AT466" s="154" t="s">
        <v>177</v>
      </c>
      <c r="AU466" s="154" t="s">
        <v>84</v>
      </c>
      <c r="AV466" s="13" t="s">
        <v>84</v>
      </c>
      <c r="AW466" s="13" t="s">
        <v>34</v>
      </c>
      <c r="AX466" s="13" t="s">
        <v>74</v>
      </c>
      <c r="AY466" s="154" t="s">
        <v>167</v>
      </c>
    </row>
    <row r="467" spans="2:65" s="13" customFormat="1" ht="11.25">
      <c r="B467" s="153"/>
      <c r="D467" s="147" t="s">
        <v>177</v>
      </c>
      <c r="E467" s="154" t="s">
        <v>19</v>
      </c>
      <c r="F467" s="155" t="s">
        <v>607</v>
      </c>
      <c r="H467" s="156">
        <v>6.5000000000000002E-2</v>
      </c>
      <c r="I467" s="157"/>
      <c r="L467" s="153"/>
      <c r="M467" s="158"/>
      <c r="T467" s="159"/>
      <c r="AT467" s="154" t="s">
        <v>177</v>
      </c>
      <c r="AU467" s="154" t="s">
        <v>84</v>
      </c>
      <c r="AV467" s="13" t="s">
        <v>84</v>
      </c>
      <c r="AW467" s="13" t="s">
        <v>34</v>
      </c>
      <c r="AX467" s="13" t="s">
        <v>74</v>
      </c>
      <c r="AY467" s="154" t="s">
        <v>167</v>
      </c>
    </row>
    <row r="468" spans="2:65" s="13" customFormat="1" ht="11.25">
      <c r="B468" s="153"/>
      <c r="D468" s="147" t="s">
        <v>177</v>
      </c>
      <c r="E468" s="154" t="s">
        <v>19</v>
      </c>
      <c r="F468" s="155" t="s">
        <v>608</v>
      </c>
      <c r="H468" s="156">
        <v>0.36799999999999999</v>
      </c>
      <c r="I468" s="157"/>
      <c r="L468" s="153"/>
      <c r="M468" s="158"/>
      <c r="T468" s="159"/>
      <c r="AT468" s="154" t="s">
        <v>177</v>
      </c>
      <c r="AU468" s="154" t="s">
        <v>84</v>
      </c>
      <c r="AV468" s="13" t="s">
        <v>84</v>
      </c>
      <c r="AW468" s="13" t="s">
        <v>34</v>
      </c>
      <c r="AX468" s="13" t="s">
        <v>74</v>
      </c>
      <c r="AY468" s="154" t="s">
        <v>167</v>
      </c>
    </row>
    <row r="469" spans="2:65" s="13" customFormat="1" ht="11.25">
      <c r="B469" s="153"/>
      <c r="D469" s="147" t="s">
        <v>177</v>
      </c>
      <c r="E469" s="154" t="s">
        <v>19</v>
      </c>
      <c r="F469" s="155" t="s">
        <v>609</v>
      </c>
      <c r="H469" s="156">
        <v>0.14000000000000001</v>
      </c>
      <c r="I469" s="157"/>
      <c r="L469" s="153"/>
      <c r="M469" s="158"/>
      <c r="T469" s="159"/>
      <c r="AT469" s="154" t="s">
        <v>177</v>
      </c>
      <c r="AU469" s="154" t="s">
        <v>84</v>
      </c>
      <c r="AV469" s="13" t="s">
        <v>84</v>
      </c>
      <c r="AW469" s="13" t="s">
        <v>34</v>
      </c>
      <c r="AX469" s="13" t="s">
        <v>74</v>
      </c>
      <c r="AY469" s="154" t="s">
        <v>167</v>
      </c>
    </row>
    <row r="470" spans="2:65" s="13" customFormat="1" ht="11.25">
      <c r="B470" s="153"/>
      <c r="D470" s="147" t="s">
        <v>177</v>
      </c>
      <c r="E470" s="154" t="s">
        <v>19</v>
      </c>
      <c r="F470" s="155" t="s">
        <v>610</v>
      </c>
      <c r="H470" s="156">
        <v>8.5000000000000006E-2</v>
      </c>
      <c r="I470" s="157"/>
      <c r="L470" s="153"/>
      <c r="M470" s="158"/>
      <c r="T470" s="159"/>
      <c r="AT470" s="154" t="s">
        <v>177</v>
      </c>
      <c r="AU470" s="154" t="s">
        <v>84</v>
      </c>
      <c r="AV470" s="13" t="s">
        <v>84</v>
      </c>
      <c r="AW470" s="13" t="s">
        <v>34</v>
      </c>
      <c r="AX470" s="13" t="s">
        <v>74</v>
      </c>
      <c r="AY470" s="154" t="s">
        <v>167</v>
      </c>
    </row>
    <row r="471" spans="2:65" s="13" customFormat="1" ht="11.25">
      <c r="B471" s="153"/>
      <c r="D471" s="147" t="s">
        <v>177</v>
      </c>
      <c r="E471" s="154" t="s">
        <v>19</v>
      </c>
      <c r="F471" s="155" t="s">
        <v>611</v>
      </c>
      <c r="H471" s="156">
        <v>1.6E-2</v>
      </c>
      <c r="I471" s="157"/>
      <c r="L471" s="153"/>
      <c r="M471" s="158"/>
      <c r="T471" s="159"/>
      <c r="AT471" s="154" t="s">
        <v>177</v>
      </c>
      <c r="AU471" s="154" t="s">
        <v>84</v>
      </c>
      <c r="AV471" s="13" t="s">
        <v>84</v>
      </c>
      <c r="AW471" s="13" t="s">
        <v>34</v>
      </c>
      <c r="AX471" s="13" t="s">
        <v>74</v>
      </c>
      <c r="AY471" s="154" t="s">
        <v>167</v>
      </c>
    </row>
    <row r="472" spans="2:65" s="13" customFormat="1" ht="11.25">
      <c r="B472" s="153"/>
      <c r="D472" s="147" t="s">
        <v>177</v>
      </c>
      <c r="E472" s="154" t="s">
        <v>19</v>
      </c>
      <c r="F472" s="155" t="s">
        <v>612</v>
      </c>
      <c r="H472" s="156">
        <v>0.32400000000000001</v>
      </c>
      <c r="I472" s="157"/>
      <c r="L472" s="153"/>
      <c r="M472" s="158"/>
      <c r="T472" s="159"/>
      <c r="AT472" s="154" t="s">
        <v>177</v>
      </c>
      <c r="AU472" s="154" t="s">
        <v>84</v>
      </c>
      <c r="AV472" s="13" t="s">
        <v>84</v>
      </c>
      <c r="AW472" s="13" t="s">
        <v>34</v>
      </c>
      <c r="AX472" s="13" t="s">
        <v>74</v>
      </c>
      <c r="AY472" s="154" t="s">
        <v>167</v>
      </c>
    </row>
    <row r="473" spans="2:65" s="15" customFormat="1" ht="11.25">
      <c r="B473" s="177"/>
      <c r="D473" s="147" t="s">
        <v>177</v>
      </c>
      <c r="E473" s="178" t="s">
        <v>19</v>
      </c>
      <c r="F473" s="179" t="s">
        <v>524</v>
      </c>
      <c r="H473" s="180">
        <v>1.087</v>
      </c>
      <c r="I473" s="181"/>
      <c r="L473" s="177"/>
      <c r="M473" s="182"/>
      <c r="T473" s="183"/>
      <c r="AT473" s="178" t="s">
        <v>177</v>
      </c>
      <c r="AU473" s="178" t="s">
        <v>84</v>
      </c>
      <c r="AV473" s="15" t="s">
        <v>104</v>
      </c>
      <c r="AW473" s="15" t="s">
        <v>34</v>
      </c>
      <c r="AX473" s="15" t="s">
        <v>74</v>
      </c>
      <c r="AY473" s="178" t="s">
        <v>167</v>
      </c>
    </row>
    <row r="474" spans="2:65" s="12" customFormat="1" ht="11.25">
      <c r="B474" s="146"/>
      <c r="D474" s="147" t="s">
        <v>177</v>
      </c>
      <c r="E474" s="148" t="s">
        <v>19</v>
      </c>
      <c r="F474" s="149" t="s">
        <v>255</v>
      </c>
      <c r="H474" s="148" t="s">
        <v>19</v>
      </c>
      <c r="I474" s="150"/>
      <c r="L474" s="146"/>
      <c r="M474" s="151"/>
      <c r="T474" s="152"/>
      <c r="AT474" s="148" t="s">
        <v>177</v>
      </c>
      <c r="AU474" s="148" t="s">
        <v>84</v>
      </c>
      <c r="AV474" s="12" t="s">
        <v>82</v>
      </c>
      <c r="AW474" s="12" t="s">
        <v>34</v>
      </c>
      <c r="AX474" s="12" t="s">
        <v>74</v>
      </c>
      <c r="AY474" s="148" t="s">
        <v>167</v>
      </c>
    </row>
    <row r="475" spans="2:65" s="13" customFormat="1" ht="11.25">
      <c r="B475" s="153"/>
      <c r="D475" s="147" t="s">
        <v>177</v>
      </c>
      <c r="E475" s="154" t="s">
        <v>19</v>
      </c>
      <c r="F475" s="155" t="s">
        <v>613</v>
      </c>
      <c r="H475" s="156">
        <v>1.4E-2</v>
      </c>
      <c r="I475" s="157"/>
      <c r="L475" s="153"/>
      <c r="M475" s="158"/>
      <c r="T475" s="159"/>
      <c r="AT475" s="154" t="s">
        <v>177</v>
      </c>
      <c r="AU475" s="154" t="s">
        <v>84</v>
      </c>
      <c r="AV475" s="13" t="s">
        <v>84</v>
      </c>
      <c r="AW475" s="13" t="s">
        <v>34</v>
      </c>
      <c r="AX475" s="13" t="s">
        <v>74</v>
      </c>
      <c r="AY475" s="154" t="s">
        <v>167</v>
      </c>
    </row>
    <row r="476" spans="2:65" s="13" customFormat="1" ht="11.25">
      <c r="B476" s="153"/>
      <c r="D476" s="147" t="s">
        <v>177</v>
      </c>
      <c r="E476" s="154" t="s">
        <v>19</v>
      </c>
      <c r="F476" s="155" t="s">
        <v>614</v>
      </c>
      <c r="H476" s="156">
        <v>8.0000000000000002E-3</v>
      </c>
      <c r="I476" s="157"/>
      <c r="L476" s="153"/>
      <c r="M476" s="158"/>
      <c r="T476" s="159"/>
      <c r="AT476" s="154" t="s">
        <v>177</v>
      </c>
      <c r="AU476" s="154" t="s">
        <v>84</v>
      </c>
      <c r="AV476" s="13" t="s">
        <v>84</v>
      </c>
      <c r="AW476" s="13" t="s">
        <v>34</v>
      </c>
      <c r="AX476" s="13" t="s">
        <v>74</v>
      </c>
      <c r="AY476" s="154" t="s">
        <v>167</v>
      </c>
    </row>
    <row r="477" spans="2:65" s="13" customFormat="1" ht="11.25">
      <c r="B477" s="153"/>
      <c r="D477" s="147" t="s">
        <v>177</v>
      </c>
      <c r="E477" s="154" t="s">
        <v>19</v>
      </c>
      <c r="F477" s="155" t="s">
        <v>615</v>
      </c>
      <c r="H477" s="156">
        <v>4.0000000000000001E-3</v>
      </c>
      <c r="I477" s="157"/>
      <c r="L477" s="153"/>
      <c r="M477" s="158"/>
      <c r="T477" s="159"/>
      <c r="AT477" s="154" t="s">
        <v>177</v>
      </c>
      <c r="AU477" s="154" t="s">
        <v>84</v>
      </c>
      <c r="AV477" s="13" t="s">
        <v>84</v>
      </c>
      <c r="AW477" s="13" t="s">
        <v>34</v>
      </c>
      <c r="AX477" s="13" t="s">
        <v>74</v>
      </c>
      <c r="AY477" s="154" t="s">
        <v>167</v>
      </c>
    </row>
    <row r="478" spans="2:65" s="15" customFormat="1" ht="11.25">
      <c r="B478" s="177"/>
      <c r="D478" s="147" t="s">
        <v>177</v>
      </c>
      <c r="E478" s="178" t="s">
        <v>19</v>
      </c>
      <c r="F478" s="179" t="s">
        <v>524</v>
      </c>
      <c r="H478" s="180">
        <v>2.5999999999999999E-2</v>
      </c>
      <c r="I478" s="181"/>
      <c r="L478" s="177"/>
      <c r="M478" s="182"/>
      <c r="T478" s="183"/>
      <c r="AT478" s="178" t="s">
        <v>177</v>
      </c>
      <c r="AU478" s="178" t="s">
        <v>84</v>
      </c>
      <c r="AV478" s="15" t="s">
        <v>104</v>
      </c>
      <c r="AW478" s="15" t="s">
        <v>34</v>
      </c>
      <c r="AX478" s="15" t="s">
        <v>74</v>
      </c>
      <c r="AY478" s="178" t="s">
        <v>167</v>
      </c>
    </row>
    <row r="479" spans="2:65" s="14" customFormat="1" ht="11.25">
      <c r="B479" s="160"/>
      <c r="D479" s="147" t="s">
        <v>177</v>
      </c>
      <c r="E479" s="161" t="s">
        <v>19</v>
      </c>
      <c r="F479" s="162" t="s">
        <v>181</v>
      </c>
      <c r="H479" s="163">
        <v>1.113</v>
      </c>
      <c r="I479" s="164"/>
      <c r="L479" s="160"/>
      <c r="M479" s="165"/>
      <c r="T479" s="166"/>
      <c r="AT479" s="161" t="s">
        <v>177</v>
      </c>
      <c r="AU479" s="161" t="s">
        <v>84</v>
      </c>
      <c r="AV479" s="14" t="s">
        <v>173</v>
      </c>
      <c r="AW479" s="14" t="s">
        <v>34</v>
      </c>
      <c r="AX479" s="14" t="s">
        <v>82</v>
      </c>
      <c r="AY479" s="161" t="s">
        <v>167</v>
      </c>
    </row>
    <row r="480" spans="2:65" s="1" customFormat="1" ht="16.5" customHeight="1">
      <c r="B480" s="33"/>
      <c r="C480" s="129" t="s">
        <v>616</v>
      </c>
      <c r="D480" s="129" t="s">
        <v>169</v>
      </c>
      <c r="E480" s="130" t="s">
        <v>617</v>
      </c>
      <c r="F480" s="131" t="s">
        <v>618</v>
      </c>
      <c r="G480" s="132" t="s">
        <v>102</v>
      </c>
      <c r="H480" s="133">
        <v>236.6</v>
      </c>
      <c r="I480" s="134"/>
      <c r="J480" s="135">
        <f>ROUND(I480*H480,2)</f>
        <v>0</v>
      </c>
      <c r="K480" s="131" t="s">
        <v>172</v>
      </c>
      <c r="L480" s="33"/>
      <c r="M480" s="136" t="s">
        <v>19</v>
      </c>
      <c r="N480" s="137" t="s">
        <v>45</v>
      </c>
      <c r="P480" s="138">
        <f>O480*H480</f>
        <v>0</v>
      </c>
      <c r="Q480" s="138">
        <v>9.4500000000000001E-2</v>
      </c>
      <c r="R480" s="138">
        <f>Q480*H480</f>
        <v>22.358699999999999</v>
      </c>
      <c r="S480" s="138">
        <v>0</v>
      </c>
      <c r="T480" s="139">
        <f>S480*H480</f>
        <v>0</v>
      </c>
      <c r="AR480" s="140" t="s">
        <v>173</v>
      </c>
      <c r="AT480" s="140" t="s">
        <v>169</v>
      </c>
      <c r="AU480" s="140" t="s">
        <v>84</v>
      </c>
      <c r="AY480" s="18" t="s">
        <v>167</v>
      </c>
      <c r="BE480" s="141">
        <f>IF(N480="základní",J480,0)</f>
        <v>0</v>
      </c>
      <c r="BF480" s="141">
        <f>IF(N480="snížená",J480,0)</f>
        <v>0</v>
      </c>
      <c r="BG480" s="141">
        <f>IF(N480="zákl. přenesená",J480,0)</f>
        <v>0</v>
      </c>
      <c r="BH480" s="141">
        <f>IF(N480="sníž. přenesená",J480,0)</f>
        <v>0</v>
      </c>
      <c r="BI480" s="141">
        <f>IF(N480="nulová",J480,0)</f>
        <v>0</v>
      </c>
      <c r="BJ480" s="18" t="s">
        <v>82</v>
      </c>
      <c r="BK480" s="141">
        <f>ROUND(I480*H480,2)</f>
        <v>0</v>
      </c>
      <c r="BL480" s="18" t="s">
        <v>173</v>
      </c>
      <c r="BM480" s="140" t="s">
        <v>619</v>
      </c>
    </row>
    <row r="481" spans="2:65" s="1" customFormat="1" ht="11.25">
      <c r="B481" s="33"/>
      <c r="D481" s="142" t="s">
        <v>175</v>
      </c>
      <c r="F481" s="143" t="s">
        <v>620</v>
      </c>
      <c r="I481" s="144"/>
      <c r="L481" s="33"/>
      <c r="M481" s="145"/>
      <c r="T481" s="54"/>
      <c r="AT481" s="18" t="s">
        <v>175</v>
      </c>
      <c r="AU481" s="18" t="s">
        <v>84</v>
      </c>
    </row>
    <row r="482" spans="2:65" s="12" customFormat="1" ht="11.25">
      <c r="B482" s="146"/>
      <c r="D482" s="147" t="s">
        <v>177</v>
      </c>
      <c r="E482" s="148" t="s">
        <v>19</v>
      </c>
      <c r="F482" s="149" t="s">
        <v>503</v>
      </c>
      <c r="H482" s="148" t="s">
        <v>19</v>
      </c>
      <c r="I482" s="150"/>
      <c r="L482" s="146"/>
      <c r="M482" s="151"/>
      <c r="T482" s="152"/>
      <c r="AT482" s="148" t="s">
        <v>177</v>
      </c>
      <c r="AU482" s="148" t="s">
        <v>84</v>
      </c>
      <c r="AV482" s="12" t="s">
        <v>82</v>
      </c>
      <c r="AW482" s="12" t="s">
        <v>34</v>
      </c>
      <c r="AX482" s="12" t="s">
        <v>74</v>
      </c>
      <c r="AY482" s="148" t="s">
        <v>167</v>
      </c>
    </row>
    <row r="483" spans="2:65" s="13" customFormat="1" ht="11.25">
      <c r="B483" s="153"/>
      <c r="D483" s="147" t="s">
        <v>177</v>
      </c>
      <c r="E483" s="154" t="s">
        <v>19</v>
      </c>
      <c r="F483" s="155" t="s">
        <v>621</v>
      </c>
      <c r="H483" s="156">
        <v>61.1</v>
      </c>
      <c r="I483" s="157"/>
      <c r="L483" s="153"/>
      <c r="M483" s="158"/>
      <c r="T483" s="159"/>
      <c r="AT483" s="154" t="s">
        <v>177</v>
      </c>
      <c r="AU483" s="154" t="s">
        <v>84</v>
      </c>
      <c r="AV483" s="13" t="s">
        <v>84</v>
      </c>
      <c r="AW483" s="13" t="s">
        <v>34</v>
      </c>
      <c r="AX483" s="13" t="s">
        <v>74</v>
      </c>
      <c r="AY483" s="154" t="s">
        <v>167</v>
      </c>
    </row>
    <row r="484" spans="2:65" s="13" customFormat="1" ht="11.25">
      <c r="B484" s="153"/>
      <c r="D484" s="147" t="s">
        <v>177</v>
      </c>
      <c r="E484" s="154" t="s">
        <v>19</v>
      </c>
      <c r="F484" s="155" t="s">
        <v>622</v>
      </c>
      <c r="H484" s="156">
        <v>138.30000000000001</v>
      </c>
      <c r="I484" s="157"/>
      <c r="L484" s="153"/>
      <c r="M484" s="158"/>
      <c r="T484" s="159"/>
      <c r="AT484" s="154" t="s">
        <v>177</v>
      </c>
      <c r="AU484" s="154" t="s">
        <v>84</v>
      </c>
      <c r="AV484" s="13" t="s">
        <v>84</v>
      </c>
      <c r="AW484" s="13" t="s">
        <v>34</v>
      </c>
      <c r="AX484" s="13" t="s">
        <v>74</v>
      </c>
      <c r="AY484" s="154" t="s">
        <v>167</v>
      </c>
    </row>
    <row r="485" spans="2:65" s="13" customFormat="1" ht="11.25">
      <c r="B485" s="153"/>
      <c r="D485" s="147" t="s">
        <v>177</v>
      </c>
      <c r="E485" s="154" t="s">
        <v>19</v>
      </c>
      <c r="F485" s="155" t="s">
        <v>623</v>
      </c>
      <c r="H485" s="156">
        <v>21.22</v>
      </c>
      <c r="I485" s="157"/>
      <c r="L485" s="153"/>
      <c r="M485" s="158"/>
      <c r="T485" s="159"/>
      <c r="AT485" s="154" t="s">
        <v>177</v>
      </c>
      <c r="AU485" s="154" t="s">
        <v>84</v>
      </c>
      <c r="AV485" s="13" t="s">
        <v>84</v>
      </c>
      <c r="AW485" s="13" t="s">
        <v>34</v>
      </c>
      <c r="AX485" s="13" t="s">
        <v>74</v>
      </c>
      <c r="AY485" s="154" t="s">
        <v>167</v>
      </c>
    </row>
    <row r="486" spans="2:65" s="15" customFormat="1" ht="11.25">
      <c r="B486" s="177"/>
      <c r="D486" s="147" t="s">
        <v>177</v>
      </c>
      <c r="E486" s="178" t="s">
        <v>19</v>
      </c>
      <c r="F486" s="179" t="s">
        <v>524</v>
      </c>
      <c r="H486" s="180">
        <v>220.62</v>
      </c>
      <c r="I486" s="181"/>
      <c r="L486" s="177"/>
      <c r="M486" s="182"/>
      <c r="T486" s="183"/>
      <c r="AT486" s="178" t="s">
        <v>177</v>
      </c>
      <c r="AU486" s="178" t="s">
        <v>84</v>
      </c>
      <c r="AV486" s="15" t="s">
        <v>104</v>
      </c>
      <c r="AW486" s="15" t="s">
        <v>34</v>
      </c>
      <c r="AX486" s="15" t="s">
        <v>74</v>
      </c>
      <c r="AY486" s="178" t="s">
        <v>167</v>
      </c>
    </row>
    <row r="487" spans="2:65" s="12" customFormat="1" ht="11.25">
      <c r="B487" s="146"/>
      <c r="D487" s="147" t="s">
        <v>177</v>
      </c>
      <c r="E487" s="148" t="s">
        <v>19</v>
      </c>
      <c r="F487" s="149" t="s">
        <v>503</v>
      </c>
      <c r="H487" s="148" t="s">
        <v>19</v>
      </c>
      <c r="I487" s="150"/>
      <c r="L487" s="146"/>
      <c r="M487" s="151"/>
      <c r="T487" s="152"/>
      <c r="AT487" s="148" t="s">
        <v>177</v>
      </c>
      <c r="AU487" s="148" t="s">
        <v>84</v>
      </c>
      <c r="AV487" s="12" t="s">
        <v>82</v>
      </c>
      <c r="AW487" s="12" t="s">
        <v>34</v>
      </c>
      <c r="AX487" s="12" t="s">
        <v>74</v>
      </c>
      <c r="AY487" s="148" t="s">
        <v>167</v>
      </c>
    </row>
    <row r="488" spans="2:65" s="13" customFormat="1" ht="11.25">
      <c r="B488" s="153"/>
      <c r="D488" s="147" t="s">
        <v>177</v>
      </c>
      <c r="E488" s="154" t="s">
        <v>19</v>
      </c>
      <c r="F488" s="155" t="s">
        <v>624</v>
      </c>
      <c r="H488" s="156">
        <v>1.1000000000000001</v>
      </c>
      <c r="I488" s="157"/>
      <c r="L488" s="153"/>
      <c r="M488" s="158"/>
      <c r="T488" s="159"/>
      <c r="AT488" s="154" t="s">
        <v>177</v>
      </c>
      <c r="AU488" s="154" t="s">
        <v>84</v>
      </c>
      <c r="AV488" s="13" t="s">
        <v>84</v>
      </c>
      <c r="AW488" s="13" t="s">
        <v>34</v>
      </c>
      <c r="AX488" s="13" t="s">
        <v>74</v>
      </c>
      <c r="AY488" s="154" t="s">
        <v>167</v>
      </c>
    </row>
    <row r="489" spans="2:65" s="13" customFormat="1" ht="11.25">
      <c r="B489" s="153"/>
      <c r="D489" s="147" t="s">
        <v>177</v>
      </c>
      <c r="E489" s="154" t="s">
        <v>19</v>
      </c>
      <c r="F489" s="155" t="s">
        <v>625</v>
      </c>
      <c r="H489" s="156">
        <v>14.88</v>
      </c>
      <c r="I489" s="157"/>
      <c r="L489" s="153"/>
      <c r="M489" s="158"/>
      <c r="T489" s="159"/>
      <c r="AT489" s="154" t="s">
        <v>177</v>
      </c>
      <c r="AU489" s="154" t="s">
        <v>84</v>
      </c>
      <c r="AV489" s="13" t="s">
        <v>84</v>
      </c>
      <c r="AW489" s="13" t="s">
        <v>34</v>
      </c>
      <c r="AX489" s="13" t="s">
        <v>74</v>
      </c>
      <c r="AY489" s="154" t="s">
        <v>167</v>
      </c>
    </row>
    <row r="490" spans="2:65" s="15" customFormat="1" ht="11.25">
      <c r="B490" s="177"/>
      <c r="D490" s="147" t="s">
        <v>177</v>
      </c>
      <c r="E490" s="178" t="s">
        <v>19</v>
      </c>
      <c r="F490" s="179" t="s">
        <v>524</v>
      </c>
      <c r="H490" s="180">
        <v>15.98</v>
      </c>
      <c r="I490" s="181"/>
      <c r="L490" s="177"/>
      <c r="M490" s="182"/>
      <c r="T490" s="183"/>
      <c r="AT490" s="178" t="s">
        <v>177</v>
      </c>
      <c r="AU490" s="178" t="s">
        <v>84</v>
      </c>
      <c r="AV490" s="15" t="s">
        <v>104</v>
      </c>
      <c r="AW490" s="15" t="s">
        <v>34</v>
      </c>
      <c r="AX490" s="15" t="s">
        <v>74</v>
      </c>
      <c r="AY490" s="178" t="s">
        <v>167</v>
      </c>
    </row>
    <row r="491" spans="2:65" s="14" customFormat="1" ht="11.25">
      <c r="B491" s="160"/>
      <c r="D491" s="147" t="s">
        <v>177</v>
      </c>
      <c r="E491" s="161" t="s">
        <v>19</v>
      </c>
      <c r="F491" s="162" t="s">
        <v>181</v>
      </c>
      <c r="H491" s="163">
        <v>236.6</v>
      </c>
      <c r="I491" s="164"/>
      <c r="L491" s="160"/>
      <c r="M491" s="165"/>
      <c r="T491" s="166"/>
      <c r="AT491" s="161" t="s">
        <v>177</v>
      </c>
      <c r="AU491" s="161" t="s">
        <v>84</v>
      </c>
      <c r="AV491" s="14" t="s">
        <v>173</v>
      </c>
      <c r="AW491" s="14" t="s">
        <v>34</v>
      </c>
      <c r="AX491" s="14" t="s">
        <v>82</v>
      </c>
      <c r="AY491" s="161" t="s">
        <v>167</v>
      </c>
    </row>
    <row r="492" spans="2:65" s="1" customFormat="1" ht="21.75" customHeight="1">
      <c r="B492" s="33"/>
      <c r="C492" s="129" t="s">
        <v>626</v>
      </c>
      <c r="D492" s="129" t="s">
        <v>169</v>
      </c>
      <c r="E492" s="130" t="s">
        <v>627</v>
      </c>
      <c r="F492" s="131" t="s">
        <v>628</v>
      </c>
      <c r="G492" s="132" t="s">
        <v>102</v>
      </c>
      <c r="H492" s="133">
        <v>53.3</v>
      </c>
      <c r="I492" s="134"/>
      <c r="J492" s="135">
        <f>ROUND(I492*H492,2)</f>
        <v>0</v>
      </c>
      <c r="K492" s="131" t="s">
        <v>172</v>
      </c>
      <c r="L492" s="33"/>
      <c r="M492" s="136" t="s">
        <v>19</v>
      </c>
      <c r="N492" s="137" t="s">
        <v>45</v>
      </c>
      <c r="P492" s="138">
        <f>O492*H492</f>
        <v>0</v>
      </c>
      <c r="Q492" s="138">
        <v>4.2000000000000003E-2</v>
      </c>
      <c r="R492" s="138">
        <f>Q492*H492</f>
        <v>2.2385999999999999</v>
      </c>
      <c r="S492" s="138">
        <v>0</v>
      </c>
      <c r="T492" s="139">
        <f>S492*H492</f>
        <v>0</v>
      </c>
      <c r="AR492" s="140" t="s">
        <v>173</v>
      </c>
      <c r="AT492" s="140" t="s">
        <v>169</v>
      </c>
      <c r="AU492" s="140" t="s">
        <v>84</v>
      </c>
      <c r="AY492" s="18" t="s">
        <v>167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8" t="s">
        <v>82</v>
      </c>
      <c r="BK492" s="141">
        <f>ROUND(I492*H492,2)</f>
        <v>0</v>
      </c>
      <c r="BL492" s="18" t="s">
        <v>173</v>
      </c>
      <c r="BM492" s="140" t="s">
        <v>629</v>
      </c>
    </row>
    <row r="493" spans="2:65" s="1" customFormat="1" ht="11.25">
      <c r="B493" s="33"/>
      <c r="D493" s="142" t="s">
        <v>175</v>
      </c>
      <c r="F493" s="143" t="s">
        <v>630</v>
      </c>
      <c r="I493" s="144"/>
      <c r="L493" s="33"/>
      <c r="M493" s="145"/>
      <c r="T493" s="54"/>
      <c r="AT493" s="18" t="s">
        <v>175</v>
      </c>
      <c r="AU493" s="18" t="s">
        <v>84</v>
      </c>
    </row>
    <row r="494" spans="2:65" s="12" customFormat="1" ht="11.25">
      <c r="B494" s="146"/>
      <c r="D494" s="147" t="s">
        <v>177</v>
      </c>
      <c r="E494" s="148" t="s">
        <v>19</v>
      </c>
      <c r="F494" s="149" t="s">
        <v>255</v>
      </c>
      <c r="H494" s="148" t="s">
        <v>19</v>
      </c>
      <c r="I494" s="150"/>
      <c r="L494" s="146"/>
      <c r="M494" s="151"/>
      <c r="T494" s="152"/>
      <c r="AT494" s="148" t="s">
        <v>177</v>
      </c>
      <c r="AU494" s="148" t="s">
        <v>84</v>
      </c>
      <c r="AV494" s="12" t="s">
        <v>82</v>
      </c>
      <c r="AW494" s="12" t="s">
        <v>34</v>
      </c>
      <c r="AX494" s="12" t="s">
        <v>74</v>
      </c>
      <c r="AY494" s="148" t="s">
        <v>167</v>
      </c>
    </row>
    <row r="495" spans="2:65" s="13" customFormat="1" ht="11.25">
      <c r="B495" s="153"/>
      <c r="D495" s="147" t="s">
        <v>177</v>
      </c>
      <c r="E495" s="154" t="s">
        <v>19</v>
      </c>
      <c r="F495" s="155" t="s">
        <v>496</v>
      </c>
      <c r="H495" s="156">
        <v>53.3</v>
      </c>
      <c r="I495" s="157"/>
      <c r="L495" s="153"/>
      <c r="M495" s="158"/>
      <c r="T495" s="159"/>
      <c r="AT495" s="154" t="s">
        <v>177</v>
      </c>
      <c r="AU495" s="154" t="s">
        <v>84</v>
      </c>
      <c r="AV495" s="13" t="s">
        <v>84</v>
      </c>
      <c r="AW495" s="13" t="s">
        <v>34</v>
      </c>
      <c r="AX495" s="13" t="s">
        <v>82</v>
      </c>
      <c r="AY495" s="154" t="s">
        <v>167</v>
      </c>
    </row>
    <row r="496" spans="2:65" s="11" customFormat="1" ht="22.9" customHeight="1">
      <c r="B496" s="117"/>
      <c r="D496" s="118" t="s">
        <v>73</v>
      </c>
      <c r="E496" s="127" t="s">
        <v>218</v>
      </c>
      <c r="F496" s="127" t="s">
        <v>631</v>
      </c>
      <c r="I496" s="120"/>
      <c r="J496" s="128">
        <f>BK496</f>
        <v>0</v>
      </c>
      <c r="L496" s="117"/>
      <c r="M496" s="122"/>
      <c r="P496" s="123">
        <f>SUM(P497:P671)</f>
        <v>0</v>
      </c>
      <c r="R496" s="123">
        <f>SUM(R497:R671)</f>
        <v>0.75527736000000023</v>
      </c>
      <c r="T496" s="124">
        <f>SUM(T497:T671)</f>
        <v>253.75633199999999</v>
      </c>
      <c r="AR496" s="118" t="s">
        <v>82</v>
      </c>
      <c r="AT496" s="125" t="s">
        <v>73</v>
      </c>
      <c r="AU496" s="125" t="s">
        <v>82</v>
      </c>
      <c r="AY496" s="118" t="s">
        <v>167</v>
      </c>
      <c r="BK496" s="126">
        <f>SUM(BK497:BK671)</f>
        <v>0</v>
      </c>
    </row>
    <row r="497" spans="2:65" s="1" customFormat="1" ht="24.2" customHeight="1">
      <c r="B497" s="33"/>
      <c r="C497" s="129" t="s">
        <v>632</v>
      </c>
      <c r="D497" s="129" t="s">
        <v>169</v>
      </c>
      <c r="E497" s="130" t="s">
        <v>633</v>
      </c>
      <c r="F497" s="131" t="s">
        <v>634</v>
      </c>
      <c r="G497" s="132" t="s">
        <v>102</v>
      </c>
      <c r="H497" s="133">
        <v>416.7</v>
      </c>
      <c r="I497" s="134"/>
      <c r="J497" s="135">
        <f>ROUND(I497*H497,2)</f>
        <v>0</v>
      </c>
      <c r="K497" s="131" t="s">
        <v>172</v>
      </c>
      <c r="L497" s="33"/>
      <c r="M497" s="136" t="s">
        <v>19</v>
      </c>
      <c r="N497" s="137" t="s">
        <v>45</v>
      </c>
      <c r="P497" s="138">
        <f>O497*H497</f>
        <v>0</v>
      </c>
      <c r="Q497" s="138">
        <v>2.1000000000000001E-4</v>
      </c>
      <c r="R497" s="138">
        <f>Q497*H497</f>
        <v>8.7507000000000001E-2</v>
      </c>
      <c r="S497" s="138">
        <v>0</v>
      </c>
      <c r="T497" s="139">
        <f>S497*H497</f>
        <v>0</v>
      </c>
      <c r="AR497" s="140" t="s">
        <v>173</v>
      </c>
      <c r="AT497" s="140" t="s">
        <v>169</v>
      </c>
      <c r="AU497" s="140" t="s">
        <v>84</v>
      </c>
      <c r="AY497" s="18" t="s">
        <v>167</v>
      </c>
      <c r="BE497" s="141">
        <f>IF(N497="základní",J497,0)</f>
        <v>0</v>
      </c>
      <c r="BF497" s="141">
        <f>IF(N497="snížená",J497,0)</f>
        <v>0</v>
      </c>
      <c r="BG497" s="141">
        <f>IF(N497="zákl. přenesená",J497,0)</f>
        <v>0</v>
      </c>
      <c r="BH497" s="141">
        <f>IF(N497="sníž. přenesená",J497,0)</f>
        <v>0</v>
      </c>
      <c r="BI497" s="141">
        <f>IF(N497="nulová",J497,0)</f>
        <v>0</v>
      </c>
      <c r="BJ497" s="18" t="s">
        <v>82</v>
      </c>
      <c r="BK497" s="141">
        <f>ROUND(I497*H497,2)</f>
        <v>0</v>
      </c>
      <c r="BL497" s="18" t="s">
        <v>173</v>
      </c>
      <c r="BM497" s="140" t="s">
        <v>635</v>
      </c>
    </row>
    <row r="498" spans="2:65" s="1" customFormat="1" ht="11.25">
      <c r="B498" s="33"/>
      <c r="D498" s="142" t="s">
        <v>175</v>
      </c>
      <c r="F498" s="143" t="s">
        <v>636</v>
      </c>
      <c r="I498" s="144"/>
      <c r="L498" s="33"/>
      <c r="M498" s="145"/>
      <c r="T498" s="54"/>
      <c r="AT498" s="18" t="s">
        <v>175</v>
      </c>
      <c r="AU498" s="18" t="s">
        <v>84</v>
      </c>
    </row>
    <row r="499" spans="2:65" s="1" customFormat="1" ht="24.2" customHeight="1">
      <c r="B499" s="33"/>
      <c r="C499" s="129" t="s">
        <v>637</v>
      </c>
      <c r="D499" s="129" t="s">
        <v>169</v>
      </c>
      <c r="E499" s="130" t="s">
        <v>638</v>
      </c>
      <c r="F499" s="131" t="s">
        <v>639</v>
      </c>
      <c r="G499" s="132" t="s">
        <v>102</v>
      </c>
      <c r="H499" s="133">
        <v>200.554</v>
      </c>
      <c r="I499" s="134"/>
      <c r="J499" s="135">
        <f>ROUND(I499*H499,2)</f>
        <v>0</v>
      </c>
      <c r="K499" s="131" t="s">
        <v>172</v>
      </c>
      <c r="L499" s="33"/>
      <c r="M499" s="136" t="s">
        <v>19</v>
      </c>
      <c r="N499" s="137" t="s">
        <v>45</v>
      </c>
      <c r="P499" s="138">
        <f>O499*H499</f>
        <v>0</v>
      </c>
      <c r="Q499" s="138">
        <v>4.0000000000000003E-5</v>
      </c>
      <c r="R499" s="138">
        <f>Q499*H499</f>
        <v>8.0221600000000004E-3</v>
      </c>
      <c r="S499" s="138">
        <v>0</v>
      </c>
      <c r="T499" s="139">
        <f>S499*H499</f>
        <v>0</v>
      </c>
      <c r="AR499" s="140" t="s">
        <v>173</v>
      </c>
      <c r="AT499" s="140" t="s">
        <v>169</v>
      </c>
      <c r="AU499" s="140" t="s">
        <v>84</v>
      </c>
      <c r="AY499" s="18" t="s">
        <v>167</v>
      </c>
      <c r="BE499" s="141">
        <f>IF(N499="základní",J499,0)</f>
        <v>0</v>
      </c>
      <c r="BF499" s="141">
        <f>IF(N499="snížená",J499,0)</f>
        <v>0</v>
      </c>
      <c r="BG499" s="141">
        <f>IF(N499="zákl. přenesená",J499,0)</f>
        <v>0</v>
      </c>
      <c r="BH499" s="141">
        <f>IF(N499="sníž. přenesená",J499,0)</f>
        <v>0</v>
      </c>
      <c r="BI499" s="141">
        <f>IF(N499="nulová",J499,0)</f>
        <v>0</v>
      </c>
      <c r="BJ499" s="18" t="s">
        <v>82</v>
      </c>
      <c r="BK499" s="141">
        <f>ROUND(I499*H499,2)</f>
        <v>0</v>
      </c>
      <c r="BL499" s="18" t="s">
        <v>173</v>
      </c>
      <c r="BM499" s="140" t="s">
        <v>640</v>
      </c>
    </row>
    <row r="500" spans="2:65" s="1" customFormat="1" ht="11.25">
      <c r="B500" s="33"/>
      <c r="D500" s="142" t="s">
        <v>175</v>
      </c>
      <c r="F500" s="143" t="s">
        <v>641</v>
      </c>
      <c r="I500" s="144"/>
      <c r="L500" s="33"/>
      <c r="M500" s="145"/>
      <c r="T500" s="54"/>
      <c r="AT500" s="18" t="s">
        <v>175</v>
      </c>
      <c r="AU500" s="18" t="s">
        <v>84</v>
      </c>
    </row>
    <row r="501" spans="2:65" s="1" customFormat="1" ht="24.2" customHeight="1">
      <c r="B501" s="33"/>
      <c r="C501" s="129" t="s">
        <v>642</v>
      </c>
      <c r="D501" s="129" t="s">
        <v>169</v>
      </c>
      <c r="E501" s="130" t="s">
        <v>643</v>
      </c>
      <c r="F501" s="131" t="s">
        <v>644</v>
      </c>
      <c r="G501" s="132" t="s">
        <v>328</v>
      </c>
      <c r="H501" s="133">
        <v>1</v>
      </c>
      <c r="I501" s="134"/>
      <c r="J501" s="135">
        <f>ROUND(I501*H501,2)</f>
        <v>0</v>
      </c>
      <c r="K501" s="131" t="s">
        <v>172</v>
      </c>
      <c r="L501" s="33"/>
      <c r="M501" s="136" t="s">
        <v>19</v>
      </c>
      <c r="N501" s="137" t="s">
        <v>45</v>
      </c>
      <c r="P501" s="138">
        <f>O501*H501</f>
        <v>0</v>
      </c>
      <c r="Q501" s="138">
        <v>4.5969999999999997E-2</v>
      </c>
      <c r="R501" s="138">
        <f>Q501*H501</f>
        <v>4.5969999999999997E-2</v>
      </c>
      <c r="S501" s="138">
        <v>0</v>
      </c>
      <c r="T501" s="139">
        <f>S501*H501</f>
        <v>0</v>
      </c>
      <c r="AR501" s="140" t="s">
        <v>265</v>
      </c>
      <c r="AT501" s="140" t="s">
        <v>169</v>
      </c>
      <c r="AU501" s="140" t="s">
        <v>84</v>
      </c>
      <c r="AY501" s="18" t="s">
        <v>167</v>
      </c>
      <c r="BE501" s="141">
        <f>IF(N501="základní",J501,0)</f>
        <v>0</v>
      </c>
      <c r="BF501" s="141">
        <f>IF(N501="snížená",J501,0)</f>
        <v>0</v>
      </c>
      <c r="BG501" s="141">
        <f>IF(N501="zákl. přenesená",J501,0)</f>
        <v>0</v>
      </c>
      <c r="BH501" s="141">
        <f>IF(N501="sníž. přenesená",J501,0)</f>
        <v>0</v>
      </c>
      <c r="BI501" s="141">
        <f>IF(N501="nulová",J501,0)</f>
        <v>0</v>
      </c>
      <c r="BJ501" s="18" t="s">
        <v>82</v>
      </c>
      <c r="BK501" s="141">
        <f>ROUND(I501*H501,2)</f>
        <v>0</v>
      </c>
      <c r="BL501" s="18" t="s">
        <v>265</v>
      </c>
      <c r="BM501" s="140" t="s">
        <v>645</v>
      </c>
    </row>
    <row r="502" spans="2:65" s="1" customFormat="1" ht="11.25">
      <c r="B502" s="33"/>
      <c r="D502" s="142" t="s">
        <v>175</v>
      </c>
      <c r="F502" s="143" t="s">
        <v>646</v>
      </c>
      <c r="I502" s="144"/>
      <c r="L502" s="33"/>
      <c r="M502" s="145"/>
      <c r="T502" s="54"/>
      <c r="AT502" s="18" t="s">
        <v>175</v>
      </c>
      <c r="AU502" s="18" t="s">
        <v>84</v>
      </c>
    </row>
    <row r="503" spans="2:65" s="1" customFormat="1" ht="16.5" customHeight="1">
      <c r="B503" s="33"/>
      <c r="C503" s="167" t="s">
        <v>647</v>
      </c>
      <c r="D503" s="167" t="s">
        <v>259</v>
      </c>
      <c r="E503" s="168" t="s">
        <v>648</v>
      </c>
      <c r="F503" s="169" t="s">
        <v>649</v>
      </c>
      <c r="G503" s="170" t="s">
        <v>328</v>
      </c>
      <c r="H503" s="171">
        <v>1</v>
      </c>
      <c r="I503" s="172"/>
      <c r="J503" s="173">
        <f>ROUND(I503*H503,2)</f>
        <v>0</v>
      </c>
      <c r="K503" s="169" t="s">
        <v>172</v>
      </c>
      <c r="L503" s="174"/>
      <c r="M503" s="175" t="s">
        <v>19</v>
      </c>
      <c r="N503" s="176" t="s">
        <v>45</v>
      </c>
      <c r="P503" s="138">
        <f>O503*H503</f>
        <v>0</v>
      </c>
      <c r="Q503" s="138">
        <v>2.9000000000000001E-2</v>
      </c>
      <c r="R503" s="138">
        <f>Q503*H503</f>
        <v>2.9000000000000001E-2</v>
      </c>
      <c r="S503" s="138">
        <v>0</v>
      </c>
      <c r="T503" s="139">
        <f>S503*H503</f>
        <v>0</v>
      </c>
      <c r="AR503" s="140" t="s">
        <v>366</v>
      </c>
      <c r="AT503" s="140" t="s">
        <v>259</v>
      </c>
      <c r="AU503" s="140" t="s">
        <v>84</v>
      </c>
      <c r="AY503" s="18" t="s">
        <v>167</v>
      </c>
      <c r="BE503" s="141">
        <f>IF(N503="základní",J503,0)</f>
        <v>0</v>
      </c>
      <c r="BF503" s="141">
        <f>IF(N503="snížená",J503,0)</f>
        <v>0</v>
      </c>
      <c r="BG503" s="141">
        <f>IF(N503="zákl. přenesená",J503,0)</f>
        <v>0</v>
      </c>
      <c r="BH503" s="141">
        <f>IF(N503="sníž. přenesená",J503,0)</f>
        <v>0</v>
      </c>
      <c r="BI503" s="141">
        <f>IF(N503="nulová",J503,0)</f>
        <v>0</v>
      </c>
      <c r="BJ503" s="18" t="s">
        <v>82</v>
      </c>
      <c r="BK503" s="141">
        <f>ROUND(I503*H503,2)</f>
        <v>0</v>
      </c>
      <c r="BL503" s="18" t="s">
        <v>265</v>
      </c>
      <c r="BM503" s="140" t="s">
        <v>650</v>
      </c>
    </row>
    <row r="504" spans="2:65" s="1" customFormat="1" ht="24.2" customHeight="1">
      <c r="B504" s="33"/>
      <c r="C504" s="129" t="s">
        <v>651</v>
      </c>
      <c r="D504" s="129" t="s">
        <v>169</v>
      </c>
      <c r="E504" s="130" t="s">
        <v>652</v>
      </c>
      <c r="F504" s="131" t="s">
        <v>653</v>
      </c>
      <c r="G504" s="132" t="s">
        <v>102</v>
      </c>
      <c r="H504" s="133">
        <v>71.813000000000002</v>
      </c>
      <c r="I504" s="134"/>
      <c r="J504" s="135">
        <f>ROUND(I504*H504,2)</f>
        <v>0</v>
      </c>
      <c r="K504" s="131" t="s">
        <v>172</v>
      </c>
      <c r="L504" s="33"/>
      <c r="M504" s="136" t="s">
        <v>19</v>
      </c>
      <c r="N504" s="137" t="s">
        <v>45</v>
      </c>
      <c r="P504" s="138">
        <f>O504*H504</f>
        <v>0</v>
      </c>
      <c r="Q504" s="138">
        <v>0</v>
      </c>
      <c r="R504" s="138">
        <f>Q504*H504</f>
        <v>0</v>
      </c>
      <c r="S504" s="138">
        <v>0.13100000000000001</v>
      </c>
      <c r="T504" s="139">
        <f>S504*H504</f>
        <v>9.4075030000000002</v>
      </c>
      <c r="AR504" s="140" t="s">
        <v>173</v>
      </c>
      <c r="AT504" s="140" t="s">
        <v>169</v>
      </c>
      <c r="AU504" s="140" t="s">
        <v>84</v>
      </c>
      <c r="AY504" s="18" t="s">
        <v>167</v>
      </c>
      <c r="BE504" s="141">
        <f>IF(N504="základní",J504,0)</f>
        <v>0</v>
      </c>
      <c r="BF504" s="141">
        <f>IF(N504="snížená",J504,0)</f>
        <v>0</v>
      </c>
      <c r="BG504" s="141">
        <f>IF(N504="zákl. přenesená",J504,0)</f>
        <v>0</v>
      </c>
      <c r="BH504" s="141">
        <f>IF(N504="sníž. přenesená",J504,0)</f>
        <v>0</v>
      </c>
      <c r="BI504" s="141">
        <f>IF(N504="nulová",J504,0)</f>
        <v>0</v>
      </c>
      <c r="BJ504" s="18" t="s">
        <v>82</v>
      </c>
      <c r="BK504" s="141">
        <f>ROUND(I504*H504,2)</f>
        <v>0</v>
      </c>
      <c r="BL504" s="18" t="s">
        <v>173</v>
      </c>
      <c r="BM504" s="140" t="s">
        <v>654</v>
      </c>
    </row>
    <row r="505" spans="2:65" s="1" customFormat="1" ht="11.25">
      <c r="B505" s="33"/>
      <c r="D505" s="142" t="s">
        <v>175</v>
      </c>
      <c r="F505" s="143" t="s">
        <v>655</v>
      </c>
      <c r="I505" s="144"/>
      <c r="L505" s="33"/>
      <c r="M505" s="145"/>
      <c r="T505" s="54"/>
      <c r="AT505" s="18" t="s">
        <v>175</v>
      </c>
      <c r="AU505" s="18" t="s">
        <v>84</v>
      </c>
    </row>
    <row r="506" spans="2:65" s="12" customFormat="1" ht="11.25">
      <c r="B506" s="146"/>
      <c r="D506" s="147" t="s">
        <v>177</v>
      </c>
      <c r="E506" s="148" t="s">
        <v>19</v>
      </c>
      <c r="F506" s="149" t="s">
        <v>178</v>
      </c>
      <c r="H506" s="148" t="s">
        <v>19</v>
      </c>
      <c r="I506" s="150"/>
      <c r="L506" s="146"/>
      <c r="M506" s="151"/>
      <c r="T506" s="152"/>
      <c r="AT506" s="148" t="s">
        <v>177</v>
      </c>
      <c r="AU506" s="148" t="s">
        <v>84</v>
      </c>
      <c r="AV506" s="12" t="s">
        <v>82</v>
      </c>
      <c r="AW506" s="12" t="s">
        <v>34</v>
      </c>
      <c r="AX506" s="12" t="s">
        <v>74</v>
      </c>
      <c r="AY506" s="148" t="s">
        <v>167</v>
      </c>
    </row>
    <row r="507" spans="2:65" s="13" customFormat="1" ht="11.25">
      <c r="B507" s="153"/>
      <c r="D507" s="147" t="s">
        <v>177</v>
      </c>
      <c r="E507" s="154" t="s">
        <v>19</v>
      </c>
      <c r="F507" s="155" t="s">
        <v>656</v>
      </c>
      <c r="H507" s="156">
        <v>71.813000000000002</v>
      </c>
      <c r="I507" s="157"/>
      <c r="L507" s="153"/>
      <c r="M507" s="158"/>
      <c r="T507" s="159"/>
      <c r="AT507" s="154" t="s">
        <v>177</v>
      </c>
      <c r="AU507" s="154" t="s">
        <v>84</v>
      </c>
      <c r="AV507" s="13" t="s">
        <v>84</v>
      </c>
      <c r="AW507" s="13" t="s">
        <v>34</v>
      </c>
      <c r="AX507" s="13" t="s">
        <v>82</v>
      </c>
      <c r="AY507" s="154" t="s">
        <v>167</v>
      </c>
    </row>
    <row r="508" spans="2:65" s="1" customFormat="1" ht="24.2" customHeight="1">
      <c r="B508" s="33"/>
      <c r="C508" s="129" t="s">
        <v>657</v>
      </c>
      <c r="D508" s="129" t="s">
        <v>169</v>
      </c>
      <c r="E508" s="130" t="s">
        <v>658</v>
      </c>
      <c r="F508" s="131" t="s">
        <v>659</v>
      </c>
      <c r="G508" s="132" t="s">
        <v>102</v>
      </c>
      <c r="H508" s="133">
        <v>39.040999999999997</v>
      </c>
      <c r="I508" s="134"/>
      <c r="J508" s="135">
        <f>ROUND(I508*H508,2)</f>
        <v>0</v>
      </c>
      <c r="K508" s="131" t="s">
        <v>172</v>
      </c>
      <c r="L508" s="33"/>
      <c r="M508" s="136" t="s">
        <v>19</v>
      </c>
      <c r="N508" s="137" t="s">
        <v>45</v>
      </c>
      <c r="P508" s="138">
        <f>O508*H508</f>
        <v>0</v>
      </c>
      <c r="Q508" s="138">
        <v>0</v>
      </c>
      <c r="R508" s="138">
        <f>Q508*H508</f>
        <v>0</v>
      </c>
      <c r="S508" s="138">
        <v>0.26100000000000001</v>
      </c>
      <c r="T508" s="139">
        <f>S508*H508</f>
        <v>10.189700999999999</v>
      </c>
      <c r="AR508" s="140" t="s">
        <v>173</v>
      </c>
      <c r="AT508" s="140" t="s">
        <v>169</v>
      </c>
      <c r="AU508" s="140" t="s">
        <v>84</v>
      </c>
      <c r="AY508" s="18" t="s">
        <v>167</v>
      </c>
      <c r="BE508" s="141">
        <f>IF(N508="základní",J508,0)</f>
        <v>0</v>
      </c>
      <c r="BF508" s="141">
        <f>IF(N508="snížená",J508,0)</f>
        <v>0</v>
      </c>
      <c r="BG508" s="141">
        <f>IF(N508="zákl. přenesená",J508,0)</f>
        <v>0</v>
      </c>
      <c r="BH508" s="141">
        <f>IF(N508="sníž. přenesená",J508,0)</f>
        <v>0</v>
      </c>
      <c r="BI508" s="141">
        <f>IF(N508="nulová",J508,0)</f>
        <v>0</v>
      </c>
      <c r="BJ508" s="18" t="s">
        <v>82</v>
      </c>
      <c r="BK508" s="141">
        <f>ROUND(I508*H508,2)</f>
        <v>0</v>
      </c>
      <c r="BL508" s="18" t="s">
        <v>173</v>
      </c>
      <c r="BM508" s="140" t="s">
        <v>660</v>
      </c>
    </row>
    <row r="509" spans="2:65" s="1" customFormat="1" ht="11.25">
      <c r="B509" s="33"/>
      <c r="D509" s="142" t="s">
        <v>175</v>
      </c>
      <c r="F509" s="143" t="s">
        <v>661</v>
      </c>
      <c r="I509" s="144"/>
      <c r="L509" s="33"/>
      <c r="M509" s="145"/>
      <c r="T509" s="54"/>
      <c r="AT509" s="18" t="s">
        <v>175</v>
      </c>
      <c r="AU509" s="18" t="s">
        <v>84</v>
      </c>
    </row>
    <row r="510" spans="2:65" s="12" customFormat="1" ht="11.25">
      <c r="B510" s="146"/>
      <c r="D510" s="147" t="s">
        <v>177</v>
      </c>
      <c r="E510" s="148" t="s">
        <v>19</v>
      </c>
      <c r="F510" s="149" t="s">
        <v>178</v>
      </c>
      <c r="H510" s="148" t="s">
        <v>19</v>
      </c>
      <c r="I510" s="150"/>
      <c r="L510" s="146"/>
      <c r="M510" s="151"/>
      <c r="T510" s="152"/>
      <c r="AT510" s="148" t="s">
        <v>177</v>
      </c>
      <c r="AU510" s="148" t="s">
        <v>84</v>
      </c>
      <c r="AV510" s="12" t="s">
        <v>82</v>
      </c>
      <c r="AW510" s="12" t="s">
        <v>34</v>
      </c>
      <c r="AX510" s="12" t="s">
        <v>74</v>
      </c>
      <c r="AY510" s="148" t="s">
        <v>167</v>
      </c>
    </row>
    <row r="511" spans="2:65" s="13" customFormat="1" ht="11.25">
      <c r="B511" s="153"/>
      <c r="D511" s="147" t="s">
        <v>177</v>
      </c>
      <c r="E511" s="154" t="s">
        <v>19</v>
      </c>
      <c r="F511" s="155" t="s">
        <v>662</v>
      </c>
      <c r="H511" s="156">
        <v>39.040999999999997</v>
      </c>
      <c r="I511" s="157"/>
      <c r="L511" s="153"/>
      <c r="M511" s="158"/>
      <c r="T511" s="159"/>
      <c r="AT511" s="154" t="s">
        <v>177</v>
      </c>
      <c r="AU511" s="154" t="s">
        <v>84</v>
      </c>
      <c r="AV511" s="13" t="s">
        <v>84</v>
      </c>
      <c r="AW511" s="13" t="s">
        <v>34</v>
      </c>
      <c r="AX511" s="13" t="s">
        <v>82</v>
      </c>
      <c r="AY511" s="154" t="s">
        <v>167</v>
      </c>
    </row>
    <row r="512" spans="2:65" s="1" customFormat="1" ht="24.2" customHeight="1">
      <c r="B512" s="33"/>
      <c r="C512" s="129" t="s">
        <v>663</v>
      </c>
      <c r="D512" s="129" t="s">
        <v>169</v>
      </c>
      <c r="E512" s="130" t="s">
        <v>664</v>
      </c>
      <c r="F512" s="131" t="s">
        <v>665</v>
      </c>
      <c r="G512" s="132" t="s">
        <v>191</v>
      </c>
      <c r="H512" s="133">
        <v>4.282</v>
      </c>
      <c r="I512" s="134"/>
      <c r="J512" s="135">
        <f>ROUND(I512*H512,2)</f>
        <v>0</v>
      </c>
      <c r="K512" s="131" t="s">
        <v>172</v>
      </c>
      <c r="L512" s="33"/>
      <c r="M512" s="136" t="s">
        <v>19</v>
      </c>
      <c r="N512" s="137" t="s">
        <v>45</v>
      </c>
      <c r="P512" s="138">
        <f>O512*H512</f>
        <v>0</v>
      </c>
      <c r="Q512" s="138">
        <v>0</v>
      </c>
      <c r="R512" s="138">
        <f>Q512*H512</f>
        <v>0</v>
      </c>
      <c r="S512" s="138">
        <v>1.175</v>
      </c>
      <c r="T512" s="139">
        <f>S512*H512</f>
        <v>5.0313500000000007</v>
      </c>
      <c r="AR512" s="140" t="s">
        <v>173</v>
      </c>
      <c r="AT512" s="140" t="s">
        <v>169</v>
      </c>
      <c r="AU512" s="140" t="s">
        <v>84</v>
      </c>
      <c r="AY512" s="18" t="s">
        <v>167</v>
      </c>
      <c r="BE512" s="141">
        <f>IF(N512="základní",J512,0)</f>
        <v>0</v>
      </c>
      <c r="BF512" s="141">
        <f>IF(N512="snížená",J512,0)</f>
        <v>0</v>
      </c>
      <c r="BG512" s="141">
        <f>IF(N512="zákl. přenesená",J512,0)</f>
        <v>0</v>
      </c>
      <c r="BH512" s="141">
        <f>IF(N512="sníž. přenesená",J512,0)</f>
        <v>0</v>
      </c>
      <c r="BI512" s="141">
        <f>IF(N512="nulová",J512,0)</f>
        <v>0</v>
      </c>
      <c r="BJ512" s="18" t="s">
        <v>82</v>
      </c>
      <c r="BK512" s="141">
        <f>ROUND(I512*H512,2)</f>
        <v>0</v>
      </c>
      <c r="BL512" s="18" t="s">
        <v>173</v>
      </c>
      <c r="BM512" s="140" t="s">
        <v>666</v>
      </c>
    </row>
    <row r="513" spans="2:65" s="1" customFormat="1" ht="11.25">
      <c r="B513" s="33"/>
      <c r="D513" s="142" t="s">
        <v>175</v>
      </c>
      <c r="F513" s="143" t="s">
        <v>667</v>
      </c>
      <c r="I513" s="144"/>
      <c r="L513" s="33"/>
      <c r="M513" s="145"/>
      <c r="T513" s="54"/>
      <c r="AT513" s="18" t="s">
        <v>175</v>
      </c>
      <c r="AU513" s="18" t="s">
        <v>84</v>
      </c>
    </row>
    <row r="514" spans="2:65" s="12" customFormat="1" ht="11.25">
      <c r="B514" s="146"/>
      <c r="D514" s="147" t="s">
        <v>177</v>
      </c>
      <c r="E514" s="148" t="s">
        <v>19</v>
      </c>
      <c r="F514" s="149" t="s">
        <v>668</v>
      </c>
      <c r="H514" s="148" t="s">
        <v>19</v>
      </c>
      <c r="I514" s="150"/>
      <c r="L514" s="146"/>
      <c r="M514" s="151"/>
      <c r="T514" s="152"/>
      <c r="AT514" s="148" t="s">
        <v>177</v>
      </c>
      <c r="AU514" s="148" t="s">
        <v>84</v>
      </c>
      <c r="AV514" s="12" t="s">
        <v>82</v>
      </c>
      <c r="AW514" s="12" t="s">
        <v>34</v>
      </c>
      <c r="AX514" s="12" t="s">
        <v>74</v>
      </c>
      <c r="AY514" s="148" t="s">
        <v>167</v>
      </c>
    </row>
    <row r="515" spans="2:65" s="12" customFormat="1" ht="11.25">
      <c r="B515" s="146"/>
      <c r="D515" s="147" t="s">
        <v>177</v>
      </c>
      <c r="E515" s="148" t="s">
        <v>19</v>
      </c>
      <c r="F515" s="149" t="s">
        <v>669</v>
      </c>
      <c r="H515" s="148" t="s">
        <v>19</v>
      </c>
      <c r="I515" s="150"/>
      <c r="L515" s="146"/>
      <c r="M515" s="151"/>
      <c r="T515" s="152"/>
      <c r="AT515" s="148" t="s">
        <v>177</v>
      </c>
      <c r="AU515" s="148" t="s">
        <v>84</v>
      </c>
      <c r="AV515" s="12" t="s">
        <v>82</v>
      </c>
      <c r="AW515" s="12" t="s">
        <v>34</v>
      </c>
      <c r="AX515" s="12" t="s">
        <v>74</v>
      </c>
      <c r="AY515" s="148" t="s">
        <v>167</v>
      </c>
    </row>
    <row r="516" spans="2:65" s="13" customFormat="1" ht="11.25">
      <c r="B516" s="153"/>
      <c r="D516" s="147" t="s">
        <v>177</v>
      </c>
      <c r="E516" s="154" t="s">
        <v>19</v>
      </c>
      <c r="F516" s="155" t="s">
        <v>670</v>
      </c>
      <c r="H516" s="156">
        <v>4.282</v>
      </c>
      <c r="I516" s="157"/>
      <c r="L516" s="153"/>
      <c r="M516" s="158"/>
      <c r="T516" s="159"/>
      <c r="AT516" s="154" t="s">
        <v>177</v>
      </c>
      <c r="AU516" s="154" t="s">
        <v>84</v>
      </c>
      <c r="AV516" s="13" t="s">
        <v>84</v>
      </c>
      <c r="AW516" s="13" t="s">
        <v>34</v>
      </c>
      <c r="AX516" s="13" t="s">
        <v>82</v>
      </c>
      <c r="AY516" s="154" t="s">
        <v>167</v>
      </c>
    </row>
    <row r="517" spans="2:65" s="1" customFormat="1" ht="24.2" customHeight="1">
      <c r="B517" s="33"/>
      <c r="C517" s="129" t="s">
        <v>671</v>
      </c>
      <c r="D517" s="129" t="s">
        <v>169</v>
      </c>
      <c r="E517" s="130" t="s">
        <v>672</v>
      </c>
      <c r="F517" s="131" t="s">
        <v>673</v>
      </c>
      <c r="G517" s="132" t="s">
        <v>102</v>
      </c>
      <c r="H517" s="133">
        <v>51.790999999999997</v>
      </c>
      <c r="I517" s="134"/>
      <c r="J517" s="135">
        <f>ROUND(I517*H517,2)</f>
        <v>0</v>
      </c>
      <c r="K517" s="131" t="s">
        <v>172</v>
      </c>
      <c r="L517" s="33"/>
      <c r="M517" s="136" t="s">
        <v>19</v>
      </c>
      <c r="N517" s="137" t="s">
        <v>45</v>
      </c>
      <c r="P517" s="138">
        <f>O517*H517</f>
        <v>0</v>
      </c>
      <c r="Q517" s="138">
        <v>0</v>
      </c>
      <c r="R517" s="138">
        <f>Q517*H517</f>
        <v>0</v>
      </c>
      <c r="S517" s="138">
        <v>0.8</v>
      </c>
      <c r="T517" s="139">
        <f>S517*H517</f>
        <v>41.4328</v>
      </c>
      <c r="AR517" s="140" t="s">
        <v>173</v>
      </c>
      <c r="AT517" s="140" t="s">
        <v>169</v>
      </c>
      <c r="AU517" s="140" t="s">
        <v>84</v>
      </c>
      <c r="AY517" s="18" t="s">
        <v>167</v>
      </c>
      <c r="BE517" s="141">
        <f>IF(N517="základní",J517,0)</f>
        <v>0</v>
      </c>
      <c r="BF517" s="141">
        <f>IF(N517="snížená",J517,0)</f>
        <v>0</v>
      </c>
      <c r="BG517" s="141">
        <f>IF(N517="zákl. přenesená",J517,0)</f>
        <v>0</v>
      </c>
      <c r="BH517" s="141">
        <f>IF(N517="sníž. přenesená",J517,0)</f>
        <v>0</v>
      </c>
      <c r="BI517" s="141">
        <f>IF(N517="nulová",J517,0)</f>
        <v>0</v>
      </c>
      <c r="BJ517" s="18" t="s">
        <v>82</v>
      </c>
      <c r="BK517" s="141">
        <f>ROUND(I517*H517,2)</f>
        <v>0</v>
      </c>
      <c r="BL517" s="18" t="s">
        <v>173</v>
      </c>
      <c r="BM517" s="140" t="s">
        <v>674</v>
      </c>
    </row>
    <row r="518" spans="2:65" s="1" customFormat="1" ht="11.25">
      <c r="B518" s="33"/>
      <c r="D518" s="142" t="s">
        <v>175</v>
      </c>
      <c r="F518" s="143" t="s">
        <v>675</v>
      </c>
      <c r="I518" s="144"/>
      <c r="L518" s="33"/>
      <c r="M518" s="145"/>
      <c r="T518" s="54"/>
      <c r="AT518" s="18" t="s">
        <v>175</v>
      </c>
      <c r="AU518" s="18" t="s">
        <v>84</v>
      </c>
    </row>
    <row r="519" spans="2:65" s="12" customFormat="1" ht="11.25">
      <c r="B519" s="146"/>
      <c r="D519" s="147" t="s">
        <v>177</v>
      </c>
      <c r="E519" s="148" t="s">
        <v>19</v>
      </c>
      <c r="F519" s="149" t="s">
        <v>178</v>
      </c>
      <c r="H519" s="148" t="s">
        <v>19</v>
      </c>
      <c r="I519" s="150"/>
      <c r="L519" s="146"/>
      <c r="M519" s="151"/>
      <c r="T519" s="152"/>
      <c r="AT519" s="148" t="s">
        <v>177</v>
      </c>
      <c r="AU519" s="148" t="s">
        <v>84</v>
      </c>
      <c r="AV519" s="12" t="s">
        <v>82</v>
      </c>
      <c r="AW519" s="12" t="s">
        <v>34</v>
      </c>
      <c r="AX519" s="12" t="s">
        <v>74</v>
      </c>
      <c r="AY519" s="148" t="s">
        <v>167</v>
      </c>
    </row>
    <row r="520" spans="2:65" s="13" customFormat="1" ht="11.25">
      <c r="B520" s="153"/>
      <c r="D520" s="147" t="s">
        <v>177</v>
      </c>
      <c r="E520" s="154" t="s">
        <v>19</v>
      </c>
      <c r="F520" s="155" t="s">
        <v>676</v>
      </c>
      <c r="H520" s="156">
        <v>11.042</v>
      </c>
      <c r="I520" s="157"/>
      <c r="L520" s="153"/>
      <c r="M520" s="158"/>
      <c r="T520" s="159"/>
      <c r="AT520" s="154" t="s">
        <v>177</v>
      </c>
      <c r="AU520" s="154" t="s">
        <v>84</v>
      </c>
      <c r="AV520" s="13" t="s">
        <v>84</v>
      </c>
      <c r="AW520" s="13" t="s">
        <v>34</v>
      </c>
      <c r="AX520" s="13" t="s">
        <v>74</v>
      </c>
      <c r="AY520" s="154" t="s">
        <v>167</v>
      </c>
    </row>
    <row r="521" spans="2:65" s="12" customFormat="1" ht="11.25">
      <c r="B521" s="146"/>
      <c r="D521" s="147" t="s">
        <v>177</v>
      </c>
      <c r="E521" s="148" t="s">
        <v>19</v>
      </c>
      <c r="F521" s="149" t="s">
        <v>668</v>
      </c>
      <c r="H521" s="148" t="s">
        <v>19</v>
      </c>
      <c r="I521" s="150"/>
      <c r="L521" s="146"/>
      <c r="M521" s="151"/>
      <c r="T521" s="152"/>
      <c r="AT521" s="148" t="s">
        <v>177</v>
      </c>
      <c r="AU521" s="148" t="s">
        <v>84</v>
      </c>
      <c r="AV521" s="12" t="s">
        <v>82</v>
      </c>
      <c r="AW521" s="12" t="s">
        <v>34</v>
      </c>
      <c r="AX521" s="12" t="s">
        <v>74</v>
      </c>
      <c r="AY521" s="148" t="s">
        <v>167</v>
      </c>
    </row>
    <row r="522" spans="2:65" s="12" customFormat="1" ht="11.25">
      <c r="B522" s="146"/>
      <c r="D522" s="147" t="s">
        <v>177</v>
      </c>
      <c r="E522" s="148" t="s">
        <v>19</v>
      </c>
      <c r="F522" s="149" t="s">
        <v>669</v>
      </c>
      <c r="H522" s="148" t="s">
        <v>19</v>
      </c>
      <c r="I522" s="150"/>
      <c r="L522" s="146"/>
      <c r="M522" s="151"/>
      <c r="T522" s="152"/>
      <c r="AT522" s="148" t="s">
        <v>177</v>
      </c>
      <c r="AU522" s="148" t="s">
        <v>84</v>
      </c>
      <c r="AV522" s="12" t="s">
        <v>82</v>
      </c>
      <c r="AW522" s="12" t="s">
        <v>34</v>
      </c>
      <c r="AX522" s="12" t="s">
        <v>74</v>
      </c>
      <c r="AY522" s="148" t="s">
        <v>167</v>
      </c>
    </row>
    <row r="523" spans="2:65" s="13" customFormat="1" ht="11.25">
      <c r="B523" s="153"/>
      <c r="D523" s="147" t="s">
        <v>177</v>
      </c>
      <c r="E523" s="154" t="s">
        <v>19</v>
      </c>
      <c r="F523" s="155" t="s">
        <v>677</v>
      </c>
      <c r="H523" s="156">
        <v>12.919</v>
      </c>
      <c r="I523" s="157"/>
      <c r="L523" s="153"/>
      <c r="M523" s="158"/>
      <c r="T523" s="159"/>
      <c r="AT523" s="154" t="s">
        <v>177</v>
      </c>
      <c r="AU523" s="154" t="s">
        <v>84</v>
      </c>
      <c r="AV523" s="13" t="s">
        <v>84</v>
      </c>
      <c r="AW523" s="13" t="s">
        <v>34</v>
      </c>
      <c r="AX523" s="13" t="s">
        <v>74</v>
      </c>
      <c r="AY523" s="154" t="s">
        <v>167</v>
      </c>
    </row>
    <row r="524" spans="2:65" s="13" customFormat="1" ht="11.25">
      <c r="B524" s="153"/>
      <c r="D524" s="147" t="s">
        <v>177</v>
      </c>
      <c r="E524" s="154" t="s">
        <v>19</v>
      </c>
      <c r="F524" s="155" t="s">
        <v>678</v>
      </c>
      <c r="H524" s="156">
        <v>27.83</v>
      </c>
      <c r="I524" s="157"/>
      <c r="L524" s="153"/>
      <c r="M524" s="158"/>
      <c r="T524" s="159"/>
      <c r="AT524" s="154" t="s">
        <v>177</v>
      </c>
      <c r="AU524" s="154" t="s">
        <v>84</v>
      </c>
      <c r="AV524" s="13" t="s">
        <v>84</v>
      </c>
      <c r="AW524" s="13" t="s">
        <v>34</v>
      </c>
      <c r="AX524" s="13" t="s">
        <v>74</v>
      </c>
      <c r="AY524" s="154" t="s">
        <v>167</v>
      </c>
    </row>
    <row r="525" spans="2:65" s="14" customFormat="1" ht="11.25">
      <c r="B525" s="160"/>
      <c r="D525" s="147" t="s">
        <v>177</v>
      </c>
      <c r="E525" s="161" t="s">
        <v>19</v>
      </c>
      <c r="F525" s="162" t="s">
        <v>181</v>
      </c>
      <c r="H525" s="163">
        <v>51.790999999999997</v>
      </c>
      <c r="I525" s="164"/>
      <c r="L525" s="160"/>
      <c r="M525" s="165"/>
      <c r="T525" s="166"/>
      <c r="AT525" s="161" t="s">
        <v>177</v>
      </c>
      <c r="AU525" s="161" t="s">
        <v>84</v>
      </c>
      <c r="AV525" s="14" t="s">
        <v>173</v>
      </c>
      <c r="AW525" s="14" t="s">
        <v>34</v>
      </c>
      <c r="AX525" s="14" t="s">
        <v>82</v>
      </c>
      <c r="AY525" s="161" t="s">
        <v>167</v>
      </c>
    </row>
    <row r="526" spans="2:65" s="1" customFormat="1" ht="16.5" customHeight="1">
      <c r="B526" s="33"/>
      <c r="C526" s="129" t="s">
        <v>679</v>
      </c>
      <c r="D526" s="129" t="s">
        <v>169</v>
      </c>
      <c r="E526" s="130" t="s">
        <v>680</v>
      </c>
      <c r="F526" s="131" t="s">
        <v>681</v>
      </c>
      <c r="G526" s="132" t="s">
        <v>436</v>
      </c>
      <c r="H526" s="133">
        <v>4.66</v>
      </c>
      <c r="I526" s="134"/>
      <c r="J526" s="135">
        <f>ROUND(I526*H526,2)</f>
        <v>0</v>
      </c>
      <c r="K526" s="131" t="s">
        <v>172</v>
      </c>
      <c r="L526" s="33"/>
      <c r="M526" s="136" t="s">
        <v>19</v>
      </c>
      <c r="N526" s="137" t="s">
        <v>45</v>
      </c>
      <c r="P526" s="138">
        <f>O526*H526</f>
        <v>0</v>
      </c>
      <c r="Q526" s="138">
        <v>0</v>
      </c>
      <c r="R526" s="138">
        <f>Q526*H526</f>
        <v>0</v>
      </c>
      <c r="S526" s="138">
        <v>0.112</v>
      </c>
      <c r="T526" s="139">
        <f>S526*H526</f>
        <v>0.52192000000000005</v>
      </c>
      <c r="AR526" s="140" t="s">
        <v>173</v>
      </c>
      <c r="AT526" s="140" t="s">
        <v>169</v>
      </c>
      <c r="AU526" s="140" t="s">
        <v>84</v>
      </c>
      <c r="AY526" s="18" t="s">
        <v>167</v>
      </c>
      <c r="BE526" s="141">
        <f>IF(N526="základní",J526,0)</f>
        <v>0</v>
      </c>
      <c r="BF526" s="141">
        <f>IF(N526="snížená",J526,0)</f>
        <v>0</v>
      </c>
      <c r="BG526" s="141">
        <f>IF(N526="zákl. přenesená",J526,0)</f>
        <v>0</v>
      </c>
      <c r="BH526" s="141">
        <f>IF(N526="sníž. přenesená",J526,0)</f>
        <v>0</v>
      </c>
      <c r="BI526" s="141">
        <f>IF(N526="nulová",J526,0)</f>
        <v>0</v>
      </c>
      <c r="BJ526" s="18" t="s">
        <v>82</v>
      </c>
      <c r="BK526" s="141">
        <f>ROUND(I526*H526,2)</f>
        <v>0</v>
      </c>
      <c r="BL526" s="18" t="s">
        <v>173</v>
      </c>
      <c r="BM526" s="140" t="s">
        <v>682</v>
      </c>
    </row>
    <row r="527" spans="2:65" s="1" customFormat="1" ht="11.25">
      <c r="B527" s="33"/>
      <c r="D527" s="142" t="s">
        <v>175</v>
      </c>
      <c r="F527" s="143" t="s">
        <v>683</v>
      </c>
      <c r="I527" s="144"/>
      <c r="L527" s="33"/>
      <c r="M527" s="145"/>
      <c r="T527" s="54"/>
      <c r="AT527" s="18" t="s">
        <v>175</v>
      </c>
      <c r="AU527" s="18" t="s">
        <v>84</v>
      </c>
    </row>
    <row r="528" spans="2:65" s="12" customFormat="1" ht="11.25">
      <c r="B528" s="146"/>
      <c r="D528" s="147" t="s">
        <v>177</v>
      </c>
      <c r="E528" s="148" t="s">
        <v>19</v>
      </c>
      <c r="F528" s="149" t="s">
        <v>178</v>
      </c>
      <c r="H528" s="148" t="s">
        <v>19</v>
      </c>
      <c r="I528" s="150"/>
      <c r="L528" s="146"/>
      <c r="M528" s="151"/>
      <c r="T528" s="152"/>
      <c r="AT528" s="148" t="s">
        <v>177</v>
      </c>
      <c r="AU528" s="148" t="s">
        <v>84</v>
      </c>
      <c r="AV528" s="12" t="s">
        <v>82</v>
      </c>
      <c r="AW528" s="12" t="s">
        <v>34</v>
      </c>
      <c r="AX528" s="12" t="s">
        <v>74</v>
      </c>
      <c r="AY528" s="148" t="s">
        <v>167</v>
      </c>
    </row>
    <row r="529" spans="2:65" s="13" customFormat="1" ht="11.25">
      <c r="B529" s="153"/>
      <c r="D529" s="147" t="s">
        <v>177</v>
      </c>
      <c r="E529" s="154" t="s">
        <v>19</v>
      </c>
      <c r="F529" s="155" t="s">
        <v>684</v>
      </c>
      <c r="H529" s="156">
        <v>4.66</v>
      </c>
      <c r="I529" s="157"/>
      <c r="L529" s="153"/>
      <c r="M529" s="158"/>
      <c r="T529" s="159"/>
      <c r="AT529" s="154" t="s">
        <v>177</v>
      </c>
      <c r="AU529" s="154" t="s">
        <v>84</v>
      </c>
      <c r="AV529" s="13" t="s">
        <v>84</v>
      </c>
      <c r="AW529" s="13" t="s">
        <v>34</v>
      </c>
      <c r="AX529" s="13" t="s">
        <v>82</v>
      </c>
      <c r="AY529" s="154" t="s">
        <v>167</v>
      </c>
    </row>
    <row r="530" spans="2:65" s="1" customFormat="1" ht="16.5" customHeight="1">
      <c r="B530" s="33"/>
      <c r="C530" s="129" t="s">
        <v>685</v>
      </c>
      <c r="D530" s="129" t="s">
        <v>169</v>
      </c>
      <c r="E530" s="130" t="s">
        <v>686</v>
      </c>
      <c r="F530" s="131" t="s">
        <v>687</v>
      </c>
      <c r="G530" s="132" t="s">
        <v>436</v>
      </c>
      <c r="H530" s="133">
        <v>26.8</v>
      </c>
      <c r="I530" s="134"/>
      <c r="J530" s="135">
        <f>ROUND(I530*H530,2)</f>
        <v>0</v>
      </c>
      <c r="K530" s="131" t="s">
        <v>172</v>
      </c>
      <c r="L530" s="33"/>
      <c r="M530" s="136" t="s">
        <v>19</v>
      </c>
      <c r="N530" s="137" t="s">
        <v>45</v>
      </c>
      <c r="P530" s="138">
        <f>O530*H530</f>
        <v>0</v>
      </c>
      <c r="Q530" s="138">
        <v>0</v>
      </c>
      <c r="R530" s="138">
        <f>Q530*H530</f>
        <v>0</v>
      </c>
      <c r="S530" s="138">
        <v>7.0000000000000007E-2</v>
      </c>
      <c r="T530" s="139">
        <f>S530*H530</f>
        <v>1.8760000000000003</v>
      </c>
      <c r="AR530" s="140" t="s">
        <v>173</v>
      </c>
      <c r="AT530" s="140" t="s">
        <v>169</v>
      </c>
      <c r="AU530" s="140" t="s">
        <v>84</v>
      </c>
      <c r="AY530" s="18" t="s">
        <v>167</v>
      </c>
      <c r="BE530" s="141">
        <f>IF(N530="základní",J530,0)</f>
        <v>0</v>
      </c>
      <c r="BF530" s="141">
        <f>IF(N530="snížená",J530,0)</f>
        <v>0</v>
      </c>
      <c r="BG530" s="141">
        <f>IF(N530="zákl. přenesená",J530,0)</f>
        <v>0</v>
      </c>
      <c r="BH530" s="141">
        <f>IF(N530="sníž. přenesená",J530,0)</f>
        <v>0</v>
      </c>
      <c r="BI530" s="141">
        <f>IF(N530="nulová",J530,0)</f>
        <v>0</v>
      </c>
      <c r="BJ530" s="18" t="s">
        <v>82</v>
      </c>
      <c r="BK530" s="141">
        <f>ROUND(I530*H530,2)</f>
        <v>0</v>
      </c>
      <c r="BL530" s="18" t="s">
        <v>173</v>
      </c>
      <c r="BM530" s="140" t="s">
        <v>688</v>
      </c>
    </row>
    <row r="531" spans="2:65" s="1" customFormat="1" ht="11.25">
      <c r="B531" s="33"/>
      <c r="D531" s="142" t="s">
        <v>175</v>
      </c>
      <c r="F531" s="143" t="s">
        <v>689</v>
      </c>
      <c r="I531" s="144"/>
      <c r="L531" s="33"/>
      <c r="M531" s="145"/>
      <c r="T531" s="54"/>
      <c r="AT531" s="18" t="s">
        <v>175</v>
      </c>
      <c r="AU531" s="18" t="s">
        <v>84</v>
      </c>
    </row>
    <row r="532" spans="2:65" s="12" customFormat="1" ht="11.25">
      <c r="B532" s="146"/>
      <c r="D532" s="147" t="s">
        <v>177</v>
      </c>
      <c r="E532" s="148" t="s">
        <v>19</v>
      </c>
      <c r="F532" s="149" t="s">
        <v>178</v>
      </c>
      <c r="H532" s="148" t="s">
        <v>19</v>
      </c>
      <c r="I532" s="150"/>
      <c r="L532" s="146"/>
      <c r="M532" s="151"/>
      <c r="T532" s="152"/>
      <c r="AT532" s="148" t="s">
        <v>177</v>
      </c>
      <c r="AU532" s="148" t="s">
        <v>84</v>
      </c>
      <c r="AV532" s="12" t="s">
        <v>82</v>
      </c>
      <c r="AW532" s="12" t="s">
        <v>34</v>
      </c>
      <c r="AX532" s="12" t="s">
        <v>74</v>
      </c>
      <c r="AY532" s="148" t="s">
        <v>167</v>
      </c>
    </row>
    <row r="533" spans="2:65" s="13" customFormat="1" ht="11.25">
      <c r="B533" s="153"/>
      <c r="D533" s="147" t="s">
        <v>177</v>
      </c>
      <c r="E533" s="154" t="s">
        <v>19</v>
      </c>
      <c r="F533" s="155" t="s">
        <v>690</v>
      </c>
      <c r="H533" s="156">
        <v>26.8</v>
      </c>
      <c r="I533" s="157"/>
      <c r="L533" s="153"/>
      <c r="M533" s="158"/>
      <c r="T533" s="159"/>
      <c r="AT533" s="154" t="s">
        <v>177</v>
      </c>
      <c r="AU533" s="154" t="s">
        <v>84</v>
      </c>
      <c r="AV533" s="13" t="s">
        <v>84</v>
      </c>
      <c r="AW533" s="13" t="s">
        <v>34</v>
      </c>
      <c r="AX533" s="13" t="s">
        <v>82</v>
      </c>
      <c r="AY533" s="154" t="s">
        <v>167</v>
      </c>
    </row>
    <row r="534" spans="2:65" s="1" customFormat="1" ht="24.2" customHeight="1">
      <c r="B534" s="33"/>
      <c r="C534" s="129" t="s">
        <v>691</v>
      </c>
      <c r="D534" s="129" t="s">
        <v>169</v>
      </c>
      <c r="E534" s="130" t="s">
        <v>692</v>
      </c>
      <c r="F534" s="131" t="s">
        <v>693</v>
      </c>
      <c r="G534" s="132" t="s">
        <v>102</v>
      </c>
      <c r="H534" s="133">
        <v>3.6579999999999999</v>
      </c>
      <c r="I534" s="134"/>
      <c r="J534" s="135">
        <f>ROUND(I534*H534,2)</f>
        <v>0</v>
      </c>
      <c r="K534" s="131" t="s">
        <v>172</v>
      </c>
      <c r="L534" s="33"/>
      <c r="M534" s="136" t="s">
        <v>19</v>
      </c>
      <c r="N534" s="137" t="s">
        <v>45</v>
      </c>
      <c r="P534" s="138">
        <f>O534*H534</f>
        <v>0</v>
      </c>
      <c r="Q534" s="138">
        <v>0</v>
      </c>
      <c r="R534" s="138">
        <f>Q534*H534</f>
        <v>0</v>
      </c>
      <c r="S534" s="138">
        <v>0.432</v>
      </c>
      <c r="T534" s="139">
        <f>S534*H534</f>
        <v>1.5802559999999999</v>
      </c>
      <c r="AR534" s="140" t="s">
        <v>173</v>
      </c>
      <c r="AT534" s="140" t="s">
        <v>169</v>
      </c>
      <c r="AU534" s="140" t="s">
        <v>84</v>
      </c>
      <c r="AY534" s="18" t="s">
        <v>167</v>
      </c>
      <c r="BE534" s="141">
        <f>IF(N534="základní",J534,0)</f>
        <v>0</v>
      </c>
      <c r="BF534" s="141">
        <f>IF(N534="snížená",J534,0)</f>
        <v>0</v>
      </c>
      <c r="BG534" s="141">
        <f>IF(N534="zákl. přenesená",J534,0)</f>
        <v>0</v>
      </c>
      <c r="BH534" s="141">
        <f>IF(N534="sníž. přenesená",J534,0)</f>
        <v>0</v>
      </c>
      <c r="BI534" s="141">
        <f>IF(N534="nulová",J534,0)</f>
        <v>0</v>
      </c>
      <c r="BJ534" s="18" t="s">
        <v>82</v>
      </c>
      <c r="BK534" s="141">
        <f>ROUND(I534*H534,2)</f>
        <v>0</v>
      </c>
      <c r="BL534" s="18" t="s">
        <v>173</v>
      </c>
      <c r="BM534" s="140" t="s">
        <v>694</v>
      </c>
    </row>
    <row r="535" spans="2:65" s="1" customFormat="1" ht="11.25">
      <c r="B535" s="33"/>
      <c r="D535" s="142" t="s">
        <v>175</v>
      </c>
      <c r="F535" s="143" t="s">
        <v>695</v>
      </c>
      <c r="I535" s="144"/>
      <c r="L535" s="33"/>
      <c r="M535" s="145"/>
      <c r="T535" s="54"/>
      <c r="AT535" s="18" t="s">
        <v>175</v>
      </c>
      <c r="AU535" s="18" t="s">
        <v>84</v>
      </c>
    </row>
    <row r="536" spans="2:65" s="12" customFormat="1" ht="11.25">
      <c r="B536" s="146"/>
      <c r="D536" s="147" t="s">
        <v>177</v>
      </c>
      <c r="E536" s="148" t="s">
        <v>19</v>
      </c>
      <c r="F536" s="149" t="s">
        <v>178</v>
      </c>
      <c r="H536" s="148" t="s">
        <v>19</v>
      </c>
      <c r="I536" s="150"/>
      <c r="L536" s="146"/>
      <c r="M536" s="151"/>
      <c r="T536" s="152"/>
      <c r="AT536" s="148" t="s">
        <v>177</v>
      </c>
      <c r="AU536" s="148" t="s">
        <v>84</v>
      </c>
      <c r="AV536" s="12" t="s">
        <v>82</v>
      </c>
      <c r="AW536" s="12" t="s">
        <v>34</v>
      </c>
      <c r="AX536" s="12" t="s">
        <v>74</v>
      </c>
      <c r="AY536" s="148" t="s">
        <v>167</v>
      </c>
    </row>
    <row r="537" spans="2:65" s="13" customFormat="1" ht="11.25">
      <c r="B537" s="153"/>
      <c r="D537" s="147" t="s">
        <v>177</v>
      </c>
      <c r="E537" s="154" t="s">
        <v>19</v>
      </c>
      <c r="F537" s="155" t="s">
        <v>696</v>
      </c>
      <c r="H537" s="156">
        <v>3.6579999999999999</v>
      </c>
      <c r="I537" s="157"/>
      <c r="L537" s="153"/>
      <c r="M537" s="158"/>
      <c r="T537" s="159"/>
      <c r="AT537" s="154" t="s">
        <v>177</v>
      </c>
      <c r="AU537" s="154" t="s">
        <v>84</v>
      </c>
      <c r="AV537" s="13" t="s">
        <v>84</v>
      </c>
      <c r="AW537" s="13" t="s">
        <v>34</v>
      </c>
      <c r="AX537" s="13" t="s">
        <v>82</v>
      </c>
      <c r="AY537" s="154" t="s">
        <v>167</v>
      </c>
    </row>
    <row r="538" spans="2:65" s="1" customFormat="1" ht="16.5" customHeight="1">
      <c r="B538" s="33"/>
      <c r="C538" s="129" t="s">
        <v>697</v>
      </c>
      <c r="D538" s="129" t="s">
        <v>169</v>
      </c>
      <c r="E538" s="130" t="s">
        <v>698</v>
      </c>
      <c r="F538" s="131" t="s">
        <v>699</v>
      </c>
      <c r="G538" s="132" t="s">
        <v>191</v>
      </c>
      <c r="H538" s="133">
        <v>0.36599999999999999</v>
      </c>
      <c r="I538" s="134"/>
      <c r="J538" s="135">
        <f>ROUND(I538*H538,2)</f>
        <v>0</v>
      </c>
      <c r="K538" s="131" t="s">
        <v>172</v>
      </c>
      <c r="L538" s="33"/>
      <c r="M538" s="136" t="s">
        <v>19</v>
      </c>
      <c r="N538" s="137" t="s">
        <v>45</v>
      </c>
      <c r="P538" s="138">
        <f>O538*H538</f>
        <v>0</v>
      </c>
      <c r="Q538" s="138">
        <v>0</v>
      </c>
      <c r="R538" s="138">
        <f>Q538*H538</f>
        <v>0</v>
      </c>
      <c r="S538" s="138">
        <v>2.2000000000000002</v>
      </c>
      <c r="T538" s="139">
        <f>S538*H538</f>
        <v>0.80520000000000003</v>
      </c>
      <c r="AR538" s="140" t="s">
        <v>173</v>
      </c>
      <c r="AT538" s="140" t="s">
        <v>169</v>
      </c>
      <c r="AU538" s="140" t="s">
        <v>84</v>
      </c>
      <c r="AY538" s="18" t="s">
        <v>167</v>
      </c>
      <c r="BE538" s="141">
        <f>IF(N538="základní",J538,0)</f>
        <v>0</v>
      </c>
      <c r="BF538" s="141">
        <f>IF(N538="snížená",J538,0)</f>
        <v>0</v>
      </c>
      <c r="BG538" s="141">
        <f>IF(N538="zákl. přenesená",J538,0)</f>
        <v>0</v>
      </c>
      <c r="BH538" s="141">
        <f>IF(N538="sníž. přenesená",J538,0)</f>
        <v>0</v>
      </c>
      <c r="BI538" s="141">
        <f>IF(N538="nulová",J538,0)</f>
        <v>0</v>
      </c>
      <c r="BJ538" s="18" t="s">
        <v>82</v>
      </c>
      <c r="BK538" s="141">
        <f>ROUND(I538*H538,2)</f>
        <v>0</v>
      </c>
      <c r="BL538" s="18" t="s">
        <v>173</v>
      </c>
      <c r="BM538" s="140" t="s">
        <v>700</v>
      </c>
    </row>
    <row r="539" spans="2:65" s="1" customFormat="1" ht="11.25">
      <c r="B539" s="33"/>
      <c r="D539" s="142" t="s">
        <v>175</v>
      </c>
      <c r="F539" s="143" t="s">
        <v>701</v>
      </c>
      <c r="I539" s="144"/>
      <c r="L539" s="33"/>
      <c r="M539" s="145"/>
      <c r="T539" s="54"/>
      <c r="AT539" s="18" t="s">
        <v>175</v>
      </c>
      <c r="AU539" s="18" t="s">
        <v>84</v>
      </c>
    </row>
    <row r="540" spans="2:65" s="12" customFormat="1" ht="11.25">
      <c r="B540" s="146"/>
      <c r="D540" s="147" t="s">
        <v>177</v>
      </c>
      <c r="E540" s="148" t="s">
        <v>19</v>
      </c>
      <c r="F540" s="149" t="s">
        <v>178</v>
      </c>
      <c r="H540" s="148" t="s">
        <v>19</v>
      </c>
      <c r="I540" s="150"/>
      <c r="L540" s="146"/>
      <c r="M540" s="151"/>
      <c r="T540" s="152"/>
      <c r="AT540" s="148" t="s">
        <v>177</v>
      </c>
      <c r="AU540" s="148" t="s">
        <v>84</v>
      </c>
      <c r="AV540" s="12" t="s">
        <v>82</v>
      </c>
      <c r="AW540" s="12" t="s">
        <v>34</v>
      </c>
      <c r="AX540" s="12" t="s">
        <v>74</v>
      </c>
      <c r="AY540" s="148" t="s">
        <v>167</v>
      </c>
    </row>
    <row r="541" spans="2:65" s="13" customFormat="1" ht="11.25">
      <c r="B541" s="153"/>
      <c r="D541" s="147" t="s">
        <v>177</v>
      </c>
      <c r="E541" s="154" t="s">
        <v>19</v>
      </c>
      <c r="F541" s="155" t="s">
        <v>702</v>
      </c>
      <c r="H541" s="156">
        <v>0.36599999999999999</v>
      </c>
      <c r="I541" s="157"/>
      <c r="L541" s="153"/>
      <c r="M541" s="158"/>
      <c r="T541" s="159"/>
      <c r="AT541" s="154" t="s">
        <v>177</v>
      </c>
      <c r="AU541" s="154" t="s">
        <v>84</v>
      </c>
      <c r="AV541" s="13" t="s">
        <v>84</v>
      </c>
      <c r="AW541" s="13" t="s">
        <v>34</v>
      </c>
      <c r="AX541" s="13" t="s">
        <v>82</v>
      </c>
      <c r="AY541" s="154" t="s">
        <v>167</v>
      </c>
    </row>
    <row r="542" spans="2:65" s="1" customFormat="1" ht="16.5" customHeight="1">
      <c r="B542" s="33"/>
      <c r="C542" s="129" t="s">
        <v>703</v>
      </c>
      <c r="D542" s="129" t="s">
        <v>169</v>
      </c>
      <c r="E542" s="130" t="s">
        <v>704</v>
      </c>
      <c r="F542" s="131" t="s">
        <v>705</v>
      </c>
      <c r="G542" s="132" t="s">
        <v>191</v>
      </c>
      <c r="H542" s="133">
        <v>7.9980000000000002</v>
      </c>
      <c r="I542" s="134"/>
      <c r="J542" s="135">
        <f>ROUND(I542*H542,2)</f>
        <v>0</v>
      </c>
      <c r="K542" s="131" t="s">
        <v>172</v>
      </c>
      <c r="L542" s="33"/>
      <c r="M542" s="136" t="s">
        <v>19</v>
      </c>
      <c r="N542" s="137" t="s">
        <v>45</v>
      </c>
      <c r="P542" s="138">
        <f>O542*H542</f>
        <v>0</v>
      </c>
      <c r="Q542" s="138">
        <v>0</v>
      </c>
      <c r="R542" s="138">
        <f>Q542*H542</f>
        <v>0</v>
      </c>
      <c r="S542" s="138">
        <v>2.2000000000000002</v>
      </c>
      <c r="T542" s="139">
        <f>S542*H542</f>
        <v>17.595600000000001</v>
      </c>
      <c r="AR542" s="140" t="s">
        <v>173</v>
      </c>
      <c r="AT542" s="140" t="s">
        <v>169</v>
      </c>
      <c r="AU542" s="140" t="s">
        <v>84</v>
      </c>
      <c r="AY542" s="18" t="s">
        <v>167</v>
      </c>
      <c r="BE542" s="141">
        <f>IF(N542="základní",J542,0)</f>
        <v>0</v>
      </c>
      <c r="BF542" s="141">
        <f>IF(N542="snížená",J542,0)</f>
        <v>0</v>
      </c>
      <c r="BG542" s="141">
        <f>IF(N542="zákl. přenesená",J542,0)</f>
        <v>0</v>
      </c>
      <c r="BH542" s="141">
        <f>IF(N542="sníž. přenesená",J542,0)</f>
        <v>0</v>
      </c>
      <c r="BI542" s="141">
        <f>IF(N542="nulová",J542,0)</f>
        <v>0</v>
      </c>
      <c r="BJ542" s="18" t="s">
        <v>82</v>
      </c>
      <c r="BK542" s="141">
        <f>ROUND(I542*H542,2)</f>
        <v>0</v>
      </c>
      <c r="BL542" s="18" t="s">
        <v>173</v>
      </c>
      <c r="BM542" s="140" t="s">
        <v>706</v>
      </c>
    </row>
    <row r="543" spans="2:65" s="1" customFormat="1" ht="11.25">
      <c r="B543" s="33"/>
      <c r="D543" s="142" t="s">
        <v>175</v>
      </c>
      <c r="F543" s="143" t="s">
        <v>707</v>
      </c>
      <c r="I543" s="144"/>
      <c r="L543" s="33"/>
      <c r="M543" s="145"/>
      <c r="T543" s="54"/>
      <c r="AT543" s="18" t="s">
        <v>175</v>
      </c>
      <c r="AU543" s="18" t="s">
        <v>84</v>
      </c>
    </row>
    <row r="544" spans="2:65" s="12" customFormat="1" ht="11.25">
      <c r="B544" s="146"/>
      <c r="D544" s="147" t="s">
        <v>177</v>
      </c>
      <c r="E544" s="148" t="s">
        <v>19</v>
      </c>
      <c r="F544" s="149" t="s">
        <v>178</v>
      </c>
      <c r="H544" s="148" t="s">
        <v>19</v>
      </c>
      <c r="I544" s="150"/>
      <c r="L544" s="146"/>
      <c r="M544" s="151"/>
      <c r="T544" s="152"/>
      <c r="AT544" s="148" t="s">
        <v>177</v>
      </c>
      <c r="AU544" s="148" t="s">
        <v>84</v>
      </c>
      <c r="AV544" s="12" t="s">
        <v>82</v>
      </c>
      <c r="AW544" s="12" t="s">
        <v>34</v>
      </c>
      <c r="AX544" s="12" t="s">
        <v>74</v>
      </c>
      <c r="AY544" s="148" t="s">
        <v>167</v>
      </c>
    </row>
    <row r="545" spans="2:65" s="13" customFormat="1" ht="11.25">
      <c r="B545" s="153"/>
      <c r="D545" s="147" t="s">
        <v>177</v>
      </c>
      <c r="E545" s="154" t="s">
        <v>19</v>
      </c>
      <c r="F545" s="155" t="s">
        <v>708</v>
      </c>
      <c r="H545" s="156">
        <v>3.9460000000000002</v>
      </c>
      <c r="I545" s="157"/>
      <c r="L545" s="153"/>
      <c r="M545" s="158"/>
      <c r="T545" s="159"/>
      <c r="AT545" s="154" t="s">
        <v>177</v>
      </c>
      <c r="AU545" s="154" t="s">
        <v>84</v>
      </c>
      <c r="AV545" s="13" t="s">
        <v>84</v>
      </c>
      <c r="AW545" s="13" t="s">
        <v>34</v>
      </c>
      <c r="AX545" s="13" t="s">
        <v>74</v>
      </c>
      <c r="AY545" s="154" t="s">
        <v>167</v>
      </c>
    </row>
    <row r="546" spans="2:65" s="13" customFormat="1" ht="11.25">
      <c r="B546" s="153"/>
      <c r="D546" s="147" t="s">
        <v>177</v>
      </c>
      <c r="E546" s="154" t="s">
        <v>19</v>
      </c>
      <c r="F546" s="155" t="s">
        <v>709</v>
      </c>
      <c r="H546" s="156">
        <v>0.216</v>
      </c>
      <c r="I546" s="157"/>
      <c r="L546" s="153"/>
      <c r="M546" s="158"/>
      <c r="T546" s="159"/>
      <c r="AT546" s="154" t="s">
        <v>177</v>
      </c>
      <c r="AU546" s="154" t="s">
        <v>84</v>
      </c>
      <c r="AV546" s="13" t="s">
        <v>84</v>
      </c>
      <c r="AW546" s="13" t="s">
        <v>34</v>
      </c>
      <c r="AX546" s="13" t="s">
        <v>74</v>
      </c>
      <c r="AY546" s="154" t="s">
        <v>167</v>
      </c>
    </row>
    <row r="547" spans="2:65" s="13" customFormat="1" ht="11.25">
      <c r="B547" s="153"/>
      <c r="D547" s="147" t="s">
        <v>177</v>
      </c>
      <c r="E547" s="154" t="s">
        <v>19</v>
      </c>
      <c r="F547" s="155" t="s">
        <v>710</v>
      </c>
      <c r="H547" s="156">
        <v>2.456</v>
      </c>
      <c r="I547" s="157"/>
      <c r="L547" s="153"/>
      <c r="M547" s="158"/>
      <c r="T547" s="159"/>
      <c r="AT547" s="154" t="s">
        <v>177</v>
      </c>
      <c r="AU547" s="154" t="s">
        <v>84</v>
      </c>
      <c r="AV547" s="13" t="s">
        <v>84</v>
      </c>
      <c r="AW547" s="13" t="s">
        <v>34</v>
      </c>
      <c r="AX547" s="13" t="s">
        <v>74</v>
      </c>
      <c r="AY547" s="154" t="s">
        <v>167</v>
      </c>
    </row>
    <row r="548" spans="2:65" s="13" customFormat="1" ht="11.25">
      <c r="B548" s="153"/>
      <c r="D548" s="147" t="s">
        <v>177</v>
      </c>
      <c r="E548" s="154" t="s">
        <v>19</v>
      </c>
      <c r="F548" s="155" t="s">
        <v>711</v>
      </c>
      <c r="H548" s="156">
        <v>1.087</v>
      </c>
      <c r="I548" s="157"/>
      <c r="L548" s="153"/>
      <c r="M548" s="158"/>
      <c r="T548" s="159"/>
      <c r="AT548" s="154" t="s">
        <v>177</v>
      </c>
      <c r="AU548" s="154" t="s">
        <v>84</v>
      </c>
      <c r="AV548" s="13" t="s">
        <v>84</v>
      </c>
      <c r="AW548" s="13" t="s">
        <v>34</v>
      </c>
      <c r="AX548" s="13" t="s">
        <v>74</v>
      </c>
      <c r="AY548" s="154" t="s">
        <v>167</v>
      </c>
    </row>
    <row r="549" spans="2:65" s="13" customFormat="1" ht="11.25">
      <c r="B549" s="153"/>
      <c r="D549" s="147" t="s">
        <v>177</v>
      </c>
      <c r="E549" s="154" t="s">
        <v>19</v>
      </c>
      <c r="F549" s="155" t="s">
        <v>712</v>
      </c>
      <c r="H549" s="156">
        <v>0.29299999999999998</v>
      </c>
      <c r="I549" s="157"/>
      <c r="L549" s="153"/>
      <c r="M549" s="158"/>
      <c r="T549" s="159"/>
      <c r="AT549" s="154" t="s">
        <v>177</v>
      </c>
      <c r="AU549" s="154" t="s">
        <v>84</v>
      </c>
      <c r="AV549" s="13" t="s">
        <v>84</v>
      </c>
      <c r="AW549" s="13" t="s">
        <v>34</v>
      </c>
      <c r="AX549" s="13" t="s">
        <v>74</v>
      </c>
      <c r="AY549" s="154" t="s">
        <v>167</v>
      </c>
    </row>
    <row r="550" spans="2:65" s="14" customFormat="1" ht="11.25">
      <c r="B550" s="160"/>
      <c r="D550" s="147" t="s">
        <v>177</v>
      </c>
      <c r="E550" s="161" t="s">
        <v>19</v>
      </c>
      <c r="F550" s="162" t="s">
        <v>181</v>
      </c>
      <c r="H550" s="163">
        <v>7.9980000000000002</v>
      </c>
      <c r="I550" s="164"/>
      <c r="L550" s="160"/>
      <c r="M550" s="165"/>
      <c r="T550" s="166"/>
      <c r="AT550" s="161" t="s">
        <v>177</v>
      </c>
      <c r="AU550" s="161" t="s">
        <v>84</v>
      </c>
      <c r="AV550" s="14" t="s">
        <v>173</v>
      </c>
      <c r="AW550" s="14" t="s">
        <v>34</v>
      </c>
      <c r="AX550" s="14" t="s">
        <v>82</v>
      </c>
      <c r="AY550" s="161" t="s">
        <v>167</v>
      </c>
    </row>
    <row r="551" spans="2:65" s="1" customFormat="1" ht="16.5" customHeight="1">
      <c r="B551" s="33"/>
      <c r="C551" s="129" t="s">
        <v>713</v>
      </c>
      <c r="D551" s="129" t="s">
        <v>169</v>
      </c>
      <c r="E551" s="130" t="s">
        <v>714</v>
      </c>
      <c r="F551" s="131" t="s">
        <v>715</v>
      </c>
      <c r="G551" s="132" t="s">
        <v>191</v>
      </c>
      <c r="H551" s="133">
        <v>58.771000000000001</v>
      </c>
      <c r="I551" s="134"/>
      <c r="J551" s="135">
        <f>ROUND(I551*H551,2)</f>
        <v>0</v>
      </c>
      <c r="K551" s="131" t="s">
        <v>172</v>
      </c>
      <c r="L551" s="33"/>
      <c r="M551" s="136" t="s">
        <v>19</v>
      </c>
      <c r="N551" s="137" t="s">
        <v>45</v>
      </c>
      <c r="P551" s="138">
        <f>O551*H551</f>
        <v>0</v>
      </c>
      <c r="Q551" s="138">
        <v>0</v>
      </c>
      <c r="R551" s="138">
        <f>Q551*H551</f>
        <v>0</v>
      </c>
      <c r="S551" s="138">
        <v>2.2000000000000002</v>
      </c>
      <c r="T551" s="139">
        <f>S551*H551</f>
        <v>129.2962</v>
      </c>
      <c r="AR551" s="140" t="s">
        <v>173</v>
      </c>
      <c r="AT551" s="140" t="s">
        <v>169</v>
      </c>
      <c r="AU551" s="140" t="s">
        <v>84</v>
      </c>
      <c r="AY551" s="18" t="s">
        <v>167</v>
      </c>
      <c r="BE551" s="141">
        <f>IF(N551="základní",J551,0)</f>
        <v>0</v>
      </c>
      <c r="BF551" s="141">
        <f>IF(N551="snížená",J551,0)</f>
        <v>0</v>
      </c>
      <c r="BG551" s="141">
        <f>IF(N551="zákl. přenesená",J551,0)</f>
        <v>0</v>
      </c>
      <c r="BH551" s="141">
        <f>IF(N551="sníž. přenesená",J551,0)</f>
        <v>0</v>
      </c>
      <c r="BI551" s="141">
        <f>IF(N551="nulová",J551,0)</f>
        <v>0</v>
      </c>
      <c r="BJ551" s="18" t="s">
        <v>82</v>
      </c>
      <c r="BK551" s="141">
        <f>ROUND(I551*H551,2)</f>
        <v>0</v>
      </c>
      <c r="BL551" s="18" t="s">
        <v>173</v>
      </c>
      <c r="BM551" s="140" t="s">
        <v>716</v>
      </c>
    </row>
    <row r="552" spans="2:65" s="1" customFormat="1" ht="11.25">
      <c r="B552" s="33"/>
      <c r="D552" s="142" t="s">
        <v>175</v>
      </c>
      <c r="F552" s="143" t="s">
        <v>717</v>
      </c>
      <c r="I552" s="144"/>
      <c r="L552" s="33"/>
      <c r="M552" s="145"/>
      <c r="T552" s="54"/>
      <c r="AT552" s="18" t="s">
        <v>175</v>
      </c>
      <c r="AU552" s="18" t="s">
        <v>84</v>
      </c>
    </row>
    <row r="553" spans="2:65" s="12" customFormat="1" ht="11.25">
      <c r="B553" s="146"/>
      <c r="D553" s="147" t="s">
        <v>177</v>
      </c>
      <c r="E553" s="148" t="s">
        <v>19</v>
      </c>
      <c r="F553" s="149" t="s">
        <v>178</v>
      </c>
      <c r="H553" s="148" t="s">
        <v>19</v>
      </c>
      <c r="I553" s="150"/>
      <c r="L553" s="146"/>
      <c r="M553" s="151"/>
      <c r="T553" s="152"/>
      <c r="AT553" s="148" t="s">
        <v>177</v>
      </c>
      <c r="AU553" s="148" t="s">
        <v>84</v>
      </c>
      <c r="AV553" s="12" t="s">
        <v>82</v>
      </c>
      <c r="AW553" s="12" t="s">
        <v>34</v>
      </c>
      <c r="AX553" s="12" t="s">
        <v>74</v>
      </c>
      <c r="AY553" s="148" t="s">
        <v>167</v>
      </c>
    </row>
    <row r="554" spans="2:65" s="13" customFormat="1" ht="11.25">
      <c r="B554" s="153"/>
      <c r="D554" s="147" t="s">
        <v>177</v>
      </c>
      <c r="E554" s="154" t="s">
        <v>19</v>
      </c>
      <c r="F554" s="155" t="s">
        <v>718</v>
      </c>
      <c r="H554" s="156">
        <v>1.373</v>
      </c>
      <c r="I554" s="157"/>
      <c r="L554" s="153"/>
      <c r="M554" s="158"/>
      <c r="T554" s="159"/>
      <c r="AT554" s="154" t="s">
        <v>177</v>
      </c>
      <c r="AU554" s="154" t="s">
        <v>84</v>
      </c>
      <c r="AV554" s="13" t="s">
        <v>84</v>
      </c>
      <c r="AW554" s="13" t="s">
        <v>34</v>
      </c>
      <c r="AX554" s="13" t="s">
        <v>74</v>
      </c>
      <c r="AY554" s="154" t="s">
        <v>167</v>
      </c>
    </row>
    <row r="555" spans="2:65" s="13" customFormat="1" ht="11.25">
      <c r="B555" s="153"/>
      <c r="D555" s="147" t="s">
        <v>177</v>
      </c>
      <c r="E555" s="154" t="s">
        <v>19</v>
      </c>
      <c r="F555" s="155" t="s">
        <v>719</v>
      </c>
      <c r="H555" s="156">
        <v>1.6970000000000001</v>
      </c>
      <c r="I555" s="157"/>
      <c r="L555" s="153"/>
      <c r="M555" s="158"/>
      <c r="T555" s="159"/>
      <c r="AT555" s="154" t="s">
        <v>177</v>
      </c>
      <c r="AU555" s="154" t="s">
        <v>84</v>
      </c>
      <c r="AV555" s="13" t="s">
        <v>84</v>
      </c>
      <c r="AW555" s="13" t="s">
        <v>34</v>
      </c>
      <c r="AX555" s="13" t="s">
        <v>74</v>
      </c>
      <c r="AY555" s="154" t="s">
        <v>167</v>
      </c>
    </row>
    <row r="556" spans="2:65" s="13" customFormat="1" ht="11.25">
      <c r="B556" s="153"/>
      <c r="D556" s="147" t="s">
        <v>177</v>
      </c>
      <c r="E556" s="154" t="s">
        <v>19</v>
      </c>
      <c r="F556" s="155" t="s">
        <v>720</v>
      </c>
      <c r="H556" s="156">
        <v>1.9339999999999999</v>
      </c>
      <c r="I556" s="157"/>
      <c r="L556" s="153"/>
      <c r="M556" s="158"/>
      <c r="T556" s="159"/>
      <c r="AT556" s="154" t="s">
        <v>177</v>
      </c>
      <c r="AU556" s="154" t="s">
        <v>84</v>
      </c>
      <c r="AV556" s="13" t="s">
        <v>84</v>
      </c>
      <c r="AW556" s="13" t="s">
        <v>34</v>
      </c>
      <c r="AX556" s="13" t="s">
        <v>74</v>
      </c>
      <c r="AY556" s="154" t="s">
        <v>167</v>
      </c>
    </row>
    <row r="557" spans="2:65" s="13" customFormat="1" ht="11.25">
      <c r="B557" s="153"/>
      <c r="D557" s="147" t="s">
        <v>177</v>
      </c>
      <c r="E557" s="154" t="s">
        <v>19</v>
      </c>
      <c r="F557" s="155" t="s">
        <v>721</v>
      </c>
      <c r="H557" s="156">
        <v>0.22700000000000001</v>
      </c>
      <c r="I557" s="157"/>
      <c r="L557" s="153"/>
      <c r="M557" s="158"/>
      <c r="T557" s="159"/>
      <c r="AT557" s="154" t="s">
        <v>177</v>
      </c>
      <c r="AU557" s="154" t="s">
        <v>84</v>
      </c>
      <c r="AV557" s="13" t="s">
        <v>84</v>
      </c>
      <c r="AW557" s="13" t="s">
        <v>34</v>
      </c>
      <c r="AX557" s="13" t="s">
        <v>74</v>
      </c>
      <c r="AY557" s="154" t="s">
        <v>167</v>
      </c>
    </row>
    <row r="558" spans="2:65" s="13" customFormat="1" ht="11.25">
      <c r="B558" s="153"/>
      <c r="D558" s="147" t="s">
        <v>177</v>
      </c>
      <c r="E558" s="154" t="s">
        <v>19</v>
      </c>
      <c r="F558" s="155" t="s">
        <v>722</v>
      </c>
      <c r="H558" s="156">
        <v>4.157</v>
      </c>
      <c r="I558" s="157"/>
      <c r="L558" s="153"/>
      <c r="M558" s="158"/>
      <c r="T558" s="159"/>
      <c r="AT558" s="154" t="s">
        <v>177</v>
      </c>
      <c r="AU558" s="154" t="s">
        <v>84</v>
      </c>
      <c r="AV558" s="13" t="s">
        <v>84</v>
      </c>
      <c r="AW558" s="13" t="s">
        <v>34</v>
      </c>
      <c r="AX558" s="13" t="s">
        <v>74</v>
      </c>
      <c r="AY558" s="154" t="s">
        <v>167</v>
      </c>
    </row>
    <row r="559" spans="2:65" s="13" customFormat="1" ht="11.25">
      <c r="B559" s="153"/>
      <c r="D559" s="147" t="s">
        <v>177</v>
      </c>
      <c r="E559" s="154" t="s">
        <v>19</v>
      </c>
      <c r="F559" s="155" t="s">
        <v>723</v>
      </c>
      <c r="H559" s="156">
        <v>6.306</v>
      </c>
      <c r="I559" s="157"/>
      <c r="L559" s="153"/>
      <c r="M559" s="158"/>
      <c r="T559" s="159"/>
      <c r="AT559" s="154" t="s">
        <v>177</v>
      </c>
      <c r="AU559" s="154" t="s">
        <v>84</v>
      </c>
      <c r="AV559" s="13" t="s">
        <v>84</v>
      </c>
      <c r="AW559" s="13" t="s">
        <v>34</v>
      </c>
      <c r="AX559" s="13" t="s">
        <v>74</v>
      </c>
      <c r="AY559" s="154" t="s">
        <v>167</v>
      </c>
    </row>
    <row r="560" spans="2:65" s="13" customFormat="1" ht="11.25">
      <c r="B560" s="153"/>
      <c r="D560" s="147" t="s">
        <v>177</v>
      </c>
      <c r="E560" s="154" t="s">
        <v>19</v>
      </c>
      <c r="F560" s="155" t="s">
        <v>724</v>
      </c>
      <c r="H560" s="156">
        <v>7.2</v>
      </c>
      <c r="I560" s="157"/>
      <c r="L560" s="153"/>
      <c r="M560" s="158"/>
      <c r="T560" s="159"/>
      <c r="AT560" s="154" t="s">
        <v>177</v>
      </c>
      <c r="AU560" s="154" t="s">
        <v>84</v>
      </c>
      <c r="AV560" s="13" t="s">
        <v>84</v>
      </c>
      <c r="AW560" s="13" t="s">
        <v>34</v>
      </c>
      <c r="AX560" s="13" t="s">
        <v>74</v>
      </c>
      <c r="AY560" s="154" t="s">
        <v>167</v>
      </c>
    </row>
    <row r="561" spans="2:65" s="13" customFormat="1" ht="11.25">
      <c r="B561" s="153"/>
      <c r="D561" s="147" t="s">
        <v>177</v>
      </c>
      <c r="E561" s="154" t="s">
        <v>19</v>
      </c>
      <c r="F561" s="155" t="s">
        <v>725</v>
      </c>
      <c r="H561" s="156">
        <v>0.16200000000000001</v>
      </c>
      <c r="I561" s="157"/>
      <c r="L561" s="153"/>
      <c r="M561" s="158"/>
      <c r="T561" s="159"/>
      <c r="AT561" s="154" t="s">
        <v>177</v>
      </c>
      <c r="AU561" s="154" t="s">
        <v>84</v>
      </c>
      <c r="AV561" s="13" t="s">
        <v>84</v>
      </c>
      <c r="AW561" s="13" t="s">
        <v>34</v>
      </c>
      <c r="AX561" s="13" t="s">
        <v>74</v>
      </c>
      <c r="AY561" s="154" t="s">
        <v>167</v>
      </c>
    </row>
    <row r="562" spans="2:65" s="15" customFormat="1" ht="11.25">
      <c r="B562" s="177"/>
      <c r="D562" s="147" t="s">
        <v>177</v>
      </c>
      <c r="E562" s="178" t="s">
        <v>19</v>
      </c>
      <c r="F562" s="179" t="s">
        <v>524</v>
      </c>
      <c r="H562" s="180">
        <v>23.056000000000001</v>
      </c>
      <c r="I562" s="181"/>
      <c r="L562" s="177"/>
      <c r="M562" s="182"/>
      <c r="T562" s="183"/>
      <c r="AT562" s="178" t="s">
        <v>177</v>
      </c>
      <c r="AU562" s="178" t="s">
        <v>84</v>
      </c>
      <c r="AV562" s="15" t="s">
        <v>104</v>
      </c>
      <c r="AW562" s="15" t="s">
        <v>34</v>
      </c>
      <c r="AX562" s="15" t="s">
        <v>74</v>
      </c>
      <c r="AY562" s="178" t="s">
        <v>167</v>
      </c>
    </row>
    <row r="563" spans="2:65" s="12" customFormat="1" ht="11.25">
      <c r="B563" s="146"/>
      <c r="D563" s="147" t="s">
        <v>177</v>
      </c>
      <c r="E563" s="148" t="s">
        <v>19</v>
      </c>
      <c r="F563" s="149" t="s">
        <v>668</v>
      </c>
      <c r="H563" s="148" t="s">
        <v>19</v>
      </c>
      <c r="I563" s="150"/>
      <c r="L563" s="146"/>
      <c r="M563" s="151"/>
      <c r="T563" s="152"/>
      <c r="AT563" s="148" t="s">
        <v>177</v>
      </c>
      <c r="AU563" s="148" t="s">
        <v>84</v>
      </c>
      <c r="AV563" s="12" t="s">
        <v>82</v>
      </c>
      <c r="AW563" s="12" t="s">
        <v>34</v>
      </c>
      <c r="AX563" s="12" t="s">
        <v>74</v>
      </c>
      <c r="AY563" s="148" t="s">
        <v>167</v>
      </c>
    </row>
    <row r="564" spans="2:65" s="13" customFormat="1" ht="11.25">
      <c r="B564" s="153"/>
      <c r="D564" s="147" t="s">
        <v>177</v>
      </c>
      <c r="E564" s="154" t="s">
        <v>19</v>
      </c>
      <c r="F564" s="155" t="s">
        <v>726</v>
      </c>
      <c r="H564" s="156">
        <v>3.1829999999999998</v>
      </c>
      <c r="I564" s="157"/>
      <c r="L564" s="153"/>
      <c r="M564" s="158"/>
      <c r="T564" s="159"/>
      <c r="AT564" s="154" t="s">
        <v>177</v>
      </c>
      <c r="AU564" s="154" t="s">
        <v>84</v>
      </c>
      <c r="AV564" s="13" t="s">
        <v>84</v>
      </c>
      <c r="AW564" s="13" t="s">
        <v>34</v>
      </c>
      <c r="AX564" s="13" t="s">
        <v>74</v>
      </c>
      <c r="AY564" s="154" t="s">
        <v>167</v>
      </c>
    </row>
    <row r="565" spans="2:65" s="13" customFormat="1" ht="11.25">
      <c r="B565" s="153"/>
      <c r="D565" s="147" t="s">
        <v>177</v>
      </c>
      <c r="E565" s="154" t="s">
        <v>19</v>
      </c>
      <c r="F565" s="155" t="s">
        <v>727</v>
      </c>
      <c r="H565" s="156">
        <v>2.2320000000000002</v>
      </c>
      <c r="I565" s="157"/>
      <c r="L565" s="153"/>
      <c r="M565" s="158"/>
      <c r="T565" s="159"/>
      <c r="AT565" s="154" t="s">
        <v>177</v>
      </c>
      <c r="AU565" s="154" t="s">
        <v>84</v>
      </c>
      <c r="AV565" s="13" t="s">
        <v>84</v>
      </c>
      <c r="AW565" s="13" t="s">
        <v>34</v>
      </c>
      <c r="AX565" s="13" t="s">
        <v>74</v>
      </c>
      <c r="AY565" s="154" t="s">
        <v>167</v>
      </c>
    </row>
    <row r="566" spans="2:65" s="13" customFormat="1" ht="11.25">
      <c r="B566" s="153"/>
      <c r="D566" s="147" t="s">
        <v>177</v>
      </c>
      <c r="E566" s="154" t="s">
        <v>19</v>
      </c>
      <c r="F566" s="155" t="s">
        <v>728</v>
      </c>
      <c r="H566" s="156">
        <v>30.3</v>
      </c>
      <c r="I566" s="157"/>
      <c r="L566" s="153"/>
      <c r="M566" s="158"/>
      <c r="T566" s="159"/>
      <c r="AT566" s="154" t="s">
        <v>177</v>
      </c>
      <c r="AU566" s="154" t="s">
        <v>84</v>
      </c>
      <c r="AV566" s="13" t="s">
        <v>84</v>
      </c>
      <c r="AW566" s="13" t="s">
        <v>34</v>
      </c>
      <c r="AX566" s="13" t="s">
        <v>74</v>
      </c>
      <c r="AY566" s="154" t="s">
        <v>167</v>
      </c>
    </row>
    <row r="567" spans="2:65" s="15" customFormat="1" ht="11.25">
      <c r="B567" s="177"/>
      <c r="D567" s="147" t="s">
        <v>177</v>
      </c>
      <c r="E567" s="178" t="s">
        <v>19</v>
      </c>
      <c r="F567" s="179" t="s">
        <v>524</v>
      </c>
      <c r="H567" s="180">
        <v>35.715000000000003</v>
      </c>
      <c r="I567" s="181"/>
      <c r="L567" s="177"/>
      <c r="M567" s="182"/>
      <c r="T567" s="183"/>
      <c r="AT567" s="178" t="s">
        <v>177</v>
      </c>
      <c r="AU567" s="178" t="s">
        <v>84</v>
      </c>
      <c r="AV567" s="15" t="s">
        <v>104</v>
      </c>
      <c r="AW567" s="15" t="s">
        <v>34</v>
      </c>
      <c r="AX567" s="15" t="s">
        <v>74</v>
      </c>
      <c r="AY567" s="178" t="s">
        <v>167</v>
      </c>
    </row>
    <row r="568" spans="2:65" s="14" customFormat="1" ht="11.25">
      <c r="B568" s="160"/>
      <c r="D568" s="147" t="s">
        <v>177</v>
      </c>
      <c r="E568" s="161" t="s">
        <v>19</v>
      </c>
      <c r="F568" s="162" t="s">
        <v>181</v>
      </c>
      <c r="H568" s="163">
        <v>58.771000000000001</v>
      </c>
      <c r="I568" s="164"/>
      <c r="L568" s="160"/>
      <c r="M568" s="165"/>
      <c r="T568" s="166"/>
      <c r="AT568" s="161" t="s">
        <v>177</v>
      </c>
      <c r="AU568" s="161" t="s">
        <v>84</v>
      </c>
      <c r="AV568" s="14" t="s">
        <v>173</v>
      </c>
      <c r="AW568" s="14" t="s">
        <v>34</v>
      </c>
      <c r="AX568" s="14" t="s">
        <v>82</v>
      </c>
      <c r="AY568" s="161" t="s">
        <v>167</v>
      </c>
    </row>
    <row r="569" spans="2:65" s="1" customFormat="1" ht="21.75" customHeight="1">
      <c r="B569" s="33"/>
      <c r="C569" s="129" t="s">
        <v>729</v>
      </c>
      <c r="D569" s="129" t="s">
        <v>169</v>
      </c>
      <c r="E569" s="130" t="s">
        <v>730</v>
      </c>
      <c r="F569" s="131" t="s">
        <v>731</v>
      </c>
      <c r="G569" s="132" t="s">
        <v>191</v>
      </c>
      <c r="H569" s="133">
        <v>3.7589999999999999</v>
      </c>
      <c r="I569" s="134"/>
      <c r="J569" s="135">
        <f>ROUND(I569*H569,2)</f>
        <v>0</v>
      </c>
      <c r="K569" s="131" t="s">
        <v>172</v>
      </c>
      <c r="L569" s="33"/>
      <c r="M569" s="136" t="s">
        <v>19</v>
      </c>
      <c r="N569" s="137" t="s">
        <v>45</v>
      </c>
      <c r="P569" s="138">
        <f>O569*H569</f>
        <v>0</v>
      </c>
      <c r="Q569" s="138">
        <v>0</v>
      </c>
      <c r="R569" s="138">
        <f>Q569*H569</f>
        <v>0</v>
      </c>
      <c r="S569" s="138">
        <v>4.3999999999999997E-2</v>
      </c>
      <c r="T569" s="139">
        <f>S569*H569</f>
        <v>0.16539599999999999</v>
      </c>
      <c r="AR569" s="140" t="s">
        <v>173</v>
      </c>
      <c r="AT569" s="140" t="s">
        <v>169</v>
      </c>
      <c r="AU569" s="140" t="s">
        <v>84</v>
      </c>
      <c r="AY569" s="18" t="s">
        <v>167</v>
      </c>
      <c r="BE569" s="141">
        <f>IF(N569="základní",J569,0)</f>
        <v>0</v>
      </c>
      <c r="BF569" s="141">
        <f>IF(N569="snížená",J569,0)</f>
        <v>0</v>
      </c>
      <c r="BG569" s="141">
        <f>IF(N569="zákl. přenesená",J569,0)</f>
        <v>0</v>
      </c>
      <c r="BH569" s="141">
        <f>IF(N569="sníž. přenesená",J569,0)</f>
        <v>0</v>
      </c>
      <c r="BI569" s="141">
        <f>IF(N569="nulová",J569,0)</f>
        <v>0</v>
      </c>
      <c r="BJ569" s="18" t="s">
        <v>82</v>
      </c>
      <c r="BK569" s="141">
        <f>ROUND(I569*H569,2)</f>
        <v>0</v>
      </c>
      <c r="BL569" s="18" t="s">
        <v>173</v>
      </c>
      <c r="BM569" s="140" t="s">
        <v>732</v>
      </c>
    </row>
    <row r="570" spans="2:65" s="1" customFormat="1" ht="11.25">
      <c r="B570" s="33"/>
      <c r="D570" s="142" t="s">
        <v>175</v>
      </c>
      <c r="F570" s="143" t="s">
        <v>733</v>
      </c>
      <c r="I570" s="144"/>
      <c r="L570" s="33"/>
      <c r="M570" s="145"/>
      <c r="T570" s="54"/>
      <c r="AT570" s="18" t="s">
        <v>175</v>
      </c>
      <c r="AU570" s="18" t="s">
        <v>84</v>
      </c>
    </row>
    <row r="571" spans="2:65" s="12" customFormat="1" ht="11.25">
      <c r="B571" s="146"/>
      <c r="D571" s="147" t="s">
        <v>177</v>
      </c>
      <c r="E571" s="148" t="s">
        <v>19</v>
      </c>
      <c r="F571" s="149" t="s">
        <v>178</v>
      </c>
      <c r="H571" s="148" t="s">
        <v>19</v>
      </c>
      <c r="I571" s="150"/>
      <c r="L571" s="146"/>
      <c r="M571" s="151"/>
      <c r="T571" s="152"/>
      <c r="AT571" s="148" t="s">
        <v>177</v>
      </c>
      <c r="AU571" s="148" t="s">
        <v>84</v>
      </c>
      <c r="AV571" s="12" t="s">
        <v>82</v>
      </c>
      <c r="AW571" s="12" t="s">
        <v>34</v>
      </c>
      <c r="AX571" s="12" t="s">
        <v>74</v>
      </c>
      <c r="AY571" s="148" t="s">
        <v>167</v>
      </c>
    </row>
    <row r="572" spans="2:65" s="13" customFormat="1" ht="11.25">
      <c r="B572" s="153"/>
      <c r="D572" s="147" t="s">
        <v>177</v>
      </c>
      <c r="E572" s="154" t="s">
        <v>19</v>
      </c>
      <c r="F572" s="155" t="s">
        <v>709</v>
      </c>
      <c r="H572" s="156">
        <v>0.216</v>
      </c>
      <c r="I572" s="157"/>
      <c r="L572" s="153"/>
      <c r="M572" s="158"/>
      <c r="T572" s="159"/>
      <c r="AT572" s="154" t="s">
        <v>177</v>
      </c>
      <c r="AU572" s="154" t="s">
        <v>84</v>
      </c>
      <c r="AV572" s="13" t="s">
        <v>84</v>
      </c>
      <c r="AW572" s="13" t="s">
        <v>34</v>
      </c>
      <c r="AX572" s="13" t="s">
        <v>74</v>
      </c>
      <c r="AY572" s="154" t="s">
        <v>167</v>
      </c>
    </row>
    <row r="573" spans="2:65" s="13" customFormat="1" ht="11.25">
      <c r="B573" s="153"/>
      <c r="D573" s="147" t="s">
        <v>177</v>
      </c>
      <c r="E573" s="154" t="s">
        <v>19</v>
      </c>
      <c r="F573" s="155" t="s">
        <v>710</v>
      </c>
      <c r="H573" s="156">
        <v>2.456</v>
      </c>
      <c r="I573" s="157"/>
      <c r="L573" s="153"/>
      <c r="M573" s="158"/>
      <c r="T573" s="159"/>
      <c r="AT573" s="154" t="s">
        <v>177</v>
      </c>
      <c r="AU573" s="154" t="s">
        <v>84</v>
      </c>
      <c r="AV573" s="13" t="s">
        <v>84</v>
      </c>
      <c r="AW573" s="13" t="s">
        <v>34</v>
      </c>
      <c r="AX573" s="13" t="s">
        <v>74</v>
      </c>
      <c r="AY573" s="154" t="s">
        <v>167</v>
      </c>
    </row>
    <row r="574" spans="2:65" s="13" customFormat="1" ht="11.25">
      <c r="B574" s="153"/>
      <c r="D574" s="147" t="s">
        <v>177</v>
      </c>
      <c r="E574" s="154" t="s">
        <v>19</v>
      </c>
      <c r="F574" s="155" t="s">
        <v>734</v>
      </c>
      <c r="H574" s="156">
        <v>1.087</v>
      </c>
      <c r="I574" s="157"/>
      <c r="L574" s="153"/>
      <c r="M574" s="158"/>
      <c r="T574" s="159"/>
      <c r="AT574" s="154" t="s">
        <v>177</v>
      </c>
      <c r="AU574" s="154" t="s">
        <v>84</v>
      </c>
      <c r="AV574" s="13" t="s">
        <v>84</v>
      </c>
      <c r="AW574" s="13" t="s">
        <v>34</v>
      </c>
      <c r="AX574" s="13" t="s">
        <v>74</v>
      </c>
      <c r="AY574" s="154" t="s">
        <v>167</v>
      </c>
    </row>
    <row r="575" spans="2:65" s="14" customFormat="1" ht="11.25">
      <c r="B575" s="160"/>
      <c r="D575" s="147" t="s">
        <v>177</v>
      </c>
      <c r="E575" s="161" t="s">
        <v>19</v>
      </c>
      <c r="F575" s="162" t="s">
        <v>181</v>
      </c>
      <c r="H575" s="163">
        <v>3.7590000000000003</v>
      </c>
      <c r="I575" s="164"/>
      <c r="L575" s="160"/>
      <c r="M575" s="165"/>
      <c r="T575" s="166"/>
      <c r="AT575" s="161" t="s">
        <v>177</v>
      </c>
      <c r="AU575" s="161" t="s">
        <v>84</v>
      </c>
      <c r="AV575" s="14" t="s">
        <v>173</v>
      </c>
      <c r="AW575" s="14" t="s">
        <v>34</v>
      </c>
      <c r="AX575" s="14" t="s">
        <v>82</v>
      </c>
      <c r="AY575" s="161" t="s">
        <v>167</v>
      </c>
    </row>
    <row r="576" spans="2:65" s="1" customFormat="1" ht="16.5" customHeight="1">
      <c r="B576" s="33"/>
      <c r="C576" s="129" t="s">
        <v>735</v>
      </c>
      <c r="D576" s="129" t="s">
        <v>169</v>
      </c>
      <c r="E576" s="130" t="s">
        <v>736</v>
      </c>
      <c r="F576" s="131" t="s">
        <v>737</v>
      </c>
      <c r="G576" s="132" t="s">
        <v>436</v>
      </c>
      <c r="H576" s="133">
        <v>45.32</v>
      </c>
      <c r="I576" s="134"/>
      <c r="J576" s="135">
        <f>ROUND(I576*H576,2)</f>
        <v>0</v>
      </c>
      <c r="K576" s="131" t="s">
        <v>172</v>
      </c>
      <c r="L576" s="33"/>
      <c r="M576" s="136" t="s">
        <v>19</v>
      </c>
      <c r="N576" s="137" t="s">
        <v>45</v>
      </c>
      <c r="P576" s="138">
        <f>O576*H576</f>
        <v>0</v>
      </c>
      <c r="Q576" s="138">
        <v>0</v>
      </c>
      <c r="R576" s="138">
        <f>Q576*H576</f>
        <v>0</v>
      </c>
      <c r="S576" s="138">
        <v>8.9999999999999993E-3</v>
      </c>
      <c r="T576" s="139">
        <f>S576*H576</f>
        <v>0.40787999999999996</v>
      </c>
      <c r="AR576" s="140" t="s">
        <v>173</v>
      </c>
      <c r="AT576" s="140" t="s">
        <v>169</v>
      </c>
      <c r="AU576" s="140" t="s">
        <v>84</v>
      </c>
      <c r="AY576" s="18" t="s">
        <v>167</v>
      </c>
      <c r="BE576" s="141">
        <f>IF(N576="základní",J576,0)</f>
        <v>0</v>
      </c>
      <c r="BF576" s="141">
        <f>IF(N576="snížená",J576,0)</f>
        <v>0</v>
      </c>
      <c r="BG576" s="141">
        <f>IF(N576="zákl. přenesená",J576,0)</f>
        <v>0</v>
      </c>
      <c r="BH576" s="141">
        <f>IF(N576="sníž. přenesená",J576,0)</f>
        <v>0</v>
      </c>
      <c r="BI576" s="141">
        <f>IF(N576="nulová",J576,0)</f>
        <v>0</v>
      </c>
      <c r="BJ576" s="18" t="s">
        <v>82</v>
      </c>
      <c r="BK576" s="141">
        <f>ROUND(I576*H576,2)</f>
        <v>0</v>
      </c>
      <c r="BL576" s="18" t="s">
        <v>173</v>
      </c>
      <c r="BM576" s="140" t="s">
        <v>738</v>
      </c>
    </row>
    <row r="577" spans="2:65" s="1" customFormat="1" ht="11.25">
      <c r="B577" s="33"/>
      <c r="D577" s="142" t="s">
        <v>175</v>
      </c>
      <c r="F577" s="143" t="s">
        <v>739</v>
      </c>
      <c r="I577" s="144"/>
      <c r="L577" s="33"/>
      <c r="M577" s="145"/>
      <c r="T577" s="54"/>
      <c r="AT577" s="18" t="s">
        <v>175</v>
      </c>
      <c r="AU577" s="18" t="s">
        <v>84</v>
      </c>
    </row>
    <row r="578" spans="2:65" s="12" customFormat="1" ht="11.25">
      <c r="B578" s="146"/>
      <c r="D578" s="147" t="s">
        <v>177</v>
      </c>
      <c r="E578" s="148" t="s">
        <v>19</v>
      </c>
      <c r="F578" s="149" t="s">
        <v>178</v>
      </c>
      <c r="H578" s="148" t="s">
        <v>19</v>
      </c>
      <c r="I578" s="150"/>
      <c r="L578" s="146"/>
      <c r="M578" s="151"/>
      <c r="T578" s="152"/>
      <c r="AT578" s="148" t="s">
        <v>177</v>
      </c>
      <c r="AU578" s="148" t="s">
        <v>84</v>
      </c>
      <c r="AV578" s="12" t="s">
        <v>82</v>
      </c>
      <c r="AW578" s="12" t="s">
        <v>34</v>
      </c>
      <c r="AX578" s="12" t="s">
        <v>74</v>
      </c>
      <c r="AY578" s="148" t="s">
        <v>167</v>
      </c>
    </row>
    <row r="579" spans="2:65" s="13" customFormat="1" ht="11.25">
      <c r="B579" s="153"/>
      <c r="D579" s="147" t="s">
        <v>177</v>
      </c>
      <c r="E579" s="154" t="s">
        <v>19</v>
      </c>
      <c r="F579" s="155" t="s">
        <v>740</v>
      </c>
      <c r="H579" s="156">
        <v>10.25</v>
      </c>
      <c r="I579" s="157"/>
      <c r="L579" s="153"/>
      <c r="M579" s="158"/>
      <c r="T579" s="159"/>
      <c r="AT579" s="154" t="s">
        <v>177</v>
      </c>
      <c r="AU579" s="154" t="s">
        <v>84</v>
      </c>
      <c r="AV579" s="13" t="s">
        <v>84</v>
      </c>
      <c r="AW579" s="13" t="s">
        <v>34</v>
      </c>
      <c r="AX579" s="13" t="s">
        <v>74</v>
      </c>
      <c r="AY579" s="154" t="s">
        <v>167</v>
      </c>
    </row>
    <row r="580" spans="2:65" s="13" customFormat="1" ht="11.25">
      <c r="B580" s="153"/>
      <c r="D580" s="147" t="s">
        <v>177</v>
      </c>
      <c r="E580" s="154" t="s">
        <v>19</v>
      </c>
      <c r="F580" s="155" t="s">
        <v>741</v>
      </c>
      <c r="H580" s="156">
        <v>35.07</v>
      </c>
      <c r="I580" s="157"/>
      <c r="L580" s="153"/>
      <c r="M580" s="158"/>
      <c r="T580" s="159"/>
      <c r="AT580" s="154" t="s">
        <v>177</v>
      </c>
      <c r="AU580" s="154" t="s">
        <v>84</v>
      </c>
      <c r="AV580" s="13" t="s">
        <v>84</v>
      </c>
      <c r="AW580" s="13" t="s">
        <v>34</v>
      </c>
      <c r="AX580" s="13" t="s">
        <v>74</v>
      </c>
      <c r="AY580" s="154" t="s">
        <v>167</v>
      </c>
    </row>
    <row r="581" spans="2:65" s="14" customFormat="1" ht="11.25">
      <c r="B581" s="160"/>
      <c r="D581" s="147" t="s">
        <v>177</v>
      </c>
      <c r="E581" s="161" t="s">
        <v>19</v>
      </c>
      <c r="F581" s="162" t="s">
        <v>181</v>
      </c>
      <c r="H581" s="163">
        <v>45.32</v>
      </c>
      <c r="I581" s="164"/>
      <c r="L581" s="160"/>
      <c r="M581" s="165"/>
      <c r="T581" s="166"/>
      <c r="AT581" s="161" t="s">
        <v>177</v>
      </c>
      <c r="AU581" s="161" t="s">
        <v>84</v>
      </c>
      <c r="AV581" s="14" t="s">
        <v>173</v>
      </c>
      <c r="AW581" s="14" t="s">
        <v>34</v>
      </c>
      <c r="AX581" s="14" t="s">
        <v>82</v>
      </c>
      <c r="AY581" s="161" t="s">
        <v>167</v>
      </c>
    </row>
    <row r="582" spans="2:65" s="1" customFormat="1" ht="21.75" customHeight="1">
      <c r="B582" s="33"/>
      <c r="C582" s="129" t="s">
        <v>742</v>
      </c>
      <c r="D582" s="129" t="s">
        <v>169</v>
      </c>
      <c r="E582" s="130" t="s">
        <v>743</v>
      </c>
      <c r="F582" s="131" t="s">
        <v>744</v>
      </c>
      <c r="G582" s="132" t="s">
        <v>191</v>
      </c>
      <c r="H582" s="133">
        <v>0.73199999999999998</v>
      </c>
      <c r="I582" s="134"/>
      <c r="J582" s="135">
        <f>ROUND(I582*H582,2)</f>
        <v>0</v>
      </c>
      <c r="K582" s="131" t="s">
        <v>172</v>
      </c>
      <c r="L582" s="33"/>
      <c r="M582" s="136" t="s">
        <v>19</v>
      </c>
      <c r="N582" s="137" t="s">
        <v>45</v>
      </c>
      <c r="P582" s="138">
        <f>O582*H582</f>
        <v>0</v>
      </c>
      <c r="Q582" s="138">
        <v>0</v>
      </c>
      <c r="R582" s="138">
        <f>Q582*H582</f>
        <v>0</v>
      </c>
      <c r="S582" s="138">
        <v>1.4</v>
      </c>
      <c r="T582" s="139">
        <f>S582*H582</f>
        <v>1.0247999999999999</v>
      </c>
      <c r="AR582" s="140" t="s">
        <v>173</v>
      </c>
      <c r="AT582" s="140" t="s">
        <v>169</v>
      </c>
      <c r="AU582" s="140" t="s">
        <v>84</v>
      </c>
      <c r="AY582" s="18" t="s">
        <v>167</v>
      </c>
      <c r="BE582" s="141">
        <f>IF(N582="základní",J582,0)</f>
        <v>0</v>
      </c>
      <c r="BF582" s="141">
        <f>IF(N582="snížená",J582,0)</f>
        <v>0</v>
      </c>
      <c r="BG582" s="141">
        <f>IF(N582="zákl. přenesená",J582,0)</f>
        <v>0</v>
      </c>
      <c r="BH582" s="141">
        <f>IF(N582="sníž. přenesená",J582,0)</f>
        <v>0</v>
      </c>
      <c r="BI582" s="141">
        <f>IF(N582="nulová",J582,0)</f>
        <v>0</v>
      </c>
      <c r="BJ582" s="18" t="s">
        <v>82</v>
      </c>
      <c r="BK582" s="141">
        <f>ROUND(I582*H582,2)</f>
        <v>0</v>
      </c>
      <c r="BL582" s="18" t="s">
        <v>173</v>
      </c>
      <c r="BM582" s="140" t="s">
        <v>745</v>
      </c>
    </row>
    <row r="583" spans="2:65" s="1" customFormat="1" ht="11.25">
      <c r="B583" s="33"/>
      <c r="D583" s="142" t="s">
        <v>175</v>
      </c>
      <c r="F583" s="143" t="s">
        <v>746</v>
      </c>
      <c r="I583" s="144"/>
      <c r="L583" s="33"/>
      <c r="M583" s="145"/>
      <c r="T583" s="54"/>
      <c r="AT583" s="18" t="s">
        <v>175</v>
      </c>
      <c r="AU583" s="18" t="s">
        <v>84</v>
      </c>
    </row>
    <row r="584" spans="2:65" s="12" customFormat="1" ht="11.25">
      <c r="B584" s="146"/>
      <c r="D584" s="147" t="s">
        <v>177</v>
      </c>
      <c r="E584" s="148" t="s">
        <v>19</v>
      </c>
      <c r="F584" s="149" t="s">
        <v>178</v>
      </c>
      <c r="H584" s="148" t="s">
        <v>19</v>
      </c>
      <c r="I584" s="150"/>
      <c r="L584" s="146"/>
      <c r="M584" s="151"/>
      <c r="T584" s="152"/>
      <c r="AT584" s="148" t="s">
        <v>177</v>
      </c>
      <c r="AU584" s="148" t="s">
        <v>84</v>
      </c>
      <c r="AV584" s="12" t="s">
        <v>82</v>
      </c>
      <c r="AW584" s="12" t="s">
        <v>34</v>
      </c>
      <c r="AX584" s="12" t="s">
        <v>74</v>
      </c>
      <c r="AY584" s="148" t="s">
        <v>167</v>
      </c>
    </row>
    <row r="585" spans="2:65" s="13" customFormat="1" ht="11.25">
      <c r="B585" s="153"/>
      <c r="D585" s="147" t="s">
        <v>177</v>
      </c>
      <c r="E585" s="154" t="s">
        <v>19</v>
      </c>
      <c r="F585" s="155" t="s">
        <v>747</v>
      </c>
      <c r="H585" s="156">
        <v>0.73199999999999998</v>
      </c>
      <c r="I585" s="157"/>
      <c r="L585" s="153"/>
      <c r="M585" s="158"/>
      <c r="T585" s="159"/>
      <c r="AT585" s="154" t="s">
        <v>177</v>
      </c>
      <c r="AU585" s="154" t="s">
        <v>84</v>
      </c>
      <c r="AV585" s="13" t="s">
        <v>84</v>
      </c>
      <c r="AW585" s="13" t="s">
        <v>34</v>
      </c>
      <c r="AX585" s="13" t="s">
        <v>82</v>
      </c>
      <c r="AY585" s="154" t="s">
        <v>167</v>
      </c>
    </row>
    <row r="586" spans="2:65" s="1" customFormat="1" ht="21.75" customHeight="1">
      <c r="B586" s="33"/>
      <c r="C586" s="129" t="s">
        <v>748</v>
      </c>
      <c r="D586" s="129" t="s">
        <v>169</v>
      </c>
      <c r="E586" s="130" t="s">
        <v>749</v>
      </c>
      <c r="F586" s="131" t="s">
        <v>750</v>
      </c>
      <c r="G586" s="132" t="s">
        <v>191</v>
      </c>
      <c r="H586" s="133">
        <v>14.872</v>
      </c>
      <c r="I586" s="134"/>
      <c r="J586" s="135">
        <f>ROUND(I586*H586,2)</f>
        <v>0</v>
      </c>
      <c r="K586" s="131" t="s">
        <v>172</v>
      </c>
      <c r="L586" s="33"/>
      <c r="M586" s="136" t="s">
        <v>19</v>
      </c>
      <c r="N586" s="137" t="s">
        <v>45</v>
      </c>
      <c r="P586" s="138">
        <f>O586*H586</f>
        <v>0</v>
      </c>
      <c r="Q586" s="138">
        <v>0</v>
      </c>
      <c r="R586" s="138">
        <f>Q586*H586</f>
        <v>0</v>
      </c>
      <c r="S586" s="138">
        <v>1.4</v>
      </c>
      <c r="T586" s="139">
        <f>S586*H586</f>
        <v>20.820799999999998</v>
      </c>
      <c r="AR586" s="140" t="s">
        <v>173</v>
      </c>
      <c r="AT586" s="140" t="s">
        <v>169</v>
      </c>
      <c r="AU586" s="140" t="s">
        <v>84</v>
      </c>
      <c r="AY586" s="18" t="s">
        <v>167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8" t="s">
        <v>82</v>
      </c>
      <c r="BK586" s="141">
        <f>ROUND(I586*H586,2)</f>
        <v>0</v>
      </c>
      <c r="BL586" s="18" t="s">
        <v>173</v>
      </c>
      <c r="BM586" s="140" t="s">
        <v>751</v>
      </c>
    </row>
    <row r="587" spans="2:65" s="1" customFormat="1" ht="11.25">
      <c r="B587" s="33"/>
      <c r="D587" s="142" t="s">
        <v>175</v>
      </c>
      <c r="F587" s="143" t="s">
        <v>752</v>
      </c>
      <c r="I587" s="144"/>
      <c r="L587" s="33"/>
      <c r="M587" s="145"/>
      <c r="T587" s="54"/>
      <c r="AT587" s="18" t="s">
        <v>175</v>
      </c>
      <c r="AU587" s="18" t="s">
        <v>84</v>
      </c>
    </row>
    <row r="588" spans="2:65" s="12" customFormat="1" ht="11.25">
      <c r="B588" s="146"/>
      <c r="D588" s="147" t="s">
        <v>177</v>
      </c>
      <c r="E588" s="148" t="s">
        <v>19</v>
      </c>
      <c r="F588" s="149" t="s">
        <v>753</v>
      </c>
      <c r="H588" s="148" t="s">
        <v>19</v>
      </c>
      <c r="I588" s="150"/>
      <c r="L588" s="146"/>
      <c r="M588" s="151"/>
      <c r="T588" s="152"/>
      <c r="AT588" s="148" t="s">
        <v>177</v>
      </c>
      <c r="AU588" s="148" t="s">
        <v>84</v>
      </c>
      <c r="AV588" s="12" t="s">
        <v>82</v>
      </c>
      <c r="AW588" s="12" t="s">
        <v>34</v>
      </c>
      <c r="AX588" s="12" t="s">
        <v>74</v>
      </c>
      <c r="AY588" s="148" t="s">
        <v>167</v>
      </c>
    </row>
    <row r="589" spans="2:65" s="12" customFormat="1" ht="11.25">
      <c r="B589" s="146"/>
      <c r="D589" s="147" t="s">
        <v>177</v>
      </c>
      <c r="E589" s="148" t="s">
        <v>19</v>
      </c>
      <c r="F589" s="149" t="s">
        <v>178</v>
      </c>
      <c r="H589" s="148" t="s">
        <v>19</v>
      </c>
      <c r="I589" s="150"/>
      <c r="L589" s="146"/>
      <c r="M589" s="151"/>
      <c r="T589" s="152"/>
      <c r="AT589" s="148" t="s">
        <v>177</v>
      </c>
      <c r="AU589" s="148" t="s">
        <v>84</v>
      </c>
      <c r="AV589" s="12" t="s">
        <v>82</v>
      </c>
      <c r="AW589" s="12" t="s">
        <v>34</v>
      </c>
      <c r="AX589" s="12" t="s">
        <v>74</v>
      </c>
      <c r="AY589" s="148" t="s">
        <v>167</v>
      </c>
    </row>
    <row r="590" spans="2:65" s="13" customFormat="1" ht="11.25">
      <c r="B590" s="153"/>
      <c r="D590" s="147" t="s">
        <v>177</v>
      </c>
      <c r="E590" s="154" t="s">
        <v>19</v>
      </c>
      <c r="F590" s="155" t="s">
        <v>754</v>
      </c>
      <c r="H590" s="156">
        <v>0.627</v>
      </c>
      <c r="I590" s="157"/>
      <c r="L590" s="153"/>
      <c r="M590" s="158"/>
      <c r="T590" s="159"/>
      <c r="AT590" s="154" t="s">
        <v>177</v>
      </c>
      <c r="AU590" s="154" t="s">
        <v>84</v>
      </c>
      <c r="AV590" s="13" t="s">
        <v>84</v>
      </c>
      <c r="AW590" s="13" t="s">
        <v>34</v>
      </c>
      <c r="AX590" s="13" t="s">
        <v>74</v>
      </c>
      <c r="AY590" s="154" t="s">
        <v>167</v>
      </c>
    </row>
    <row r="591" spans="2:65" s="13" customFormat="1" ht="11.25">
      <c r="B591" s="153"/>
      <c r="D591" s="147" t="s">
        <v>177</v>
      </c>
      <c r="E591" s="154" t="s">
        <v>19</v>
      </c>
      <c r="F591" s="155" t="s">
        <v>755</v>
      </c>
      <c r="H591" s="156">
        <v>14.244999999999999</v>
      </c>
      <c r="I591" s="157"/>
      <c r="L591" s="153"/>
      <c r="M591" s="158"/>
      <c r="T591" s="159"/>
      <c r="AT591" s="154" t="s">
        <v>177</v>
      </c>
      <c r="AU591" s="154" t="s">
        <v>84</v>
      </c>
      <c r="AV591" s="13" t="s">
        <v>84</v>
      </c>
      <c r="AW591" s="13" t="s">
        <v>34</v>
      </c>
      <c r="AX591" s="13" t="s">
        <v>74</v>
      </c>
      <c r="AY591" s="154" t="s">
        <v>167</v>
      </c>
    </row>
    <row r="592" spans="2:65" s="14" customFormat="1" ht="11.25">
      <c r="B592" s="160"/>
      <c r="D592" s="147" t="s">
        <v>177</v>
      </c>
      <c r="E592" s="161" t="s">
        <v>19</v>
      </c>
      <c r="F592" s="162" t="s">
        <v>181</v>
      </c>
      <c r="H592" s="163">
        <v>14.872</v>
      </c>
      <c r="I592" s="164"/>
      <c r="L592" s="160"/>
      <c r="M592" s="165"/>
      <c r="T592" s="166"/>
      <c r="AT592" s="161" t="s">
        <v>177</v>
      </c>
      <c r="AU592" s="161" t="s">
        <v>84</v>
      </c>
      <c r="AV592" s="14" t="s">
        <v>173</v>
      </c>
      <c r="AW592" s="14" t="s">
        <v>34</v>
      </c>
      <c r="AX592" s="14" t="s">
        <v>82</v>
      </c>
      <c r="AY592" s="161" t="s">
        <v>167</v>
      </c>
    </row>
    <row r="593" spans="2:65" s="1" customFormat="1" ht="24.2" customHeight="1">
      <c r="B593" s="33"/>
      <c r="C593" s="129" t="s">
        <v>756</v>
      </c>
      <c r="D593" s="129" t="s">
        <v>169</v>
      </c>
      <c r="E593" s="130" t="s">
        <v>757</v>
      </c>
      <c r="F593" s="131" t="s">
        <v>758</v>
      </c>
      <c r="G593" s="132" t="s">
        <v>102</v>
      </c>
      <c r="H593" s="133">
        <v>0.88</v>
      </c>
      <c r="I593" s="134"/>
      <c r="J593" s="135">
        <f>ROUND(I593*H593,2)</f>
        <v>0</v>
      </c>
      <c r="K593" s="131" t="s">
        <v>172</v>
      </c>
      <c r="L593" s="33"/>
      <c r="M593" s="136" t="s">
        <v>19</v>
      </c>
      <c r="N593" s="137" t="s">
        <v>45</v>
      </c>
      <c r="P593" s="138">
        <f>O593*H593</f>
        <v>0</v>
      </c>
      <c r="Q593" s="138">
        <v>0</v>
      </c>
      <c r="R593" s="138">
        <f>Q593*H593</f>
        <v>0</v>
      </c>
      <c r="S593" s="138">
        <v>7.4999999999999997E-2</v>
      </c>
      <c r="T593" s="139">
        <f>S593*H593</f>
        <v>6.6000000000000003E-2</v>
      </c>
      <c r="AR593" s="140" t="s">
        <v>173</v>
      </c>
      <c r="AT593" s="140" t="s">
        <v>169</v>
      </c>
      <c r="AU593" s="140" t="s">
        <v>84</v>
      </c>
      <c r="AY593" s="18" t="s">
        <v>167</v>
      </c>
      <c r="BE593" s="141">
        <f>IF(N593="základní",J593,0)</f>
        <v>0</v>
      </c>
      <c r="BF593" s="141">
        <f>IF(N593="snížená",J593,0)</f>
        <v>0</v>
      </c>
      <c r="BG593" s="141">
        <f>IF(N593="zákl. přenesená",J593,0)</f>
        <v>0</v>
      </c>
      <c r="BH593" s="141">
        <f>IF(N593="sníž. přenesená",J593,0)</f>
        <v>0</v>
      </c>
      <c r="BI593" s="141">
        <f>IF(N593="nulová",J593,0)</f>
        <v>0</v>
      </c>
      <c r="BJ593" s="18" t="s">
        <v>82</v>
      </c>
      <c r="BK593" s="141">
        <f>ROUND(I593*H593,2)</f>
        <v>0</v>
      </c>
      <c r="BL593" s="18" t="s">
        <v>173</v>
      </c>
      <c r="BM593" s="140" t="s">
        <v>759</v>
      </c>
    </row>
    <row r="594" spans="2:65" s="1" customFormat="1" ht="11.25">
      <c r="B594" s="33"/>
      <c r="D594" s="142" t="s">
        <v>175</v>
      </c>
      <c r="F594" s="143" t="s">
        <v>760</v>
      </c>
      <c r="I594" s="144"/>
      <c r="L594" s="33"/>
      <c r="M594" s="145"/>
      <c r="T594" s="54"/>
      <c r="AT594" s="18" t="s">
        <v>175</v>
      </c>
      <c r="AU594" s="18" t="s">
        <v>84</v>
      </c>
    </row>
    <row r="595" spans="2:65" s="13" customFormat="1" ht="11.25">
      <c r="B595" s="153"/>
      <c r="D595" s="147" t="s">
        <v>177</v>
      </c>
      <c r="E595" s="154" t="s">
        <v>19</v>
      </c>
      <c r="F595" s="155" t="s">
        <v>761</v>
      </c>
      <c r="H595" s="156">
        <v>0.88</v>
      </c>
      <c r="I595" s="157"/>
      <c r="L595" s="153"/>
      <c r="M595" s="158"/>
      <c r="T595" s="159"/>
      <c r="AT595" s="154" t="s">
        <v>177</v>
      </c>
      <c r="AU595" s="154" t="s">
        <v>84</v>
      </c>
      <c r="AV595" s="13" t="s">
        <v>84</v>
      </c>
      <c r="AW595" s="13" t="s">
        <v>34</v>
      </c>
      <c r="AX595" s="13" t="s">
        <v>82</v>
      </c>
      <c r="AY595" s="154" t="s">
        <v>167</v>
      </c>
    </row>
    <row r="596" spans="2:65" s="1" customFormat="1" ht="24.2" customHeight="1">
      <c r="B596" s="33"/>
      <c r="C596" s="129" t="s">
        <v>762</v>
      </c>
      <c r="D596" s="129" t="s">
        <v>169</v>
      </c>
      <c r="E596" s="130" t="s">
        <v>763</v>
      </c>
      <c r="F596" s="131" t="s">
        <v>764</v>
      </c>
      <c r="G596" s="132" t="s">
        <v>102</v>
      </c>
      <c r="H596" s="133">
        <v>16.154</v>
      </c>
      <c r="I596" s="134"/>
      <c r="J596" s="135">
        <f>ROUND(I596*H596,2)</f>
        <v>0</v>
      </c>
      <c r="K596" s="131" t="s">
        <v>172</v>
      </c>
      <c r="L596" s="33"/>
      <c r="M596" s="136" t="s">
        <v>19</v>
      </c>
      <c r="N596" s="137" t="s">
        <v>45</v>
      </c>
      <c r="P596" s="138">
        <f>O596*H596</f>
        <v>0</v>
      </c>
      <c r="Q596" s="138">
        <v>0</v>
      </c>
      <c r="R596" s="138">
        <f>Q596*H596</f>
        <v>0</v>
      </c>
      <c r="S596" s="138">
        <v>8.7999999999999995E-2</v>
      </c>
      <c r="T596" s="139">
        <f>S596*H596</f>
        <v>1.4215519999999999</v>
      </c>
      <c r="AR596" s="140" t="s">
        <v>173</v>
      </c>
      <c r="AT596" s="140" t="s">
        <v>169</v>
      </c>
      <c r="AU596" s="140" t="s">
        <v>84</v>
      </c>
      <c r="AY596" s="18" t="s">
        <v>167</v>
      </c>
      <c r="BE596" s="141">
        <f>IF(N596="základní",J596,0)</f>
        <v>0</v>
      </c>
      <c r="BF596" s="141">
        <f>IF(N596="snížená",J596,0)</f>
        <v>0</v>
      </c>
      <c r="BG596" s="141">
        <f>IF(N596="zákl. přenesená",J596,0)</f>
        <v>0</v>
      </c>
      <c r="BH596" s="141">
        <f>IF(N596="sníž. přenesená",J596,0)</f>
        <v>0</v>
      </c>
      <c r="BI596" s="141">
        <f>IF(N596="nulová",J596,0)</f>
        <v>0</v>
      </c>
      <c r="BJ596" s="18" t="s">
        <v>82</v>
      </c>
      <c r="BK596" s="141">
        <f>ROUND(I596*H596,2)</f>
        <v>0</v>
      </c>
      <c r="BL596" s="18" t="s">
        <v>173</v>
      </c>
      <c r="BM596" s="140" t="s">
        <v>765</v>
      </c>
    </row>
    <row r="597" spans="2:65" s="1" customFormat="1" ht="11.25">
      <c r="B597" s="33"/>
      <c r="D597" s="142" t="s">
        <v>175</v>
      </c>
      <c r="F597" s="143" t="s">
        <v>766</v>
      </c>
      <c r="I597" s="144"/>
      <c r="L597" s="33"/>
      <c r="M597" s="145"/>
      <c r="T597" s="54"/>
      <c r="AT597" s="18" t="s">
        <v>175</v>
      </c>
      <c r="AU597" s="18" t="s">
        <v>84</v>
      </c>
    </row>
    <row r="598" spans="2:65" s="12" customFormat="1" ht="11.25">
      <c r="B598" s="146"/>
      <c r="D598" s="147" t="s">
        <v>177</v>
      </c>
      <c r="E598" s="148" t="s">
        <v>19</v>
      </c>
      <c r="F598" s="149" t="s">
        <v>178</v>
      </c>
      <c r="H598" s="148" t="s">
        <v>19</v>
      </c>
      <c r="I598" s="150"/>
      <c r="L598" s="146"/>
      <c r="M598" s="151"/>
      <c r="T598" s="152"/>
      <c r="AT598" s="148" t="s">
        <v>177</v>
      </c>
      <c r="AU598" s="148" t="s">
        <v>84</v>
      </c>
      <c r="AV598" s="12" t="s">
        <v>82</v>
      </c>
      <c r="AW598" s="12" t="s">
        <v>34</v>
      </c>
      <c r="AX598" s="12" t="s">
        <v>74</v>
      </c>
      <c r="AY598" s="148" t="s">
        <v>167</v>
      </c>
    </row>
    <row r="599" spans="2:65" s="13" customFormat="1" ht="11.25">
      <c r="B599" s="153"/>
      <c r="D599" s="147" t="s">
        <v>177</v>
      </c>
      <c r="E599" s="154" t="s">
        <v>19</v>
      </c>
      <c r="F599" s="155" t="s">
        <v>767</v>
      </c>
      <c r="H599" s="156">
        <v>1.5760000000000001</v>
      </c>
      <c r="I599" s="157"/>
      <c r="L599" s="153"/>
      <c r="M599" s="158"/>
      <c r="T599" s="159"/>
      <c r="AT599" s="154" t="s">
        <v>177</v>
      </c>
      <c r="AU599" s="154" t="s">
        <v>84</v>
      </c>
      <c r="AV599" s="13" t="s">
        <v>84</v>
      </c>
      <c r="AW599" s="13" t="s">
        <v>34</v>
      </c>
      <c r="AX599" s="13" t="s">
        <v>74</v>
      </c>
      <c r="AY599" s="154" t="s">
        <v>167</v>
      </c>
    </row>
    <row r="600" spans="2:65" s="13" customFormat="1" ht="11.25">
      <c r="B600" s="153"/>
      <c r="D600" s="147" t="s">
        <v>177</v>
      </c>
      <c r="E600" s="154" t="s">
        <v>19</v>
      </c>
      <c r="F600" s="155" t="s">
        <v>768</v>
      </c>
      <c r="H600" s="156">
        <v>7.0919999999999996</v>
      </c>
      <c r="I600" s="157"/>
      <c r="L600" s="153"/>
      <c r="M600" s="158"/>
      <c r="T600" s="159"/>
      <c r="AT600" s="154" t="s">
        <v>177</v>
      </c>
      <c r="AU600" s="154" t="s">
        <v>84</v>
      </c>
      <c r="AV600" s="13" t="s">
        <v>84</v>
      </c>
      <c r="AW600" s="13" t="s">
        <v>34</v>
      </c>
      <c r="AX600" s="13" t="s">
        <v>74</v>
      </c>
      <c r="AY600" s="154" t="s">
        <v>167</v>
      </c>
    </row>
    <row r="601" spans="2:65" s="13" customFormat="1" ht="11.25">
      <c r="B601" s="153"/>
      <c r="D601" s="147" t="s">
        <v>177</v>
      </c>
      <c r="E601" s="154" t="s">
        <v>19</v>
      </c>
      <c r="F601" s="155" t="s">
        <v>769</v>
      </c>
      <c r="H601" s="156">
        <v>5.91</v>
      </c>
      <c r="I601" s="157"/>
      <c r="L601" s="153"/>
      <c r="M601" s="158"/>
      <c r="T601" s="159"/>
      <c r="AT601" s="154" t="s">
        <v>177</v>
      </c>
      <c r="AU601" s="154" t="s">
        <v>84</v>
      </c>
      <c r="AV601" s="13" t="s">
        <v>84</v>
      </c>
      <c r="AW601" s="13" t="s">
        <v>34</v>
      </c>
      <c r="AX601" s="13" t="s">
        <v>74</v>
      </c>
      <c r="AY601" s="154" t="s">
        <v>167</v>
      </c>
    </row>
    <row r="602" spans="2:65" s="12" customFormat="1" ht="11.25">
      <c r="B602" s="146"/>
      <c r="D602" s="147" t="s">
        <v>177</v>
      </c>
      <c r="E602" s="148" t="s">
        <v>19</v>
      </c>
      <c r="F602" s="149" t="s">
        <v>668</v>
      </c>
      <c r="H602" s="148" t="s">
        <v>19</v>
      </c>
      <c r="I602" s="150"/>
      <c r="L602" s="146"/>
      <c r="M602" s="151"/>
      <c r="T602" s="152"/>
      <c r="AT602" s="148" t="s">
        <v>177</v>
      </c>
      <c r="AU602" s="148" t="s">
        <v>84</v>
      </c>
      <c r="AV602" s="12" t="s">
        <v>82</v>
      </c>
      <c r="AW602" s="12" t="s">
        <v>34</v>
      </c>
      <c r="AX602" s="12" t="s">
        <v>74</v>
      </c>
      <c r="AY602" s="148" t="s">
        <v>167</v>
      </c>
    </row>
    <row r="603" spans="2:65" s="13" customFormat="1" ht="11.25">
      <c r="B603" s="153"/>
      <c r="D603" s="147" t="s">
        <v>177</v>
      </c>
      <c r="E603" s="154" t="s">
        <v>19</v>
      </c>
      <c r="F603" s="155" t="s">
        <v>770</v>
      </c>
      <c r="H603" s="156">
        <v>1.5760000000000001</v>
      </c>
      <c r="I603" s="157"/>
      <c r="L603" s="153"/>
      <c r="M603" s="158"/>
      <c r="T603" s="159"/>
      <c r="AT603" s="154" t="s">
        <v>177</v>
      </c>
      <c r="AU603" s="154" t="s">
        <v>84</v>
      </c>
      <c r="AV603" s="13" t="s">
        <v>84</v>
      </c>
      <c r="AW603" s="13" t="s">
        <v>34</v>
      </c>
      <c r="AX603" s="13" t="s">
        <v>74</v>
      </c>
      <c r="AY603" s="154" t="s">
        <v>167</v>
      </c>
    </row>
    <row r="604" spans="2:65" s="14" customFormat="1" ht="11.25">
      <c r="B604" s="160"/>
      <c r="D604" s="147" t="s">
        <v>177</v>
      </c>
      <c r="E604" s="161" t="s">
        <v>19</v>
      </c>
      <c r="F604" s="162" t="s">
        <v>181</v>
      </c>
      <c r="H604" s="163">
        <v>16.154</v>
      </c>
      <c r="I604" s="164"/>
      <c r="L604" s="160"/>
      <c r="M604" s="165"/>
      <c r="T604" s="166"/>
      <c r="AT604" s="161" t="s">
        <v>177</v>
      </c>
      <c r="AU604" s="161" t="s">
        <v>84</v>
      </c>
      <c r="AV604" s="14" t="s">
        <v>173</v>
      </c>
      <c r="AW604" s="14" t="s">
        <v>34</v>
      </c>
      <c r="AX604" s="14" t="s">
        <v>82</v>
      </c>
      <c r="AY604" s="161" t="s">
        <v>167</v>
      </c>
    </row>
    <row r="605" spans="2:65" s="1" customFormat="1" ht="24.2" customHeight="1">
      <c r="B605" s="33"/>
      <c r="C605" s="129" t="s">
        <v>771</v>
      </c>
      <c r="D605" s="129" t="s">
        <v>169</v>
      </c>
      <c r="E605" s="130" t="s">
        <v>772</v>
      </c>
      <c r="F605" s="131" t="s">
        <v>773</v>
      </c>
      <c r="G605" s="132" t="s">
        <v>102</v>
      </c>
      <c r="H605" s="133">
        <v>8.4220000000000006</v>
      </c>
      <c r="I605" s="134"/>
      <c r="J605" s="135">
        <f>ROUND(I605*H605,2)</f>
        <v>0</v>
      </c>
      <c r="K605" s="131" t="s">
        <v>172</v>
      </c>
      <c r="L605" s="33"/>
      <c r="M605" s="136" t="s">
        <v>19</v>
      </c>
      <c r="N605" s="137" t="s">
        <v>45</v>
      </c>
      <c r="P605" s="138">
        <f>O605*H605</f>
        <v>0</v>
      </c>
      <c r="Q605" s="138">
        <v>0</v>
      </c>
      <c r="R605" s="138">
        <f>Q605*H605</f>
        <v>0</v>
      </c>
      <c r="S605" s="138">
        <v>6.7000000000000004E-2</v>
      </c>
      <c r="T605" s="139">
        <f>S605*H605</f>
        <v>0.56427400000000005</v>
      </c>
      <c r="AR605" s="140" t="s">
        <v>173</v>
      </c>
      <c r="AT605" s="140" t="s">
        <v>169</v>
      </c>
      <c r="AU605" s="140" t="s">
        <v>84</v>
      </c>
      <c r="AY605" s="18" t="s">
        <v>167</v>
      </c>
      <c r="BE605" s="141">
        <f>IF(N605="základní",J605,0)</f>
        <v>0</v>
      </c>
      <c r="BF605" s="141">
        <f>IF(N605="snížená",J605,0)</f>
        <v>0</v>
      </c>
      <c r="BG605" s="141">
        <f>IF(N605="zákl. přenesená",J605,0)</f>
        <v>0</v>
      </c>
      <c r="BH605" s="141">
        <f>IF(N605="sníž. přenesená",J605,0)</f>
        <v>0</v>
      </c>
      <c r="BI605" s="141">
        <f>IF(N605="nulová",J605,0)</f>
        <v>0</v>
      </c>
      <c r="BJ605" s="18" t="s">
        <v>82</v>
      </c>
      <c r="BK605" s="141">
        <f>ROUND(I605*H605,2)</f>
        <v>0</v>
      </c>
      <c r="BL605" s="18" t="s">
        <v>173</v>
      </c>
      <c r="BM605" s="140" t="s">
        <v>774</v>
      </c>
    </row>
    <row r="606" spans="2:65" s="1" customFormat="1" ht="11.25">
      <c r="B606" s="33"/>
      <c r="D606" s="142" t="s">
        <v>175</v>
      </c>
      <c r="F606" s="143" t="s">
        <v>775</v>
      </c>
      <c r="I606" s="144"/>
      <c r="L606" s="33"/>
      <c r="M606" s="145"/>
      <c r="T606" s="54"/>
      <c r="AT606" s="18" t="s">
        <v>175</v>
      </c>
      <c r="AU606" s="18" t="s">
        <v>84</v>
      </c>
    </row>
    <row r="607" spans="2:65" s="12" customFormat="1" ht="11.25">
      <c r="B607" s="146"/>
      <c r="D607" s="147" t="s">
        <v>177</v>
      </c>
      <c r="E607" s="148" t="s">
        <v>19</v>
      </c>
      <c r="F607" s="149" t="s">
        <v>178</v>
      </c>
      <c r="H607" s="148" t="s">
        <v>19</v>
      </c>
      <c r="I607" s="150"/>
      <c r="L607" s="146"/>
      <c r="M607" s="151"/>
      <c r="T607" s="152"/>
      <c r="AT607" s="148" t="s">
        <v>177</v>
      </c>
      <c r="AU607" s="148" t="s">
        <v>84</v>
      </c>
      <c r="AV607" s="12" t="s">
        <v>82</v>
      </c>
      <c r="AW607" s="12" t="s">
        <v>34</v>
      </c>
      <c r="AX607" s="12" t="s">
        <v>74</v>
      </c>
      <c r="AY607" s="148" t="s">
        <v>167</v>
      </c>
    </row>
    <row r="608" spans="2:65" s="13" customFormat="1" ht="11.25">
      <c r="B608" s="153"/>
      <c r="D608" s="147" t="s">
        <v>177</v>
      </c>
      <c r="E608" s="154" t="s">
        <v>19</v>
      </c>
      <c r="F608" s="155" t="s">
        <v>776</v>
      </c>
      <c r="H608" s="156">
        <v>2.8570000000000002</v>
      </c>
      <c r="I608" s="157"/>
      <c r="L608" s="153"/>
      <c r="M608" s="158"/>
      <c r="T608" s="159"/>
      <c r="AT608" s="154" t="s">
        <v>177</v>
      </c>
      <c r="AU608" s="154" t="s">
        <v>84</v>
      </c>
      <c r="AV608" s="13" t="s">
        <v>84</v>
      </c>
      <c r="AW608" s="13" t="s">
        <v>34</v>
      </c>
      <c r="AX608" s="13" t="s">
        <v>74</v>
      </c>
      <c r="AY608" s="154" t="s">
        <v>167</v>
      </c>
    </row>
    <row r="609" spans="2:65" s="13" customFormat="1" ht="11.25">
      <c r="B609" s="153"/>
      <c r="D609" s="147" t="s">
        <v>177</v>
      </c>
      <c r="E609" s="154" t="s">
        <v>19</v>
      </c>
      <c r="F609" s="155" t="s">
        <v>777</v>
      </c>
      <c r="H609" s="156">
        <v>3.2</v>
      </c>
      <c r="I609" s="157"/>
      <c r="L609" s="153"/>
      <c r="M609" s="158"/>
      <c r="T609" s="159"/>
      <c r="AT609" s="154" t="s">
        <v>177</v>
      </c>
      <c r="AU609" s="154" t="s">
        <v>84</v>
      </c>
      <c r="AV609" s="13" t="s">
        <v>84</v>
      </c>
      <c r="AW609" s="13" t="s">
        <v>34</v>
      </c>
      <c r="AX609" s="13" t="s">
        <v>74</v>
      </c>
      <c r="AY609" s="154" t="s">
        <v>167</v>
      </c>
    </row>
    <row r="610" spans="2:65" s="12" customFormat="1" ht="11.25">
      <c r="B610" s="146"/>
      <c r="D610" s="147" t="s">
        <v>177</v>
      </c>
      <c r="E610" s="148" t="s">
        <v>19</v>
      </c>
      <c r="F610" s="149" t="s">
        <v>668</v>
      </c>
      <c r="H610" s="148" t="s">
        <v>19</v>
      </c>
      <c r="I610" s="150"/>
      <c r="L610" s="146"/>
      <c r="M610" s="151"/>
      <c r="T610" s="152"/>
      <c r="AT610" s="148" t="s">
        <v>177</v>
      </c>
      <c r="AU610" s="148" t="s">
        <v>84</v>
      </c>
      <c r="AV610" s="12" t="s">
        <v>82</v>
      </c>
      <c r="AW610" s="12" t="s">
        <v>34</v>
      </c>
      <c r="AX610" s="12" t="s">
        <v>74</v>
      </c>
      <c r="AY610" s="148" t="s">
        <v>167</v>
      </c>
    </row>
    <row r="611" spans="2:65" s="13" customFormat="1" ht="11.25">
      <c r="B611" s="153"/>
      <c r="D611" s="147" t="s">
        <v>177</v>
      </c>
      <c r="E611" s="154" t="s">
        <v>19</v>
      </c>
      <c r="F611" s="155" t="s">
        <v>778</v>
      </c>
      <c r="H611" s="156">
        <v>2.3650000000000002</v>
      </c>
      <c r="I611" s="157"/>
      <c r="L611" s="153"/>
      <c r="M611" s="158"/>
      <c r="T611" s="159"/>
      <c r="AT611" s="154" t="s">
        <v>177</v>
      </c>
      <c r="AU611" s="154" t="s">
        <v>84</v>
      </c>
      <c r="AV611" s="13" t="s">
        <v>84</v>
      </c>
      <c r="AW611" s="13" t="s">
        <v>34</v>
      </c>
      <c r="AX611" s="13" t="s">
        <v>74</v>
      </c>
      <c r="AY611" s="154" t="s">
        <v>167</v>
      </c>
    </row>
    <row r="612" spans="2:65" s="14" customFormat="1" ht="11.25">
      <c r="B612" s="160"/>
      <c r="D612" s="147" t="s">
        <v>177</v>
      </c>
      <c r="E612" s="161" t="s">
        <v>19</v>
      </c>
      <c r="F612" s="162" t="s">
        <v>181</v>
      </c>
      <c r="H612" s="163">
        <v>8.4220000000000006</v>
      </c>
      <c r="I612" s="164"/>
      <c r="L612" s="160"/>
      <c r="M612" s="165"/>
      <c r="T612" s="166"/>
      <c r="AT612" s="161" t="s">
        <v>177</v>
      </c>
      <c r="AU612" s="161" t="s">
        <v>84</v>
      </c>
      <c r="AV612" s="14" t="s">
        <v>173</v>
      </c>
      <c r="AW612" s="14" t="s">
        <v>34</v>
      </c>
      <c r="AX612" s="14" t="s">
        <v>82</v>
      </c>
      <c r="AY612" s="161" t="s">
        <v>167</v>
      </c>
    </row>
    <row r="613" spans="2:65" s="1" customFormat="1" ht="24.2" customHeight="1">
      <c r="B613" s="33"/>
      <c r="C613" s="129" t="s">
        <v>779</v>
      </c>
      <c r="D613" s="129" t="s">
        <v>169</v>
      </c>
      <c r="E613" s="130" t="s">
        <v>780</v>
      </c>
      <c r="F613" s="131" t="s">
        <v>781</v>
      </c>
      <c r="G613" s="132" t="s">
        <v>191</v>
      </c>
      <c r="H613" s="133">
        <v>3.6579999999999999</v>
      </c>
      <c r="I613" s="134"/>
      <c r="J613" s="135">
        <f>ROUND(I613*H613,2)</f>
        <v>0</v>
      </c>
      <c r="K613" s="131" t="s">
        <v>172</v>
      </c>
      <c r="L613" s="33"/>
      <c r="M613" s="136" t="s">
        <v>19</v>
      </c>
      <c r="N613" s="137" t="s">
        <v>45</v>
      </c>
      <c r="P613" s="138">
        <f>O613*H613</f>
        <v>0</v>
      </c>
      <c r="Q613" s="138">
        <v>0</v>
      </c>
      <c r="R613" s="138">
        <f>Q613*H613</f>
        <v>0</v>
      </c>
      <c r="S613" s="138">
        <v>2.5</v>
      </c>
      <c r="T613" s="139">
        <f>S613*H613</f>
        <v>9.1449999999999996</v>
      </c>
      <c r="AR613" s="140" t="s">
        <v>173</v>
      </c>
      <c r="AT613" s="140" t="s">
        <v>169</v>
      </c>
      <c r="AU613" s="140" t="s">
        <v>84</v>
      </c>
      <c r="AY613" s="18" t="s">
        <v>167</v>
      </c>
      <c r="BE613" s="141">
        <f>IF(N613="základní",J613,0)</f>
        <v>0</v>
      </c>
      <c r="BF613" s="141">
        <f>IF(N613="snížená",J613,0)</f>
        <v>0</v>
      </c>
      <c r="BG613" s="141">
        <f>IF(N613="zákl. přenesená",J613,0)</f>
        <v>0</v>
      </c>
      <c r="BH613" s="141">
        <f>IF(N613="sníž. přenesená",J613,0)</f>
        <v>0</v>
      </c>
      <c r="BI613" s="141">
        <f>IF(N613="nulová",J613,0)</f>
        <v>0</v>
      </c>
      <c r="BJ613" s="18" t="s">
        <v>82</v>
      </c>
      <c r="BK613" s="141">
        <f>ROUND(I613*H613,2)</f>
        <v>0</v>
      </c>
      <c r="BL613" s="18" t="s">
        <v>173</v>
      </c>
      <c r="BM613" s="140" t="s">
        <v>782</v>
      </c>
    </row>
    <row r="614" spans="2:65" s="1" customFormat="1" ht="11.25">
      <c r="B614" s="33"/>
      <c r="D614" s="142" t="s">
        <v>175</v>
      </c>
      <c r="F614" s="143" t="s">
        <v>783</v>
      </c>
      <c r="I614" s="144"/>
      <c r="L614" s="33"/>
      <c r="M614" s="145"/>
      <c r="T614" s="54"/>
      <c r="AT614" s="18" t="s">
        <v>175</v>
      </c>
      <c r="AU614" s="18" t="s">
        <v>84</v>
      </c>
    </row>
    <row r="615" spans="2:65" s="12" customFormat="1" ht="11.25">
      <c r="B615" s="146"/>
      <c r="D615" s="147" t="s">
        <v>177</v>
      </c>
      <c r="E615" s="148" t="s">
        <v>19</v>
      </c>
      <c r="F615" s="149" t="s">
        <v>178</v>
      </c>
      <c r="H615" s="148" t="s">
        <v>19</v>
      </c>
      <c r="I615" s="150"/>
      <c r="L615" s="146"/>
      <c r="M615" s="151"/>
      <c r="T615" s="152"/>
      <c r="AT615" s="148" t="s">
        <v>177</v>
      </c>
      <c r="AU615" s="148" t="s">
        <v>84</v>
      </c>
      <c r="AV615" s="12" t="s">
        <v>82</v>
      </c>
      <c r="AW615" s="12" t="s">
        <v>34</v>
      </c>
      <c r="AX615" s="12" t="s">
        <v>74</v>
      </c>
      <c r="AY615" s="148" t="s">
        <v>167</v>
      </c>
    </row>
    <row r="616" spans="2:65" s="13" customFormat="1" ht="11.25">
      <c r="B616" s="153"/>
      <c r="D616" s="147" t="s">
        <v>177</v>
      </c>
      <c r="E616" s="154" t="s">
        <v>19</v>
      </c>
      <c r="F616" s="155" t="s">
        <v>784</v>
      </c>
      <c r="H616" s="156">
        <v>3.6579999999999999</v>
      </c>
      <c r="I616" s="157"/>
      <c r="L616" s="153"/>
      <c r="M616" s="158"/>
      <c r="T616" s="159"/>
      <c r="AT616" s="154" t="s">
        <v>177</v>
      </c>
      <c r="AU616" s="154" t="s">
        <v>84</v>
      </c>
      <c r="AV616" s="13" t="s">
        <v>84</v>
      </c>
      <c r="AW616" s="13" t="s">
        <v>34</v>
      </c>
      <c r="AX616" s="13" t="s">
        <v>82</v>
      </c>
      <c r="AY616" s="154" t="s">
        <v>167</v>
      </c>
    </row>
    <row r="617" spans="2:65" s="1" customFormat="1" ht="16.5" customHeight="1">
      <c r="B617" s="33"/>
      <c r="C617" s="129" t="s">
        <v>785</v>
      </c>
      <c r="D617" s="129" t="s">
        <v>169</v>
      </c>
      <c r="E617" s="130" t="s">
        <v>786</v>
      </c>
      <c r="F617" s="131" t="s">
        <v>787</v>
      </c>
      <c r="G617" s="132" t="s">
        <v>328</v>
      </c>
      <c r="H617" s="133">
        <v>10</v>
      </c>
      <c r="I617" s="134"/>
      <c r="J617" s="135">
        <f>ROUND(I617*H617,2)</f>
        <v>0</v>
      </c>
      <c r="K617" s="131" t="s">
        <v>172</v>
      </c>
      <c r="L617" s="33"/>
      <c r="M617" s="136" t="s">
        <v>19</v>
      </c>
      <c r="N617" s="137" t="s">
        <v>45</v>
      </c>
      <c r="P617" s="138">
        <f>O617*H617</f>
        <v>0</v>
      </c>
      <c r="Q617" s="138">
        <v>0</v>
      </c>
      <c r="R617" s="138">
        <f>Q617*H617</f>
        <v>0</v>
      </c>
      <c r="S617" s="138">
        <v>3.9E-2</v>
      </c>
      <c r="T617" s="139">
        <f>S617*H617</f>
        <v>0.39</v>
      </c>
      <c r="AR617" s="140" t="s">
        <v>173</v>
      </c>
      <c r="AT617" s="140" t="s">
        <v>169</v>
      </c>
      <c r="AU617" s="140" t="s">
        <v>84</v>
      </c>
      <c r="AY617" s="18" t="s">
        <v>167</v>
      </c>
      <c r="BE617" s="141">
        <f>IF(N617="základní",J617,0)</f>
        <v>0</v>
      </c>
      <c r="BF617" s="141">
        <f>IF(N617="snížená",J617,0)</f>
        <v>0</v>
      </c>
      <c r="BG617" s="141">
        <f>IF(N617="zákl. přenesená",J617,0)</f>
        <v>0</v>
      </c>
      <c r="BH617" s="141">
        <f>IF(N617="sníž. přenesená",J617,0)</f>
        <v>0</v>
      </c>
      <c r="BI617" s="141">
        <f>IF(N617="nulová",J617,0)</f>
        <v>0</v>
      </c>
      <c r="BJ617" s="18" t="s">
        <v>82</v>
      </c>
      <c r="BK617" s="141">
        <f>ROUND(I617*H617,2)</f>
        <v>0</v>
      </c>
      <c r="BL617" s="18" t="s">
        <v>173</v>
      </c>
      <c r="BM617" s="140" t="s">
        <v>788</v>
      </c>
    </row>
    <row r="618" spans="2:65" s="1" customFormat="1" ht="11.25">
      <c r="B618" s="33"/>
      <c r="D618" s="142" t="s">
        <v>175</v>
      </c>
      <c r="F618" s="143" t="s">
        <v>789</v>
      </c>
      <c r="I618" s="144"/>
      <c r="L618" s="33"/>
      <c r="M618" s="145"/>
      <c r="T618" s="54"/>
      <c r="AT618" s="18" t="s">
        <v>175</v>
      </c>
      <c r="AU618" s="18" t="s">
        <v>84</v>
      </c>
    </row>
    <row r="619" spans="2:65" s="12" customFormat="1" ht="11.25">
      <c r="B619" s="146"/>
      <c r="D619" s="147" t="s">
        <v>177</v>
      </c>
      <c r="E619" s="148" t="s">
        <v>19</v>
      </c>
      <c r="F619" s="149" t="s">
        <v>178</v>
      </c>
      <c r="H619" s="148" t="s">
        <v>19</v>
      </c>
      <c r="I619" s="150"/>
      <c r="L619" s="146"/>
      <c r="M619" s="151"/>
      <c r="T619" s="152"/>
      <c r="AT619" s="148" t="s">
        <v>177</v>
      </c>
      <c r="AU619" s="148" t="s">
        <v>84</v>
      </c>
      <c r="AV619" s="12" t="s">
        <v>82</v>
      </c>
      <c r="AW619" s="12" t="s">
        <v>34</v>
      </c>
      <c r="AX619" s="12" t="s">
        <v>74</v>
      </c>
      <c r="AY619" s="148" t="s">
        <v>167</v>
      </c>
    </row>
    <row r="620" spans="2:65" s="13" customFormat="1" ht="11.25">
      <c r="B620" s="153"/>
      <c r="D620" s="147" t="s">
        <v>177</v>
      </c>
      <c r="E620" s="154" t="s">
        <v>19</v>
      </c>
      <c r="F620" s="155" t="s">
        <v>790</v>
      </c>
      <c r="H620" s="156">
        <v>10</v>
      </c>
      <c r="I620" s="157"/>
      <c r="L620" s="153"/>
      <c r="M620" s="158"/>
      <c r="T620" s="159"/>
      <c r="AT620" s="154" t="s">
        <v>177</v>
      </c>
      <c r="AU620" s="154" t="s">
        <v>84</v>
      </c>
      <c r="AV620" s="13" t="s">
        <v>84</v>
      </c>
      <c r="AW620" s="13" t="s">
        <v>34</v>
      </c>
      <c r="AX620" s="13" t="s">
        <v>82</v>
      </c>
      <c r="AY620" s="154" t="s">
        <v>167</v>
      </c>
    </row>
    <row r="621" spans="2:65" s="1" customFormat="1" ht="24.2" customHeight="1">
      <c r="B621" s="33"/>
      <c r="C621" s="129" t="s">
        <v>791</v>
      </c>
      <c r="D621" s="129" t="s">
        <v>169</v>
      </c>
      <c r="E621" s="130" t="s">
        <v>792</v>
      </c>
      <c r="F621" s="131" t="s">
        <v>793</v>
      </c>
      <c r="G621" s="132" t="s">
        <v>436</v>
      </c>
      <c r="H621" s="133">
        <v>5.4</v>
      </c>
      <c r="I621" s="134"/>
      <c r="J621" s="135">
        <f>ROUND(I621*H621,2)</f>
        <v>0</v>
      </c>
      <c r="K621" s="131" t="s">
        <v>172</v>
      </c>
      <c r="L621" s="33"/>
      <c r="M621" s="136" t="s">
        <v>19</v>
      </c>
      <c r="N621" s="137" t="s">
        <v>45</v>
      </c>
      <c r="P621" s="138">
        <f>O621*H621</f>
        <v>0</v>
      </c>
      <c r="Q621" s="138">
        <v>0</v>
      </c>
      <c r="R621" s="138">
        <f>Q621*H621</f>
        <v>0</v>
      </c>
      <c r="S621" s="138">
        <v>8.9999999999999993E-3</v>
      </c>
      <c r="T621" s="139">
        <f>S621*H621</f>
        <v>4.8599999999999997E-2</v>
      </c>
      <c r="AR621" s="140" t="s">
        <v>173</v>
      </c>
      <c r="AT621" s="140" t="s">
        <v>169</v>
      </c>
      <c r="AU621" s="140" t="s">
        <v>84</v>
      </c>
      <c r="AY621" s="18" t="s">
        <v>167</v>
      </c>
      <c r="BE621" s="141">
        <f>IF(N621="základní",J621,0)</f>
        <v>0</v>
      </c>
      <c r="BF621" s="141">
        <f>IF(N621="snížená",J621,0)</f>
        <v>0</v>
      </c>
      <c r="BG621" s="141">
        <f>IF(N621="zákl. přenesená",J621,0)</f>
        <v>0</v>
      </c>
      <c r="BH621" s="141">
        <f>IF(N621="sníž. přenesená",J621,0)</f>
        <v>0</v>
      </c>
      <c r="BI621" s="141">
        <f>IF(N621="nulová",J621,0)</f>
        <v>0</v>
      </c>
      <c r="BJ621" s="18" t="s">
        <v>82</v>
      </c>
      <c r="BK621" s="141">
        <f>ROUND(I621*H621,2)</f>
        <v>0</v>
      </c>
      <c r="BL621" s="18" t="s">
        <v>173</v>
      </c>
      <c r="BM621" s="140" t="s">
        <v>794</v>
      </c>
    </row>
    <row r="622" spans="2:65" s="1" customFormat="1" ht="11.25">
      <c r="B622" s="33"/>
      <c r="D622" s="142" t="s">
        <v>175</v>
      </c>
      <c r="F622" s="143" t="s">
        <v>795</v>
      </c>
      <c r="I622" s="144"/>
      <c r="L622" s="33"/>
      <c r="M622" s="145"/>
      <c r="T622" s="54"/>
      <c r="AT622" s="18" t="s">
        <v>175</v>
      </c>
      <c r="AU622" s="18" t="s">
        <v>84</v>
      </c>
    </row>
    <row r="623" spans="2:65" s="12" customFormat="1" ht="11.25">
      <c r="B623" s="146"/>
      <c r="D623" s="147" t="s">
        <v>177</v>
      </c>
      <c r="E623" s="148" t="s">
        <v>19</v>
      </c>
      <c r="F623" s="149" t="s">
        <v>489</v>
      </c>
      <c r="H623" s="148" t="s">
        <v>19</v>
      </c>
      <c r="I623" s="150"/>
      <c r="L623" s="146"/>
      <c r="M623" s="151"/>
      <c r="T623" s="152"/>
      <c r="AT623" s="148" t="s">
        <v>177</v>
      </c>
      <c r="AU623" s="148" t="s">
        <v>84</v>
      </c>
      <c r="AV623" s="12" t="s">
        <v>82</v>
      </c>
      <c r="AW623" s="12" t="s">
        <v>34</v>
      </c>
      <c r="AX623" s="12" t="s">
        <v>74</v>
      </c>
      <c r="AY623" s="148" t="s">
        <v>167</v>
      </c>
    </row>
    <row r="624" spans="2:65" s="13" customFormat="1" ht="11.25">
      <c r="B624" s="153"/>
      <c r="D624" s="147" t="s">
        <v>177</v>
      </c>
      <c r="E624" s="154" t="s">
        <v>19</v>
      </c>
      <c r="F624" s="155" t="s">
        <v>796</v>
      </c>
      <c r="H624" s="156">
        <v>5.4</v>
      </c>
      <c r="I624" s="157"/>
      <c r="L624" s="153"/>
      <c r="M624" s="158"/>
      <c r="T624" s="159"/>
      <c r="AT624" s="154" t="s">
        <v>177</v>
      </c>
      <c r="AU624" s="154" t="s">
        <v>84</v>
      </c>
      <c r="AV624" s="13" t="s">
        <v>84</v>
      </c>
      <c r="AW624" s="13" t="s">
        <v>34</v>
      </c>
      <c r="AX624" s="13" t="s">
        <v>82</v>
      </c>
      <c r="AY624" s="154" t="s">
        <v>167</v>
      </c>
    </row>
    <row r="625" spans="2:65" s="1" customFormat="1" ht="24.2" customHeight="1">
      <c r="B625" s="33"/>
      <c r="C625" s="129" t="s">
        <v>797</v>
      </c>
      <c r="D625" s="129" t="s">
        <v>169</v>
      </c>
      <c r="E625" s="130" t="s">
        <v>798</v>
      </c>
      <c r="F625" s="131" t="s">
        <v>799</v>
      </c>
      <c r="G625" s="132" t="s">
        <v>436</v>
      </c>
      <c r="H625" s="133">
        <v>8.1</v>
      </c>
      <c r="I625" s="134"/>
      <c r="J625" s="135">
        <f>ROUND(I625*H625,2)</f>
        <v>0</v>
      </c>
      <c r="K625" s="131" t="s">
        <v>172</v>
      </c>
      <c r="L625" s="33"/>
      <c r="M625" s="136" t="s">
        <v>19</v>
      </c>
      <c r="N625" s="137" t="s">
        <v>45</v>
      </c>
      <c r="P625" s="138">
        <f>O625*H625</f>
        <v>0</v>
      </c>
      <c r="Q625" s="138">
        <v>0</v>
      </c>
      <c r="R625" s="138">
        <f>Q625*H625</f>
        <v>0</v>
      </c>
      <c r="S625" s="138">
        <v>8.9999999999999993E-3</v>
      </c>
      <c r="T625" s="139">
        <f>S625*H625</f>
        <v>7.2899999999999993E-2</v>
      </c>
      <c r="AR625" s="140" t="s">
        <v>173</v>
      </c>
      <c r="AT625" s="140" t="s">
        <v>169</v>
      </c>
      <c r="AU625" s="140" t="s">
        <v>84</v>
      </c>
      <c r="AY625" s="18" t="s">
        <v>167</v>
      </c>
      <c r="BE625" s="141">
        <f>IF(N625="základní",J625,0)</f>
        <v>0</v>
      </c>
      <c r="BF625" s="141">
        <f>IF(N625="snížená",J625,0)</f>
        <v>0</v>
      </c>
      <c r="BG625" s="141">
        <f>IF(N625="zákl. přenesená",J625,0)</f>
        <v>0</v>
      </c>
      <c r="BH625" s="141">
        <f>IF(N625="sníž. přenesená",J625,0)</f>
        <v>0</v>
      </c>
      <c r="BI625" s="141">
        <f>IF(N625="nulová",J625,0)</f>
        <v>0</v>
      </c>
      <c r="BJ625" s="18" t="s">
        <v>82</v>
      </c>
      <c r="BK625" s="141">
        <f>ROUND(I625*H625,2)</f>
        <v>0</v>
      </c>
      <c r="BL625" s="18" t="s">
        <v>173</v>
      </c>
      <c r="BM625" s="140" t="s">
        <v>800</v>
      </c>
    </row>
    <row r="626" spans="2:65" s="1" customFormat="1" ht="11.25">
      <c r="B626" s="33"/>
      <c r="D626" s="142" t="s">
        <v>175</v>
      </c>
      <c r="F626" s="143" t="s">
        <v>801</v>
      </c>
      <c r="I626" s="144"/>
      <c r="L626" s="33"/>
      <c r="M626" s="145"/>
      <c r="T626" s="54"/>
      <c r="AT626" s="18" t="s">
        <v>175</v>
      </c>
      <c r="AU626" s="18" t="s">
        <v>84</v>
      </c>
    </row>
    <row r="627" spans="2:65" s="12" customFormat="1" ht="11.25">
      <c r="B627" s="146"/>
      <c r="D627" s="147" t="s">
        <v>177</v>
      </c>
      <c r="E627" s="148" t="s">
        <v>19</v>
      </c>
      <c r="F627" s="149" t="s">
        <v>489</v>
      </c>
      <c r="H627" s="148" t="s">
        <v>19</v>
      </c>
      <c r="I627" s="150"/>
      <c r="L627" s="146"/>
      <c r="M627" s="151"/>
      <c r="T627" s="152"/>
      <c r="AT627" s="148" t="s">
        <v>177</v>
      </c>
      <c r="AU627" s="148" t="s">
        <v>84</v>
      </c>
      <c r="AV627" s="12" t="s">
        <v>82</v>
      </c>
      <c r="AW627" s="12" t="s">
        <v>34</v>
      </c>
      <c r="AX627" s="12" t="s">
        <v>74</v>
      </c>
      <c r="AY627" s="148" t="s">
        <v>167</v>
      </c>
    </row>
    <row r="628" spans="2:65" s="13" customFormat="1" ht="11.25">
      <c r="B628" s="153"/>
      <c r="D628" s="147" t="s">
        <v>177</v>
      </c>
      <c r="E628" s="154" t="s">
        <v>19</v>
      </c>
      <c r="F628" s="155" t="s">
        <v>802</v>
      </c>
      <c r="H628" s="156">
        <v>8.1</v>
      </c>
      <c r="I628" s="157"/>
      <c r="L628" s="153"/>
      <c r="M628" s="158"/>
      <c r="T628" s="159"/>
      <c r="AT628" s="154" t="s">
        <v>177</v>
      </c>
      <c r="AU628" s="154" t="s">
        <v>84</v>
      </c>
      <c r="AV628" s="13" t="s">
        <v>84</v>
      </c>
      <c r="AW628" s="13" t="s">
        <v>34</v>
      </c>
      <c r="AX628" s="13" t="s">
        <v>82</v>
      </c>
      <c r="AY628" s="154" t="s">
        <v>167</v>
      </c>
    </row>
    <row r="629" spans="2:65" s="1" customFormat="1" ht="16.5" customHeight="1">
      <c r="B629" s="33"/>
      <c r="C629" s="129" t="s">
        <v>803</v>
      </c>
      <c r="D629" s="129" t="s">
        <v>169</v>
      </c>
      <c r="E629" s="130" t="s">
        <v>804</v>
      </c>
      <c r="F629" s="131" t="s">
        <v>805</v>
      </c>
      <c r="G629" s="132" t="s">
        <v>436</v>
      </c>
      <c r="H629" s="133">
        <v>1</v>
      </c>
      <c r="I629" s="134"/>
      <c r="J629" s="135">
        <f>ROUND(I629*H629,2)</f>
        <v>0</v>
      </c>
      <c r="K629" s="131" t="s">
        <v>184</v>
      </c>
      <c r="L629" s="33"/>
      <c r="M629" s="136" t="s">
        <v>19</v>
      </c>
      <c r="N629" s="137" t="s">
        <v>45</v>
      </c>
      <c r="P629" s="138">
        <f>O629*H629</f>
        <v>0</v>
      </c>
      <c r="Q629" s="138">
        <v>0</v>
      </c>
      <c r="R629" s="138">
        <f>Q629*H629</f>
        <v>0</v>
      </c>
      <c r="S629" s="138">
        <v>8.2000000000000003E-2</v>
      </c>
      <c r="T629" s="139">
        <f>S629*H629</f>
        <v>8.2000000000000003E-2</v>
      </c>
      <c r="AR629" s="140" t="s">
        <v>173</v>
      </c>
      <c r="AT629" s="140" t="s">
        <v>169</v>
      </c>
      <c r="AU629" s="140" t="s">
        <v>84</v>
      </c>
      <c r="AY629" s="18" t="s">
        <v>167</v>
      </c>
      <c r="BE629" s="141">
        <f>IF(N629="základní",J629,0)</f>
        <v>0</v>
      </c>
      <c r="BF629" s="141">
        <f>IF(N629="snížená",J629,0)</f>
        <v>0</v>
      </c>
      <c r="BG629" s="141">
        <f>IF(N629="zákl. přenesená",J629,0)</f>
        <v>0</v>
      </c>
      <c r="BH629" s="141">
        <f>IF(N629="sníž. přenesená",J629,0)</f>
        <v>0</v>
      </c>
      <c r="BI629" s="141">
        <f>IF(N629="nulová",J629,0)</f>
        <v>0</v>
      </c>
      <c r="BJ629" s="18" t="s">
        <v>82</v>
      </c>
      <c r="BK629" s="141">
        <f>ROUND(I629*H629,2)</f>
        <v>0</v>
      </c>
      <c r="BL629" s="18" t="s">
        <v>173</v>
      </c>
      <c r="BM629" s="140" t="s">
        <v>806</v>
      </c>
    </row>
    <row r="630" spans="2:65" s="12" customFormat="1" ht="11.25">
      <c r="B630" s="146"/>
      <c r="D630" s="147" t="s">
        <v>177</v>
      </c>
      <c r="E630" s="148" t="s">
        <v>19</v>
      </c>
      <c r="F630" s="149" t="s">
        <v>668</v>
      </c>
      <c r="H630" s="148" t="s">
        <v>19</v>
      </c>
      <c r="I630" s="150"/>
      <c r="L630" s="146"/>
      <c r="M630" s="151"/>
      <c r="T630" s="152"/>
      <c r="AT630" s="148" t="s">
        <v>177</v>
      </c>
      <c r="AU630" s="148" t="s">
        <v>84</v>
      </c>
      <c r="AV630" s="12" t="s">
        <v>82</v>
      </c>
      <c r="AW630" s="12" t="s">
        <v>34</v>
      </c>
      <c r="AX630" s="12" t="s">
        <v>74</v>
      </c>
      <c r="AY630" s="148" t="s">
        <v>167</v>
      </c>
    </row>
    <row r="631" spans="2:65" s="13" customFormat="1" ht="11.25">
      <c r="B631" s="153"/>
      <c r="D631" s="147" t="s">
        <v>177</v>
      </c>
      <c r="E631" s="154" t="s">
        <v>19</v>
      </c>
      <c r="F631" s="155" t="s">
        <v>807</v>
      </c>
      <c r="H631" s="156">
        <v>1</v>
      </c>
      <c r="I631" s="157"/>
      <c r="L631" s="153"/>
      <c r="M631" s="158"/>
      <c r="T631" s="159"/>
      <c r="AT631" s="154" t="s">
        <v>177</v>
      </c>
      <c r="AU631" s="154" t="s">
        <v>84</v>
      </c>
      <c r="AV631" s="13" t="s">
        <v>84</v>
      </c>
      <c r="AW631" s="13" t="s">
        <v>34</v>
      </c>
      <c r="AX631" s="13" t="s">
        <v>82</v>
      </c>
      <c r="AY631" s="154" t="s">
        <v>167</v>
      </c>
    </row>
    <row r="632" spans="2:65" s="1" customFormat="1" ht="24.2" customHeight="1">
      <c r="B632" s="33"/>
      <c r="C632" s="129" t="s">
        <v>808</v>
      </c>
      <c r="D632" s="129" t="s">
        <v>169</v>
      </c>
      <c r="E632" s="130" t="s">
        <v>809</v>
      </c>
      <c r="F632" s="131" t="s">
        <v>810</v>
      </c>
      <c r="G632" s="132" t="s">
        <v>436</v>
      </c>
      <c r="H632" s="133">
        <v>1.58</v>
      </c>
      <c r="I632" s="134"/>
      <c r="J632" s="135">
        <f>ROUND(I632*H632,2)</f>
        <v>0</v>
      </c>
      <c r="K632" s="131" t="s">
        <v>172</v>
      </c>
      <c r="L632" s="33"/>
      <c r="M632" s="136" t="s">
        <v>19</v>
      </c>
      <c r="N632" s="137" t="s">
        <v>45</v>
      </c>
      <c r="P632" s="138">
        <f>O632*H632</f>
        <v>0</v>
      </c>
      <c r="Q632" s="138">
        <v>2.7899999999999999E-3</v>
      </c>
      <c r="R632" s="138">
        <f>Q632*H632</f>
        <v>4.4082000000000001E-3</v>
      </c>
      <c r="S632" s="138">
        <v>5.6000000000000001E-2</v>
      </c>
      <c r="T632" s="139">
        <f>S632*H632</f>
        <v>8.8480000000000003E-2</v>
      </c>
      <c r="AR632" s="140" t="s">
        <v>173</v>
      </c>
      <c r="AT632" s="140" t="s">
        <v>169</v>
      </c>
      <c r="AU632" s="140" t="s">
        <v>84</v>
      </c>
      <c r="AY632" s="18" t="s">
        <v>167</v>
      </c>
      <c r="BE632" s="141">
        <f>IF(N632="základní",J632,0)</f>
        <v>0</v>
      </c>
      <c r="BF632" s="141">
        <f>IF(N632="snížená",J632,0)</f>
        <v>0</v>
      </c>
      <c r="BG632" s="141">
        <f>IF(N632="zákl. přenesená",J632,0)</f>
        <v>0</v>
      </c>
      <c r="BH632" s="141">
        <f>IF(N632="sníž. přenesená",J632,0)</f>
        <v>0</v>
      </c>
      <c r="BI632" s="141">
        <f>IF(N632="nulová",J632,0)</f>
        <v>0</v>
      </c>
      <c r="BJ632" s="18" t="s">
        <v>82</v>
      </c>
      <c r="BK632" s="141">
        <f>ROUND(I632*H632,2)</f>
        <v>0</v>
      </c>
      <c r="BL632" s="18" t="s">
        <v>173</v>
      </c>
      <c r="BM632" s="140" t="s">
        <v>811</v>
      </c>
    </row>
    <row r="633" spans="2:65" s="1" customFormat="1" ht="11.25">
      <c r="B633" s="33"/>
      <c r="D633" s="142" t="s">
        <v>175</v>
      </c>
      <c r="F633" s="143" t="s">
        <v>812</v>
      </c>
      <c r="I633" s="144"/>
      <c r="L633" s="33"/>
      <c r="M633" s="145"/>
      <c r="T633" s="54"/>
      <c r="AT633" s="18" t="s">
        <v>175</v>
      </c>
      <c r="AU633" s="18" t="s">
        <v>84</v>
      </c>
    </row>
    <row r="634" spans="2:65" s="12" customFormat="1" ht="11.25">
      <c r="B634" s="146"/>
      <c r="D634" s="147" t="s">
        <v>177</v>
      </c>
      <c r="E634" s="148" t="s">
        <v>19</v>
      </c>
      <c r="F634" s="149" t="s">
        <v>178</v>
      </c>
      <c r="H634" s="148" t="s">
        <v>19</v>
      </c>
      <c r="I634" s="150"/>
      <c r="L634" s="146"/>
      <c r="M634" s="151"/>
      <c r="T634" s="152"/>
      <c r="AT634" s="148" t="s">
        <v>177</v>
      </c>
      <c r="AU634" s="148" t="s">
        <v>84</v>
      </c>
      <c r="AV634" s="12" t="s">
        <v>82</v>
      </c>
      <c r="AW634" s="12" t="s">
        <v>34</v>
      </c>
      <c r="AX634" s="12" t="s">
        <v>74</v>
      </c>
      <c r="AY634" s="148" t="s">
        <v>167</v>
      </c>
    </row>
    <row r="635" spans="2:65" s="13" customFormat="1" ht="11.25">
      <c r="B635" s="153"/>
      <c r="D635" s="147" t="s">
        <v>177</v>
      </c>
      <c r="E635" s="154" t="s">
        <v>19</v>
      </c>
      <c r="F635" s="155" t="s">
        <v>813</v>
      </c>
      <c r="H635" s="156">
        <v>0.35</v>
      </c>
      <c r="I635" s="157"/>
      <c r="L635" s="153"/>
      <c r="M635" s="158"/>
      <c r="T635" s="159"/>
      <c r="AT635" s="154" t="s">
        <v>177</v>
      </c>
      <c r="AU635" s="154" t="s">
        <v>84</v>
      </c>
      <c r="AV635" s="13" t="s">
        <v>84</v>
      </c>
      <c r="AW635" s="13" t="s">
        <v>34</v>
      </c>
      <c r="AX635" s="13" t="s">
        <v>74</v>
      </c>
      <c r="AY635" s="154" t="s">
        <v>167</v>
      </c>
    </row>
    <row r="636" spans="2:65" s="13" customFormat="1" ht="11.25">
      <c r="B636" s="153"/>
      <c r="D636" s="147" t="s">
        <v>177</v>
      </c>
      <c r="E636" s="154" t="s">
        <v>19</v>
      </c>
      <c r="F636" s="155" t="s">
        <v>814</v>
      </c>
      <c r="H636" s="156">
        <v>0.53</v>
      </c>
      <c r="I636" s="157"/>
      <c r="L636" s="153"/>
      <c r="M636" s="158"/>
      <c r="T636" s="159"/>
      <c r="AT636" s="154" t="s">
        <v>177</v>
      </c>
      <c r="AU636" s="154" t="s">
        <v>84</v>
      </c>
      <c r="AV636" s="13" t="s">
        <v>84</v>
      </c>
      <c r="AW636" s="13" t="s">
        <v>34</v>
      </c>
      <c r="AX636" s="13" t="s">
        <v>74</v>
      </c>
      <c r="AY636" s="154" t="s">
        <v>167</v>
      </c>
    </row>
    <row r="637" spans="2:65" s="13" customFormat="1" ht="11.25">
      <c r="B637" s="153"/>
      <c r="D637" s="147" t="s">
        <v>177</v>
      </c>
      <c r="E637" s="154" t="s">
        <v>19</v>
      </c>
      <c r="F637" s="155" t="s">
        <v>815</v>
      </c>
      <c r="H637" s="156">
        <v>0.35</v>
      </c>
      <c r="I637" s="157"/>
      <c r="L637" s="153"/>
      <c r="M637" s="158"/>
      <c r="T637" s="159"/>
      <c r="AT637" s="154" t="s">
        <v>177</v>
      </c>
      <c r="AU637" s="154" t="s">
        <v>84</v>
      </c>
      <c r="AV637" s="13" t="s">
        <v>84</v>
      </c>
      <c r="AW637" s="13" t="s">
        <v>34</v>
      </c>
      <c r="AX637" s="13" t="s">
        <v>74</v>
      </c>
      <c r="AY637" s="154" t="s">
        <v>167</v>
      </c>
    </row>
    <row r="638" spans="2:65" s="13" customFormat="1" ht="11.25">
      <c r="B638" s="153"/>
      <c r="D638" s="147" t="s">
        <v>177</v>
      </c>
      <c r="E638" s="154" t="s">
        <v>19</v>
      </c>
      <c r="F638" s="155" t="s">
        <v>816</v>
      </c>
      <c r="H638" s="156">
        <v>0.35</v>
      </c>
      <c r="I638" s="157"/>
      <c r="L638" s="153"/>
      <c r="M638" s="158"/>
      <c r="T638" s="159"/>
      <c r="AT638" s="154" t="s">
        <v>177</v>
      </c>
      <c r="AU638" s="154" t="s">
        <v>84</v>
      </c>
      <c r="AV638" s="13" t="s">
        <v>84</v>
      </c>
      <c r="AW638" s="13" t="s">
        <v>34</v>
      </c>
      <c r="AX638" s="13" t="s">
        <v>74</v>
      </c>
      <c r="AY638" s="154" t="s">
        <v>167</v>
      </c>
    </row>
    <row r="639" spans="2:65" s="14" customFormat="1" ht="11.25">
      <c r="B639" s="160"/>
      <c r="D639" s="147" t="s">
        <v>177</v>
      </c>
      <c r="E639" s="161" t="s">
        <v>19</v>
      </c>
      <c r="F639" s="162" t="s">
        <v>181</v>
      </c>
      <c r="H639" s="163">
        <v>1.58</v>
      </c>
      <c r="I639" s="164"/>
      <c r="L639" s="160"/>
      <c r="M639" s="165"/>
      <c r="T639" s="166"/>
      <c r="AT639" s="161" t="s">
        <v>177</v>
      </c>
      <c r="AU639" s="161" t="s">
        <v>84</v>
      </c>
      <c r="AV639" s="14" t="s">
        <v>173</v>
      </c>
      <c r="AW639" s="14" t="s">
        <v>34</v>
      </c>
      <c r="AX639" s="14" t="s">
        <v>82</v>
      </c>
      <c r="AY639" s="161" t="s">
        <v>167</v>
      </c>
    </row>
    <row r="640" spans="2:65" s="1" customFormat="1" ht="16.5" customHeight="1">
      <c r="B640" s="33"/>
      <c r="C640" s="129" t="s">
        <v>817</v>
      </c>
      <c r="D640" s="129" t="s">
        <v>169</v>
      </c>
      <c r="E640" s="130" t="s">
        <v>818</v>
      </c>
      <c r="F640" s="131" t="s">
        <v>819</v>
      </c>
      <c r="G640" s="132" t="s">
        <v>820</v>
      </c>
      <c r="H640" s="133">
        <v>3</v>
      </c>
      <c r="I640" s="134"/>
      <c r="J640" s="135">
        <f>ROUND(I640*H640,2)</f>
        <v>0</v>
      </c>
      <c r="K640" s="131" t="s">
        <v>184</v>
      </c>
      <c r="L640" s="33"/>
      <c r="M640" s="136" t="s">
        <v>19</v>
      </c>
      <c r="N640" s="137" t="s">
        <v>45</v>
      </c>
      <c r="P640" s="138">
        <f>O640*H640</f>
        <v>0</v>
      </c>
      <c r="Q640" s="138">
        <v>2.7899999999999999E-3</v>
      </c>
      <c r="R640" s="138">
        <f>Q640*H640</f>
        <v>8.369999999999999E-3</v>
      </c>
      <c r="S640" s="138">
        <v>5.6000000000000001E-2</v>
      </c>
      <c r="T640" s="139">
        <f>S640*H640</f>
        <v>0.16800000000000001</v>
      </c>
      <c r="AR640" s="140" t="s">
        <v>173</v>
      </c>
      <c r="AT640" s="140" t="s">
        <v>169</v>
      </c>
      <c r="AU640" s="140" t="s">
        <v>84</v>
      </c>
      <c r="AY640" s="18" t="s">
        <v>167</v>
      </c>
      <c r="BE640" s="141">
        <f>IF(N640="základní",J640,0)</f>
        <v>0</v>
      </c>
      <c r="BF640" s="141">
        <f>IF(N640="snížená",J640,0)</f>
        <v>0</v>
      </c>
      <c r="BG640" s="141">
        <f>IF(N640="zákl. přenesená",J640,0)</f>
        <v>0</v>
      </c>
      <c r="BH640" s="141">
        <f>IF(N640="sníž. přenesená",J640,0)</f>
        <v>0</v>
      </c>
      <c r="BI640" s="141">
        <f>IF(N640="nulová",J640,0)</f>
        <v>0</v>
      </c>
      <c r="BJ640" s="18" t="s">
        <v>82</v>
      </c>
      <c r="BK640" s="141">
        <f>ROUND(I640*H640,2)</f>
        <v>0</v>
      </c>
      <c r="BL640" s="18" t="s">
        <v>173</v>
      </c>
      <c r="BM640" s="140" t="s">
        <v>821</v>
      </c>
    </row>
    <row r="641" spans="2:65" s="12" customFormat="1" ht="11.25">
      <c r="B641" s="146"/>
      <c r="D641" s="147" t="s">
        <v>177</v>
      </c>
      <c r="E641" s="148" t="s">
        <v>19</v>
      </c>
      <c r="F641" s="149" t="s">
        <v>178</v>
      </c>
      <c r="H641" s="148" t="s">
        <v>19</v>
      </c>
      <c r="I641" s="150"/>
      <c r="L641" s="146"/>
      <c r="M641" s="151"/>
      <c r="T641" s="152"/>
      <c r="AT641" s="148" t="s">
        <v>177</v>
      </c>
      <c r="AU641" s="148" t="s">
        <v>84</v>
      </c>
      <c r="AV641" s="12" t="s">
        <v>82</v>
      </c>
      <c r="AW641" s="12" t="s">
        <v>34</v>
      </c>
      <c r="AX641" s="12" t="s">
        <v>74</v>
      </c>
      <c r="AY641" s="148" t="s">
        <v>167</v>
      </c>
    </row>
    <row r="642" spans="2:65" s="13" customFormat="1" ht="11.25">
      <c r="B642" s="153"/>
      <c r="D642" s="147" t="s">
        <v>177</v>
      </c>
      <c r="E642" s="154" t="s">
        <v>19</v>
      </c>
      <c r="F642" s="155" t="s">
        <v>822</v>
      </c>
      <c r="H642" s="156">
        <v>3</v>
      </c>
      <c r="I642" s="157"/>
      <c r="L642" s="153"/>
      <c r="M642" s="158"/>
      <c r="T642" s="159"/>
      <c r="AT642" s="154" t="s">
        <v>177</v>
      </c>
      <c r="AU642" s="154" t="s">
        <v>84</v>
      </c>
      <c r="AV642" s="13" t="s">
        <v>84</v>
      </c>
      <c r="AW642" s="13" t="s">
        <v>34</v>
      </c>
      <c r="AX642" s="13" t="s">
        <v>74</v>
      </c>
      <c r="AY642" s="154" t="s">
        <v>167</v>
      </c>
    </row>
    <row r="643" spans="2:65" s="15" customFormat="1" ht="11.25">
      <c r="B643" s="177"/>
      <c r="D643" s="147" t="s">
        <v>177</v>
      </c>
      <c r="E643" s="178" t="s">
        <v>19</v>
      </c>
      <c r="F643" s="179" t="s">
        <v>524</v>
      </c>
      <c r="H643" s="180">
        <v>3</v>
      </c>
      <c r="I643" s="181"/>
      <c r="L643" s="177"/>
      <c r="M643" s="182"/>
      <c r="T643" s="183"/>
      <c r="AT643" s="178" t="s">
        <v>177</v>
      </c>
      <c r="AU643" s="178" t="s">
        <v>84</v>
      </c>
      <c r="AV643" s="15" t="s">
        <v>104</v>
      </c>
      <c r="AW643" s="15" t="s">
        <v>34</v>
      </c>
      <c r="AX643" s="15" t="s">
        <v>82</v>
      </c>
      <c r="AY643" s="178" t="s">
        <v>167</v>
      </c>
    </row>
    <row r="644" spans="2:65" s="1" customFormat="1" ht="24.2" customHeight="1">
      <c r="B644" s="33"/>
      <c r="C644" s="129" t="s">
        <v>823</v>
      </c>
      <c r="D644" s="129" t="s">
        <v>169</v>
      </c>
      <c r="E644" s="130" t="s">
        <v>824</v>
      </c>
      <c r="F644" s="131" t="s">
        <v>825</v>
      </c>
      <c r="G644" s="132" t="s">
        <v>102</v>
      </c>
      <c r="H644" s="133">
        <v>141.91200000000001</v>
      </c>
      <c r="I644" s="134"/>
      <c r="J644" s="135">
        <f>ROUND(I644*H644,2)</f>
        <v>0</v>
      </c>
      <c r="K644" s="131" t="s">
        <v>172</v>
      </c>
      <c r="L644" s="33"/>
      <c r="M644" s="136" t="s">
        <v>19</v>
      </c>
      <c r="N644" s="137" t="s">
        <v>45</v>
      </c>
      <c r="P644" s="138">
        <f>O644*H644</f>
        <v>0</v>
      </c>
      <c r="Q644" s="138">
        <v>0</v>
      </c>
      <c r="R644" s="138">
        <f>Q644*H644</f>
        <v>0</v>
      </c>
      <c r="S644" s="138">
        <v>0.01</v>
      </c>
      <c r="T644" s="139">
        <f>S644*H644</f>
        <v>1.4191200000000002</v>
      </c>
      <c r="AR644" s="140" t="s">
        <v>173</v>
      </c>
      <c r="AT644" s="140" t="s">
        <v>169</v>
      </c>
      <c r="AU644" s="140" t="s">
        <v>84</v>
      </c>
      <c r="AY644" s="18" t="s">
        <v>167</v>
      </c>
      <c r="BE644" s="141">
        <f>IF(N644="základní",J644,0)</f>
        <v>0</v>
      </c>
      <c r="BF644" s="141">
        <f>IF(N644="snížená",J644,0)</f>
        <v>0</v>
      </c>
      <c r="BG644" s="141">
        <f>IF(N644="zákl. přenesená",J644,0)</f>
        <v>0</v>
      </c>
      <c r="BH644" s="141">
        <f>IF(N644="sníž. přenesená",J644,0)</f>
        <v>0</v>
      </c>
      <c r="BI644" s="141">
        <f>IF(N644="nulová",J644,0)</f>
        <v>0</v>
      </c>
      <c r="BJ644" s="18" t="s">
        <v>82</v>
      </c>
      <c r="BK644" s="141">
        <f>ROUND(I644*H644,2)</f>
        <v>0</v>
      </c>
      <c r="BL644" s="18" t="s">
        <v>173</v>
      </c>
      <c r="BM644" s="140" t="s">
        <v>826</v>
      </c>
    </row>
    <row r="645" spans="2:65" s="1" customFormat="1" ht="11.25">
      <c r="B645" s="33"/>
      <c r="D645" s="142" t="s">
        <v>175</v>
      </c>
      <c r="F645" s="143" t="s">
        <v>827</v>
      </c>
      <c r="I645" s="144"/>
      <c r="L645" s="33"/>
      <c r="M645" s="145"/>
      <c r="T645" s="54"/>
      <c r="AT645" s="18" t="s">
        <v>175</v>
      </c>
      <c r="AU645" s="18" t="s">
        <v>84</v>
      </c>
    </row>
    <row r="646" spans="2:65" s="12" customFormat="1" ht="11.25">
      <c r="B646" s="146"/>
      <c r="D646" s="147" t="s">
        <v>177</v>
      </c>
      <c r="E646" s="148" t="s">
        <v>19</v>
      </c>
      <c r="F646" s="149" t="s">
        <v>178</v>
      </c>
      <c r="H646" s="148" t="s">
        <v>19</v>
      </c>
      <c r="I646" s="150"/>
      <c r="L646" s="146"/>
      <c r="M646" s="151"/>
      <c r="T646" s="152"/>
      <c r="AT646" s="148" t="s">
        <v>177</v>
      </c>
      <c r="AU646" s="148" t="s">
        <v>84</v>
      </c>
      <c r="AV646" s="12" t="s">
        <v>82</v>
      </c>
      <c r="AW646" s="12" t="s">
        <v>34</v>
      </c>
      <c r="AX646" s="12" t="s">
        <v>74</v>
      </c>
      <c r="AY646" s="148" t="s">
        <v>167</v>
      </c>
    </row>
    <row r="647" spans="2:65" s="13" customFormat="1" ht="11.25">
      <c r="B647" s="153"/>
      <c r="D647" s="147" t="s">
        <v>177</v>
      </c>
      <c r="E647" s="154" t="s">
        <v>19</v>
      </c>
      <c r="F647" s="155" t="s">
        <v>828</v>
      </c>
      <c r="H647" s="156">
        <v>141.91200000000001</v>
      </c>
      <c r="I647" s="157"/>
      <c r="L647" s="153"/>
      <c r="M647" s="158"/>
      <c r="T647" s="159"/>
      <c r="AT647" s="154" t="s">
        <v>177</v>
      </c>
      <c r="AU647" s="154" t="s">
        <v>84</v>
      </c>
      <c r="AV647" s="13" t="s">
        <v>84</v>
      </c>
      <c r="AW647" s="13" t="s">
        <v>34</v>
      </c>
      <c r="AX647" s="13" t="s">
        <v>82</v>
      </c>
      <c r="AY647" s="154" t="s">
        <v>167</v>
      </c>
    </row>
    <row r="648" spans="2:65" s="1" customFormat="1" ht="16.5" customHeight="1">
      <c r="B648" s="33"/>
      <c r="C648" s="129" t="s">
        <v>829</v>
      </c>
      <c r="D648" s="129" t="s">
        <v>169</v>
      </c>
      <c r="E648" s="130" t="s">
        <v>830</v>
      </c>
      <c r="F648" s="131" t="s">
        <v>831</v>
      </c>
      <c r="G648" s="132" t="s">
        <v>820</v>
      </c>
      <c r="H648" s="133">
        <v>2</v>
      </c>
      <c r="I648" s="134"/>
      <c r="J648" s="135">
        <f t="shared" ref="J648:J657" si="0">ROUND(I648*H648,2)</f>
        <v>0</v>
      </c>
      <c r="K648" s="131" t="s">
        <v>184</v>
      </c>
      <c r="L648" s="33"/>
      <c r="M648" s="136" t="s">
        <v>19</v>
      </c>
      <c r="N648" s="137" t="s">
        <v>45</v>
      </c>
      <c r="P648" s="138">
        <f t="shared" ref="P648:P657" si="1">O648*H648</f>
        <v>0</v>
      </c>
      <c r="Q648" s="138">
        <v>0.12</v>
      </c>
      <c r="R648" s="138">
        <f t="shared" ref="R648:R657" si="2">Q648*H648</f>
        <v>0.24</v>
      </c>
      <c r="S648" s="138">
        <v>0</v>
      </c>
      <c r="T648" s="139">
        <f t="shared" ref="T648:T657" si="3">S648*H648</f>
        <v>0</v>
      </c>
      <c r="AR648" s="140" t="s">
        <v>173</v>
      </c>
      <c r="AT648" s="140" t="s">
        <v>169</v>
      </c>
      <c r="AU648" s="140" t="s">
        <v>84</v>
      </c>
      <c r="AY648" s="18" t="s">
        <v>167</v>
      </c>
      <c r="BE648" s="141">
        <f t="shared" ref="BE648:BE657" si="4">IF(N648="základní",J648,0)</f>
        <v>0</v>
      </c>
      <c r="BF648" s="141">
        <f t="shared" ref="BF648:BF657" si="5">IF(N648="snížená",J648,0)</f>
        <v>0</v>
      </c>
      <c r="BG648" s="141">
        <f t="shared" ref="BG648:BG657" si="6">IF(N648="zákl. přenesená",J648,0)</f>
        <v>0</v>
      </c>
      <c r="BH648" s="141">
        <f t="shared" ref="BH648:BH657" si="7">IF(N648="sníž. přenesená",J648,0)</f>
        <v>0</v>
      </c>
      <c r="BI648" s="141">
        <f t="shared" ref="BI648:BI657" si="8">IF(N648="nulová",J648,0)</f>
        <v>0</v>
      </c>
      <c r="BJ648" s="18" t="s">
        <v>82</v>
      </c>
      <c r="BK648" s="141">
        <f t="shared" ref="BK648:BK657" si="9">ROUND(I648*H648,2)</f>
        <v>0</v>
      </c>
      <c r="BL648" s="18" t="s">
        <v>173</v>
      </c>
      <c r="BM648" s="140" t="s">
        <v>832</v>
      </c>
    </row>
    <row r="649" spans="2:65" s="1" customFormat="1" ht="16.5" customHeight="1">
      <c r="B649" s="33"/>
      <c r="C649" s="129" t="s">
        <v>833</v>
      </c>
      <c r="D649" s="129" t="s">
        <v>169</v>
      </c>
      <c r="E649" s="130" t="s">
        <v>834</v>
      </c>
      <c r="F649" s="131" t="s">
        <v>835</v>
      </c>
      <c r="G649" s="132" t="s">
        <v>820</v>
      </c>
      <c r="H649" s="133">
        <v>1</v>
      </c>
      <c r="I649" s="134"/>
      <c r="J649" s="135">
        <f t="shared" si="0"/>
        <v>0</v>
      </c>
      <c r="K649" s="131" t="s">
        <v>184</v>
      </c>
      <c r="L649" s="33"/>
      <c r="M649" s="136" t="s">
        <v>19</v>
      </c>
      <c r="N649" s="137" t="s">
        <v>45</v>
      </c>
      <c r="P649" s="138">
        <f t="shared" si="1"/>
        <v>0</v>
      </c>
      <c r="Q649" s="138">
        <v>0.02</v>
      </c>
      <c r="R649" s="138">
        <f t="shared" si="2"/>
        <v>0.02</v>
      </c>
      <c r="S649" s="138">
        <v>0</v>
      </c>
      <c r="T649" s="139">
        <f t="shared" si="3"/>
        <v>0</v>
      </c>
      <c r="AR649" s="140" t="s">
        <v>173</v>
      </c>
      <c r="AT649" s="140" t="s">
        <v>169</v>
      </c>
      <c r="AU649" s="140" t="s">
        <v>84</v>
      </c>
      <c r="AY649" s="18" t="s">
        <v>167</v>
      </c>
      <c r="BE649" s="141">
        <f t="shared" si="4"/>
        <v>0</v>
      </c>
      <c r="BF649" s="141">
        <f t="shared" si="5"/>
        <v>0</v>
      </c>
      <c r="BG649" s="141">
        <f t="shared" si="6"/>
        <v>0</v>
      </c>
      <c r="BH649" s="141">
        <f t="shared" si="7"/>
        <v>0</v>
      </c>
      <c r="BI649" s="141">
        <f t="shared" si="8"/>
        <v>0</v>
      </c>
      <c r="BJ649" s="18" t="s">
        <v>82</v>
      </c>
      <c r="BK649" s="141">
        <f t="shared" si="9"/>
        <v>0</v>
      </c>
      <c r="BL649" s="18" t="s">
        <v>173</v>
      </c>
      <c r="BM649" s="140" t="s">
        <v>836</v>
      </c>
    </row>
    <row r="650" spans="2:65" s="1" customFormat="1" ht="16.5" customHeight="1">
      <c r="B650" s="33"/>
      <c r="C650" s="129" t="s">
        <v>837</v>
      </c>
      <c r="D650" s="129" t="s">
        <v>169</v>
      </c>
      <c r="E650" s="130" t="s">
        <v>838</v>
      </c>
      <c r="F650" s="131" t="s">
        <v>835</v>
      </c>
      <c r="G650" s="132" t="s">
        <v>820</v>
      </c>
      <c r="H650" s="133">
        <v>1</v>
      </c>
      <c r="I650" s="134"/>
      <c r="J650" s="135">
        <f t="shared" si="0"/>
        <v>0</v>
      </c>
      <c r="K650" s="131" t="s">
        <v>184</v>
      </c>
      <c r="L650" s="33"/>
      <c r="M650" s="136" t="s">
        <v>19</v>
      </c>
      <c r="N650" s="137" t="s">
        <v>45</v>
      </c>
      <c r="P650" s="138">
        <f t="shared" si="1"/>
        <v>0</v>
      </c>
      <c r="Q650" s="138">
        <v>0.02</v>
      </c>
      <c r="R650" s="138">
        <f t="shared" si="2"/>
        <v>0.02</v>
      </c>
      <c r="S650" s="138">
        <v>0</v>
      </c>
      <c r="T650" s="139">
        <f t="shared" si="3"/>
        <v>0</v>
      </c>
      <c r="AR650" s="140" t="s">
        <v>173</v>
      </c>
      <c r="AT650" s="140" t="s">
        <v>169</v>
      </c>
      <c r="AU650" s="140" t="s">
        <v>84</v>
      </c>
      <c r="AY650" s="18" t="s">
        <v>167</v>
      </c>
      <c r="BE650" s="141">
        <f t="shared" si="4"/>
        <v>0</v>
      </c>
      <c r="BF650" s="141">
        <f t="shared" si="5"/>
        <v>0</v>
      </c>
      <c r="BG650" s="141">
        <f t="shared" si="6"/>
        <v>0</v>
      </c>
      <c r="BH650" s="141">
        <f t="shared" si="7"/>
        <v>0</v>
      </c>
      <c r="BI650" s="141">
        <f t="shared" si="8"/>
        <v>0</v>
      </c>
      <c r="BJ650" s="18" t="s">
        <v>82</v>
      </c>
      <c r="BK650" s="141">
        <f t="shared" si="9"/>
        <v>0</v>
      </c>
      <c r="BL650" s="18" t="s">
        <v>173</v>
      </c>
      <c r="BM650" s="140" t="s">
        <v>839</v>
      </c>
    </row>
    <row r="651" spans="2:65" s="1" customFormat="1" ht="16.5" customHeight="1">
      <c r="B651" s="33"/>
      <c r="C651" s="129" t="s">
        <v>840</v>
      </c>
      <c r="D651" s="129" t="s">
        <v>169</v>
      </c>
      <c r="E651" s="130" t="s">
        <v>841</v>
      </c>
      <c r="F651" s="131" t="s">
        <v>842</v>
      </c>
      <c r="G651" s="132" t="s">
        <v>820</v>
      </c>
      <c r="H651" s="133">
        <v>6</v>
      </c>
      <c r="I651" s="134"/>
      <c r="J651" s="135">
        <f t="shared" si="0"/>
        <v>0</v>
      </c>
      <c r="K651" s="131" t="s">
        <v>184</v>
      </c>
      <c r="L651" s="33"/>
      <c r="M651" s="136" t="s">
        <v>19</v>
      </c>
      <c r="N651" s="137" t="s">
        <v>45</v>
      </c>
      <c r="P651" s="138">
        <f t="shared" si="1"/>
        <v>0</v>
      </c>
      <c r="Q651" s="138">
        <v>0.02</v>
      </c>
      <c r="R651" s="138">
        <f t="shared" si="2"/>
        <v>0.12</v>
      </c>
      <c r="S651" s="138">
        <v>0</v>
      </c>
      <c r="T651" s="139">
        <f t="shared" si="3"/>
        <v>0</v>
      </c>
      <c r="AR651" s="140" t="s">
        <v>173</v>
      </c>
      <c r="AT651" s="140" t="s">
        <v>169</v>
      </c>
      <c r="AU651" s="140" t="s">
        <v>84</v>
      </c>
      <c r="AY651" s="18" t="s">
        <v>167</v>
      </c>
      <c r="BE651" s="141">
        <f t="shared" si="4"/>
        <v>0</v>
      </c>
      <c r="BF651" s="141">
        <f t="shared" si="5"/>
        <v>0</v>
      </c>
      <c r="BG651" s="141">
        <f t="shared" si="6"/>
        <v>0</v>
      </c>
      <c r="BH651" s="141">
        <f t="shared" si="7"/>
        <v>0</v>
      </c>
      <c r="BI651" s="141">
        <f t="shared" si="8"/>
        <v>0</v>
      </c>
      <c r="BJ651" s="18" t="s">
        <v>82</v>
      </c>
      <c r="BK651" s="141">
        <f t="shared" si="9"/>
        <v>0</v>
      </c>
      <c r="BL651" s="18" t="s">
        <v>173</v>
      </c>
      <c r="BM651" s="140" t="s">
        <v>843</v>
      </c>
    </row>
    <row r="652" spans="2:65" s="1" customFormat="1" ht="16.5" customHeight="1">
      <c r="B652" s="33"/>
      <c r="C652" s="129" t="s">
        <v>844</v>
      </c>
      <c r="D652" s="129" t="s">
        <v>169</v>
      </c>
      <c r="E652" s="130" t="s">
        <v>845</v>
      </c>
      <c r="F652" s="131" t="s">
        <v>846</v>
      </c>
      <c r="G652" s="132" t="s">
        <v>820</v>
      </c>
      <c r="H652" s="133">
        <v>1</v>
      </c>
      <c r="I652" s="134"/>
      <c r="J652" s="135">
        <f t="shared" si="0"/>
        <v>0</v>
      </c>
      <c r="K652" s="131" t="s">
        <v>184</v>
      </c>
      <c r="L652" s="33"/>
      <c r="M652" s="136" t="s">
        <v>19</v>
      </c>
      <c r="N652" s="137" t="s">
        <v>45</v>
      </c>
      <c r="P652" s="138">
        <f t="shared" si="1"/>
        <v>0</v>
      </c>
      <c r="Q652" s="138">
        <v>0.02</v>
      </c>
      <c r="R652" s="138">
        <f t="shared" si="2"/>
        <v>0.02</v>
      </c>
      <c r="S652" s="138">
        <v>0</v>
      </c>
      <c r="T652" s="139">
        <f t="shared" si="3"/>
        <v>0</v>
      </c>
      <c r="AR652" s="140" t="s">
        <v>173</v>
      </c>
      <c r="AT652" s="140" t="s">
        <v>169</v>
      </c>
      <c r="AU652" s="140" t="s">
        <v>84</v>
      </c>
      <c r="AY652" s="18" t="s">
        <v>167</v>
      </c>
      <c r="BE652" s="141">
        <f t="shared" si="4"/>
        <v>0</v>
      </c>
      <c r="BF652" s="141">
        <f t="shared" si="5"/>
        <v>0</v>
      </c>
      <c r="BG652" s="141">
        <f t="shared" si="6"/>
        <v>0</v>
      </c>
      <c r="BH652" s="141">
        <f t="shared" si="7"/>
        <v>0</v>
      </c>
      <c r="BI652" s="141">
        <f t="shared" si="8"/>
        <v>0</v>
      </c>
      <c r="BJ652" s="18" t="s">
        <v>82</v>
      </c>
      <c r="BK652" s="141">
        <f t="shared" si="9"/>
        <v>0</v>
      </c>
      <c r="BL652" s="18" t="s">
        <v>173</v>
      </c>
      <c r="BM652" s="140" t="s">
        <v>847</v>
      </c>
    </row>
    <row r="653" spans="2:65" s="1" customFormat="1" ht="16.5" customHeight="1">
      <c r="B653" s="33"/>
      <c r="C653" s="129" t="s">
        <v>848</v>
      </c>
      <c r="D653" s="129" t="s">
        <v>169</v>
      </c>
      <c r="E653" s="130" t="s">
        <v>849</v>
      </c>
      <c r="F653" s="131" t="s">
        <v>850</v>
      </c>
      <c r="G653" s="132" t="s">
        <v>820</v>
      </c>
      <c r="H653" s="133">
        <v>1</v>
      </c>
      <c r="I653" s="134"/>
      <c r="J653" s="135">
        <f t="shared" si="0"/>
        <v>0</v>
      </c>
      <c r="K653" s="131" t="s">
        <v>184</v>
      </c>
      <c r="L653" s="33"/>
      <c r="M653" s="136" t="s">
        <v>19</v>
      </c>
      <c r="N653" s="137" t="s">
        <v>45</v>
      </c>
      <c r="P653" s="138">
        <f t="shared" si="1"/>
        <v>0</v>
      </c>
      <c r="Q653" s="138">
        <v>0.02</v>
      </c>
      <c r="R653" s="138">
        <f t="shared" si="2"/>
        <v>0.02</v>
      </c>
      <c r="S653" s="138">
        <v>0</v>
      </c>
      <c r="T653" s="139">
        <f t="shared" si="3"/>
        <v>0</v>
      </c>
      <c r="AR653" s="140" t="s">
        <v>173</v>
      </c>
      <c r="AT653" s="140" t="s">
        <v>169</v>
      </c>
      <c r="AU653" s="140" t="s">
        <v>84</v>
      </c>
      <c r="AY653" s="18" t="s">
        <v>167</v>
      </c>
      <c r="BE653" s="141">
        <f t="shared" si="4"/>
        <v>0</v>
      </c>
      <c r="BF653" s="141">
        <f t="shared" si="5"/>
        <v>0</v>
      </c>
      <c r="BG653" s="141">
        <f t="shared" si="6"/>
        <v>0</v>
      </c>
      <c r="BH653" s="141">
        <f t="shared" si="7"/>
        <v>0</v>
      </c>
      <c r="BI653" s="141">
        <f t="shared" si="8"/>
        <v>0</v>
      </c>
      <c r="BJ653" s="18" t="s">
        <v>82</v>
      </c>
      <c r="BK653" s="141">
        <f t="shared" si="9"/>
        <v>0</v>
      </c>
      <c r="BL653" s="18" t="s">
        <v>173</v>
      </c>
      <c r="BM653" s="140" t="s">
        <v>851</v>
      </c>
    </row>
    <row r="654" spans="2:65" s="1" customFormat="1" ht="16.5" customHeight="1">
      <c r="B654" s="33"/>
      <c r="C654" s="129" t="s">
        <v>852</v>
      </c>
      <c r="D654" s="129" t="s">
        <v>169</v>
      </c>
      <c r="E654" s="130" t="s">
        <v>853</v>
      </c>
      <c r="F654" s="131" t="s">
        <v>854</v>
      </c>
      <c r="G654" s="132" t="s">
        <v>855</v>
      </c>
      <c r="H654" s="133">
        <v>1</v>
      </c>
      <c r="I654" s="134"/>
      <c r="J654" s="135">
        <f t="shared" si="0"/>
        <v>0</v>
      </c>
      <c r="K654" s="131" t="s">
        <v>184</v>
      </c>
      <c r="L654" s="33"/>
      <c r="M654" s="136" t="s">
        <v>19</v>
      </c>
      <c r="N654" s="137" t="s">
        <v>45</v>
      </c>
      <c r="P654" s="138">
        <f t="shared" si="1"/>
        <v>0</v>
      </c>
      <c r="Q654" s="138">
        <v>0.02</v>
      </c>
      <c r="R654" s="138">
        <f t="shared" si="2"/>
        <v>0.02</v>
      </c>
      <c r="S654" s="138">
        <v>0</v>
      </c>
      <c r="T654" s="139">
        <f t="shared" si="3"/>
        <v>0</v>
      </c>
      <c r="AR654" s="140" t="s">
        <v>173</v>
      </c>
      <c r="AT654" s="140" t="s">
        <v>169</v>
      </c>
      <c r="AU654" s="140" t="s">
        <v>84</v>
      </c>
      <c r="AY654" s="18" t="s">
        <v>167</v>
      </c>
      <c r="BE654" s="141">
        <f t="shared" si="4"/>
        <v>0</v>
      </c>
      <c r="BF654" s="141">
        <f t="shared" si="5"/>
        <v>0</v>
      </c>
      <c r="BG654" s="141">
        <f t="shared" si="6"/>
        <v>0</v>
      </c>
      <c r="BH654" s="141">
        <f t="shared" si="7"/>
        <v>0</v>
      </c>
      <c r="BI654" s="141">
        <f t="shared" si="8"/>
        <v>0</v>
      </c>
      <c r="BJ654" s="18" t="s">
        <v>82</v>
      </c>
      <c r="BK654" s="141">
        <f t="shared" si="9"/>
        <v>0</v>
      </c>
      <c r="BL654" s="18" t="s">
        <v>173</v>
      </c>
      <c r="BM654" s="140" t="s">
        <v>856</v>
      </c>
    </row>
    <row r="655" spans="2:65" s="1" customFormat="1" ht="16.5" customHeight="1">
      <c r="B655" s="33"/>
      <c r="C655" s="129" t="s">
        <v>857</v>
      </c>
      <c r="D655" s="129" t="s">
        <v>169</v>
      </c>
      <c r="E655" s="130" t="s">
        <v>858</v>
      </c>
      <c r="F655" s="131" t="s">
        <v>859</v>
      </c>
      <c r="G655" s="132" t="s">
        <v>820</v>
      </c>
      <c r="H655" s="133">
        <v>1</v>
      </c>
      <c r="I655" s="134"/>
      <c r="J655" s="135">
        <f t="shared" si="0"/>
        <v>0</v>
      </c>
      <c r="K655" s="131" t="s">
        <v>184</v>
      </c>
      <c r="L655" s="33"/>
      <c r="M655" s="136" t="s">
        <v>19</v>
      </c>
      <c r="N655" s="137" t="s">
        <v>45</v>
      </c>
      <c r="P655" s="138">
        <f t="shared" si="1"/>
        <v>0</v>
      </c>
      <c r="Q655" s="138">
        <v>0.02</v>
      </c>
      <c r="R655" s="138">
        <f t="shared" si="2"/>
        <v>0.02</v>
      </c>
      <c r="S655" s="138">
        <v>0</v>
      </c>
      <c r="T655" s="139">
        <f t="shared" si="3"/>
        <v>0</v>
      </c>
      <c r="AR655" s="140" t="s">
        <v>173</v>
      </c>
      <c r="AT655" s="140" t="s">
        <v>169</v>
      </c>
      <c r="AU655" s="140" t="s">
        <v>84</v>
      </c>
      <c r="AY655" s="18" t="s">
        <v>167</v>
      </c>
      <c r="BE655" s="141">
        <f t="shared" si="4"/>
        <v>0</v>
      </c>
      <c r="BF655" s="141">
        <f t="shared" si="5"/>
        <v>0</v>
      </c>
      <c r="BG655" s="141">
        <f t="shared" si="6"/>
        <v>0</v>
      </c>
      <c r="BH655" s="141">
        <f t="shared" si="7"/>
        <v>0</v>
      </c>
      <c r="BI655" s="141">
        <f t="shared" si="8"/>
        <v>0</v>
      </c>
      <c r="BJ655" s="18" t="s">
        <v>82</v>
      </c>
      <c r="BK655" s="141">
        <f t="shared" si="9"/>
        <v>0</v>
      </c>
      <c r="BL655" s="18" t="s">
        <v>173</v>
      </c>
      <c r="BM655" s="140" t="s">
        <v>860</v>
      </c>
    </row>
    <row r="656" spans="2:65" s="1" customFormat="1" ht="16.5" customHeight="1">
      <c r="B656" s="33"/>
      <c r="C656" s="129" t="s">
        <v>861</v>
      </c>
      <c r="D656" s="129" t="s">
        <v>169</v>
      </c>
      <c r="E656" s="130" t="s">
        <v>862</v>
      </c>
      <c r="F656" s="131" t="s">
        <v>863</v>
      </c>
      <c r="G656" s="132" t="s">
        <v>820</v>
      </c>
      <c r="H656" s="133">
        <v>1</v>
      </c>
      <c r="I656" s="134"/>
      <c r="J656" s="135">
        <f t="shared" si="0"/>
        <v>0</v>
      </c>
      <c r="K656" s="131" t="s">
        <v>184</v>
      </c>
      <c r="L656" s="33"/>
      <c r="M656" s="136" t="s">
        <v>19</v>
      </c>
      <c r="N656" s="137" t="s">
        <v>45</v>
      </c>
      <c r="P656" s="138">
        <f t="shared" si="1"/>
        <v>0</v>
      </c>
      <c r="Q656" s="138">
        <v>0.02</v>
      </c>
      <c r="R656" s="138">
        <f t="shared" si="2"/>
        <v>0.02</v>
      </c>
      <c r="S656" s="138">
        <v>0</v>
      </c>
      <c r="T656" s="139">
        <f t="shared" si="3"/>
        <v>0</v>
      </c>
      <c r="AR656" s="140" t="s">
        <v>173</v>
      </c>
      <c r="AT656" s="140" t="s">
        <v>169</v>
      </c>
      <c r="AU656" s="140" t="s">
        <v>84</v>
      </c>
      <c r="AY656" s="18" t="s">
        <v>167</v>
      </c>
      <c r="BE656" s="141">
        <f t="shared" si="4"/>
        <v>0</v>
      </c>
      <c r="BF656" s="141">
        <f t="shared" si="5"/>
        <v>0</v>
      </c>
      <c r="BG656" s="141">
        <f t="shared" si="6"/>
        <v>0</v>
      </c>
      <c r="BH656" s="141">
        <f t="shared" si="7"/>
        <v>0</v>
      </c>
      <c r="BI656" s="141">
        <f t="shared" si="8"/>
        <v>0</v>
      </c>
      <c r="BJ656" s="18" t="s">
        <v>82</v>
      </c>
      <c r="BK656" s="141">
        <f t="shared" si="9"/>
        <v>0</v>
      </c>
      <c r="BL656" s="18" t="s">
        <v>173</v>
      </c>
      <c r="BM656" s="140" t="s">
        <v>864</v>
      </c>
    </row>
    <row r="657" spans="2:65" s="1" customFormat="1" ht="16.5" customHeight="1">
      <c r="B657" s="33"/>
      <c r="C657" s="129" t="s">
        <v>865</v>
      </c>
      <c r="D657" s="129" t="s">
        <v>169</v>
      </c>
      <c r="E657" s="130" t="s">
        <v>866</v>
      </c>
      <c r="F657" s="131" t="s">
        <v>867</v>
      </c>
      <c r="G657" s="132" t="s">
        <v>855</v>
      </c>
      <c r="H657" s="133">
        <v>1</v>
      </c>
      <c r="I657" s="134"/>
      <c r="J657" s="135">
        <f t="shared" si="0"/>
        <v>0</v>
      </c>
      <c r="K657" s="131" t="s">
        <v>184</v>
      </c>
      <c r="L657" s="33"/>
      <c r="M657" s="136" t="s">
        <v>19</v>
      </c>
      <c r="N657" s="137" t="s">
        <v>45</v>
      </c>
      <c r="P657" s="138">
        <f t="shared" si="1"/>
        <v>0</v>
      </c>
      <c r="Q657" s="138">
        <v>0</v>
      </c>
      <c r="R657" s="138">
        <f t="shared" si="2"/>
        <v>0</v>
      </c>
      <c r="S657" s="138">
        <v>1.4999999999999999E-2</v>
      </c>
      <c r="T657" s="139">
        <f t="shared" si="3"/>
        <v>1.4999999999999999E-2</v>
      </c>
      <c r="AR657" s="140" t="s">
        <v>173</v>
      </c>
      <c r="AT657" s="140" t="s">
        <v>169</v>
      </c>
      <c r="AU657" s="140" t="s">
        <v>84</v>
      </c>
      <c r="AY657" s="18" t="s">
        <v>167</v>
      </c>
      <c r="BE657" s="141">
        <f t="shared" si="4"/>
        <v>0</v>
      </c>
      <c r="BF657" s="141">
        <f t="shared" si="5"/>
        <v>0</v>
      </c>
      <c r="BG657" s="141">
        <f t="shared" si="6"/>
        <v>0</v>
      </c>
      <c r="BH657" s="141">
        <f t="shared" si="7"/>
        <v>0</v>
      </c>
      <c r="BI657" s="141">
        <f t="shared" si="8"/>
        <v>0</v>
      </c>
      <c r="BJ657" s="18" t="s">
        <v>82</v>
      </c>
      <c r="BK657" s="141">
        <f t="shared" si="9"/>
        <v>0</v>
      </c>
      <c r="BL657" s="18" t="s">
        <v>173</v>
      </c>
      <c r="BM657" s="140" t="s">
        <v>868</v>
      </c>
    </row>
    <row r="658" spans="2:65" s="12" customFormat="1" ht="11.25">
      <c r="B658" s="146"/>
      <c r="D658" s="147" t="s">
        <v>177</v>
      </c>
      <c r="E658" s="148" t="s">
        <v>19</v>
      </c>
      <c r="F658" s="149" t="s">
        <v>178</v>
      </c>
      <c r="H658" s="148" t="s">
        <v>19</v>
      </c>
      <c r="I658" s="150"/>
      <c r="L658" s="146"/>
      <c r="M658" s="151"/>
      <c r="T658" s="152"/>
      <c r="AT658" s="148" t="s">
        <v>177</v>
      </c>
      <c r="AU658" s="148" t="s">
        <v>84</v>
      </c>
      <c r="AV658" s="12" t="s">
        <v>82</v>
      </c>
      <c r="AW658" s="12" t="s">
        <v>34</v>
      </c>
      <c r="AX658" s="12" t="s">
        <v>74</v>
      </c>
      <c r="AY658" s="148" t="s">
        <v>167</v>
      </c>
    </row>
    <row r="659" spans="2:65" s="13" customFormat="1" ht="11.25">
      <c r="B659" s="153"/>
      <c r="D659" s="147" t="s">
        <v>177</v>
      </c>
      <c r="E659" s="154" t="s">
        <v>19</v>
      </c>
      <c r="F659" s="155" t="s">
        <v>82</v>
      </c>
      <c r="H659" s="156">
        <v>1</v>
      </c>
      <c r="I659" s="157"/>
      <c r="L659" s="153"/>
      <c r="M659" s="158"/>
      <c r="T659" s="159"/>
      <c r="AT659" s="154" t="s">
        <v>177</v>
      </c>
      <c r="AU659" s="154" t="s">
        <v>84</v>
      </c>
      <c r="AV659" s="13" t="s">
        <v>84</v>
      </c>
      <c r="AW659" s="13" t="s">
        <v>34</v>
      </c>
      <c r="AX659" s="13" t="s">
        <v>82</v>
      </c>
      <c r="AY659" s="154" t="s">
        <v>167</v>
      </c>
    </row>
    <row r="660" spans="2:65" s="1" customFormat="1" ht="16.5" customHeight="1">
      <c r="B660" s="33"/>
      <c r="C660" s="129" t="s">
        <v>869</v>
      </c>
      <c r="D660" s="129" t="s">
        <v>169</v>
      </c>
      <c r="E660" s="130" t="s">
        <v>870</v>
      </c>
      <c r="F660" s="131" t="s">
        <v>871</v>
      </c>
      <c r="G660" s="132" t="s">
        <v>820</v>
      </c>
      <c r="H660" s="133">
        <v>1</v>
      </c>
      <c r="I660" s="134"/>
      <c r="J660" s="135">
        <f>ROUND(I660*H660,2)</f>
        <v>0</v>
      </c>
      <c r="K660" s="131" t="s">
        <v>184</v>
      </c>
      <c r="L660" s="33"/>
      <c r="M660" s="136" t="s">
        <v>19</v>
      </c>
      <c r="N660" s="137" t="s">
        <v>45</v>
      </c>
      <c r="P660" s="138">
        <f>O660*H660</f>
        <v>0</v>
      </c>
      <c r="Q660" s="138">
        <v>0</v>
      </c>
      <c r="R660" s="138">
        <f>Q660*H660</f>
        <v>0</v>
      </c>
      <c r="S660" s="138">
        <v>0.12</v>
      </c>
      <c r="T660" s="139">
        <f>S660*H660</f>
        <v>0.12</v>
      </c>
      <c r="AR660" s="140" t="s">
        <v>173</v>
      </c>
      <c r="AT660" s="140" t="s">
        <v>169</v>
      </c>
      <c r="AU660" s="140" t="s">
        <v>84</v>
      </c>
      <c r="AY660" s="18" t="s">
        <v>167</v>
      </c>
      <c r="BE660" s="141">
        <f>IF(N660="základní",J660,0)</f>
        <v>0</v>
      </c>
      <c r="BF660" s="141">
        <f>IF(N660="snížená",J660,0)</f>
        <v>0</v>
      </c>
      <c r="BG660" s="141">
        <f>IF(N660="zákl. přenesená",J660,0)</f>
        <v>0</v>
      </c>
      <c r="BH660" s="141">
        <f>IF(N660="sníž. přenesená",J660,0)</f>
        <v>0</v>
      </c>
      <c r="BI660" s="141">
        <f>IF(N660="nulová",J660,0)</f>
        <v>0</v>
      </c>
      <c r="BJ660" s="18" t="s">
        <v>82</v>
      </c>
      <c r="BK660" s="141">
        <f>ROUND(I660*H660,2)</f>
        <v>0</v>
      </c>
      <c r="BL660" s="18" t="s">
        <v>173</v>
      </c>
      <c r="BM660" s="140" t="s">
        <v>872</v>
      </c>
    </row>
    <row r="661" spans="2:65" s="12" customFormat="1" ht="11.25">
      <c r="B661" s="146"/>
      <c r="D661" s="147" t="s">
        <v>177</v>
      </c>
      <c r="E661" s="148" t="s">
        <v>19</v>
      </c>
      <c r="F661" s="149" t="s">
        <v>668</v>
      </c>
      <c r="H661" s="148" t="s">
        <v>19</v>
      </c>
      <c r="I661" s="150"/>
      <c r="L661" s="146"/>
      <c r="M661" s="151"/>
      <c r="T661" s="152"/>
      <c r="AT661" s="148" t="s">
        <v>177</v>
      </c>
      <c r="AU661" s="148" t="s">
        <v>84</v>
      </c>
      <c r="AV661" s="12" t="s">
        <v>82</v>
      </c>
      <c r="AW661" s="12" t="s">
        <v>34</v>
      </c>
      <c r="AX661" s="12" t="s">
        <v>74</v>
      </c>
      <c r="AY661" s="148" t="s">
        <v>167</v>
      </c>
    </row>
    <row r="662" spans="2:65" s="13" customFormat="1" ht="11.25">
      <c r="B662" s="153"/>
      <c r="D662" s="147" t="s">
        <v>177</v>
      </c>
      <c r="E662" s="154" t="s">
        <v>19</v>
      </c>
      <c r="F662" s="155" t="s">
        <v>873</v>
      </c>
      <c r="H662" s="156">
        <v>1</v>
      </c>
      <c r="I662" s="157"/>
      <c r="L662" s="153"/>
      <c r="M662" s="158"/>
      <c r="T662" s="159"/>
      <c r="AT662" s="154" t="s">
        <v>177</v>
      </c>
      <c r="AU662" s="154" t="s">
        <v>84</v>
      </c>
      <c r="AV662" s="13" t="s">
        <v>84</v>
      </c>
      <c r="AW662" s="13" t="s">
        <v>34</v>
      </c>
      <c r="AX662" s="13" t="s">
        <v>82</v>
      </c>
      <c r="AY662" s="154" t="s">
        <v>167</v>
      </c>
    </row>
    <row r="663" spans="2:65" s="1" customFormat="1" ht="16.5" customHeight="1">
      <c r="B663" s="33"/>
      <c r="C663" s="129" t="s">
        <v>874</v>
      </c>
      <c r="D663" s="129" t="s">
        <v>169</v>
      </c>
      <c r="E663" s="130" t="s">
        <v>875</v>
      </c>
      <c r="F663" s="131" t="s">
        <v>876</v>
      </c>
      <c r="G663" s="132" t="s">
        <v>820</v>
      </c>
      <c r="H663" s="133">
        <v>6</v>
      </c>
      <c r="I663" s="134"/>
      <c r="J663" s="135">
        <f>ROUND(I663*H663,2)</f>
        <v>0</v>
      </c>
      <c r="K663" s="131" t="s">
        <v>184</v>
      </c>
      <c r="L663" s="33"/>
      <c r="M663" s="136" t="s">
        <v>19</v>
      </c>
      <c r="N663" s="137" t="s">
        <v>45</v>
      </c>
      <c r="P663" s="138">
        <f>O663*H663</f>
        <v>0</v>
      </c>
      <c r="Q663" s="138">
        <v>6.0000000000000001E-3</v>
      </c>
      <c r="R663" s="138">
        <f>Q663*H663</f>
        <v>3.6000000000000004E-2</v>
      </c>
      <c r="S663" s="138">
        <v>0</v>
      </c>
      <c r="T663" s="139">
        <f>S663*H663</f>
        <v>0</v>
      </c>
      <c r="AR663" s="140" t="s">
        <v>173</v>
      </c>
      <c r="AT663" s="140" t="s">
        <v>169</v>
      </c>
      <c r="AU663" s="140" t="s">
        <v>84</v>
      </c>
      <c r="AY663" s="18" t="s">
        <v>167</v>
      </c>
      <c r="BE663" s="141">
        <f>IF(N663="základní",J663,0)</f>
        <v>0</v>
      </c>
      <c r="BF663" s="141">
        <f>IF(N663="snížená",J663,0)</f>
        <v>0</v>
      </c>
      <c r="BG663" s="141">
        <f>IF(N663="zákl. přenesená",J663,0)</f>
        <v>0</v>
      </c>
      <c r="BH663" s="141">
        <f>IF(N663="sníž. přenesená",J663,0)</f>
        <v>0</v>
      </c>
      <c r="BI663" s="141">
        <f>IF(N663="nulová",J663,0)</f>
        <v>0</v>
      </c>
      <c r="BJ663" s="18" t="s">
        <v>82</v>
      </c>
      <c r="BK663" s="141">
        <f>ROUND(I663*H663,2)</f>
        <v>0</v>
      </c>
      <c r="BL663" s="18" t="s">
        <v>173</v>
      </c>
      <c r="BM663" s="140" t="s">
        <v>877</v>
      </c>
    </row>
    <row r="664" spans="2:65" s="13" customFormat="1" ht="11.25">
      <c r="B664" s="153"/>
      <c r="D664" s="147" t="s">
        <v>177</v>
      </c>
      <c r="E664" s="154" t="s">
        <v>19</v>
      </c>
      <c r="F664" s="155" t="s">
        <v>878</v>
      </c>
      <c r="H664" s="156">
        <v>3</v>
      </c>
      <c r="I664" s="157"/>
      <c r="L664" s="153"/>
      <c r="M664" s="158"/>
      <c r="T664" s="159"/>
      <c r="AT664" s="154" t="s">
        <v>177</v>
      </c>
      <c r="AU664" s="154" t="s">
        <v>84</v>
      </c>
      <c r="AV664" s="13" t="s">
        <v>84</v>
      </c>
      <c r="AW664" s="13" t="s">
        <v>34</v>
      </c>
      <c r="AX664" s="13" t="s">
        <v>74</v>
      </c>
      <c r="AY664" s="154" t="s">
        <v>167</v>
      </c>
    </row>
    <row r="665" spans="2:65" s="13" customFormat="1" ht="11.25">
      <c r="B665" s="153"/>
      <c r="D665" s="147" t="s">
        <v>177</v>
      </c>
      <c r="E665" s="154" t="s">
        <v>19</v>
      </c>
      <c r="F665" s="155" t="s">
        <v>879</v>
      </c>
      <c r="H665" s="156">
        <v>3</v>
      </c>
      <c r="I665" s="157"/>
      <c r="L665" s="153"/>
      <c r="M665" s="158"/>
      <c r="T665" s="159"/>
      <c r="AT665" s="154" t="s">
        <v>177</v>
      </c>
      <c r="AU665" s="154" t="s">
        <v>84</v>
      </c>
      <c r="AV665" s="13" t="s">
        <v>84</v>
      </c>
      <c r="AW665" s="13" t="s">
        <v>34</v>
      </c>
      <c r="AX665" s="13" t="s">
        <v>74</v>
      </c>
      <c r="AY665" s="154" t="s">
        <v>167</v>
      </c>
    </row>
    <row r="666" spans="2:65" s="14" customFormat="1" ht="11.25">
      <c r="B666" s="160"/>
      <c r="D666" s="147" t="s">
        <v>177</v>
      </c>
      <c r="E666" s="161" t="s">
        <v>19</v>
      </c>
      <c r="F666" s="162" t="s">
        <v>181</v>
      </c>
      <c r="H666" s="163">
        <v>6</v>
      </c>
      <c r="I666" s="164"/>
      <c r="L666" s="160"/>
      <c r="M666" s="165"/>
      <c r="T666" s="166"/>
      <c r="AT666" s="161" t="s">
        <v>177</v>
      </c>
      <c r="AU666" s="161" t="s">
        <v>84</v>
      </c>
      <c r="AV666" s="14" t="s">
        <v>173</v>
      </c>
      <c r="AW666" s="14" t="s">
        <v>34</v>
      </c>
      <c r="AX666" s="14" t="s">
        <v>82</v>
      </c>
      <c r="AY666" s="161" t="s">
        <v>167</v>
      </c>
    </row>
    <row r="667" spans="2:65" s="1" customFormat="1" ht="16.5" customHeight="1">
      <c r="B667" s="33"/>
      <c r="C667" s="129" t="s">
        <v>880</v>
      </c>
      <c r="D667" s="129" t="s">
        <v>169</v>
      </c>
      <c r="E667" s="130" t="s">
        <v>881</v>
      </c>
      <c r="F667" s="131" t="s">
        <v>876</v>
      </c>
      <c r="G667" s="132" t="s">
        <v>820</v>
      </c>
      <c r="H667" s="133">
        <v>6</v>
      </c>
      <c r="I667" s="134"/>
      <c r="J667" s="135">
        <f>ROUND(I667*H667,2)</f>
        <v>0</v>
      </c>
      <c r="K667" s="131" t="s">
        <v>184</v>
      </c>
      <c r="L667" s="33"/>
      <c r="M667" s="136" t="s">
        <v>19</v>
      </c>
      <c r="N667" s="137" t="s">
        <v>45</v>
      </c>
      <c r="P667" s="138">
        <f>O667*H667</f>
        <v>0</v>
      </c>
      <c r="Q667" s="138">
        <v>6.0000000000000001E-3</v>
      </c>
      <c r="R667" s="138">
        <f>Q667*H667</f>
        <v>3.6000000000000004E-2</v>
      </c>
      <c r="S667" s="138">
        <v>0</v>
      </c>
      <c r="T667" s="139">
        <f>S667*H667</f>
        <v>0</v>
      </c>
      <c r="AR667" s="140" t="s">
        <v>173</v>
      </c>
      <c r="AT667" s="140" t="s">
        <v>169</v>
      </c>
      <c r="AU667" s="140" t="s">
        <v>84</v>
      </c>
      <c r="AY667" s="18" t="s">
        <v>167</v>
      </c>
      <c r="BE667" s="141">
        <f>IF(N667="základní",J667,0)</f>
        <v>0</v>
      </c>
      <c r="BF667" s="141">
        <f>IF(N667="snížená",J667,0)</f>
        <v>0</v>
      </c>
      <c r="BG667" s="141">
        <f>IF(N667="zákl. přenesená",J667,0)</f>
        <v>0</v>
      </c>
      <c r="BH667" s="141">
        <f>IF(N667="sníž. přenesená",J667,0)</f>
        <v>0</v>
      </c>
      <c r="BI667" s="141">
        <f>IF(N667="nulová",J667,0)</f>
        <v>0</v>
      </c>
      <c r="BJ667" s="18" t="s">
        <v>82</v>
      </c>
      <c r="BK667" s="141">
        <f>ROUND(I667*H667,2)</f>
        <v>0</v>
      </c>
      <c r="BL667" s="18" t="s">
        <v>173</v>
      </c>
      <c r="BM667" s="140" t="s">
        <v>882</v>
      </c>
    </row>
    <row r="668" spans="2:65" s="13" customFormat="1" ht="11.25">
      <c r="B668" s="153"/>
      <c r="D668" s="147" t="s">
        <v>177</v>
      </c>
      <c r="E668" s="154" t="s">
        <v>19</v>
      </c>
      <c r="F668" s="155" t="s">
        <v>878</v>
      </c>
      <c r="H668" s="156">
        <v>3</v>
      </c>
      <c r="I668" s="157"/>
      <c r="L668" s="153"/>
      <c r="M668" s="158"/>
      <c r="T668" s="159"/>
      <c r="AT668" s="154" t="s">
        <v>177</v>
      </c>
      <c r="AU668" s="154" t="s">
        <v>84</v>
      </c>
      <c r="AV668" s="13" t="s">
        <v>84</v>
      </c>
      <c r="AW668" s="13" t="s">
        <v>34</v>
      </c>
      <c r="AX668" s="13" t="s">
        <v>74</v>
      </c>
      <c r="AY668" s="154" t="s">
        <v>167</v>
      </c>
    </row>
    <row r="669" spans="2:65" s="13" customFormat="1" ht="11.25">
      <c r="B669" s="153"/>
      <c r="D669" s="147" t="s">
        <v>177</v>
      </c>
      <c r="E669" s="154" t="s">
        <v>19</v>
      </c>
      <c r="F669" s="155" t="s">
        <v>879</v>
      </c>
      <c r="H669" s="156">
        <v>3</v>
      </c>
      <c r="I669" s="157"/>
      <c r="L669" s="153"/>
      <c r="M669" s="158"/>
      <c r="T669" s="159"/>
      <c r="AT669" s="154" t="s">
        <v>177</v>
      </c>
      <c r="AU669" s="154" t="s">
        <v>84</v>
      </c>
      <c r="AV669" s="13" t="s">
        <v>84</v>
      </c>
      <c r="AW669" s="13" t="s">
        <v>34</v>
      </c>
      <c r="AX669" s="13" t="s">
        <v>74</v>
      </c>
      <c r="AY669" s="154" t="s">
        <v>167</v>
      </c>
    </row>
    <row r="670" spans="2:65" s="14" customFormat="1" ht="11.25">
      <c r="B670" s="160"/>
      <c r="D670" s="147" t="s">
        <v>177</v>
      </c>
      <c r="E670" s="161" t="s">
        <v>19</v>
      </c>
      <c r="F670" s="162" t="s">
        <v>181</v>
      </c>
      <c r="H670" s="163">
        <v>6</v>
      </c>
      <c r="I670" s="164"/>
      <c r="L670" s="160"/>
      <c r="M670" s="165"/>
      <c r="T670" s="166"/>
      <c r="AT670" s="161" t="s">
        <v>177</v>
      </c>
      <c r="AU670" s="161" t="s">
        <v>84</v>
      </c>
      <c r="AV670" s="14" t="s">
        <v>173</v>
      </c>
      <c r="AW670" s="14" t="s">
        <v>34</v>
      </c>
      <c r="AX670" s="14" t="s">
        <v>82</v>
      </c>
      <c r="AY670" s="161" t="s">
        <v>167</v>
      </c>
    </row>
    <row r="671" spans="2:65" s="1" customFormat="1" ht="16.5" customHeight="1">
      <c r="B671" s="33"/>
      <c r="C671" s="129" t="s">
        <v>883</v>
      </c>
      <c r="D671" s="129" t="s">
        <v>169</v>
      </c>
      <c r="E671" s="130" t="s">
        <v>884</v>
      </c>
      <c r="F671" s="131" t="s">
        <v>885</v>
      </c>
      <c r="G671" s="132" t="s">
        <v>855</v>
      </c>
      <c r="H671" s="133">
        <v>1</v>
      </c>
      <c r="I671" s="134"/>
      <c r="J671" s="135">
        <f>ROUND(I671*H671,2)</f>
        <v>0</v>
      </c>
      <c r="K671" s="131" t="s">
        <v>184</v>
      </c>
      <c r="L671" s="33"/>
      <c r="M671" s="136" t="s">
        <v>19</v>
      </c>
      <c r="N671" s="137" t="s">
        <v>45</v>
      </c>
      <c r="P671" s="138">
        <f>O671*H671</f>
        <v>0</v>
      </c>
      <c r="Q671" s="138">
        <v>0</v>
      </c>
      <c r="R671" s="138">
        <f>Q671*H671</f>
        <v>0</v>
      </c>
      <c r="S671" s="138">
        <v>0</v>
      </c>
      <c r="T671" s="139">
        <f>S671*H671</f>
        <v>0</v>
      </c>
      <c r="AR671" s="140" t="s">
        <v>173</v>
      </c>
      <c r="AT671" s="140" t="s">
        <v>169</v>
      </c>
      <c r="AU671" s="140" t="s">
        <v>84</v>
      </c>
      <c r="AY671" s="18" t="s">
        <v>167</v>
      </c>
      <c r="BE671" s="141">
        <f>IF(N671="základní",J671,0)</f>
        <v>0</v>
      </c>
      <c r="BF671" s="141">
        <f>IF(N671="snížená",J671,0)</f>
        <v>0</v>
      </c>
      <c r="BG671" s="141">
        <f>IF(N671="zákl. přenesená",J671,0)</f>
        <v>0</v>
      </c>
      <c r="BH671" s="141">
        <f>IF(N671="sníž. přenesená",J671,0)</f>
        <v>0</v>
      </c>
      <c r="BI671" s="141">
        <f>IF(N671="nulová",J671,0)</f>
        <v>0</v>
      </c>
      <c r="BJ671" s="18" t="s">
        <v>82</v>
      </c>
      <c r="BK671" s="141">
        <f>ROUND(I671*H671,2)</f>
        <v>0</v>
      </c>
      <c r="BL671" s="18" t="s">
        <v>173</v>
      </c>
      <c r="BM671" s="140" t="s">
        <v>886</v>
      </c>
    </row>
    <row r="672" spans="2:65" s="11" customFormat="1" ht="22.9" customHeight="1">
      <c r="B672" s="117"/>
      <c r="D672" s="118" t="s">
        <v>73</v>
      </c>
      <c r="E672" s="127" t="s">
        <v>887</v>
      </c>
      <c r="F672" s="127" t="s">
        <v>888</v>
      </c>
      <c r="I672" s="120"/>
      <c r="J672" s="128">
        <f>BK672</f>
        <v>0</v>
      </c>
      <c r="L672" s="117"/>
      <c r="M672" s="122"/>
      <c r="P672" s="123">
        <f>SUM(P673:P683)</f>
        <v>0</v>
      </c>
      <c r="R672" s="123">
        <f>SUM(R673:R683)</f>
        <v>0</v>
      </c>
      <c r="T672" s="124">
        <f>SUM(T673:T683)</f>
        <v>0</v>
      </c>
      <c r="AR672" s="118" t="s">
        <v>82</v>
      </c>
      <c r="AT672" s="125" t="s">
        <v>73</v>
      </c>
      <c r="AU672" s="125" t="s">
        <v>82</v>
      </c>
      <c r="AY672" s="118" t="s">
        <v>167</v>
      </c>
      <c r="BK672" s="126">
        <f>SUM(BK673:BK683)</f>
        <v>0</v>
      </c>
    </row>
    <row r="673" spans="2:65" s="1" customFormat="1" ht="24.2" customHeight="1">
      <c r="B673" s="33"/>
      <c r="C673" s="129" t="s">
        <v>889</v>
      </c>
      <c r="D673" s="129" t="s">
        <v>169</v>
      </c>
      <c r="E673" s="130" t="s">
        <v>890</v>
      </c>
      <c r="F673" s="131" t="s">
        <v>891</v>
      </c>
      <c r="G673" s="132" t="s">
        <v>246</v>
      </c>
      <c r="H673" s="133">
        <v>330.37099999999998</v>
      </c>
      <c r="I673" s="134"/>
      <c r="J673" s="135">
        <f>ROUND(I673*H673,2)</f>
        <v>0</v>
      </c>
      <c r="K673" s="131" t="s">
        <v>172</v>
      </c>
      <c r="L673" s="33"/>
      <c r="M673" s="136" t="s">
        <v>19</v>
      </c>
      <c r="N673" s="137" t="s">
        <v>45</v>
      </c>
      <c r="P673" s="138">
        <f>O673*H673</f>
        <v>0</v>
      </c>
      <c r="Q673" s="138">
        <v>0</v>
      </c>
      <c r="R673" s="138">
        <f>Q673*H673</f>
        <v>0</v>
      </c>
      <c r="S673" s="138">
        <v>0</v>
      </c>
      <c r="T673" s="139">
        <f>S673*H673</f>
        <v>0</v>
      </c>
      <c r="AR673" s="140" t="s">
        <v>173</v>
      </c>
      <c r="AT673" s="140" t="s">
        <v>169</v>
      </c>
      <c r="AU673" s="140" t="s">
        <v>84</v>
      </c>
      <c r="AY673" s="18" t="s">
        <v>167</v>
      </c>
      <c r="BE673" s="141">
        <f>IF(N673="základní",J673,0)</f>
        <v>0</v>
      </c>
      <c r="BF673" s="141">
        <f>IF(N673="snížená",J673,0)</f>
        <v>0</v>
      </c>
      <c r="BG673" s="141">
        <f>IF(N673="zákl. přenesená",J673,0)</f>
        <v>0</v>
      </c>
      <c r="BH673" s="141">
        <f>IF(N673="sníž. přenesená",J673,0)</f>
        <v>0</v>
      </c>
      <c r="BI673" s="141">
        <f>IF(N673="nulová",J673,0)</f>
        <v>0</v>
      </c>
      <c r="BJ673" s="18" t="s">
        <v>82</v>
      </c>
      <c r="BK673" s="141">
        <f>ROUND(I673*H673,2)</f>
        <v>0</v>
      </c>
      <c r="BL673" s="18" t="s">
        <v>173</v>
      </c>
      <c r="BM673" s="140" t="s">
        <v>892</v>
      </c>
    </row>
    <row r="674" spans="2:65" s="1" customFormat="1" ht="11.25">
      <c r="B674" s="33"/>
      <c r="D674" s="142" t="s">
        <v>175</v>
      </c>
      <c r="F674" s="143" t="s">
        <v>893</v>
      </c>
      <c r="I674" s="144"/>
      <c r="L674" s="33"/>
      <c r="M674" s="145"/>
      <c r="T674" s="54"/>
      <c r="AT674" s="18" t="s">
        <v>175</v>
      </c>
      <c r="AU674" s="18" t="s">
        <v>84</v>
      </c>
    </row>
    <row r="675" spans="2:65" s="1" customFormat="1" ht="21.75" customHeight="1">
      <c r="B675" s="33"/>
      <c r="C675" s="129" t="s">
        <v>894</v>
      </c>
      <c r="D675" s="129" t="s">
        <v>169</v>
      </c>
      <c r="E675" s="130" t="s">
        <v>895</v>
      </c>
      <c r="F675" s="131" t="s">
        <v>896</v>
      </c>
      <c r="G675" s="132" t="s">
        <v>246</v>
      </c>
      <c r="H675" s="133">
        <v>330.37099999999998</v>
      </c>
      <c r="I675" s="134"/>
      <c r="J675" s="135">
        <f>ROUND(I675*H675,2)</f>
        <v>0</v>
      </c>
      <c r="K675" s="131" t="s">
        <v>172</v>
      </c>
      <c r="L675" s="33"/>
      <c r="M675" s="136" t="s">
        <v>19</v>
      </c>
      <c r="N675" s="137" t="s">
        <v>45</v>
      </c>
      <c r="P675" s="138">
        <f>O675*H675</f>
        <v>0</v>
      </c>
      <c r="Q675" s="138">
        <v>0</v>
      </c>
      <c r="R675" s="138">
        <f>Q675*H675</f>
        <v>0</v>
      </c>
      <c r="S675" s="138">
        <v>0</v>
      </c>
      <c r="T675" s="139">
        <f>S675*H675</f>
        <v>0</v>
      </c>
      <c r="AR675" s="140" t="s">
        <v>173</v>
      </c>
      <c r="AT675" s="140" t="s">
        <v>169</v>
      </c>
      <c r="AU675" s="140" t="s">
        <v>84</v>
      </c>
      <c r="AY675" s="18" t="s">
        <v>167</v>
      </c>
      <c r="BE675" s="141">
        <f>IF(N675="základní",J675,0)</f>
        <v>0</v>
      </c>
      <c r="BF675" s="141">
        <f>IF(N675="snížená",J675,0)</f>
        <v>0</v>
      </c>
      <c r="BG675" s="141">
        <f>IF(N675="zákl. přenesená",J675,0)</f>
        <v>0</v>
      </c>
      <c r="BH675" s="141">
        <f>IF(N675="sníž. přenesená",J675,0)</f>
        <v>0</v>
      </c>
      <c r="BI675" s="141">
        <f>IF(N675="nulová",J675,0)</f>
        <v>0</v>
      </c>
      <c r="BJ675" s="18" t="s">
        <v>82</v>
      </c>
      <c r="BK675" s="141">
        <f>ROUND(I675*H675,2)</f>
        <v>0</v>
      </c>
      <c r="BL675" s="18" t="s">
        <v>173</v>
      </c>
      <c r="BM675" s="140" t="s">
        <v>897</v>
      </c>
    </row>
    <row r="676" spans="2:65" s="1" customFormat="1" ht="11.25">
      <c r="B676" s="33"/>
      <c r="D676" s="142" t="s">
        <v>175</v>
      </c>
      <c r="F676" s="143" t="s">
        <v>898</v>
      </c>
      <c r="I676" s="144"/>
      <c r="L676" s="33"/>
      <c r="M676" s="145"/>
      <c r="T676" s="54"/>
      <c r="AT676" s="18" t="s">
        <v>175</v>
      </c>
      <c r="AU676" s="18" t="s">
        <v>84</v>
      </c>
    </row>
    <row r="677" spans="2:65" s="1" customFormat="1" ht="24.2" customHeight="1">
      <c r="B677" s="33"/>
      <c r="C677" s="129" t="s">
        <v>899</v>
      </c>
      <c r="D677" s="129" t="s">
        <v>169</v>
      </c>
      <c r="E677" s="130" t="s">
        <v>900</v>
      </c>
      <c r="F677" s="131" t="s">
        <v>901</v>
      </c>
      <c r="G677" s="132" t="s">
        <v>246</v>
      </c>
      <c r="H677" s="133">
        <v>14155.56</v>
      </c>
      <c r="I677" s="134"/>
      <c r="J677" s="135">
        <f>ROUND(I677*H677,2)</f>
        <v>0</v>
      </c>
      <c r="K677" s="131" t="s">
        <v>172</v>
      </c>
      <c r="L677" s="33"/>
      <c r="M677" s="136" t="s">
        <v>19</v>
      </c>
      <c r="N677" s="137" t="s">
        <v>45</v>
      </c>
      <c r="P677" s="138">
        <f>O677*H677</f>
        <v>0</v>
      </c>
      <c r="Q677" s="138">
        <v>0</v>
      </c>
      <c r="R677" s="138">
        <f>Q677*H677</f>
        <v>0</v>
      </c>
      <c r="S677" s="138">
        <v>0</v>
      </c>
      <c r="T677" s="139">
        <f>S677*H677</f>
        <v>0</v>
      </c>
      <c r="AR677" s="140" t="s">
        <v>173</v>
      </c>
      <c r="AT677" s="140" t="s">
        <v>169</v>
      </c>
      <c r="AU677" s="140" t="s">
        <v>84</v>
      </c>
      <c r="AY677" s="18" t="s">
        <v>167</v>
      </c>
      <c r="BE677" s="141">
        <f>IF(N677="základní",J677,0)</f>
        <v>0</v>
      </c>
      <c r="BF677" s="141">
        <f>IF(N677="snížená",J677,0)</f>
        <v>0</v>
      </c>
      <c r="BG677" s="141">
        <f>IF(N677="zákl. přenesená",J677,0)</f>
        <v>0</v>
      </c>
      <c r="BH677" s="141">
        <f>IF(N677="sníž. přenesená",J677,0)</f>
        <v>0</v>
      </c>
      <c r="BI677" s="141">
        <f>IF(N677="nulová",J677,0)</f>
        <v>0</v>
      </c>
      <c r="BJ677" s="18" t="s">
        <v>82</v>
      </c>
      <c r="BK677" s="141">
        <f>ROUND(I677*H677,2)</f>
        <v>0</v>
      </c>
      <c r="BL677" s="18" t="s">
        <v>173</v>
      </c>
      <c r="BM677" s="140" t="s">
        <v>902</v>
      </c>
    </row>
    <row r="678" spans="2:65" s="1" customFormat="1" ht="11.25">
      <c r="B678" s="33"/>
      <c r="D678" s="142" t="s">
        <v>175</v>
      </c>
      <c r="F678" s="143" t="s">
        <v>903</v>
      </c>
      <c r="I678" s="144"/>
      <c r="L678" s="33"/>
      <c r="M678" s="145"/>
      <c r="T678" s="54"/>
      <c r="AT678" s="18" t="s">
        <v>175</v>
      </c>
      <c r="AU678" s="18" t="s">
        <v>84</v>
      </c>
    </row>
    <row r="679" spans="2:65" s="12" customFormat="1" ht="11.25">
      <c r="B679" s="146"/>
      <c r="D679" s="147" t="s">
        <v>177</v>
      </c>
      <c r="E679" s="148" t="s">
        <v>19</v>
      </c>
      <c r="F679" s="149" t="s">
        <v>228</v>
      </c>
      <c r="H679" s="148" t="s">
        <v>19</v>
      </c>
      <c r="I679" s="150"/>
      <c r="L679" s="146"/>
      <c r="M679" s="151"/>
      <c r="T679" s="152"/>
      <c r="AT679" s="148" t="s">
        <v>177</v>
      </c>
      <c r="AU679" s="148" t="s">
        <v>84</v>
      </c>
      <c r="AV679" s="12" t="s">
        <v>82</v>
      </c>
      <c r="AW679" s="12" t="s">
        <v>34</v>
      </c>
      <c r="AX679" s="12" t="s">
        <v>74</v>
      </c>
      <c r="AY679" s="148" t="s">
        <v>167</v>
      </c>
    </row>
    <row r="680" spans="2:65" s="12" customFormat="1" ht="11.25">
      <c r="B680" s="146"/>
      <c r="D680" s="147" t="s">
        <v>177</v>
      </c>
      <c r="E680" s="148" t="s">
        <v>19</v>
      </c>
      <c r="F680" s="149" t="s">
        <v>904</v>
      </c>
      <c r="H680" s="148" t="s">
        <v>19</v>
      </c>
      <c r="I680" s="150"/>
      <c r="L680" s="146"/>
      <c r="M680" s="151"/>
      <c r="T680" s="152"/>
      <c r="AT680" s="148" t="s">
        <v>177</v>
      </c>
      <c r="AU680" s="148" t="s">
        <v>84</v>
      </c>
      <c r="AV680" s="12" t="s">
        <v>82</v>
      </c>
      <c r="AW680" s="12" t="s">
        <v>34</v>
      </c>
      <c r="AX680" s="12" t="s">
        <v>74</v>
      </c>
      <c r="AY680" s="148" t="s">
        <v>167</v>
      </c>
    </row>
    <row r="681" spans="2:65" s="13" customFormat="1" ht="11.25">
      <c r="B681" s="153"/>
      <c r="D681" s="147" t="s">
        <v>177</v>
      </c>
      <c r="E681" s="154" t="s">
        <v>19</v>
      </c>
      <c r="F681" s="155" t="s">
        <v>905</v>
      </c>
      <c r="H681" s="156">
        <v>14155.56</v>
      </c>
      <c r="I681" s="157"/>
      <c r="L681" s="153"/>
      <c r="M681" s="158"/>
      <c r="T681" s="159"/>
      <c r="AT681" s="154" t="s">
        <v>177</v>
      </c>
      <c r="AU681" s="154" t="s">
        <v>84</v>
      </c>
      <c r="AV681" s="13" t="s">
        <v>84</v>
      </c>
      <c r="AW681" s="13" t="s">
        <v>34</v>
      </c>
      <c r="AX681" s="13" t="s">
        <v>82</v>
      </c>
      <c r="AY681" s="154" t="s">
        <v>167</v>
      </c>
    </row>
    <row r="682" spans="2:65" s="1" customFormat="1" ht="24.2" customHeight="1">
      <c r="B682" s="33"/>
      <c r="C682" s="129" t="s">
        <v>906</v>
      </c>
      <c r="D682" s="129" t="s">
        <v>169</v>
      </c>
      <c r="E682" s="130" t="s">
        <v>907</v>
      </c>
      <c r="F682" s="131" t="s">
        <v>908</v>
      </c>
      <c r="G682" s="132" t="s">
        <v>246</v>
      </c>
      <c r="H682" s="133">
        <v>707.77800000000002</v>
      </c>
      <c r="I682" s="134"/>
      <c r="J682" s="135">
        <f>ROUND(I682*H682,2)</f>
        <v>0</v>
      </c>
      <c r="K682" s="131" t="s">
        <v>172</v>
      </c>
      <c r="L682" s="33"/>
      <c r="M682" s="136" t="s">
        <v>19</v>
      </c>
      <c r="N682" s="137" t="s">
        <v>45</v>
      </c>
      <c r="P682" s="138">
        <f>O682*H682</f>
        <v>0</v>
      </c>
      <c r="Q682" s="138">
        <v>0</v>
      </c>
      <c r="R682" s="138">
        <f>Q682*H682</f>
        <v>0</v>
      </c>
      <c r="S682" s="138">
        <v>0</v>
      </c>
      <c r="T682" s="139">
        <f>S682*H682</f>
        <v>0</v>
      </c>
      <c r="AR682" s="140" t="s">
        <v>173</v>
      </c>
      <c r="AT682" s="140" t="s">
        <v>169</v>
      </c>
      <c r="AU682" s="140" t="s">
        <v>84</v>
      </c>
      <c r="AY682" s="18" t="s">
        <v>167</v>
      </c>
      <c r="BE682" s="141">
        <f>IF(N682="základní",J682,0)</f>
        <v>0</v>
      </c>
      <c r="BF682" s="141">
        <f>IF(N682="snížená",J682,0)</f>
        <v>0</v>
      </c>
      <c r="BG682" s="141">
        <f>IF(N682="zákl. přenesená",J682,0)</f>
        <v>0</v>
      </c>
      <c r="BH682" s="141">
        <f>IF(N682="sníž. přenesená",J682,0)</f>
        <v>0</v>
      </c>
      <c r="BI682" s="141">
        <f>IF(N682="nulová",J682,0)</f>
        <v>0</v>
      </c>
      <c r="BJ682" s="18" t="s">
        <v>82</v>
      </c>
      <c r="BK682" s="141">
        <f>ROUND(I682*H682,2)</f>
        <v>0</v>
      </c>
      <c r="BL682" s="18" t="s">
        <v>173</v>
      </c>
      <c r="BM682" s="140" t="s">
        <v>909</v>
      </c>
    </row>
    <row r="683" spans="2:65" s="1" customFormat="1" ht="11.25">
      <c r="B683" s="33"/>
      <c r="D683" s="142" t="s">
        <v>175</v>
      </c>
      <c r="F683" s="143" t="s">
        <v>910</v>
      </c>
      <c r="I683" s="144"/>
      <c r="L683" s="33"/>
      <c r="M683" s="145"/>
      <c r="T683" s="54"/>
      <c r="AT683" s="18" t="s">
        <v>175</v>
      </c>
      <c r="AU683" s="18" t="s">
        <v>84</v>
      </c>
    </row>
    <row r="684" spans="2:65" s="11" customFormat="1" ht="22.9" customHeight="1">
      <c r="B684" s="117"/>
      <c r="D684" s="118" t="s">
        <v>73</v>
      </c>
      <c r="E684" s="127" t="s">
        <v>911</v>
      </c>
      <c r="F684" s="127" t="s">
        <v>912</v>
      </c>
      <c r="I684" s="120"/>
      <c r="J684" s="128">
        <f>BK684</f>
        <v>0</v>
      </c>
      <c r="L684" s="117"/>
      <c r="M684" s="122"/>
      <c r="P684" s="123">
        <f>SUM(P685:P686)</f>
        <v>0</v>
      </c>
      <c r="R684" s="123">
        <f>SUM(R685:R686)</f>
        <v>0</v>
      </c>
      <c r="T684" s="124">
        <f>SUM(T685:T686)</f>
        <v>0</v>
      </c>
      <c r="AR684" s="118" t="s">
        <v>82</v>
      </c>
      <c r="AT684" s="125" t="s">
        <v>73</v>
      </c>
      <c r="AU684" s="125" t="s">
        <v>82</v>
      </c>
      <c r="AY684" s="118" t="s">
        <v>167</v>
      </c>
      <c r="BK684" s="126">
        <f>SUM(BK685:BK686)</f>
        <v>0</v>
      </c>
    </row>
    <row r="685" spans="2:65" s="1" customFormat="1" ht="33" customHeight="1">
      <c r="B685" s="33"/>
      <c r="C685" s="129" t="s">
        <v>913</v>
      </c>
      <c r="D685" s="129" t="s">
        <v>169</v>
      </c>
      <c r="E685" s="130" t="s">
        <v>914</v>
      </c>
      <c r="F685" s="131" t="s">
        <v>915</v>
      </c>
      <c r="G685" s="132" t="s">
        <v>246</v>
      </c>
      <c r="H685" s="133">
        <v>201.69800000000001</v>
      </c>
      <c r="I685" s="134"/>
      <c r="J685" s="135">
        <f>ROUND(I685*H685,2)</f>
        <v>0</v>
      </c>
      <c r="K685" s="131" t="s">
        <v>172</v>
      </c>
      <c r="L685" s="33"/>
      <c r="M685" s="136" t="s">
        <v>19</v>
      </c>
      <c r="N685" s="137" t="s">
        <v>45</v>
      </c>
      <c r="P685" s="138">
        <f>O685*H685</f>
        <v>0</v>
      </c>
      <c r="Q685" s="138">
        <v>0</v>
      </c>
      <c r="R685" s="138">
        <f>Q685*H685</f>
        <v>0</v>
      </c>
      <c r="S685" s="138">
        <v>0</v>
      </c>
      <c r="T685" s="139">
        <f>S685*H685</f>
        <v>0</v>
      </c>
      <c r="AR685" s="140" t="s">
        <v>173</v>
      </c>
      <c r="AT685" s="140" t="s">
        <v>169</v>
      </c>
      <c r="AU685" s="140" t="s">
        <v>84</v>
      </c>
      <c r="AY685" s="18" t="s">
        <v>167</v>
      </c>
      <c r="BE685" s="141">
        <f>IF(N685="základní",J685,0)</f>
        <v>0</v>
      </c>
      <c r="BF685" s="141">
        <f>IF(N685="snížená",J685,0)</f>
        <v>0</v>
      </c>
      <c r="BG685" s="141">
        <f>IF(N685="zákl. přenesená",J685,0)</f>
        <v>0</v>
      </c>
      <c r="BH685" s="141">
        <f>IF(N685="sníž. přenesená",J685,0)</f>
        <v>0</v>
      </c>
      <c r="BI685" s="141">
        <f>IF(N685="nulová",J685,0)</f>
        <v>0</v>
      </c>
      <c r="BJ685" s="18" t="s">
        <v>82</v>
      </c>
      <c r="BK685" s="141">
        <f>ROUND(I685*H685,2)</f>
        <v>0</v>
      </c>
      <c r="BL685" s="18" t="s">
        <v>173</v>
      </c>
      <c r="BM685" s="140" t="s">
        <v>916</v>
      </c>
    </row>
    <row r="686" spans="2:65" s="1" customFormat="1" ht="11.25">
      <c r="B686" s="33"/>
      <c r="D686" s="142" t="s">
        <v>175</v>
      </c>
      <c r="F686" s="143" t="s">
        <v>917</v>
      </c>
      <c r="I686" s="144"/>
      <c r="L686" s="33"/>
      <c r="M686" s="145"/>
      <c r="T686" s="54"/>
      <c r="AT686" s="18" t="s">
        <v>175</v>
      </c>
      <c r="AU686" s="18" t="s">
        <v>84</v>
      </c>
    </row>
    <row r="687" spans="2:65" s="11" customFormat="1" ht="25.9" customHeight="1">
      <c r="B687" s="117"/>
      <c r="D687" s="118" t="s">
        <v>73</v>
      </c>
      <c r="E687" s="119" t="s">
        <v>918</v>
      </c>
      <c r="F687" s="119" t="s">
        <v>919</v>
      </c>
      <c r="I687" s="120"/>
      <c r="J687" s="121">
        <f>BK687</f>
        <v>0</v>
      </c>
      <c r="L687" s="117"/>
      <c r="M687" s="122"/>
      <c r="P687" s="123">
        <f>P688+P770+P772+P776+P878+P887+P925+P965+P1054+P1107+P1149+P1179+P1218+P1250+P1257+P1275+P1318</f>
        <v>0</v>
      </c>
      <c r="R687" s="123">
        <f>R688+R770+R772+R776+R878+R887+R925+R965+R1054+R1107+R1149+R1179+R1218+R1250+R1257+R1275+R1318</f>
        <v>30.610572699999992</v>
      </c>
      <c r="T687" s="124">
        <f>T688+T770+T772+T776+T878+T887+T925+T965+T1054+T1107+T1149+T1179+T1218+T1250+T1257+T1275+T1318</f>
        <v>58.68843386999999</v>
      </c>
      <c r="AR687" s="118" t="s">
        <v>84</v>
      </c>
      <c r="AT687" s="125" t="s">
        <v>73</v>
      </c>
      <c r="AU687" s="125" t="s">
        <v>74</v>
      </c>
      <c r="AY687" s="118" t="s">
        <v>167</v>
      </c>
      <c r="BK687" s="126">
        <f>BK688+BK770+BK772+BK776+BK878+BK887+BK925+BK965+BK1054+BK1107+BK1149+BK1179+BK1218+BK1250+BK1257+BK1275+BK1318</f>
        <v>0</v>
      </c>
    </row>
    <row r="688" spans="2:65" s="11" customFormat="1" ht="22.9" customHeight="1">
      <c r="B688" s="117"/>
      <c r="D688" s="118" t="s">
        <v>73</v>
      </c>
      <c r="E688" s="127" t="s">
        <v>920</v>
      </c>
      <c r="F688" s="127" t="s">
        <v>921</v>
      </c>
      <c r="I688" s="120"/>
      <c r="J688" s="128">
        <f>BK688</f>
        <v>0</v>
      </c>
      <c r="L688" s="117"/>
      <c r="M688" s="122"/>
      <c r="P688" s="123">
        <f>SUM(P689:P769)</f>
        <v>0</v>
      </c>
      <c r="R688" s="123">
        <f>SUM(R689:R769)</f>
        <v>1.3317625999999998</v>
      </c>
      <c r="T688" s="124">
        <f>SUM(T689:T769)</f>
        <v>0</v>
      </c>
      <c r="AR688" s="118" t="s">
        <v>84</v>
      </c>
      <c r="AT688" s="125" t="s">
        <v>73</v>
      </c>
      <c r="AU688" s="125" t="s">
        <v>82</v>
      </c>
      <c r="AY688" s="118" t="s">
        <v>167</v>
      </c>
      <c r="BK688" s="126">
        <f>SUM(BK689:BK769)</f>
        <v>0</v>
      </c>
    </row>
    <row r="689" spans="2:65" s="1" customFormat="1" ht="24.2" customHeight="1">
      <c r="B689" s="33"/>
      <c r="C689" s="129" t="s">
        <v>922</v>
      </c>
      <c r="D689" s="129" t="s">
        <v>169</v>
      </c>
      <c r="E689" s="130" t="s">
        <v>923</v>
      </c>
      <c r="F689" s="131" t="s">
        <v>924</v>
      </c>
      <c r="G689" s="132" t="s">
        <v>102</v>
      </c>
      <c r="H689" s="133">
        <v>189.89</v>
      </c>
      <c r="I689" s="134"/>
      <c r="J689" s="135">
        <f>ROUND(I689*H689,2)</f>
        <v>0</v>
      </c>
      <c r="K689" s="131" t="s">
        <v>172</v>
      </c>
      <c r="L689" s="33"/>
      <c r="M689" s="136" t="s">
        <v>19</v>
      </c>
      <c r="N689" s="137" t="s">
        <v>45</v>
      </c>
      <c r="P689" s="138">
        <f>O689*H689</f>
        <v>0</v>
      </c>
      <c r="Q689" s="138">
        <v>0</v>
      </c>
      <c r="R689" s="138">
        <f>Q689*H689</f>
        <v>0</v>
      </c>
      <c r="S689" s="138">
        <v>0</v>
      </c>
      <c r="T689" s="139">
        <f>S689*H689</f>
        <v>0</v>
      </c>
      <c r="AR689" s="140" t="s">
        <v>265</v>
      </c>
      <c r="AT689" s="140" t="s">
        <v>169</v>
      </c>
      <c r="AU689" s="140" t="s">
        <v>84</v>
      </c>
      <c r="AY689" s="18" t="s">
        <v>167</v>
      </c>
      <c r="BE689" s="141">
        <f>IF(N689="základní",J689,0)</f>
        <v>0</v>
      </c>
      <c r="BF689" s="141">
        <f>IF(N689="snížená",J689,0)</f>
        <v>0</v>
      </c>
      <c r="BG689" s="141">
        <f>IF(N689="zákl. přenesená",J689,0)</f>
        <v>0</v>
      </c>
      <c r="BH689" s="141">
        <f>IF(N689="sníž. přenesená",J689,0)</f>
        <v>0</v>
      </c>
      <c r="BI689" s="141">
        <f>IF(N689="nulová",J689,0)</f>
        <v>0</v>
      </c>
      <c r="BJ689" s="18" t="s">
        <v>82</v>
      </c>
      <c r="BK689" s="141">
        <f>ROUND(I689*H689,2)</f>
        <v>0</v>
      </c>
      <c r="BL689" s="18" t="s">
        <v>265</v>
      </c>
      <c r="BM689" s="140" t="s">
        <v>925</v>
      </c>
    </row>
    <row r="690" spans="2:65" s="1" customFormat="1" ht="11.25">
      <c r="B690" s="33"/>
      <c r="D690" s="142" t="s">
        <v>175</v>
      </c>
      <c r="F690" s="143" t="s">
        <v>926</v>
      </c>
      <c r="I690" s="144"/>
      <c r="L690" s="33"/>
      <c r="M690" s="145"/>
      <c r="T690" s="54"/>
      <c r="AT690" s="18" t="s">
        <v>175</v>
      </c>
      <c r="AU690" s="18" t="s">
        <v>84</v>
      </c>
    </row>
    <row r="691" spans="2:65" s="12" customFormat="1" ht="11.25">
      <c r="B691" s="146"/>
      <c r="D691" s="147" t="s">
        <v>177</v>
      </c>
      <c r="E691" s="148" t="s">
        <v>19</v>
      </c>
      <c r="F691" s="149" t="s">
        <v>255</v>
      </c>
      <c r="H691" s="148" t="s">
        <v>19</v>
      </c>
      <c r="I691" s="150"/>
      <c r="L691" s="146"/>
      <c r="M691" s="151"/>
      <c r="T691" s="152"/>
      <c r="AT691" s="148" t="s">
        <v>177</v>
      </c>
      <c r="AU691" s="148" t="s">
        <v>84</v>
      </c>
      <c r="AV691" s="12" t="s">
        <v>82</v>
      </c>
      <c r="AW691" s="12" t="s">
        <v>34</v>
      </c>
      <c r="AX691" s="12" t="s">
        <v>74</v>
      </c>
      <c r="AY691" s="148" t="s">
        <v>167</v>
      </c>
    </row>
    <row r="692" spans="2:65" s="13" customFormat="1" ht="11.25">
      <c r="B692" s="153"/>
      <c r="D692" s="147" t="s">
        <v>177</v>
      </c>
      <c r="E692" s="154" t="s">
        <v>19</v>
      </c>
      <c r="F692" s="155" t="s">
        <v>927</v>
      </c>
      <c r="H692" s="156">
        <v>4</v>
      </c>
      <c r="I692" s="157"/>
      <c r="L692" s="153"/>
      <c r="M692" s="158"/>
      <c r="T692" s="159"/>
      <c r="AT692" s="154" t="s">
        <v>177</v>
      </c>
      <c r="AU692" s="154" t="s">
        <v>84</v>
      </c>
      <c r="AV692" s="13" t="s">
        <v>84</v>
      </c>
      <c r="AW692" s="13" t="s">
        <v>34</v>
      </c>
      <c r="AX692" s="13" t="s">
        <v>74</v>
      </c>
      <c r="AY692" s="154" t="s">
        <v>167</v>
      </c>
    </row>
    <row r="693" spans="2:65" s="13" customFormat="1" ht="11.25">
      <c r="B693" s="153"/>
      <c r="D693" s="147" t="s">
        <v>177</v>
      </c>
      <c r="E693" s="154" t="s">
        <v>19</v>
      </c>
      <c r="F693" s="155" t="s">
        <v>928</v>
      </c>
      <c r="H693" s="156">
        <v>10.7</v>
      </c>
      <c r="I693" s="157"/>
      <c r="L693" s="153"/>
      <c r="M693" s="158"/>
      <c r="T693" s="159"/>
      <c r="AT693" s="154" t="s">
        <v>177</v>
      </c>
      <c r="AU693" s="154" t="s">
        <v>84</v>
      </c>
      <c r="AV693" s="13" t="s">
        <v>84</v>
      </c>
      <c r="AW693" s="13" t="s">
        <v>34</v>
      </c>
      <c r="AX693" s="13" t="s">
        <v>74</v>
      </c>
      <c r="AY693" s="154" t="s">
        <v>167</v>
      </c>
    </row>
    <row r="694" spans="2:65" s="13" customFormat="1" ht="11.25">
      <c r="B694" s="153"/>
      <c r="D694" s="147" t="s">
        <v>177</v>
      </c>
      <c r="E694" s="154" t="s">
        <v>19</v>
      </c>
      <c r="F694" s="155" t="s">
        <v>929</v>
      </c>
      <c r="H694" s="156">
        <v>10.7</v>
      </c>
      <c r="I694" s="157"/>
      <c r="L694" s="153"/>
      <c r="M694" s="158"/>
      <c r="T694" s="159"/>
      <c r="AT694" s="154" t="s">
        <v>177</v>
      </c>
      <c r="AU694" s="154" t="s">
        <v>84</v>
      </c>
      <c r="AV694" s="13" t="s">
        <v>84</v>
      </c>
      <c r="AW694" s="13" t="s">
        <v>34</v>
      </c>
      <c r="AX694" s="13" t="s">
        <v>74</v>
      </c>
      <c r="AY694" s="154" t="s">
        <v>167</v>
      </c>
    </row>
    <row r="695" spans="2:65" s="13" customFormat="1" ht="11.25">
      <c r="B695" s="153"/>
      <c r="D695" s="147" t="s">
        <v>177</v>
      </c>
      <c r="E695" s="154" t="s">
        <v>19</v>
      </c>
      <c r="F695" s="155" t="s">
        <v>490</v>
      </c>
      <c r="H695" s="156">
        <v>60.6</v>
      </c>
      <c r="I695" s="157"/>
      <c r="L695" s="153"/>
      <c r="M695" s="158"/>
      <c r="T695" s="159"/>
      <c r="AT695" s="154" t="s">
        <v>177</v>
      </c>
      <c r="AU695" s="154" t="s">
        <v>84</v>
      </c>
      <c r="AV695" s="13" t="s">
        <v>84</v>
      </c>
      <c r="AW695" s="13" t="s">
        <v>34</v>
      </c>
      <c r="AX695" s="13" t="s">
        <v>74</v>
      </c>
      <c r="AY695" s="154" t="s">
        <v>167</v>
      </c>
    </row>
    <row r="696" spans="2:65" s="13" customFormat="1" ht="11.25">
      <c r="B696" s="153"/>
      <c r="D696" s="147" t="s">
        <v>177</v>
      </c>
      <c r="E696" s="154" t="s">
        <v>19</v>
      </c>
      <c r="F696" s="155" t="s">
        <v>930</v>
      </c>
      <c r="H696" s="156">
        <v>23</v>
      </c>
      <c r="I696" s="157"/>
      <c r="L696" s="153"/>
      <c r="M696" s="158"/>
      <c r="T696" s="159"/>
      <c r="AT696" s="154" t="s">
        <v>177</v>
      </c>
      <c r="AU696" s="154" t="s">
        <v>84</v>
      </c>
      <c r="AV696" s="13" t="s">
        <v>84</v>
      </c>
      <c r="AW696" s="13" t="s">
        <v>34</v>
      </c>
      <c r="AX696" s="13" t="s">
        <v>74</v>
      </c>
      <c r="AY696" s="154" t="s">
        <v>167</v>
      </c>
    </row>
    <row r="697" spans="2:65" s="13" customFormat="1" ht="11.25">
      <c r="B697" s="153"/>
      <c r="D697" s="147" t="s">
        <v>177</v>
      </c>
      <c r="E697" s="154" t="s">
        <v>19</v>
      </c>
      <c r="F697" s="155" t="s">
        <v>931</v>
      </c>
      <c r="H697" s="156">
        <v>14</v>
      </c>
      <c r="I697" s="157"/>
      <c r="L697" s="153"/>
      <c r="M697" s="158"/>
      <c r="T697" s="159"/>
      <c r="AT697" s="154" t="s">
        <v>177</v>
      </c>
      <c r="AU697" s="154" t="s">
        <v>84</v>
      </c>
      <c r="AV697" s="13" t="s">
        <v>84</v>
      </c>
      <c r="AW697" s="13" t="s">
        <v>34</v>
      </c>
      <c r="AX697" s="13" t="s">
        <v>74</v>
      </c>
      <c r="AY697" s="154" t="s">
        <v>167</v>
      </c>
    </row>
    <row r="698" spans="2:65" s="13" customFormat="1" ht="11.25">
      <c r="B698" s="153"/>
      <c r="D698" s="147" t="s">
        <v>177</v>
      </c>
      <c r="E698" s="154" t="s">
        <v>19</v>
      </c>
      <c r="F698" s="155" t="s">
        <v>932</v>
      </c>
      <c r="H698" s="156">
        <v>2.7</v>
      </c>
      <c r="I698" s="157"/>
      <c r="L698" s="153"/>
      <c r="M698" s="158"/>
      <c r="T698" s="159"/>
      <c r="AT698" s="154" t="s">
        <v>177</v>
      </c>
      <c r="AU698" s="154" t="s">
        <v>84</v>
      </c>
      <c r="AV698" s="13" t="s">
        <v>84</v>
      </c>
      <c r="AW698" s="13" t="s">
        <v>34</v>
      </c>
      <c r="AX698" s="13" t="s">
        <v>74</v>
      </c>
      <c r="AY698" s="154" t="s">
        <v>167</v>
      </c>
    </row>
    <row r="699" spans="2:65" s="13" customFormat="1" ht="11.25">
      <c r="B699" s="153"/>
      <c r="D699" s="147" t="s">
        <v>177</v>
      </c>
      <c r="E699" s="154" t="s">
        <v>19</v>
      </c>
      <c r="F699" s="155" t="s">
        <v>933</v>
      </c>
      <c r="H699" s="156">
        <v>53.3</v>
      </c>
      <c r="I699" s="157"/>
      <c r="L699" s="153"/>
      <c r="M699" s="158"/>
      <c r="T699" s="159"/>
      <c r="AT699" s="154" t="s">
        <v>177</v>
      </c>
      <c r="AU699" s="154" t="s">
        <v>84</v>
      </c>
      <c r="AV699" s="13" t="s">
        <v>84</v>
      </c>
      <c r="AW699" s="13" t="s">
        <v>34</v>
      </c>
      <c r="AX699" s="13" t="s">
        <v>74</v>
      </c>
      <c r="AY699" s="154" t="s">
        <v>167</v>
      </c>
    </row>
    <row r="700" spans="2:65" s="15" customFormat="1" ht="11.25">
      <c r="B700" s="177"/>
      <c r="D700" s="147" t="s">
        <v>177</v>
      </c>
      <c r="E700" s="178" t="s">
        <v>19</v>
      </c>
      <c r="F700" s="179" t="s">
        <v>524</v>
      </c>
      <c r="H700" s="180">
        <v>179</v>
      </c>
      <c r="I700" s="181"/>
      <c r="L700" s="177"/>
      <c r="M700" s="182"/>
      <c r="T700" s="183"/>
      <c r="AT700" s="178" t="s">
        <v>177</v>
      </c>
      <c r="AU700" s="178" t="s">
        <v>84</v>
      </c>
      <c r="AV700" s="15" t="s">
        <v>104</v>
      </c>
      <c r="AW700" s="15" t="s">
        <v>34</v>
      </c>
      <c r="AX700" s="15" t="s">
        <v>74</v>
      </c>
      <c r="AY700" s="178" t="s">
        <v>167</v>
      </c>
    </row>
    <row r="701" spans="2:65" s="12" customFormat="1" ht="11.25">
      <c r="B701" s="146"/>
      <c r="D701" s="147" t="s">
        <v>177</v>
      </c>
      <c r="E701" s="148" t="s">
        <v>19</v>
      </c>
      <c r="F701" s="149" t="s">
        <v>255</v>
      </c>
      <c r="H701" s="148" t="s">
        <v>19</v>
      </c>
      <c r="I701" s="150"/>
      <c r="L701" s="146"/>
      <c r="M701" s="151"/>
      <c r="T701" s="152"/>
      <c r="AT701" s="148" t="s">
        <v>177</v>
      </c>
      <c r="AU701" s="148" t="s">
        <v>84</v>
      </c>
      <c r="AV701" s="12" t="s">
        <v>82</v>
      </c>
      <c r="AW701" s="12" t="s">
        <v>34</v>
      </c>
      <c r="AX701" s="12" t="s">
        <v>74</v>
      </c>
      <c r="AY701" s="148" t="s">
        <v>167</v>
      </c>
    </row>
    <row r="702" spans="2:65" s="13" customFormat="1" ht="11.25">
      <c r="B702" s="153"/>
      <c r="D702" s="147" t="s">
        <v>177</v>
      </c>
      <c r="E702" s="154" t="s">
        <v>19</v>
      </c>
      <c r="F702" s="155" t="s">
        <v>934</v>
      </c>
      <c r="H702" s="156">
        <v>6.09</v>
      </c>
      <c r="I702" s="157"/>
      <c r="L702" s="153"/>
      <c r="M702" s="158"/>
      <c r="T702" s="159"/>
      <c r="AT702" s="154" t="s">
        <v>177</v>
      </c>
      <c r="AU702" s="154" t="s">
        <v>84</v>
      </c>
      <c r="AV702" s="13" t="s">
        <v>84</v>
      </c>
      <c r="AW702" s="13" t="s">
        <v>34</v>
      </c>
      <c r="AX702" s="13" t="s">
        <v>74</v>
      </c>
      <c r="AY702" s="154" t="s">
        <v>167</v>
      </c>
    </row>
    <row r="703" spans="2:65" s="13" customFormat="1" ht="11.25">
      <c r="B703" s="153"/>
      <c r="D703" s="147" t="s">
        <v>177</v>
      </c>
      <c r="E703" s="154" t="s">
        <v>19</v>
      </c>
      <c r="F703" s="155" t="s">
        <v>935</v>
      </c>
      <c r="H703" s="156">
        <v>3.78</v>
      </c>
      <c r="I703" s="157"/>
      <c r="L703" s="153"/>
      <c r="M703" s="158"/>
      <c r="T703" s="159"/>
      <c r="AT703" s="154" t="s">
        <v>177</v>
      </c>
      <c r="AU703" s="154" t="s">
        <v>84</v>
      </c>
      <c r="AV703" s="13" t="s">
        <v>84</v>
      </c>
      <c r="AW703" s="13" t="s">
        <v>34</v>
      </c>
      <c r="AX703" s="13" t="s">
        <v>74</v>
      </c>
      <c r="AY703" s="154" t="s">
        <v>167</v>
      </c>
    </row>
    <row r="704" spans="2:65" s="13" customFormat="1" ht="11.25">
      <c r="B704" s="153"/>
      <c r="D704" s="147" t="s">
        <v>177</v>
      </c>
      <c r="E704" s="154" t="s">
        <v>19</v>
      </c>
      <c r="F704" s="155" t="s">
        <v>936</v>
      </c>
      <c r="H704" s="156">
        <v>1.02</v>
      </c>
      <c r="I704" s="157"/>
      <c r="L704" s="153"/>
      <c r="M704" s="158"/>
      <c r="T704" s="159"/>
      <c r="AT704" s="154" t="s">
        <v>177</v>
      </c>
      <c r="AU704" s="154" t="s">
        <v>84</v>
      </c>
      <c r="AV704" s="13" t="s">
        <v>84</v>
      </c>
      <c r="AW704" s="13" t="s">
        <v>34</v>
      </c>
      <c r="AX704" s="13" t="s">
        <v>74</v>
      </c>
      <c r="AY704" s="154" t="s">
        <v>167</v>
      </c>
    </row>
    <row r="705" spans="2:65" s="15" customFormat="1" ht="11.25">
      <c r="B705" s="177"/>
      <c r="D705" s="147" t="s">
        <v>177</v>
      </c>
      <c r="E705" s="178" t="s">
        <v>19</v>
      </c>
      <c r="F705" s="179" t="s">
        <v>524</v>
      </c>
      <c r="H705" s="180">
        <v>10.889999999999999</v>
      </c>
      <c r="I705" s="181"/>
      <c r="L705" s="177"/>
      <c r="M705" s="182"/>
      <c r="T705" s="183"/>
      <c r="AT705" s="178" t="s">
        <v>177</v>
      </c>
      <c r="AU705" s="178" t="s">
        <v>84</v>
      </c>
      <c r="AV705" s="15" t="s">
        <v>104</v>
      </c>
      <c r="AW705" s="15" t="s">
        <v>34</v>
      </c>
      <c r="AX705" s="15" t="s">
        <v>74</v>
      </c>
      <c r="AY705" s="178" t="s">
        <v>167</v>
      </c>
    </row>
    <row r="706" spans="2:65" s="14" customFormat="1" ht="11.25">
      <c r="B706" s="160"/>
      <c r="D706" s="147" t="s">
        <v>177</v>
      </c>
      <c r="E706" s="161" t="s">
        <v>19</v>
      </c>
      <c r="F706" s="162" t="s">
        <v>181</v>
      </c>
      <c r="H706" s="163">
        <v>189.89000000000001</v>
      </c>
      <c r="I706" s="164"/>
      <c r="L706" s="160"/>
      <c r="M706" s="165"/>
      <c r="T706" s="166"/>
      <c r="AT706" s="161" t="s">
        <v>177</v>
      </c>
      <c r="AU706" s="161" t="s">
        <v>84</v>
      </c>
      <c r="AV706" s="14" t="s">
        <v>173</v>
      </c>
      <c r="AW706" s="14" t="s">
        <v>34</v>
      </c>
      <c r="AX706" s="14" t="s">
        <v>82</v>
      </c>
      <c r="AY706" s="161" t="s">
        <v>167</v>
      </c>
    </row>
    <row r="707" spans="2:65" s="1" customFormat="1" ht="21.75" customHeight="1">
      <c r="B707" s="33"/>
      <c r="C707" s="129" t="s">
        <v>937</v>
      </c>
      <c r="D707" s="129" t="s">
        <v>169</v>
      </c>
      <c r="E707" s="130" t="s">
        <v>938</v>
      </c>
      <c r="F707" s="131" t="s">
        <v>939</v>
      </c>
      <c r="G707" s="132" t="s">
        <v>102</v>
      </c>
      <c r="H707" s="133">
        <v>6.0579999999999998</v>
      </c>
      <c r="I707" s="134"/>
      <c r="J707" s="135">
        <f>ROUND(I707*H707,2)</f>
        <v>0</v>
      </c>
      <c r="K707" s="131" t="s">
        <v>172</v>
      </c>
      <c r="L707" s="33"/>
      <c r="M707" s="136" t="s">
        <v>19</v>
      </c>
      <c r="N707" s="137" t="s">
        <v>45</v>
      </c>
      <c r="P707" s="138">
        <f>O707*H707</f>
        <v>0</v>
      </c>
      <c r="Q707" s="138">
        <v>0</v>
      </c>
      <c r="R707" s="138">
        <f>Q707*H707</f>
        <v>0</v>
      </c>
      <c r="S707" s="138">
        <v>0</v>
      </c>
      <c r="T707" s="139">
        <f>S707*H707</f>
        <v>0</v>
      </c>
      <c r="AR707" s="140" t="s">
        <v>265</v>
      </c>
      <c r="AT707" s="140" t="s">
        <v>169</v>
      </c>
      <c r="AU707" s="140" t="s">
        <v>84</v>
      </c>
      <c r="AY707" s="18" t="s">
        <v>167</v>
      </c>
      <c r="BE707" s="141">
        <f>IF(N707="základní",J707,0)</f>
        <v>0</v>
      </c>
      <c r="BF707" s="141">
        <f>IF(N707="snížená",J707,0)</f>
        <v>0</v>
      </c>
      <c r="BG707" s="141">
        <f>IF(N707="zákl. přenesená",J707,0)</f>
        <v>0</v>
      </c>
      <c r="BH707" s="141">
        <f>IF(N707="sníž. přenesená",J707,0)</f>
        <v>0</v>
      </c>
      <c r="BI707" s="141">
        <f>IF(N707="nulová",J707,0)</f>
        <v>0</v>
      </c>
      <c r="BJ707" s="18" t="s">
        <v>82</v>
      </c>
      <c r="BK707" s="141">
        <f>ROUND(I707*H707,2)</f>
        <v>0</v>
      </c>
      <c r="BL707" s="18" t="s">
        <v>265</v>
      </c>
      <c r="BM707" s="140" t="s">
        <v>940</v>
      </c>
    </row>
    <row r="708" spans="2:65" s="1" customFormat="1" ht="11.25">
      <c r="B708" s="33"/>
      <c r="D708" s="142" t="s">
        <v>175</v>
      </c>
      <c r="F708" s="143" t="s">
        <v>941</v>
      </c>
      <c r="I708" s="144"/>
      <c r="L708" s="33"/>
      <c r="M708" s="145"/>
      <c r="T708" s="54"/>
      <c r="AT708" s="18" t="s">
        <v>175</v>
      </c>
      <c r="AU708" s="18" t="s">
        <v>84</v>
      </c>
    </row>
    <row r="709" spans="2:65" s="12" customFormat="1" ht="11.25">
      <c r="B709" s="146"/>
      <c r="D709" s="147" t="s">
        <v>177</v>
      </c>
      <c r="E709" s="148" t="s">
        <v>19</v>
      </c>
      <c r="F709" s="149" t="s">
        <v>255</v>
      </c>
      <c r="H709" s="148" t="s">
        <v>19</v>
      </c>
      <c r="I709" s="150"/>
      <c r="L709" s="146"/>
      <c r="M709" s="151"/>
      <c r="T709" s="152"/>
      <c r="AT709" s="148" t="s">
        <v>177</v>
      </c>
      <c r="AU709" s="148" t="s">
        <v>84</v>
      </c>
      <c r="AV709" s="12" t="s">
        <v>82</v>
      </c>
      <c r="AW709" s="12" t="s">
        <v>34</v>
      </c>
      <c r="AX709" s="12" t="s">
        <v>74</v>
      </c>
      <c r="AY709" s="148" t="s">
        <v>167</v>
      </c>
    </row>
    <row r="710" spans="2:65" s="13" customFormat="1" ht="11.25">
      <c r="B710" s="153"/>
      <c r="D710" s="147" t="s">
        <v>177</v>
      </c>
      <c r="E710" s="154" t="s">
        <v>19</v>
      </c>
      <c r="F710" s="155" t="s">
        <v>942</v>
      </c>
      <c r="H710" s="156">
        <v>5.3540000000000001</v>
      </c>
      <c r="I710" s="157"/>
      <c r="L710" s="153"/>
      <c r="M710" s="158"/>
      <c r="T710" s="159"/>
      <c r="AT710" s="154" t="s">
        <v>177</v>
      </c>
      <c r="AU710" s="154" t="s">
        <v>84</v>
      </c>
      <c r="AV710" s="13" t="s">
        <v>84</v>
      </c>
      <c r="AW710" s="13" t="s">
        <v>34</v>
      </c>
      <c r="AX710" s="13" t="s">
        <v>74</v>
      </c>
      <c r="AY710" s="154" t="s">
        <v>167</v>
      </c>
    </row>
    <row r="711" spans="2:65" s="13" customFormat="1" ht="11.25">
      <c r="B711" s="153"/>
      <c r="D711" s="147" t="s">
        <v>177</v>
      </c>
      <c r="E711" s="154" t="s">
        <v>19</v>
      </c>
      <c r="F711" s="155" t="s">
        <v>943</v>
      </c>
      <c r="H711" s="156">
        <v>0.70399999999999996</v>
      </c>
      <c r="I711" s="157"/>
      <c r="L711" s="153"/>
      <c r="M711" s="158"/>
      <c r="T711" s="159"/>
      <c r="AT711" s="154" t="s">
        <v>177</v>
      </c>
      <c r="AU711" s="154" t="s">
        <v>84</v>
      </c>
      <c r="AV711" s="13" t="s">
        <v>84</v>
      </c>
      <c r="AW711" s="13" t="s">
        <v>34</v>
      </c>
      <c r="AX711" s="13" t="s">
        <v>74</v>
      </c>
      <c r="AY711" s="154" t="s">
        <v>167</v>
      </c>
    </row>
    <row r="712" spans="2:65" s="14" customFormat="1" ht="11.25">
      <c r="B712" s="160"/>
      <c r="D712" s="147" t="s">
        <v>177</v>
      </c>
      <c r="E712" s="161" t="s">
        <v>19</v>
      </c>
      <c r="F712" s="162" t="s">
        <v>181</v>
      </c>
      <c r="H712" s="163">
        <v>6.0579999999999998</v>
      </c>
      <c r="I712" s="164"/>
      <c r="L712" s="160"/>
      <c r="M712" s="165"/>
      <c r="T712" s="166"/>
      <c r="AT712" s="161" t="s">
        <v>177</v>
      </c>
      <c r="AU712" s="161" t="s">
        <v>84</v>
      </c>
      <c r="AV712" s="14" t="s">
        <v>173</v>
      </c>
      <c r="AW712" s="14" t="s">
        <v>34</v>
      </c>
      <c r="AX712" s="14" t="s">
        <v>82</v>
      </c>
      <c r="AY712" s="161" t="s">
        <v>167</v>
      </c>
    </row>
    <row r="713" spans="2:65" s="1" customFormat="1" ht="16.5" customHeight="1">
      <c r="B713" s="33"/>
      <c r="C713" s="167" t="s">
        <v>944</v>
      </c>
      <c r="D713" s="167" t="s">
        <v>259</v>
      </c>
      <c r="E713" s="168" t="s">
        <v>945</v>
      </c>
      <c r="F713" s="169" t="s">
        <v>946</v>
      </c>
      <c r="G713" s="170" t="s">
        <v>246</v>
      </c>
      <c r="H713" s="171">
        <v>7.5999999999999998E-2</v>
      </c>
      <c r="I713" s="172"/>
      <c r="J713" s="173">
        <f>ROUND(I713*H713,2)</f>
        <v>0</v>
      </c>
      <c r="K713" s="169" t="s">
        <v>172</v>
      </c>
      <c r="L713" s="174"/>
      <c r="M713" s="175" t="s">
        <v>19</v>
      </c>
      <c r="N713" s="176" t="s">
        <v>45</v>
      </c>
      <c r="P713" s="138">
        <f>O713*H713</f>
        <v>0</v>
      </c>
      <c r="Q713" s="138">
        <v>1</v>
      </c>
      <c r="R713" s="138">
        <f>Q713*H713</f>
        <v>7.5999999999999998E-2</v>
      </c>
      <c r="S713" s="138">
        <v>0</v>
      </c>
      <c r="T713" s="139">
        <f>S713*H713</f>
        <v>0</v>
      </c>
      <c r="AR713" s="140" t="s">
        <v>366</v>
      </c>
      <c r="AT713" s="140" t="s">
        <v>259</v>
      </c>
      <c r="AU713" s="140" t="s">
        <v>84</v>
      </c>
      <c r="AY713" s="18" t="s">
        <v>167</v>
      </c>
      <c r="BE713" s="141">
        <f>IF(N713="základní",J713,0)</f>
        <v>0</v>
      </c>
      <c r="BF713" s="141">
        <f>IF(N713="snížená",J713,0)</f>
        <v>0</v>
      </c>
      <c r="BG713" s="141">
        <f>IF(N713="zákl. přenesená",J713,0)</f>
        <v>0</v>
      </c>
      <c r="BH713" s="141">
        <f>IF(N713="sníž. přenesená",J713,0)</f>
        <v>0</v>
      </c>
      <c r="BI713" s="141">
        <f>IF(N713="nulová",J713,0)</f>
        <v>0</v>
      </c>
      <c r="BJ713" s="18" t="s">
        <v>82</v>
      </c>
      <c r="BK713" s="141">
        <f>ROUND(I713*H713,2)</f>
        <v>0</v>
      </c>
      <c r="BL713" s="18" t="s">
        <v>265</v>
      </c>
      <c r="BM713" s="140" t="s">
        <v>947</v>
      </c>
    </row>
    <row r="714" spans="2:65" s="13" customFormat="1" ht="11.25">
      <c r="B714" s="153"/>
      <c r="D714" s="147" t="s">
        <v>177</v>
      </c>
      <c r="E714" s="154" t="s">
        <v>19</v>
      </c>
      <c r="F714" s="155" t="s">
        <v>948</v>
      </c>
      <c r="H714" s="156">
        <v>189.89</v>
      </c>
      <c r="I714" s="157"/>
      <c r="L714" s="153"/>
      <c r="M714" s="158"/>
      <c r="T714" s="159"/>
      <c r="AT714" s="154" t="s">
        <v>177</v>
      </c>
      <c r="AU714" s="154" t="s">
        <v>84</v>
      </c>
      <c r="AV714" s="13" t="s">
        <v>84</v>
      </c>
      <c r="AW714" s="13" t="s">
        <v>34</v>
      </c>
      <c r="AX714" s="13" t="s">
        <v>74</v>
      </c>
      <c r="AY714" s="154" t="s">
        <v>167</v>
      </c>
    </row>
    <row r="715" spans="2:65" s="13" customFormat="1" ht="11.25">
      <c r="B715" s="153"/>
      <c r="D715" s="147" t="s">
        <v>177</v>
      </c>
      <c r="E715" s="154" t="s">
        <v>19</v>
      </c>
      <c r="F715" s="155" t="s">
        <v>949</v>
      </c>
      <c r="H715" s="156">
        <v>6.0579999999999998</v>
      </c>
      <c r="I715" s="157"/>
      <c r="L715" s="153"/>
      <c r="M715" s="158"/>
      <c r="T715" s="159"/>
      <c r="AT715" s="154" t="s">
        <v>177</v>
      </c>
      <c r="AU715" s="154" t="s">
        <v>84</v>
      </c>
      <c r="AV715" s="13" t="s">
        <v>84</v>
      </c>
      <c r="AW715" s="13" t="s">
        <v>34</v>
      </c>
      <c r="AX715" s="13" t="s">
        <v>74</v>
      </c>
      <c r="AY715" s="154" t="s">
        <v>167</v>
      </c>
    </row>
    <row r="716" spans="2:65" s="14" customFormat="1" ht="11.25">
      <c r="B716" s="160"/>
      <c r="D716" s="147" t="s">
        <v>177</v>
      </c>
      <c r="E716" s="161" t="s">
        <v>19</v>
      </c>
      <c r="F716" s="162" t="s">
        <v>181</v>
      </c>
      <c r="H716" s="163">
        <v>195.94799999999998</v>
      </c>
      <c r="I716" s="164"/>
      <c r="L716" s="160"/>
      <c r="M716" s="165"/>
      <c r="T716" s="166"/>
      <c r="AT716" s="161" t="s">
        <v>177</v>
      </c>
      <c r="AU716" s="161" t="s">
        <v>84</v>
      </c>
      <c r="AV716" s="14" t="s">
        <v>173</v>
      </c>
      <c r="AW716" s="14" t="s">
        <v>34</v>
      </c>
      <c r="AX716" s="14" t="s">
        <v>82</v>
      </c>
      <c r="AY716" s="161" t="s">
        <v>167</v>
      </c>
    </row>
    <row r="717" spans="2:65" s="13" customFormat="1" ht="11.25">
      <c r="B717" s="153"/>
      <c r="D717" s="147" t="s">
        <v>177</v>
      </c>
      <c r="F717" s="155" t="s">
        <v>950</v>
      </c>
      <c r="H717" s="156">
        <v>7.5999999999999998E-2</v>
      </c>
      <c r="I717" s="157"/>
      <c r="L717" s="153"/>
      <c r="M717" s="158"/>
      <c r="T717" s="159"/>
      <c r="AT717" s="154" t="s">
        <v>177</v>
      </c>
      <c r="AU717" s="154" t="s">
        <v>84</v>
      </c>
      <c r="AV717" s="13" t="s">
        <v>84</v>
      </c>
      <c r="AW717" s="13" t="s">
        <v>4</v>
      </c>
      <c r="AX717" s="13" t="s">
        <v>82</v>
      </c>
      <c r="AY717" s="154" t="s">
        <v>167</v>
      </c>
    </row>
    <row r="718" spans="2:65" s="1" customFormat="1" ht="16.5" customHeight="1">
      <c r="B718" s="33"/>
      <c r="C718" s="129" t="s">
        <v>951</v>
      </c>
      <c r="D718" s="129" t="s">
        <v>169</v>
      </c>
      <c r="E718" s="130" t="s">
        <v>952</v>
      </c>
      <c r="F718" s="131" t="s">
        <v>953</v>
      </c>
      <c r="G718" s="132" t="s">
        <v>102</v>
      </c>
      <c r="H718" s="133">
        <v>189.89</v>
      </c>
      <c r="I718" s="134"/>
      <c r="J718" s="135">
        <f>ROUND(I718*H718,2)</f>
        <v>0</v>
      </c>
      <c r="K718" s="131" t="s">
        <v>172</v>
      </c>
      <c r="L718" s="33"/>
      <c r="M718" s="136" t="s">
        <v>19</v>
      </c>
      <c r="N718" s="137" t="s">
        <v>45</v>
      </c>
      <c r="P718" s="138">
        <f>O718*H718</f>
        <v>0</v>
      </c>
      <c r="Q718" s="138">
        <v>4.0000000000000002E-4</v>
      </c>
      <c r="R718" s="138">
        <f>Q718*H718</f>
        <v>7.5955999999999996E-2</v>
      </c>
      <c r="S718" s="138">
        <v>0</v>
      </c>
      <c r="T718" s="139">
        <f>S718*H718</f>
        <v>0</v>
      </c>
      <c r="AR718" s="140" t="s">
        <v>265</v>
      </c>
      <c r="AT718" s="140" t="s">
        <v>169</v>
      </c>
      <c r="AU718" s="140" t="s">
        <v>84</v>
      </c>
      <c r="AY718" s="18" t="s">
        <v>167</v>
      </c>
      <c r="BE718" s="141">
        <f>IF(N718="základní",J718,0)</f>
        <v>0</v>
      </c>
      <c r="BF718" s="141">
        <f>IF(N718="snížená",J718,0)</f>
        <v>0</v>
      </c>
      <c r="BG718" s="141">
        <f>IF(N718="zákl. přenesená",J718,0)</f>
        <v>0</v>
      </c>
      <c r="BH718" s="141">
        <f>IF(N718="sníž. přenesená",J718,0)</f>
        <v>0</v>
      </c>
      <c r="BI718" s="141">
        <f>IF(N718="nulová",J718,0)</f>
        <v>0</v>
      </c>
      <c r="BJ718" s="18" t="s">
        <v>82</v>
      </c>
      <c r="BK718" s="141">
        <f>ROUND(I718*H718,2)</f>
        <v>0</v>
      </c>
      <c r="BL718" s="18" t="s">
        <v>265</v>
      </c>
      <c r="BM718" s="140" t="s">
        <v>954</v>
      </c>
    </row>
    <row r="719" spans="2:65" s="1" customFormat="1" ht="11.25">
      <c r="B719" s="33"/>
      <c r="D719" s="142" t="s">
        <v>175</v>
      </c>
      <c r="F719" s="143" t="s">
        <v>955</v>
      </c>
      <c r="I719" s="144"/>
      <c r="L719" s="33"/>
      <c r="M719" s="145"/>
      <c r="T719" s="54"/>
      <c r="AT719" s="18" t="s">
        <v>175</v>
      </c>
      <c r="AU719" s="18" t="s">
        <v>84</v>
      </c>
    </row>
    <row r="720" spans="2:65" s="12" customFormat="1" ht="11.25">
      <c r="B720" s="146"/>
      <c r="D720" s="147" t="s">
        <v>177</v>
      </c>
      <c r="E720" s="148" t="s">
        <v>19</v>
      </c>
      <c r="F720" s="149" t="s">
        <v>255</v>
      </c>
      <c r="H720" s="148" t="s">
        <v>19</v>
      </c>
      <c r="I720" s="150"/>
      <c r="L720" s="146"/>
      <c r="M720" s="151"/>
      <c r="T720" s="152"/>
      <c r="AT720" s="148" t="s">
        <v>177</v>
      </c>
      <c r="AU720" s="148" t="s">
        <v>84</v>
      </c>
      <c r="AV720" s="12" t="s">
        <v>82</v>
      </c>
      <c r="AW720" s="12" t="s">
        <v>34</v>
      </c>
      <c r="AX720" s="12" t="s">
        <v>74</v>
      </c>
      <c r="AY720" s="148" t="s">
        <v>167</v>
      </c>
    </row>
    <row r="721" spans="2:65" s="13" customFormat="1" ht="11.25">
      <c r="B721" s="153"/>
      <c r="D721" s="147" t="s">
        <v>177</v>
      </c>
      <c r="E721" s="154" t="s">
        <v>19</v>
      </c>
      <c r="F721" s="155" t="s">
        <v>927</v>
      </c>
      <c r="H721" s="156">
        <v>4</v>
      </c>
      <c r="I721" s="157"/>
      <c r="L721" s="153"/>
      <c r="M721" s="158"/>
      <c r="T721" s="159"/>
      <c r="AT721" s="154" t="s">
        <v>177</v>
      </c>
      <c r="AU721" s="154" t="s">
        <v>84</v>
      </c>
      <c r="AV721" s="13" t="s">
        <v>84</v>
      </c>
      <c r="AW721" s="13" t="s">
        <v>34</v>
      </c>
      <c r="AX721" s="13" t="s">
        <v>74</v>
      </c>
      <c r="AY721" s="154" t="s">
        <v>167</v>
      </c>
    </row>
    <row r="722" spans="2:65" s="13" customFormat="1" ht="11.25">
      <c r="B722" s="153"/>
      <c r="D722" s="147" t="s">
        <v>177</v>
      </c>
      <c r="E722" s="154" t="s">
        <v>19</v>
      </c>
      <c r="F722" s="155" t="s">
        <v>928</v>
      </c>
      <c r="H722" s="156">
        <v>10.7</v>
      </c>
      <c r="I722" s="157"/>
      <c r="L722" s="153"/>
      <c r="M722" s="158"/>
      <c r="T722" s="159"/>
      <c r="AT722" s="154" t="s">
        <v>177</v>
      </c>
      <c r="AU722" s="154" t="s">
        <v>84</v>
      </c>
      <c r="AV722" s="13" t="s">
        <v>84</v>
      </c>
      <c r="AW722" s="13" t="s">
        <v>34</v>
      </c>
      <c r="AX722" s="13" t="s">
        <v>74</v>
      </c>
      <c r="AY722" s="154" t="s">
        <v>167</v>
      </c>
    </row>
    <row r="723" spans="2:65" s="13" customFormat="1" ht="11.25">
      <c r="B723" s="153"/>
      <c r="D723" s="147" t="s">
        <v>177</v>
      </c>
      <c r="E723" s="154" t="s">
        <v>19</v>
      </c>
      <c r="F723" s="155" t="s">
        <v>929</v>
      </c>
      <c r="H723" s="156">
        <v>10.7</v>
      </c>
      <c r="I723" s="157"/>
      <c r="L723" s="153"/>
      <c r="M723" s="158"/>
      <c r="T723" s="159"/>
      <c r="AT723" s="154" t="s">
        <v>177</v>
      </c>
      <c r="AU723" s="154" t="s">
        <v>84</v>
      </c>
      <c r="AV723" s="13" t="s">
        <v>84</v>
      </c>
      <c r="AW723" s="13" t="s">
        <v>34</v>
      </c>
      <c r="AX723" s="13" t="s">
        <v>74</v>
      </c>
      <c r="AY723" s="154" t="s">
        <v>167</v>
      </c>
    </row>
    <row r="724" spans="2:65" s="13" customFormat="1" ht="11.25">
      <c r="B724" s="153"/>
      <c r="D724" s="147" t="s">
        <v>177</v>
      </c>
      <c r="E724" s="154" t="s">
        <v>19</v>
      </c>
      <c r="F724" s="155" t="s">
        <v>490</v>
      </c>
      <c r="H724" s="156">
        <v>60.6</v>
      </c>
      <c r="I724" s="157"/>
      <c r="L724" s="153"/>
      <c r="M724" s="158"/>
      <c r="T724" s="159"/>
      <c r="AT724" s="154" t="s">
        <v>177</v>
      </c>
      <c r="AU724" s="154" t="s">
        <v>84</v>
      </c>
      <c r="AV724" s="13" t="s">
        <v>84</v>
      </c>
      <c r="AW724" s="13" t="s">
        <v>34</v>
      </c>
      <c r="AX724" s="13" t="s">
        <v>74</v>
      </c>
      <c r="AY724" s="154" t="s">
        <v>167</v>
      </c>
    </row>
    <row r="725" spans="2:65" s="13" customFormat="1" ht="11.25">
      <c r="B725" s="153"/>
      <c r="D725" s="147" t="s">
        <v>177</v>
      </c>
      <c r="E725" s="154" t="s">
        <v>19</v>
      </c>
      <c r="F725" s="155" t="s">
        <v>930</v>
      </c>
      <c r="H725" s="156">
        <v>23</v>
      </c>
      <c r="I725" s="157"/>
      <c r="L725" s="153"/>
      <c r="M725" s="158"/>
      <c r="T725" s="159"/>
      <c r="AT725" s="154" t="s">
        <v>177</v>
      </c>
      <c r="AU725" s="154" t="s">
        <v>84</v>
      </c>
      <c r="AV725" s="13" t="s">
        <v>84</v>
      </c>
      <c r="AW725" s="13" t="s">
        <v>34</v>
      </c>
      <c r="AX725" s="13" t="s">
        <v>74</v>
      </c>
      <c r="AY725" s="154" t="s">
        <v>167</v>
      </c>
    </row>
    <row r="726" spans="2:65" s="13" customFormat="1" ht="11.25">
      <c r="B726" s="153"/>
      <c r="D726" s="147" t="s">
        <v>177</v>
      </c>
      <c r="E726" s="154" t="s">
        <v>19</v>
      </c>
      <c r="F726" s="155" t="s">
        <v>931</v>
      </c>
      <c r="H726" s="156">
        <v>14</v>
      </c>
      <c r="I726" s="157"/>
      <c r="L726" s="153"/>
      <c r="M726" s="158"/>
      <c r="T726" s="159"/>
      <c r="AT726" s="154" t="s">
        <v>177</v>
      </c>
      <c r="AU726" s="154" t="s">
        <v>84</v>
      </c>
      <c r="AV726" s="13" t="s">
        <v>84</v>
      </c>
      <c r="AW726" s="13" t="s">
        <v>34</v>
      </c>
      <c r="AX726" s="13" t="s">
        <v>74</v>
      </c>
      <c r="AY726" s="154" t="s">
        <v>167</v>
      </c>
    </row>
    <row r="727" spans="2:65" s="13" customFormat="1" ht="11.25">
      <c r="B727" s="153"/>
      <c r="D727" s="147" t="s">
        <v>177</v>
      </c>
      <c r="E727" s="154" t="s">
        <v>19</v>
      </c>
      <c r="F727" s="155" t="s">
        <v>932</v>
      </c>
      <c r="H727" s="156">
        <v>2.7</v>
      </c>
      <c r="I727" s="157"/>
      <c r="L727" s="153"/>
      <c r="M727" s="158"/>
      <c r="T727" s="159"/>
      <c r="AT727" s="154" t="s">
        <v>177</v>
      </c>
      <c r="AU727" s="154" t="s">
        <v>84</v>
      </c>
      <c r="AV727" s="13" t="s">
        <v>84</v>
      </c>
      <c r="AW727" s="13" t="s">
        <v>34</v>
      </c>
      <c r="AX727" s="13" t="s">
        <v>74</v>
      </c>
      <c r="AY727" s="154" t="s">
        <v>167</v>
      </c>
    </row>
    <row r="728" spans="2:65" s="13" customFormat="1" ht="11.25">
      <c r="B728" s="153"/>
      <c r="D728" s="147" t="s">
        <v>177</v>
      </c>
      <c r="E728" s="154" t="s">
        <v>19</v>
      </c>
      <c r="F728" s="155" t="s">
        <v>933</v>
      </c>
      <c r="H728" s="156">
        <v>53.3</v>
      </c>
      <c r="I728" s="157"/>
      <c r="L728" s="153"/>
      <c r="M728" s="158"/>
      <c r="T728" s="159"/>
      <c r="AT728" s="154" t="s">
        <v>177</v>
      </c>
      <c r="AU728" s="154" t="s">
        <v>84</v>
      </c>
      <c r="AV728" s="13" t="s">
        <v>84</v>
      </c>
      <c r="AW728" s="13" t="s">
        <v>34</v>
      </c>
      <c r="AX728" s="13" t="s">
        <v>74</v>
      </c>
      <c r="AY728" s="154" t="s">
        <v>167</v>
      </c>
    </row>
    <row r="729" spans="2:65" s="15" customFormat="1" ht="11.25">
      <c r="B729" s="177"/>
      <c r="D729" s="147" t="s">
        <v>177</v>
      </c>
      <c r="E729" s="178" t="s">
        <v>19</v>
      </c>
      <c r="F729" s="179" t="s">
        <v>524</v>
      </c>
      <c r="H729" s="180">
        <v>179</v>
      </c>
      <c r="I729" s="181"/>
      <c r="L729" s="177"/>
      <c r="M729" s="182"/>
      <c r="T729" s="183"/>
      <c r="AT729" s="178" t="s">
        <v>177</v>
      </c>
      <c r="AU729" s="178" t="s">
        <v>84</v>
      </c>
      <c r="AV729" s="15" t="s">
        <v>104</v>
      </c>
      <c r="AW729" s="15" t="s">
        <v>34</v>
      </c>
      <c r="AX729" s="15" t="s">
        <v>74</v>
      </c>
      <c r="AY729" s="178" t="s">
        <v>167</v>
      </c>
    </row>
    <row r="730" spans="2:65" s="12" customFormat="1" ht="11.25">
      <c r="B730" s="146"/>
      <c r="D730" s="147" t="s">
        <v>177</v>
      </c>
      <c r="E730" s="148" t="s">
        <v>19</v>
      </c>
      <c r="F730" s="149" t="s">
        <v>255</v>
      </c>
      <c r="H730" s="148" t="s">
        <v>19</v>
      </c>
      <c r="I730" s="150"/>
      <c r="L730" s="146"/>
      <c r="M730" s="151"/>
      <c r="T730" s="152"/>
      <c r="AT730" s="148" t="s">
        <v>177</v>
      </c>
      <c r="AU730" s="148" t="s">
        <v>84</v>
      </c>
      <c r="AV730" s="12" t="s">
        <v>82</v>
      </c>
      <c r="AW730" s="12" t="s">
        <v>34</v>
      </c>
      <c r="AX730" s="12" t="s">
        <v>74</v>
      </c>
      <c r="AY730" s="148" t="s">
        <v>167</v>
      </c>
    </row>
    <row r="731" spans="2:65" s="13" customFormat="1" ht="11.25">
      <c r="B731" s="153"/>
      <c r="D731" s="147" t="s">
        <v>177</v>
      </c>
      <c r="E731" s="154" t="s">
        <v>19</v>
      </c>
      <c r="F731" s="155" t="s">
        <v>934</v>
      </c>
      <c r="H731" s="156">
        <v>6.09</v>
      </c>
      <c r="I731" s="157"/>
      <c r="L731" s="153"/>
      <c r="M731" s="158"/>
      <c r="T731" s="159"/>
      <c r="AT731" s="154" t="s">
        <v>177</v>
      </c>
      <c r="AU731" s="154" t="s">
        <v>84</v>
      </c>
      <c r="AV731" s="13" t="s">
        <v>84</v>
      </c>
      <c r="AW731" s="13" t="s">
        <v>34</v>
      </c>
      <c r="AX731" s="13" t="s">
        <v>74</v>
      </c>
      <c r="AY731" s="154" t="s">
        <v>167</v>
      </c>
    </row>
    <row r="732" spans="2:65" s="13" customFormat="1" ht="11.25">
      <c r="B732" s="153"/>
      <c r="D732" s="147" t="s">
        <v>177</v>
      </c>
      <c r="E732" s="154" t="s">
        <v>19</v>
      </c>
      <c r="F732" s="155" t="s">
        <v>935</v>
      </c>
      <c r="H732" s="156">
        <v>3.78</v>
      </c>
      <c r="I732" s="157"/>
      <c r="L732" s="153"/>
      <c r="M732" s="158"/>
      <c r="T732" s="159"/>
      <c r="AT732" s="154" t="s">
        <v>177</v>
      </c>
      <c r="AU732" s="154" t="s">
        <v>84</v>
      </c>
      <c r="AV732" s="13" t="s">
        <v>84</v>
      </c>
      <c r="AW732" s="13" t="s">
        <v>34</v>
      </c>
      <c r="AX732" s="13" t="s">
        <v>74</v>
      </c>
      <c r="AY732" s="154" t="s">
        <v>167</v>
      </c>
    </row>
    <row r="733" spans="2:65" s="13" customFormat="1" ht="11.25">
      <c r="B733" s="153"/>
      <c r="D733" s="147" t="s">
        <v>177</v>
      </c>
      <c r="E733" s="154" t="s">
        <v>19</v>
      </c>
      <c r="F733" s="155" t="s">
        <v>936</v>
      </c>
      <c r="H733" s="156">
        <v>1.02</v>
      </c>
      <c r="I733" s="157"/>
      <c r="L733" s="153"/>
      <c r="M733" s="158"/>
      <c r="T733" s="159"/>
      <c r="AT733" s="154" t="s">
        <v>177</v>
      </c>
      <c r="AU733" s="154" t="s">
        <v>84</v>
      </c>
      <c r="AV733" s="13" t="s">
        <v>84</v>
      </c>
      <c r="AW733" s="13" t="s">
        <v>34</v>
      </c>
      <c r="AX733" s="13" t="s">
        <v>74</v>
      </c>
      <c r="AY733" s="154" t="s">
        <v>167</v>
      </c>
    </row>
    <row r="734" spans="2:65" s="15" customFormat="1" ht="11.25">
      <c r="B734" s="177"/>
      <c r="D734" s="147" t="s">
        <v>177</v>
      </c>
      <c r="E734" s="178" t="s">
        <v>19</v>
      </c>
      <c r="F734" s="179" t="s">
        <v>524</v>
      </c>
      <c r="H734" s="180">
        <v>10.889999999999999</v>
      </c>
      <c r="I734" s="181"/>
      <c r="L734" s="177"/>
      <c r="M734" s="182"/>
      <c r="T734" s="183"/>
      <c r="AT734" s="178" t="s">
        <v>177</v>
      </c>
      <c r="AU734" s="178" t="s">
        <v>84</v>
      </c>
      <c r="AV734" s="15" t="s">
        <v>104</v>
      </c>
      <c r="AW734" s="15" t="s">
        <v>34</v>
      </c>
      <c r="AX734" s="15" t="s">
        <v>74</v>
      </c>
      <c r="AY734" s="178" t="s">
        <v>167</v>
      </c>
    </row>
    <row r="735" spans="2:65" s="14" customFormat="1" ht="11.25">
      <c r="B735" s="160"/>
      <c r="D735" s="147" t="s">
        <v>177</v>
      </c>
      <c r="E735" s="161" t="s">
        <v>19</v>
      </c>
      <c r="F735" s="162" t="s">
        <v>181</v>
      </c>
      <c r="H735" s="163">
        <v>189.89000000000001</v>
      </c>
      <c r="I735" s="164"/>
      <c r="L735" s="160"/>
      <c r="M735" s="165"/>
      <c r="T735" s="166"/>
      <c r="AT735" s="161" t="s">
        <v>177</v>
      </c>
      <c r="AU735" s="161" t="s">
        <v>84</v>
      </c>
      <c r="AV735" s="14" t="s">
        <v>173</v>
      </c>
      <c r="AW735" s="14" t="s">
        <v>34</v>
      </c>
      <c r="AX735" s="14" t="s">
        <v>82</v>
      </c>
      <c r="AY735" s="161" t="s">
        <v>167</v>
      </c>
    </row>
    <row r="736" spans="2:65" s="1" customFormat="1" ht="16.5" customHeight="1">
      <c r="B736" s="33"/>
      <c r="C736" s="129" t="s">
        <v>956</v>
      </c>
      <c r="D736" s="129" t="s">
        <v>169</v>
      </c>
      <c r="E736" s="130" t="s">
        <v>957</v>
      </c>
      <c r="F736" s="131" t="s">
        <v>958</v>
      </c>
      <c r="G736" s="132" t="s">
        <v>102</v>
      </c>
      <c r="H736" s="133">
        <v>6.0579999999999998</v>
      </c>
      <c r="I736" s="134"/>
      <c r="J736" s="135">
        <f>ROUND(I736*H736,2)</f>
        <v>0</v>
      </c>
      <c r="K736" s="131" t="s">
        <v>172</v>
      </c>
      <c r="L736" s="33"/>
      <c r="M736" s="136" t="s">
        <v>19</v>
      </c>
      <c r="N736" s="137" t="s">
        <v>45</v>
      </c>
      <c r="P736" s="138">
        <f>O736*H736</f>
        <v>0</v>
      </c>
      <c r="Q736" s="138">
        <v>4.0000000000000002E-4</v>
      </c>
      <c r="R736" s="138">
        <f>Q736*H736</f>
        <v>2.4231999999999999E-3</v>
      </c>
      <c r="S736" s="138">
        <v>0</v>
      </c>
      <c r="T736" s="139">
        <f>S736*H736</f>
        <v>0</v>
      </c>
      <c r="AR736" s="140" t="s">
        <v>265</v>
      </c>
      <c r="AT736" s="140" t="s">
        <v>169</v>
      </c>
      <c r="AU736" s="140" t="s">
        <v>84</v>
      </c>
      <c r="AY736" s="18" t="s">
        <v>167</v>
      </c>
      <c r="BE736" s="141">
        <f>IF(N736="základní",J736,0)</f>
        <v>0</v>
      </c>
      <c r="BF736" s="141">
        <f>IF(N736="snížená",J736,0)</f>
        <v>0</v>
      </c>
      <c r="BG736" s="141">
        <f>IF(N736="zákl. přenesená",J736,0)</f>
        <v>0</v>
      </c>
      <c r="BH736" s="141">
        <f>IF(N736="sníž. přenesená",J736,0)</f>
        <v>0</v>
      </c>
      <c r="BI736" s="141">
        <f>IF(N736="nulová",J736,0)</f>
        <v>0</v>
      </c>
      <c r="BJ736" s="18" t="s">
        <v>82</v>
      </c>
      <c r="BK736" s="141">
        <f>ROUND(I736*H736,2)</f>
        <v>0</v>
      </c>
      <c r="BL736" s="18" t="s">
        <v>265</v>
      </c>
      <c r="BM736" s="140" t="s">
        <v>959</v>
      </c>
    </row>
    <row r="737" spans="2:65" s="1" customFormat="1" ht="11.25">
      <c r="B737" s="33"/>
      <c r="D737" s="142" t="s">
        <v>175</v>
      </c>
      <c r="F737" s="143" t="s">
        <v>960</v>
      </c>
      <c r="I737" s="144"/>
      <c r="L737" s="33"/>
      <c r="M737" s="145"/>
      <c r="T737" s="54"/>
      <c r="AT737" s="18" t="s">
        <v>175</v>
      </c>
      <c r="AU737" s="18" t="s">
        <v>84</v>
      </c>
    </row>
    <row r="738" spans="2:65" s="12" customFormat="1" ht="11.25">
      <c r="B738" s="146"/>
      <c r="D738" s="147" t="s">
        <v>177</v>
      </c>
      <c r="E738" s="148" t="s">
        <v>19</v>
      </c>
      <c r="F738" s="149" t="s">
        <v>255</v>
      </c>
      <c r="H738" s="148" t="s">
        <v>19</v>
      </c>
      <c r="I738" s="150"/>
      <c r="L738" s="146"/>
      <c r="M738" s="151"/>
      <c r="T738" s="152"/>
      <c r="AT738" s="148" t="s">
        <v>177</v>
      </c>
      <c r="AU738" s="148" t="s">
        <v>84</v>
      </c>
      <c r="AV738" s="12" t="s">
        <v>82</v>
      </c>
      <c r="AW738" s="12" t="s">
        <v>34</v>
      </c>
      <c r="AX738" s="12" t="s">
        <v>74</v>
      </c>
      <c r="AY738" s="148" t="s">
        <v>167</v>
      </c>
    </row>
    <row r="739" spans="2:65" s="13" customFormat="1" ht="11.25">
      <c r="B739" s="153"/>
      <c r="D739" s="147" t="s">
        <v>177</v>
      </c>
      <c r="E739" s="154" t="s">
        <v>19</v>
      </c>
      <c r="F739" s="155" t="s">
        <v>942</v>
      </c>
      <c r="H739" s="156">
        <v>5.3540000000000001</v>
      </c>
      <c r="I739" s="157"/>
      <c r="L739" s="153"/>
      <c r="M739" s="158"/>
      <c r="T739" s="159"/>
      <c r="AT739" s="154" t="s">
        <v>177</v>
      </c>
      <c r="AU739" s="154" t="s">
        <v>84</v>
      </c>
      <c r="AV739" s="13" t="s">
        <v>84</v>
      </c>
      <c r="AW739" s="13" t="s">
        <v>34</v>
      </c>
      <c r="AX739" s="13" t="s">
        <v>74</v>
      </c>
      <c r="AY739" s="154" t="s">
        <v>167</v>
      </c>
    </row>
    <row r="740" spans="2:65" s="13" customFormat="1" ht="11.25">
      <c r="B740" s="153"/>
      <c r="D740" s="147" t="s">
        <v>177</v>
      </c>
      <c r="E740" s="154" t="s">
        <v>19</v>
      </c>
      <c r="F740" s="155" t="s">
        <v>943</v>
      </c>
      <c r="H740" s="156">
        <v>0.70399999999999996</v>
      </c>
      <c r="I740" s="157"/>
      <c r="L740" s="153"/>
      <c r="M740" s="158"/>
      <c r="T740" s="159"/>
      <c r="AT740" s="154" t="s">
        <v>177</v>
      </c>
      <c r="AU740" s="154" t="s">
        <v>84</v>
      </c>
      <c r="AV740" s="13" t="s">
        <v>84</v>
      </c>
      <c r="AW740" s="13" t="s">
        <v>34</v>
      </c>
      <c r="AX740" s="13" t="s">
        <v>74</v>
      </c>
      <c r="AY740" s="154" t="s">
        <v>167</v>
      </c>
    </row>
    <row r="741" spans="2:65" s="14" customFormat="1" ht="11.25">
      <c r="B741" s="160"/>
      <c r="D741" s="147" t="s">
        <v>177</v>
      </c>
      <c r="E741" s="161" t="s">
        <v>19</v>
      </c>
      <c r="F741" s="162" t="s">
        <v>181</v>
      </c>
      <c r="H741" s="163">
        <v>6.0579999999999998</v>
      </c>
      <c r="I741" s="164"/>
      <c r="L741" s="160"/>
      <c r="M741" s="165"/>
      <c r="T741" s="166"/>
      <c r="AT741" s="161" t="s">
        <v>177</v>
      </c>
      <c r="AU741" s="161" t="s">
        <v>84</v>
      </c>
      <c r="AV741" s="14" t="s">
        <v>173</v>
      </c>
      <c r="AW741" s="14" t="s">
        <v>34</v>
      </c>
      <c r="AX741" s="14" t="s">
        <v>82</v>
      </c>
      <c r="AY741" s="161" t="s">
        <v>167</v>
      </c>
    </row>
    <row r="742" spans="2:65" s="1" customFormat="1" ht="24.2" customHeight="1">
      <c r="B742" s="33"/>
      <c r="C742" s="167" t="s">
        <v>961</v>
      </c>
      <c r="D742" s="167" t="s">
        <v>259</v>
      </c>
      <c r="E742" s="168" t="s">
        <v>962</v>
      </c>
      <c r="F742" s="169" t="s">
        <v>963</v>
      </c>
      <c r="G742" s="170" t="s">
        <v>102</v>
      </c>
      <c r="H742" s="171">
        <v>239.25299999999999</v>
      </c>
      <c r="I742" s="172"/>
      <c r="J742" s="173">
        <f>ROUND(I742*H742,2)</f>
        <v>0</v>
      </c>
      <c r="K742" s="169" t="s">
        <v>172</v>
      </c>
      <c r="L742" s="174"/>
      <c r="M742" s="175" t="s">
        <v>19</v>
      </c>
      <c r="N742" s="176" t="s">
        <v>45</v>
      </c>
      <c r="P742" s="138">
        <f>O742*H742</f>
        <v>0</v>
      </c>
      <c r="Q742" s="138">
        <v>4.7999999999999996E-3</v>
      </c>
      <c r="R742" s="138">
        <f>Q742*H742</f>
        <v>1.1484143999999998</v>
      </c>
      <c r="S742" s="138">
        <v>0</v>
      </c>
      <c r="T742" s="139">
        <f>S742*H742</f>
        <v>0</v>
      </c>
      <c r="AR742" s="140" t="s">
        <v>366</v>
      </c>
      <c r="AT742" s="140" t="s">
        <v>259</v>
      </c>
      <c r="AU742" s="140" t="s">
        <v>84</v>
      </c>
      <c r="AY742" s="18" t="s">
        <v>167</v>
      </c>
      <c r="BE742" s="141">
        <f>IF(N742="základní",J742,0)</f>
        <v>0</v>
      </c>
      <c r="BF742" s="141">
        <f>IF(N742="snížená",J742,0)</f>
        <v>0</v>
      </c>
      <c r="BG742" s="141">
        <f>IF(N742="zákl. přenesená",J742,0)</f>
        <v>0</v>
      </c>
      <c r="BH742" s="141">
        <f>IF(N742="sníž. přenesená",J742,0)</f>
        <v>0</v>
      </c>
      <c r="BI742" s="141">
        <f>IF(N742="nulová",J742,0)</f>
        <v>0</v>
      </c>
      <c r="BJ742" s="18" t="s">
        <v>82</v>
      </c>
      <c r="BK742" s="141">
        <f>ROUND(I742*H742,2)</f>
        <v>0</v>
      </c>
      <c r="BL742" s="18" t="s">
        <v>265</v>
      </c>
      <c r="BM742" s="140" t="s">
        <v>964</v>
      </c>
    </row>
    <row r="743" spans="2:65" s="13" customFormat="1" ht="11.25">
      <c r="B743" s="153"/>
      <c r="D743" s="147" t="s">
        <v>177</v>
      </c>
      <c r="E743" s="154" t="s">
        <v>19</v>
      </c>
      <c r="F743" s="155" t="s">
        <v>948</v>
      </c>
      <c r="H743" s="156">
        <v>189.89</v>
      </c>
      <c r="I743" s="157"/>
      <c r="L743" s="153"/>
      <c r="M743" s="158"/>
      <c r="T743" s="159"/>
      <c r="AT743" s="154" t="s">
        <v>177</v>
      </c>
      <c r="AU743" s="154" t="s">
        <v>84</v>
      </c>
      <c r="AV743" s="13" t="s">
        <v>84</v>
      </c>
      <c r="AW743" s="13" t="s">
        <v>34</v>
      </c>
      <c r="AX743" s="13" t="s">
        <v>74</v>
      </c>
      <c r="AY743" s="154" t="s">
        <v>167</v>
      </c>
    </row>
    <row r="744" spans="2:65" s="13" customFormat="1" ht="11.25">
      <c r="B744" s="153"/>
      <c r="D744" s="147" t="s">
        <v>177</v>
      </c>
      <c r="E744" s="154" t="s">
        <v>19</v>
      </c>
      <c r="F744" s="155" t="s">
        <v>949</v>
      </c>
      <c r="H744" s="156">
        <v>6.0579999999999998</v>
      </c>
      <c r="I744" s="157"/>
      <c r="L744" s="153"/>
      <c r="M744" s="158"/>
      <c r="T744" s="159"/>
      <c r="AT744" s="154" t="s">
        <v>177</v>
      </c>
      <c r="AU744" s="154" t="s">
        <v>84</v>
      </c>
      <c r="AV744" s="13" t="s">
        <v>84</v>
      </c>
      <c r="AW744" s="13" t="s">
        <v>34</v>
      </c>
      <c r="AX744" s="13" t="s">
        <v>74</v>
      </c>
      <c r="AY744" s="154" t="s">
        <v>167</v>
      </c>
    </row>
    <row r="745" spans="2:65" s="14" customFormat="1" ht="11.25">
      <c r="B745" s="160"/>
      <c r="D745" s="147" t="s">
        <v>177</v>
      </c>
      <c r="E745" s="161" t="s">
        <v>19</v>
      </c>
      <c r="F745" s="162" t="s">
        <v>181</v>
      </c>
      <c r="H745" s="163">
        <v>195.94799999999998</v>
      </c>
      <c r="I745" s="164"/>
      <c r="L745" s="160"/>
      <c r="M745" s="165"/>
      <c r="T745" s="166"/>
      <c r="AT745" s="161" t="s">
        <v>177</v>
      </c>
      <c r="AU745" s="161" t="s">
        <v>84</v>
      </c>
      <c r="AV745" s="14" t="s">
        <v>173</v>
      </c>
      <c r="AW745" s="14" t="s">
        <v>34</v>
      </c>
      <c r="AX745" s="14" t="s">
        <v>82</v>
      </c>
      <c r="AY745" s="161" t="s">
        <v>167</v>
      </c>
    </row>
    <row r="746" spans="2:65" s="13" customFormat="1" ht="11.25">
      <c r="B746" s="153"/>
      <c r="D746" s="147" t="s">
        <v>177</v>
      </c>
      <c r="F746" s="155" t="s">
        <v>965</v>
      </c>
      <c r="H746" s="156">
        <v>239.25299999999999</v>
      </c>
      <c r="I746" s="157"/>
      <c r="L746" s="153"/>
      <c r="M746" s="158"/>
      <c r="T746" s="159"/>
      <c r="AT746" s="154" t="s">
        <v>177</v>
      </c>
      <c r="AU746" s="154" t="s">
        <v>84</v>
      </c>
      <c r="AV746" s="13" t="s">
        <v>84</v>
      </c>
      <c r="AW746" s="13" t="s">
        <v>4</v>
      </c>
      <c r="AX746" s="13" t="s">
        <v>82</v>
      </c>
      <c r="AY746" s="154" t="s">
        <v>167</v>
      </c>
    </row>
    <row r="747" spans="2:65" s="1" customFormat="1" ht="16.5" customHeight="1">
      <c r="B747" s="33"/>
      <c r="C747" s="129" t="s">
        <v>966</v>
      </c>
      <c r="D747" s="129" t="s">
        <v>169</v>
      </c>
      <c r="E747" s="130" t="s">
        <v>967</v>
      </c>
      <c r="F747" s="131" t="s">
        <v>968</v>
      </c>
      <c r="G747" s="132" t="s">
        <v>855</v>
      </c>
      <c r="H747" s="133">
        <v>1</v>
      </c>
      <c r="I747" s="134"/>
      <c r="J747" s="135">
        <f>ROUND(I747*H747,2)</f>
        <v>0</v>
      </c>
      <c r="K747" s="131" t="s">
        <v>184</v>
      </c>
      <c r="L747" s="33"/>
      <c r="M747" s="136" t="s">
        <v>19</v>
      </c>
      <c r="N747" s="137" t="s">
        <v>45</v>
      </c>
      <c r="P747" s="138">
        <f>O747*H747</f>
        <v>0</v>
      </c>
      <c r="Q747" s="138">
        <v>4.0000000000000002E-4</v>
      </c>
      <c r="R747" s="138">
        <f>Q747*H747</f>
        <v>4.0000000000000002E-4</v>
      </c>
      <c r="S747" s="138">
        <v>0</v>
      </c>
      <c r="T747" s="139">
        <f>S747*H747</f>
        <v>0</v>
      </c>
      <c r="AR747" s="140" t="s">
        <v>265</v>
      </c>
      <c r="AT747" s="140" t="s">
        <v>169</v>
      </c>
      <c r="AU747" s="140" t="s">
        <v>84</v>
      </c>
      <c r="AY747" s="18" t="s">
        <v>167</v>
      </c>
      <c r="BE747" s="141">
        <f>IF(N747="základní",J747,0)</f>
        <v>0</v>
      </c>
      <c r="BF747" s="141">
        <f>IF(N747="snížená",J747,0)</f>
        <v>0</v>
      </c>
      <c r="BG747" s="141">
        <f>IF(N747="zákl. přenesená",J747,0)</f>
        <v>0</v>
      </c>
      <c r="BH747" s="141">
        <f>IF(N747="sníž. přenesená",J747,0)</f>
        <v>0</v>
      </c>
      <c r="BI747" s="141">
        <f>IF(N747="nulová",J747,0)</f>
        <v>0</v>
      </c>
      <c r="BJ747" s="18" t="s">
        <v>82</v>
      </c>
      <c r="BK747" s="141">
        <f>ROUND(I747*H747,2)</f>
        <v>0</v>
      </c>
      <c r="BL747" s="18" t="s">
        <v>265</v>
      </c>
      <c r="BM747" s="140" t="s">
        <v>969</v>
      </c>
    </row>
    <row r="748" spans="2:65" s="12" customFormat="1" ht="11.25">
      <c r="B748" s="146"/>
      <c r="D748" s="147" t="s">
        <v>177</v>
      </c>
      <c r="E748" s="148" t="s">
        <v>19</v>
      </c>
      <c r="F748" s="149" t="s">
        <v>255</v>
      </c>
      <c r="H748" s="148" t="s">
        <v>19</v>
      </c>
      <c r="I748" s="150"/>
      <c r="L748" s="146"/>
      <c r="M748" s="151"/>
      <c r="T748" s="152"/>
      <c r="AT748" s="148" t="s">
        <v>177</v>
      </c>
      <c r="AU748" s="148" t="s">
        <v>84</v>
      </c>
      <c r="AV748" s="12" t="s">
        <v>82</v>
      </c>
      <c r="AW748" s="12" t="s">
        <v>34</v>
      </c>
      <c r="AX748" s="12" t="s">
        <v>74</v>
      </c>
      <c r="AY748" s="148" t="s">
        <v>167</v>
      </c>
    </row>
    <row r="749" spans="2:65" s="13" customFormat="1" ht="11.25">
      <c r="B749" s="153"/>
      <c r="D749" s="147" t="s">
        <v>177</v>
      </c>
      <c r="E749" s="154" t="s">
        <v>19</v>
      </c>
      <c r="F749" s="155" t="s">
        <v>970</v>
      </c>
      <c r="H749" s="156">
        <v>1</v>
      </c>
      <c r="I749" s="157"/>
      <c r="L749" s="153"/>
      <c r="M749" s="158"/>
      <c r="T749" s="159"/>
      <c r="AT749" s="154" t="s">
        <v>177</v>
      </c>
      <c r="AU749" s="154" t="s">
        <v>84</v>
      </c>
      <c r="AV749" s="13" t="s">
        <v>84</v>
      </c>
      <c r="AW749" s="13" t="s">
        <v>34</v>
      </c>
      <c r="AX749" s="13" t="s">
        <v>74</v>
      </c>
      <c r="AY749" s="154" t="s">
        <v>167</v>
      </c>
    </row>
    <row r="750" spans="2:65" s="13" customFormat="1" ht="11.25">
      <c r="B750" s="153"/>
      <c r="D750" s="147" t="s">
        <v>177</v>
      </c>
      <c r="E750" s="154" t="s">
        <v>19</v>
      </c>
      <c r="F750" s="155" t="s">
        <v>971</v>
      </c>
      <c r="H750" s="156">
        <v>1</v>
      </c>
      <c r="I750" s="157"/>
      <c r="L750" s="153"/>
      <c r="M750" s="158"/>
      <c r="T750" s="159"/>
      <c r="AT750" s="154" t="s">
        <v>177</v>
      </c>
      <c r="AU750" s="154" t="s">
        <v>84</v>
      </c>
      <c r="AV750" s="13" t="s">
        <v>84</v>
      </c>
      <c r="AW750" s="13" t="s">
        <v>34</v>
      </c>
      <c r="AX750" s="13" t="s">
        <v>82</v>
      </c>
      <c r="AY750" s="154" t="s">
        <v>167</v>
      </c>
    </row>
    <row r="751" spans="2:65" s="1" customFormat="1" ht="16.5" customHeight="1">
      <c r="B751" s="33"/>
      <c r="C751" s="129" t="s">
        <v>972</v>
      </c>
      <c r="D751" s="129" t="s">
        <v>169</v>
      </c>
      <c r="E751" s="130" t="s">
        <v>973</v>
      </c>
      <c r="F751" s="131" t="s">
        <v>974</v>
      </c>
      <c r="G751" s="132" t="s">
        <v>102</v>
      </c>
      <c r="H751" s="133">
        <v>236.6</v>
      </c>
      <c r="I751" s="134"/>
      <c r="J751" s="135">
        <f>ROUND(I751*H751,2)</f>
        <v>0</v>
      </c>
      <c r="K751" s="131" t="s">
        <v>172</v>
      </c>
      <c r="L751" s="33"/>
      <c r="M751" s="136" t="s">
        <v>19</v>
      </c>
      <c r="N751" s="137" t="s">
        <v>45</v>
      </c>
      <c r="P751" s="138">
        <f>O751*H751</f>
        <v>0</v>
      </c>
      <c r="Q751" s="138">
        <v>0</v>
      </c>
      <c r="R751" s="138">
        <f>Q751*H751</f>
        <v>0</v>
      </c>
      <c r="S751" s="138">
        <v>0</v>
      </c>
      <c r="T751" s="139">
        <f>S751*H751</f>
        <v>0</v>
      </c>
      <c r="AR751" s="140" t="s">
        <v>265</v>
      </c>
      <c r="AT751" s="140" t="s">
        <v>169</v>
      </c>
      <c r="AU751" s="140" t="s">
        <v>84</v>
      </c>
      <c r="AY751" s="18" t="s">
        <v>167</v>
      </c>
      <c r="BE751" s="141">
        <f>IF(N751="základní",J751,0)</f>
        <v>0</v>
      </c>
      <c r="BF751" s="141">
        <f>IF(N751="snížená",J751,0)</f>
        <v>0</v>
      </c>
      <c r="BG751" s="141">
        <f>IF(N751="zákl. přenesená",J751,0)</f>
        <v>0</v>
      </c>
      <c r="BH751" s="141">
        <f>IF(N751="sníž. přenesená",J751,0)</f>
        <v>0</v>
      </c>
      <c r="BI751" s="141">
        <f>IF(N751="nulová",J751,0)</f>
        <v>0</v>
      </c>
      <c r="BJ751" s="18" t="s">
        <v>82</v>
      </c>
      <c r="BK751" s="141">
        <f>ROUND(I751*H751,2)</f>
        <v>0</v>
      </c>
      <c r="BL751" s="18" t="s">
        <v>265</v>
      </c>
      <c r="BM751" s="140" t="s">
        <v>975</v>
      </c>
    </row>
    <row r="752" spans="2:65" s="1" customFormat="1" ht="11.25">
      <c r="B752" s="33"/>
      <c r="D752" s="142" t="s">
        <v>175</v>
      </c>
      <c r="F752" s="143" t="s">
        <v>976</v>
      </c>
      <c r="I752" s="144"/>
      <c r="L752" s="33"/>
      <c r="M752" s="145"/>
      <c r="T752" s="54"/>
      <c r="AT752" s="18" t="s">
        <v>175</v>
      </c>
      <c r="AU752" s="18" t="s">
        <v>84</v>
      </c>
    </row>
    <row r="753" spans="2:65" s="12" customFormat="1" ht="11.25">
      <c r="B753" s="146"/>
      <c r="D753" s="147" t="s">
        <v>177</v>
      </c>
      <c r="E753" s="148" t="s">
        <v>19</v>
      </c>
      <c r="F753" s="149" t="s">
        <v>503</v>
      </c>
      <c r="H753" s="148" t="s">
        <v>19</v>
      </c>
      <c r="I753" s="150"/>
      <c r="L753" s="146"/>
      <c r="M753" s="151"/>
      <c r="T753" s="152"/>
      <c r="AT753" s="148" t="s">
        <v>177</v>
      </c>
      <c r="AU753" s="148" t="s">
        <v>84</v>
      </c>
      <c r="AV753" s="12" t="s">
        <v>82</v>
      </c>
      <c r="AW753" s="12" t="s">
        <v>34</v>
      </c>
      <c r="AX753" s="12" t="s">
        <v>74</v>
      </c>
      <c r="AY753" s="148" t="s">
        <v>167</v>
      </c>
    </row>
    <row r="754" spans="2:65" s="13" customFormat="1" ht="11.25">
      <c r="B754" s="153"/>
      <c r="D754" s="147" t="s">
        <v>177</v>
      </c>
      <c r="E754" s="154" t="s">
        <v>19</v>
      </c>
      <c r="F754" s="155" t="s">
        <v>621</v>
      </c>
      <c r="H754" s="156">
        <v>61.1</v>
      </c>
      <c r="I754" s="157"/>
      <c r="L754" s="153"/>
      <c r="M754" s="158"/>
      <c r="T754" s="159"/>
      <c r="AT754" s="154" t="s">
        <v>177</v>
      </c>
      <c r="AU754" s="154" t="s">
        <v>84</v>
      </c>
      <c r="AV754" s="13" t="s">
        <v>84</v>
      </c>
      <c r="AW754" s="13" t="s">
        <v>34</v>
      </c>
      <c r="AX754" s="13" t="s">
        <v>74</v>
      </c>
      <c r="AY754" s="154" t="s">
        <v>167</v>
      </c>
    </row>
    <row r="755" spans="2:65" s="13" customFormat="1" ht="11.25">
      <c r="B755" s="153"/>
      <c r="D755" s="147" t="s">
        <v>177</v>
      </c>
      <c r="E755" s="154" t="s">
        <v>19</v>
      </c>
      <c r="F755" s="155" t="s">
        <v>622</v>
      </c>
      <c r="H755" s="156">
        <v>138.30000000000001</v>
      </c>
      <c r="I755" s="157"/>
      <c r="L755" s="153"/>
      <c r="M755" s="158"/>
      <c r="T755" s="159"/>
      <c r="AT755" s="154" t="s">
        <v>177</v>
      </c>
      <c r="AU755" s="154" t="s">
        <v>84</v>
      </c>
      <c r="AV755" s="13" t="s">
        <v>84</v>
      </c>
      <c r="AW755" s="13" t="s">
        <v>34</v>
      </c>
      <c r="AX755" s="13" t="s">
        <v>74</v>
      </c>
      <c r="AY755" s="154" t="s">
        <v>167</v>
      </c>
    </row>
    <row r="756" spans="2:65" s="13" customFormat="1" ht="11.25">
      <c r="B756" s="153"/>
      <c r="D756" s="147" t="s">
        <v>177</v>
      </c>
      <c r="E756" s="154" t="s">
        <v>19</v>
      </c>
      <c r="F756" s="155" t="s">
        <v>623</v>
      </c>
      <c r="H756" s="156">
        <v>21.22</v>
      </c>
      <c r="I756" s="157"/>
      <c r="L756" s="153"/>
      <c r="M756" s="158"/>
      <c r="T756" s="159"/>
      <c r="AT756" s="154" t="s">
        <v>177</v>
      </c>
      <c r="AU756" s="154" t="s">
        <v>84</v>
      </c>
      <c r="AV756" s="13" t="s">
        <v>84</v>
      </c>
      <c r="AW756" s="13" t="s">
        <v>34</v>
      </c>
      <c r="AX756" s="13" t="s">
        <v>74</v>
      </c>
      <c r="AY756" s="154" t="s">
        <v>167</v>
      </c>
    </row>
    <row r="757" spans="2:65" s="15" customFormat="1" ht="11.25">
      <c r="B757" s="177"/>
      <c r="D757" s="147" t="s">
        <v>177</v>
      </c>
      <c r="E757" s="178" t="s">
        <v>19</v>
      </c>
      <c r="F757" s="179" t="s">
        <v>524</v>
      </c>
      <c r="H757" s="180">
        <v>220.62</v>
      </c>
      <c r="I757" s="181"/>
      <c r="L757" s="177"/>
      <c r="M757" s="182"/>
      <c r="T757" s="183"/>
      <c r="AT757" s="178" t="s">
        <v>177</v>
      </c>
      <c r="AU757" s="178" t="s">
        <v>84</v>
      </c>
      <c r="AV757" s="15" t="s">
        <v>104</v>
      </c>
      <c r="AW757" s="15" t="s">
        <v>34</v>
      </c>
      <c r="AX757" s="15" t="s">
        <v>74</v>
      </c>
      <c r="AY757" s="178" t="s">
        <v>167</v>
      </c>
    </row>
    <row r="758" spans="2:65" s="12" customFormat="1" ht="11.25">
      <c r="B758" s="146"/>
      <c r="D758" s="147" t="s">
        <v>177</v>
      </c>
      <c r="E758" s="148" t="s">
        <v>19</v>
      </c>
      <c r="F758" s="149" t="s">
        <v>503</v>
      </c>
      <c r="H758" s="148" t="s">
        <v>19</v>
      </c>
      <c r="I758" s="150"/>
      <c r="L758" s="146"/>
      <c r="M758" s="151"/>
      <c r="T758" s="152"/>
      <c r="AT758" s="148" t="s">
        <v>177</v>
      </c>
      <c r="AU758" s="148" t="s">
        <v>84</v>
      </c>
      <c r="AV758" s="12" t="s">
        <v>82</v>
      </c>
      <c r="AW758" s="12" t="s">
        <v>34</v>
      </c>
      <c r="AX758" s="12" t="s">
        <v>74</v>
      </c>
      <c r="AY758" s="148" t="s">
        <v>167</v>
      </c>
    </row>
    <row r="759" spans="2:65" s="13" customFormat="1" ht="11.25">
      <c r="B759" s="153"/>
      <c r="D759" s="147" t="s">
        <v>177</v>
      </c>
      <c r="E759" s="154" t="s">
        <v>19</v>
      </c>
      <c r="F759" s="155" t="s">
        <v>624</v>
      </c>
      <c r="H759" s="156">
        <v>1.1000000000000001</v>
      </c>
      <c r="I759" s="157"/>
      <c r="L759" s="153"/>
      <c r="M759" s="158"/>
      <c r="T759" s="159"/>
      <c r="AT759" s="154" t="s">
        <v>177</v>
      </c>
      <c r="AU759" s="154" t="s">
        <v>84</v>
      </c>
      <c r="AV759" s="13" t="s">
        <v>84</v>
      </c>
      <c r="AW759" s="13" t="s">
        <v>34</v>
      </c>
      <c r="AX759" s="13" t="s">
        <v>74</v>
      </c>
      <c r="AY759" s="154" t="s">
        <v>167</v>
      </c>
    </row>
    <row r="760" spans="2:65" s="13" customFormat="1" ht="11.25">
      <c r="B760" s="153"/>
      <c r="D760" s="147" t="s">
        <v>177</v>
      </c>
      <c r="E760" s="154" t="s">
        <v>19</v>
      </c>
      <c r="F760" s="155" t="s">
        <v>625</v>
      </c>
      <c r="H760" s="156">
        <v>14.88</v>
      </c>
      <c r="I760" s="157"/>
      <c r="L760" s="153"/>
      <c r="M760" s="158"/>
      <c r="T760" s="159"/>
      <c r="AT760" s="154" t="s">
        <v>177</v>
      </c>
      <c r="AU760" s="154" t="s">
        <v>84</v>
      </c>
      <c r="AV760" s="13" t="s">
        <v>84</v>
      </c>
      <c r="AW760" s="13" t="s">
        <v>34</v>
      </c>
      <c r="AX760" s="13" t="s">
        <v>74</v>
      </c>
      <c r="AY760" s="154" t="s">
        <v>167</v>
      </c>
    </row>
    <row r="761" spans="2:65" s="15" customFormat="1" ht="11.25">
      <c r="B761" s="177"/>
      <c r="D761" s="147" t="s">
        <v>177</v>
      </c>
      <c r="E761" s="178" t="s">
        <v>19</v>
      </c>
      <c r="F761" s="179" t="s">
        <v>524</v>
      </c>
      <c r="H761" s="180">
        <v>15.98</v>
      </c>
      <c r="I761" s="181"/>
      <c r="L761" s="177"/>
      <c r="M761" s="182"/>
      <c r="T761" s="183"/>
      <c r="AT761" s="178" t="s">
        <v>177</v>
      </c>
      <c r="AU761" s="178" t="s">
        <v>84</v>
      </c>
      <c r="AV761" s="15" t="s">
        <v>104</v>
      </c>
      <c r="AW761" s="15" t="s">
        <v>34</v>
      </c>
      <c r="AX761" s="15" t="s">
        <v>74</v>
      </c>
      <c r="AY761" s="178" t="s">
        <v>167</v>
      </c>
    </row>
    <row r="762" spans="2:65" s="14" customFormat="1" ht="11.25">
      <c r="B762" s="160"/>
      <c r="D762" s="147" t="s">
        <v>177</v>
      </c>
      <c r="E762" s="161" t="s">
        <v>19</v>
      </c>
      <c r="F762" s="162" t="s">
        <v>181</v>
      </c>
      <c r="H762" s="163">
        <v>236.6</v>
      </c>
      <c r="I762" s="164"/>
      <c r="L762" s="160"/>
      <c r="M762" s="165"/>
      <c r="T762" s="166"/>
      <c r="AT762" s="161" t="s">
        <v>177</v>
      </c>
      <c r="AU762" s="161" t="s">
        <v>84</v>
      </c>
      <c r="AV762" s="14" t="s">
        <v>173</v>
      </c>
      <c r="AW762" s="14" t="s">
        <v>34</v>
      </c>
      <c r="AX762" s="14" t="s">
        <v>82</v>
      </c>
      <c r="AY762" s="161" t="s">
        <v>167</v>
      </c>
    </row>
    <row r="763" spans="2:65" s="1" customFormat="1" ht="16.5" customHeight="1">
      <c r="B763" s="33"/>
      <c r="C763" s="167" t="s">
        <v>977</v>
      </c>
      <c r="D763" s="167" t="s">
        <v>259</v>
      </c>
      <c r="E763" s="168" t="s">
        <v>978</v>
      </c>
      <c r="F763" s="169" t="s">
        <v>979</v>
      </c>
      <c r="G763" s="170" t="s">
        <v>980</v>
      </c>
      <c r="H763" s="171">
        <v>28.568999999999999</v>
      </c>
      <c r="I763" s="172"/>
      <c r="J763" s="173">
        <f>ROUND(I763*H763,2)</f>
        <v>0</v>
      </c>
      <c r="K763" s="169" t="s">
        <v>172</v>
      </c>
      <c r="L763" s="174"/>
      <c r="M763" s="175" t="s">
        <v>19</v>
      </c>
      <c r="N763" s="176" t="s">
        <v>45</v>
      </c>
      <c r="P763" s="138">
        <f>O763*H763</f>
        <v>0</v>
      </c>
      <c r="Q763" s="138">
        <v>1E-3</v>
      </c>
      <c r="R763" s="138">
        <f>Q763*H763</f>
        <v>2.8569000000000001E-2</v>
      </c>
      <c r="S763" s="138">
        <v>0</v>
      </c>
      <c r="T763" s="139">
        <f>S763*H763</f>
        <v>0</v>
      </c>
      <c r="AR763" s="140" t="s">
        <v>366</v>
      </c>
      <c r="AT763" s="140" t="s">
        <v>259</v>
      </c>
      <c r="AU763" s="140" t="s">
        <v>84</v>
      </c>
      <c r="AY763" s="18" t="s">
        <v>167</v>
      </c>
      <c r="BE763" s="141">
        <f>IF(N763="základní",J763,0)</f>
        <v>0</v>
      </c>
      <c r="BF763" s="141">
        <f>IF(N763="snížená",J763,0)</f>
        <v>0</v>
      </c>
      <c r="BG763" s="141">
        <f>IF(N763="zákl. přenesená",J763,0)</f>
        <v>0</v>
      </c>
      <c r="BH763" s="141">
        <f>IF(N763="sníž. přenesená",J763,0)</f>
        <v>0</v>
      </c>
      <c r="BI763" s="141">
        <f>IF(N763="nulová",J763,0)</f>
        <v>0</v>
      </c>
      <c r="BJ763" s="18" t="s">
        <v>82</v>
      </c>
      <c r="BK763" s="141">
        <f>ROUND(I763*H763,2)</f>
        <v>0</v>
      </c>
      <c r="BL763" s="18" t="s">
        <v>265</v>
      </c>
      <c r="BM763" s="140" t="s">
        <v>981</v>
      </c>
    </row>
    <row r="764" spans="2:65" s="13" customFormat="1" ht="11.25">
      <c r="B764" s="153"/>
      <c r="D764" s="147" t="s">
        <v>177</v>
      </c>
      <c r="E764" s="154" t="s">
        <v>19</v>
      </c>
      <c r="F764" s="155" t="s">
        <v>982</v>
      </c>
      <c r="H764" s="156">
        <v>236.6</v>
      </c>
      <c r="I764" s="157"/>
      <c r="L764" s="153"/>
      <c r="M764" s="158"/>
      <c r="T764" s="159"/>
      <c r="AT764" s="154" t="s">
        <v>177</v>
      </c>
      <c r="AU764" s="154" t="s">
        <v>84</v>
      </c>
      <c r="AV764" s="13" t="s">
        <v>84</v>
      </c>
      <c r="AW764" s="13" t="s">
        <v>34</v>
      </c>
      <c r="AX764" s="13" t="s">
        <v>82</v>
      </c>
      <c r="AY764" s="154" t="s">
        <v>167</v>
      </c>
    </row>
    <row r="765" spans="2:65" s="13" customFormat="1" ht="11.25">
      <c r="B765" s="153"/>
      <c r="D765" s="147" t="s">
        <v>177</v>
      </c>
      <c r="F765" s="155" t="s">
        <v>983</v>
      </c>
      <c r="H765" s="156">
        <v>28.568999999999999</v>
      </c>
      <c r="I765" s="157"/>
      <c r="L765" s="153"/>
      <c r="M765" s="158"/>
      <c r="T765" s="159"/>
      <c r="AT765" s="154" t="s">
        <v>177</v>
      </c>
      <c r="AU765" s="154" t="s">
        <v>84</v>
      </c>
      <c r="AV765" s="13" t="s">
        <v>84</v>
      </c>
      <c r="AW765" s="13" t="s">
        <v>4</v>
      </c>
      <c r="AX765" s="13" t="s">
        <v>82</v>
      </c>
      <c r="AY765" s="154" t="s">
        <v>167</v>
      </c>
    </row>
    <row r="766" spans="2:65" s="1" customFormat="1" ht="24.2" customHeight="1">
      <c r="B766" s="33"/>
      <c r="C766" s="129" t="s">
        <v>984</v>
      </c>
      <c r="D766" s="129" t="s">
        <v>169</v>
      </c>
      <c r="E766" s="130" t="s">
        <v>985</v>
      </c>
      <c r="F766" s="131" t="s">
        <v>986</v>
      </c>
      <c r="G766" s="132" t="s">
        <v>246</v>
      </c>
      <c r="H766" s="133">
        <v>1.3320000000000001</v>
      </c>
      <c r="I766" s="134"/>
      <c r="J766" s="135">
        <f>ROUND(I766*H766,2)</f>
        <v>0</v>
      </c>
      <c r="K766" s="131" t="s">
        <v>172</v>
      </c>
      <c r="L766" s="33"/>
      <c r="M766" s="136" t="s">
        <v>19</v>
      </c>
      <c r="N766" s="137" t="s">
        <v>45</v>
      </c>
      <c r="P766" s="138">
        <f>O766*H766</f>
        <v>0</v>
      </c>
      <c r="Q766" s="138">
        <v>0</v>
      </c>
      <c r="R766" s="138">
        <f>Q766*H766</f>
        <v>0</v>
      </c>
      <c r="S766" s="138">
        <v>0</v>
      </c>
      <c r="T766" s="139">
        <f>S766*H766</f>
        <v>0</v>
      </c>
      <c r="AR766" s="140" t="s">
        <v>265</v>
      </c>
      <c r="AT766" s="140" t="s">
        <v>169</v>
      </c>
      <c r="AU766" s="140" t="s">
        <v>84</v>
      </c>
      <c r="AY766" s="18" t="s">
        <v>167</v>
      </c>
      <c r="BE766" s="141">
        <f>IF(N766="základní",J766,0)</f>
        <v>0</v>
      </c>
      <c r="BF766" s="141">
        <f>IF(N766="snížená",J766,0)</f>
        <v>0</v>
      </c>
      <c r="BG766" s="141">
        <f>IF(N766="zákl. přenesená",J766,0)</f>
        <v>0</v>
      </c>
      <c r="BH766" s="141">
        <f>IF(N766="sníž. přenesená",J766,0)</f>
        <v>0</v>
      </c>
      <c r="BI766" s="141">
        <f>IF(N766="nulová",J766,0)</f>
        <v>0</v>
      </c>
      <c r="BJ766" s="18" t="s">
        <v>82</v>
      </c>
      <c r="BK766" s="141">
        <f>ROUND(I766*H766,2)</f>
        <v>0</v>
      </c>
      <c r="BL766" s="18" t="s">
        <v>265</v>
      </c>
      <c r="BM766" s="140" t="s">
        <v>987</v>
      </c>
    </row>
    <row r="767" spans="2:65" s="1" customFormat="1" ht="11.25">
      <c r="B767" s="33"/>
      <c r="D767" s="142" t="s">
        <v>175</v>
      </c>
      <c r="F767" s="143" t="s">
        <v>988</v>
      </c>
      <c r="I767" s="144"/>
      <c r="L767" s="33"/>
      <c r="M767" s="145"/>
      <c r="T767" s="54"/>
      <c r="AT767" s="18" t="s">
        <v>175</v>
      </c>
      <c r="AU767" s="18" t="s">
        <v>84</v>
      </c>
    </row>
    <row r="768" spans="2:65" s="1" customFormat="1" ht="33" customHeight="1">
      <c r="B768" s="33"/>
      <c r="C768" s="129" t="s">
        <v>989</v>
      </c>
      <c r="D768" s="129" t="s">
        <v>169</v>
      </c>
      <c r="E768" s="130" t="s">
        <v>990</v>
      </c>
      <c r="F768" s="131" t="s">
        <v>991</v>
      </c>
      <c r="G768" s="132" t="s">
        <v>246</v>
      </c>
      <c r="H768" s="133">
        <v>1.3320000000000001</v>
      </c>
      <c r="I768" s="134"/>
      <c r="J768" s="135">
        <f>ROUND(I768*H768,2)</f>
        <v>0</v>
      </c>
      <c r="K768" s="131" t="s">
        <v>172</v>
      </c>
      <c r="L768" s="33"/>
      <c r="M768" s="136" t="s">
        <v>19</v>
      </c>
      <c r="N768" s="137" t="s">
        <v>45</v>
      </c>
      <c r="P768" s="138">
        <f>O768*H768</f>
        <v>0</v>
      </c>
      <c r="Q768" s="138">
        <v>0</v>
      </c>
      <c r="R768" s="138">
        <f>Q768*H768</f>
        <v>0</v>
      </c>
      <c r="S768" s="138">
        <v>0</v>
      </c>
      <c r="T768" s="139">
        <f>S768*H768</f>
        <v>0</v>
      </c>
      <c r="AR768" s="140" t="s">
        <v>265</v>
      </c>
      <c r="AT768" s="140" t="s">
        <v>169</v>
      </c>
      <c r="AU768" s="140" t="s">
        <v>84</v>
      </c>
      <c r="AY768" s="18" t="s">
        <v>167</v>
      </c>
      <c r="BE768" s="141">
        <f>IF(N768="základní",J768,0)</f>
        <v>0</v>
      </c>
      <c r="BF768" s="141">
        <f>IF(N768="snížená",J768,0)</f>
        <v>0</v>
      </c>
      <c r="BG768" s="141">
        <f>IF(N768="zákl. přenesená",J768,0)</f>
        <v>0</v>
      </c>
      <c r="BH768" s="141">
        <f>IF(N768="sníž. přenesená",J768,0)</f>
        <v>0</v>
      </c>
      <c r="BI768" s="141">
        <f>IF(N768="nulová",J768,0)</f>
        <v>0</v>
      </c>
      <c r="BJ768" s="18" t="s">
        <v>82</v>
      </c>
      <c r="BK768" s="141">
        <f>ROUND(I768*H768,2)</f>
        <v>0</v>
      </c>
      <c r="BL768" s="18" t="s">
        <v>265</v>
      </c>
      <c r="BM768" s="140" t="s">
        <v>992</v>
      </c>
    </row>
    <row r="769" spans="2:65" s="1" customFormat="1" ht="11.25">
      <c r="B769" s="33"/>
      <c r="D769" s="142" t="s">
        <v>175</v>
      </c>
      <c r="F769" s="143" t="s">
        <v>993</v>
      </c>
      <c r="I769" s="144"/>
      <c r="L769" s="33"/>
      <c r="M769" s="145"/>
      <c r="T769" s="54"/>
      <c r="AT769" s="18" t="s">
        <v>175</v>
      </c>
      <c r="AU769" s="18" t="s">
        <v>84</v>
      </c>
    </row>
    <row r="770" spans="2:65" s="11" customFormat="1" ht="22.9" customHeight="1">
      <c r="B770" s="117"/>
      <c r="D770" s="118" t="s">
        <v>73</v>
      </c>
      <c r="E770" s="127" t="s">
        <v>994</v>
      </c>
      <c r="F770" s="127" t="s">
        <v>995</v>
      </c>
      <c r="I770" s="120"/>
      <c r="J770" s="128">
        <f>BK770</f>
        <v>0</v>
      </c>
      <c r="L770" s="117"/>
      <c r="M770" s="122"/>
      <c r="P770" s="123">
        <f>P771</f>
        <v>0</v>
      </c>
      <c r="R770" s="123">
        <f>R771</f>
        <v>0.72899999999999998</v>
      </c>
      <c r="T770" s="124">
        <f>T771</f>
        <v>0</v>
      </c>
      <c r="AR770" s="118" t="s">
        <v>84</v>
      </c>
      <c r="AT770" s="125" t="s">
        <v>73</v>
      </c>
      <c r="AU770" s="125" t="s">
        <v>82</v>
      </c>
      <c r="AY770" s="118" t="s">
        <v>167</v>
      </c>
      <c r="BK770" s="126">
        <f>BK771</f>
        <v>0</v>
      </c>
    </row>
    <row r="771" spans="2:65" s="1" customFormat="1" ht="16.5" customHeight="1">
      <c r="B771" s="33"/>
      <c r="C771" s="129" t="s">
        <v>996</v>
      </c>
      <c r="D771" s="129" t="s">
        <v>169</v>
      </c>
      <c r="E771" s="130" t="s">
        <v>997</v>
      </c>
      <c r="F771" s="131" t="s">
        <v>998</v>
      </c>
      <c r="G771" s="132" t="s">
        <v>102</v>
      </c>
      <c r="H771" s="133">
        <v>16.2</v>
      </c>
      <c r="I771" s="134"/>
      <c r="J771" s="135">
        <f>ROUND(I771*H771,2)</f>
        <v>0</v>
      </c>
      <c r="K771" s="131" t="s">
        <v>184</v>
      </c>
      <c r="L771" s="33"/>
      <c r="M771" s="136" t="s">
        <v>19</v>
      </c>
      <c r="N771" s="137" t="s">
        <v>45</v>
      </c>
      <c r="P771" s="138">
        <f>O771*H771</f>
        <v>0</v>
      </c>
      <c r="Q771" s="138">
        <v>4.4999999999999998E-2</v>
      </c>
      <c r="R771" s="138">
        <f>Q771*H771</f>
        <v>0.72899999999999998</v>
      </c>
      <c r="S771" s="138">
        <v>0</v>
      </c>
      <c r="T771" s="139">
        <f>S771*H771</f>
        <v>0</v>
      </c>
      <c r="AR771" s="140" t="s">
        <v>265</v>
      </c>
      <c r="AT771" s="140" t="s">
        <v>169</v>
      </c>
      <c r="AU771" s="140" t="s">
        <v>84</v>
      </c>
      <c r="AY771" s="18" t="s">
        <v>167</v>
      </c>
      <c r="BE771" s="141">
        <f>IF(N771="základní",J771,0)</f>
        <v>0</v>
      </c>
      <c r="BF771" s="141">
        <f>IF(N771="snížená",J771,0)</f>
        <v>0</v>
      </c>
      <c r="BG771" s="141">
        <f>IF(N771="zákl. přenesená",J771,0)</f>
        <v>0</v>
      </c>
      <c r="BH771" s="141">
        <f>IF(N771="sníž. přenesená",J771,0)</f>
        <v>0</v>
      </c>
      <c r="BI771" s="141">
        <f>IF(N771="nulová",J771,0)</f>
        <v>0</v>
      </c>
      <c r="BJ771" s="18" t="s">
        <v>82</v>
      </c>
      <c r="BK771" s="141">
        <f>ROUND(I771*H771,2)</f>
        <v>0</v>
      </c>
      <c r="BL771" s="18" t="s">
        <v>265</v>
      </c>
      <c r="BM771" s="140" t="s">
        <v>999</v>
      </c>
    </row>
    <row r="772" spans="2:65" s="11" customFormat="1" ht="22.9" customHeight="1">
      <c r="B772" s="117"/>
      <c r="D772" s="118" t="s">
        <v>73</v>
      </c>
      <c r="E772" s="127" t="s">
        <v>1000</v>
      </c>
      <c r="F772" s="127" t="s">
        <v>1001</v>
      </c>
      <c r="I772" s="120"/>
      <c r="J772" s="128">
        <f>BK772</f>
        <v>0</v>
      </c>
      <c r="L772" s="117"/>
      <c r="M772" s="122"/>
      <c r="P772" s="123">
        <f>SUM(P773:P775)</f>
        <v>0</v>
      </c>
      <c r="R772" s="123">
        <f>SUM(R773:R775)</f>
        <v>0</v>
      </c>
      <c r="T772" s="124">
        <f>SUM(T773:T775)</f>
        <v>2.5000000000000001E-2</v>
      </c>
      <c r="AR772" s="118" t="s">
        <v>84</v>
      </c>
      <c r="AT772" s="125" t="s">
        <v>73</v>
      </c>
      <c r="AU772" s="125" t="s">
        <v>82</v>
      </c>
      <c r="AY772" s="118" t="s">
        <v>167</v>
      </c>
      <c r="BK772" s="126">
        <f>SUM(BK773:BK775)</f>
        <v>0</v>
      </c>
    </row>
    <row r="773" spans="2:65" s="1" customFormat="1" ht="16.5" customHeight="1">
      <c r="B773" s="33"/>
      <c r="C773" s="129" t="s">
        <v>1002</v>
      </c>
      <c r="D773" s="129" t="s">
        <v>169</v>
      </c>
      <c r="E773" s="130" t="s">
        <v>1003</v>
      </c>
      <c r="F773" s="131" t="s">
        <v>1004</v>
      </c>
      <c r="G773" s="132" t="s">
        <v>855</v>
      </c>
      <c r="H773" s="133">
        <v>1</v>
      </c>
      <c r="I773" s="134"/>
      <c r="J773" s="135">
        <f>ROUND(I773*H773,2)</f>
        <v>0</v>
      </c>
      <c r="K773" s="131" t="s">
        <v>184</v>
      </c>
      <c r="L773" s="33"/>
      <c r="M773" s="136" t="s">
        <v>19</v>
      </c>
      <c r="N773" s="137" t="s">
        <v>45</v>
      </c>
      <c r="P773" s="138">
        <f>O773*H773</f>
        <v>0</v>
      </c>
      <c r="Q773" s="138">
        <v>0</v>
      </c>
      <c r="R773" s="138">
        <f>Q773*H773</f>
        <v>0</v>
      </c>
      <c r="S773" s="138">
        <v>2.5000000000000001E-2</v>
      </c>
      <c r="T773" s="139">
        <f>S773*H773</f>
        <v>2.5000000000000001E-2</v>
      </c>
      <c r="AR773" s="140" t="s">
        <v>265</v>
      </c>
      <c r="AT773" s="140" t="s">
        <v>169</v>
      </c>
      <c r="AU773" s="140" t="s">
        <v>84</v>
      </c>
      <c r="AY773" s="18" t="s">
        <v>167</v>
      </c>
      <c r="BE773" s="141">
        <f>IF(N773="základní",J773,0)</f>
        <v>0</v>
      </c>
      <c r="BF773" s="141">
        <f>IF(N773="snížená",J773,0)</f>
        <v>0</v>
      </c>
      <c r="BG773" s="141">
        <f>IF(N773="zákl. přenesená",J773,0)</f>
        <v>0</v>
      </c>
      <c r="BH773" s="141">
        <f>IF(N773="sníž. přenesená",J773,0)</f>
        <v>0</v>
      </c>
      <c r="BI773" s="141">
        <f>IF(N773="nulová",J773,0)</f>
        <v>0</v>
      </c>
      <c r="BJ773" s="18" t="s">
        <v>82</v>
      </c>
      <c r="BK773" s="141">
        <f>ROUND(I773*H773,2)</f>
        <v>0</v>
      </c>
      <c r="BL773" s="18" t="s">
        <v>265</v>
      </c>
      <c r="BM773" s="140" t="s">
        <v>1005</v>
      </c>
    </row>
    <row r="774" spans="2:65" s="12" customFormat="1" ht="11.25">
      <c r="B774" s="146"/>
      <c r="D774" s="147" t="s">
        <v>177</v>
      </c>
      <c r="E774" s="148" t="s">
        <v>19</v>
      </c>
      <c r="F774" s="149" t="s">
        <v>668</v>
      </c>
      <c r="H774" s="148" t="s">
        <v>19</v>
      </c>
      <c r="I774" s="150"/>
      <c r="L774" s="146"/>
      <c r="M774" s="151"/>
      <c r="T774" s="152"/>
      <c r="AT774" s="148" t="s">
        <v>177</v>
      </c>
      <c r="AU774" s="148" t="s">
        <v>84</v>
      </c>
      <c r="AV774" s="12" t="s">
        <v>82</v>
      </c>
      <c r="AW774" s="12" t="s">
        <v>34</v>
      </c>
      <c r="AX774" s="12" t="s">
        <v>74</v>
      </c>
      <c r="AY774" s="148" t="s">
        <v>167</v>
      </c>
    </row>
    <row r="775" spans="2:65" s="13" customFormat="1" ht="11.25">
      <c r="B775" s="153"/>
      <c r="D775" s="147" t="s">
        <v>177</v>
      </c>
      <c r="E775" s="154" t="s">
        <v>19</v>
      </c>
      <c r="F775" s="155" t="s">
        <v>1006</v>
      </c>
      <c r="H775" s="156">
        <v>1</v>
      </c>
      <c r="I775" s="157"/>
      <c r="L775" s="153"/>
      <c r="M775" s="158"/>
      <c r="T775" s="159"/>
      <c r="AT775" s="154" t="s">
        <v>177</v>
      </c>
      <c r="AU775" s="154" t="s">
        <v>84</v>
      </c>
      <c r="AV775" s="13" t="s">
        <v>84</v>
      </c>
      <c r="AW775" s="13" t="s">
        <v>34</v>
      </c>
      <c r="AX775" s="13" t="s">
        <v>82</v>
      </c>
      <c r="AY775" s="154" t="s">
        <v>167</v>
      </c>
    </row>
    <row r="776" spans="2:65" s="11" customFormat="1" ht="22.9" customHeight="1">
      <c r="B776" s="117"/>
      <c r="D776" s="118" t="s">
        <v>73</v>
      </c>
      <c r="E776" s="127" t="s">
        <v>1007</v>
      </c>
      <c r="F776" s="127" t="s">
        <v>1008</v>
      </c>
      <c r="I776" s="120"/>
      <c r="J776" s="128">
        <f>BK776</f>
        <v>0</v>
      </c>
      <c r="L776" s="117"/>
      <c r="M776" s="122"/>
      <c r="P776" s="123">
        <f>SUM(P777:P877)</f>
        <v>0</v>
      </c>
      <c r="R776" s="123">
        <f>SUM(R777:R877)</f>
        <v>0.78649999999999998</v>
      </c>
      <c r="T776" s="124">
        <f>SUM(T777:T877)</f>
        <v>1.1657953999999999</v>
      </c>
      <c r="AR776" s="118" t="s">
        <v>84</v>
      </c>
      <c r="AT776" s="125" t="s">
        <v>73</v>
      </c>
      <c r="AU776" s="125" t="s">
        <v>82</v>
      </c>
      <c r="AY776" s="118" t="s">
        <v>167</v>
      </c>
      <c r="BK776" s="126">
        <f>SUM(BK777:BK877)</f>
        <v>0</v>
      </c>
    </row>
    <row r="777" spans="2:65" s="1" customFormat="1" ht="16.5" customHeight="1">
      <c r="B777" s="33"/>
      <c r="C777" s="129" t="s">
        <v>1009</v>
      </c>
      <c r="D777" s="129" t="s">
        <v>169</v>
      </c>
      <c r="E777" s="130" t="s">
        <v>1010</v>
      </c>
      <c r="F777" s="131" t="s">
        <v>1011</v>
      </c>
      <c r="G777" s="132" t="s">
        <v>102</v>
      </c>
      <c r="H777" s="133">
        <v>27</v>
      </c>
      <c r="I777" s="134"/>
      <c r="J777" s="135">
        <f>ROUND(I777*H777,2)</f>
        <v>0</v>
      </c>
      <c r="K777" s="131" t="s">
        <v>172</v>
      </c>
      <c r="L777" s="33"/>
      <c r="M777" s="136" t="s">
        <v>19</v>
      </c>
      <c r="N777" s="137" t="s">
        <v>45</v>
      </c>
      <c r="P777" s="138">
        <f>O777*H777</f>
        <v>0</v>
      </c>
      <c r="Q777" s="138">
        <v>0</v>
      </c>
      <c r="R777" s="138">
        <f>Q777*H777</f>
        <v>0</v>
      </c>
      <c r="S777" s="138">
        <v>2.4649999999999998E-2</v>
      </c>
      <c r="T777" s="139">
        <f>S777*H777</f>
        <v>0.66554999999999997</v>
      </c>
      <c r="AR777" s="140" t="s">
        <v>265</v>
      </c>
      <c r="AT777" s="140" t="s">
        <v>169</v>
      </c>
      <c r="AU777" s="140" t="s">
        <v>84</v>
      </c>
      <c r="AY777" s="18" t="s">
        <v>167</v>
      </c>
      <c r="BE777" s="141">
        <f>IF(N777="základní",J777,0)</f>
        <v>0</v>
      </c>
      <c r="BF777" s="141">
        <f>IF(N777="snížená",J777,0)</f>
        <v>0</v>
      </c>
      <c r="BG777" s="141">
        <f>IF(N777="zákl. přenesená",J777,0)</f>
        <v>0</v>
      </c>
      <c r="BH777" s="141">
        <f>IF(N777="sníž. přenesená",J777,0)</f>
        <v>0</v>
      </c>
      <c r="BI777" s="141">
        <f>IF(N777="nulová",J777,0)</f>
        <v>0</v>
      </c>
      <c r="BJ777" s="18" t="s">
        <v>82</v>
      </c>
      <c r="BK777" s="141">
        <f>ROUND(I777*H777,2)</f>
        <v>0</v>
      </c>
      <c r="BL777" s="18" t="s">
        <v>265</v>
      </c>
      <c r="BM777" s="140" t="s">
        <v>1012</v>
      </c>
    </row>
    <row r="778" spans="2:65" s="1" customFormat="1" ht="11.25">
      <c r="B778" s="33"/>
      <c r="D778" s="142" t="s">
        <v>175</v>
      </c>
      <c r="F778" s="143" t="s">
        <v>1013</v>
      </c>
      <c r="I778" s="144"/>
      <c r="L778" s="33"/>
      <c r="M778" s="145"/>
      <c r="T778" s="54"/>
      <c r="AT778" s="18" t="s">
        <v>175</v>
      </c>
      <c r="AU778" s="18" t="s">
        <v>84</v>
      </c>
    </row>
    <row r="779" spans="2:65" s="12" customFormat="1" ht="11.25">
      <c r="B779" s="146"/>
      <c r="D779" s="147" t="s">
        <v>177</v>
      </c>
      <c r="E779" s="148" t="s">
        <v>19</v>
      </c>
      <c r="F779" s="149" t="s">
        <v>668</v>
      </c>
      <c r="H779" s="148" t="s">
        <v>19</v>
      </c>
      <c r="I779" s="150"/>
      <c r="L779" s="146"/>
      <c r="M779" s="151"/>
      <c r="T779" s="152"/>
      <c r="AT779" s="148" t="s">
        <v>177</v>
      </c>
      <c r="AU779" s="148" t="s">
        <v>84</v>
      </c>
      <c r="AV779" s="12" t="s">
        <v>82</v>
      </c>
      <c r="AW779" s="12" t="s">
        <v>34</v>
      </c>
      <c r="AX779" s="12" t="s">
        <v>74</v>
      </c>
      <c r="AY779" s="148" t="s">
        <v>167</v>
      </c>
    </row>
    <row r="780" spans="2:65" s="13" customFormat="1" ht="11.25">
      <c r="B780" s="153"/>
      <c r="D780" s="147" t="s">
        <v>177</v>
      </c>
      <c r="E780" s="154" t="s">
        <v>19</v>
      </c>
      <c r="F780" s="155" t="s">
        <v>1014</v>
      </c>
      <c r="H780" s="156">
        <v>27</v>
      </c>
      <c r="I780" s="157"/>
      <c r="L780" s="153"/>
      <c r="M780" s="158"/>
      <c r="T780" s="159"/>
      <c r="AT780" s="154" t="s">
        <v>177</v>
      </c>
      <c r="AU780" s="154" t="s">
        <v>84</v>
      </c>
      <c r="AV780" s="13" t="s">
        <v>84</v>
      </c>
      <c r="AW780" s="13" t="s">
        <v>34</v>
      </c>
      <c r="AX780" s="13" t="s">
        <v>82</v>
      </c>
      <c r="AY780" s="154" t="s">
        <v>167</v>
      </c>
    </row>
    <row r="781" spans="2:65" s="1" customFormat="1" ht="16.5" customHeight="1">
      <c r="B781" s="33"/>
      <c r="C781" s="129" t="s">
        <v>1015</v>
      </c>
      <c r="D781" s="129" t="s">
        <v>169</v>
      </c>
      <c r="E781" s="130" t="s">
        <v>1016</v>
      </c>
      <c r="F781" s="131" t="s">
        <v>1017</v>
      </c>
      <c r="G781" s="132" t="s">
        <v>102</v>
      </c>
      <c r="H781" s="133">
        <v>6.23</v>
      </c>
      <c r="I781" s="134"/>
      <c r="J781" s="135">
        <f>ROUND(I781*H781,2)</f>
        <v>0</v>
      </c>
      <c r="K781" s="131" t="s">
        <v>184</v>
      </c>
      <c r="L781" s="33"/>
      <c r="M781" s="136" t="s">
        <v>19</v>
      </c>
      <c r="N781" s="137" t="s">
        <v>45</v>
      </c>
      <c r="P781" s="138">
        <f>O781*H781</f>
        <v>0</v>
      </c>
      <c r="Q781" s="138">
        <v>0</v>
      </c>
      <c r="R781" s="138">
        <f>Q781*H781</f>
        <v>0</v>
      </c>
      <c r="S781" s="138">
        <v>1.098E-2</v>
      </c>
      <c r="T781" s="139">
        <f>S781*H781</f>
        <v>6.8405400000000005E-2</v>
      </c>
      <c r="AR781" s="140" t="s">
        <v>265</v>
      </c>
      <c r="AT781" s="140" t="s">
        <v>169</v>
      </c>
      <c r="AU781" s="140" t="s">
        <v>84</v>
      </c>
      <c r="AY781" s="18" t="s">
        <v>167</v>
      </c>
      <c r="BE781" s="141">
        <f>IF(N781="základní",J781,0)</f>
        <v>0</v>
      </c>
      <c r="BF781" s="141">
        <f>IF(N781="snížená",J781,0)</f>
        <v>0</v>
      </c>
      <c r="BG781" s="141">
        <f>IF(N781="zákl. přenesená",J781,0)</f>
        <v>0</v>
      </c>
      <c r="BH781" s="141">
        <f>IF(N781="sníž. přenesená",J781,0)</f>
        <v>0</v>
      </c>
      <c r="BI781" s="141">
        <f>IF(N781="nulová",J781,0)</f>
        <v>0</v>
      </c>
      <c r="BJ781" s="18" t="s">
        <v>82</v>
      </c>
      <c r="BK781" s="141">
        <f>ROUND(I781*H781,2)</f>
        <v>0</v>
      </c>
      <c r="BL781" s="18" t="s">
        <v>265</v>
      </c>
      <c r="BM781" s="140" t="s">
        <v>1018</v>
      </c>
    </row>
    <row r="782" spans="2:65" s="12" customFormat="1" ht="11.25">
      <c r="B782" s="146"/>
      <c r="D782" s="147" t="s">
        <v>177</v>
      </c>
      <c r="E782" s="148" t="s">
        <v>19</v>
      </c>
      <c r="F782" s="149" t="s">
        <v>668</v>
      </c>
      <c r="H782" s="148" t="s">
        <v>19</v>
      </c>
      <c r="I782" s="150"/>
      <c r="L782" s="146"/>
      <c r="M782" s="151"/>
      <c r="T782" s="152"/>
      <c r="AT782" s="148" t="s">
        <v>177</v>
      </c>
      <c r="AU782" s="148" t="s">
        <v>84</v>
      </c>
      <c r="AV782" s="12" t="s">
        <v>82</v>
      </c>
      <c r="AW782" s="12" t="s">
        <v>34</v>
      </c>
      <c r="AX782" s="12" t="s">
        <v>74</v>
      </c>
      <c r="AY782" s="148" t="s">
        <v>167</v>
      </c>
    </row>
    <row r="783" spans="2:65" s="13" customFormat="1" ht="11.25">
      <c r="B783" s="153"/>
      <c r="D783" s="147" t="s">
        <v>177</v>
      </c>
      <c r="E783" s="154" t="s">
        <v>19</v>
      </c>
      <c r="F783" s="155" t="s">
        <v>1019</v>
      </c>
      <c r="H783" s="156">
        <v>6.23</v>
      </c>
      <c r="I783" s="157"/>
      <c r="L783" s="153"/>
      <c r="M783" s="158"/>
      <c r="T783" s="159"/>
      <c r="AT783" s="154" t="s">
        <v>177</v>
      </c>
      <c r="AU783" s="154" t="s">
        <v>84</v>
      </c>
      <c r="AV783" s="13" t="s">
        <v>84</v>
      </c>
      <c r="AW783" s="13" t="s">
        <v>34</v>
      </c>
      <c r="AX783" s="13" t="s">
        <v>82</v>
      </c>
      <c r="AY783" s="154" t="s">
        <v>167</v>
      </c>
    </row>
    <row r="784" spans="2:65" s="1" customFormat="1" ht="16.5" customHeight="1">
      <c r="B784" s="33"/>
      <c r="C784" s="129" t="s">
        <v>1020</v>
      </c>
      <c r="D784" s="129" t="s">
        <v>169</v>
      </c>
      <c r="E784" s="130" t="s">
        <v>1021</v>
      </c>
      <c r="F784" s="131" t="s">
        <v>1022</v>
      </c>
      <c r="G784" s="132" t="s">
        <v>102</v>
      </c>
      <c r="H784" s="133">
        <v>33.229999999999997</v>
      </c>
      <c r="I784" s="134"/>
      <c r="J784" s="135">
        <f>ROUND(I784*H784,2)</f>
        <v>0</v>
      </c>
      <c r="K784" s="131" t="s">
        <v>172</v>
      </c>
      <c r="L784" s="33"/>
      <c r="M784" s="136" t="s">
        <v>19</v>
      </c>
      <c r="N784" s="137" t="s">
        <v>45</v>
      </c>
      <c r="P784" s="138">
        <f>O784*H784</f>
        <v>0</v>
      </c>
      <c r="Q784" s="138">
        <v>0</v>
      </c>
      <c r="R784" s="138">
        <f>Q784*H784</f>
        <v>0</v>
      </c>
      <c r="S784" s="138">
        <v>8.0000000000000002E-3</v>
      </c>
      <c r="T784" s="139">
        <f>S784*H784</f>
        <v>0.26583999999999997</v>
      </c>
      <c r="AR784" s="140" t="s">
        <v>265</v>
      </c>
      <c r="AT784" s="140" t="s">
        <v>169</v>
      </c>
      <c r="AU784" s="140" t="s">
        <v>84</v>
      </c>
      <c r="AY784" s="18" t="s">
        <v>167</v>
      </c>
      <c r="BE784" s="141">
        <f>IF(N784="základní",J784,0)</f>
        <v>0</v>
      </c>
      <c r="BF784" s="141">
        <f>IF(N784="snížená",J784,0)</f>
        <v>0</v>
      </c>
      <c r="BG784" s="141">
        <f>IF(N784="zákl. přenesená",J784,0)</f>
        <v>0</v>
      </c>
      <c r="BH784" s="141">
        <f>IF(N784="sníž. přenesená",J784,0)</f>
        <v>0</v>
      </c>
      <c r="BI784" s="141">
        <f>IF(N784="nulová",J784,0)</f>
        <v>0</v>
      </c>
      <c r="BJ784" s="18" t="s">
        <v>82</v>
      </c>
      <c r="BK784" s="141">
        <f>ROUND(I784*H784,2)</f>
        <v>0</v>
      </c>
      <c r="BL784" s="18" t="s">
        <v>265</v>
      </c>
      <c r="BM784" s="140" t="s">
        <v>1023</v>
      </c>
    </row>
    <row r="785" spans="2:65" s="1" customFormat="1" ht="11.25">
      <c r="B785" s="33"/>
      <c r="D785" s="142" t="s">
        <v>175</v>
      </c>
      <c r="F785" s="143" t="s">
        <v>1024</v>
      </c>
      <c r="I785" s="144"/>
      <c r="L785" s="33"/>
      <c r="M785" s="145"/>
      <c r="T785" s="54"/>
      <c r="AT785" s="18" t="s">
        <v>175</v>
      </c>
      <c r="AU785" s="18" t="s">
        <v>84</v>
      </c>
    </row>
    <row r="786" spans="2:65" s="12" customFormat="1" ht="11.25">
      <c r="B786" s="146"/>
      <c r="D786" s="147" t="s">
        <v>177</v>
      </c>
      <c r="E786" s="148" t="s">
        <v>19</v>
      </c>
      <c r="F786" s="149" t="s">
        <v>668</v>
      </c>
      <c r="H786" s="148" t="s">
        <v>19</v>
      </c>
      <c r="I786" s="150"/>
      <c r="L786" s="146"/>
      <c r="M786" s="151"/>
      <c r="T786" s="152"/>
      <c r="AT786" s="148" t="s">
        <v>177</v>
      </c>
      <c r="AU786" s="148" t="s">
        <v>84</v>
      </c>
      <c r="AV786" s="12" t="s">
        <v>82</v>
      </c>
      <c r="AW786" s="12" t="s">
        <v>34</v>
      </c>
      <c r="AX786" s="12" t="s">
        <v>74</v>
      </c>
      <c r="AY786" s="148" t="s">
        <v>167</v>
      </c>
    </row>
    <row r="787" spans="2:65" s="13" customFormat="1" ht="11.25">
      <c r="B787" s="153"/>
      <c r="D787" s="147" t="s">
        <v>177</v>
      </c>
      <c r="E787" s="154" t="s">
        <v>19</v>
      </c>
      <c r="F787" s="155" t="s">
        <v>1014</v>
      </c>
      <c r="H787" s="156">
        <v>27</v>
      </c>
      <c r="I787" s="157"/>
      <c r="L787" s="153"/>
      <c r="M787" s="158"/>
      <c r="T787" s="159"/>
      <c r="AT787" s="154" t="s">
        <v>177</v>
      </c>
      <c r="AU787" s="154" t="s">
        <v>84</v>
      </c>
      <c r="AV787" s="13" t="s">
        <v>84</v>
      </c>
      <c r="AW787" s="13" t="s">
        <v>34</v>
      </c>
      <c r="AX787" s="13" t="s">
        <v>74</v>
      </c>
      <c r="AY787" s="154" t="s">
        <v>167</v>
      </c>
    </row>
    <row r="788" spans="2:65" s="13" customFormat="1" ht="11.25">
      <c r="B788" s="153"/>
      <c r="D788" s="147" t="s">
        <v>177</v>
      </c>
      <c r="E788" s="154" t="s">
        <v>19</v>
      </c>
      <c r="F788" s="155" t="s">
        <v>1019</v>
      </c>
      <c r="H788" s="156">
        <v>6.23</v>
      </c>
      <c r="I788" s="157"/>
      <c r="L788" s="153"/>
      <c r="M788" s="158"/>
      <c r="T788" s="159"/>
      <c r="AT788" s="154" t="s">
        <v>177</v>
      </c>
      <c r="AU788" s="154" t="s">
        <v>84</v>
      </c>
      <c r="AV788" s="13" t="s">
        <v>84</v>
      </c>
      <c r="AW788" s="13" t="s">
        <v>34</v>
      </c>
      <c r="AX788" s="13" t="s">
        <v>74</v>
      </c>
      <c r="AY788" s="154" t="s">
        <v>167</v>
      </c>
    </row>
    <row r="789" spans="2:65" s="14" customFormat="1" ht="11.25">
      <c r="B789" s="160"/>
      <c r="D789" s="147" t="s">
        <v>177</v>
      </c>
      <c r="E789" s="161" t="s">
        <v>19</v>
      </c>
      <c r="F789" s="162" t="s">
        <v>181</v>
      </c>
      <c r="H789" s="163">
        <v>33.230000000000004</v>
      </c>
      <c r="I789" s="164"/>
      <c r="L789" s="160"/>
      <c r="M789" s="165"/>
      <c r="T789" s="166"/>
      <c r="AT789" s="161" t="s">
        <v>177</v>
      </c>
      <c r="AU789" s="161" t="s">
        <v>84</v>
      </c>
      <c r="AV789" s="14" t="s">
        <v>173</v>
      </c>
      <c r="AW789" s="14" t="s">
        <v>34</v>
      </c>
      <c r="AX789" s="14" t="s">
        <v>82</v>
      </c>
      <c r="AY789" s="161" t="s">
        <v>167</v>
      </c>
    </row>
    <row r="790" spans="2:65" s="1" customFormat="1" ht="24.2" customHeight="1">
      <c r="B790" s="33"/>
      <c r="C790" s="129" t="s">
        <v>1025</v>
      </c>
      <c r="D790" s="129" t="s">
        <v>169</v>
      </c>
      <c r="E790" s="130" t="s">
        <v>1026</v>
      </c>
      <c r="F790" s="131" t="s">
        <v>1027</v>
      </c>
      <c r="G790" s="132" t="s">
        <v>328</v>
      </c>
      <c r="H790" s="133">
        <v>1</v>
      </c>
      <c r="I790" s="134"/>
      <c r="J790" s="135">
        <f>ROUND(I790*H790,2)</f>
        <v>0</v>
      </c>
      <c r="K790" s="131" t="s">
        <v>172</v>
      </c>
      <c r="L790" s="33"/>
      <c r="M790" s="136" t="s">
        <v>19</v>
      </c>
      <c r="N790" s="137" t="s">
        <v>45</v>
      </c>
      <c r="P790" s="138">
        <f>O790*H790</f>
        <v>0</v>
      </c>
      <c r="Q790" s="138">
        <v>0</v>
      </c>
      <c r="R790" s="138">
        <f>Q790*H790</f>
        <v>0</v>
      </c>
      <c r="S790" s="138">
        <v>0.16600000000000001</v>
      </c>
      <c r="T790" s="139">
        <f>S790*H790</f>
        <v>0.16600000000000001</v>
      </c>
      <c r="AR790" s="140" t="s">
        <v>173</v>
      </c>
      <c r="AT790" s="140" t="s">
        <v>169</v>
      </c>
      <c r="AU790" s="140" t="s">
        <v>84</v>
      </c>
      <c r="AY790" s="18" t="s">
        <v>167</v>
      </c>
      <c r="BE790" s="141">
        <f>IF(N790="základní",J790,0)</f>
        <v>0</v>
      </c>
      <c r="BF790" s="141">
        <f>IF(N790="snížená",J790,0)</f>
        <v>0</v>
      </c>
      <c r="BG790" s="141">
        <f>IF(N790="zákl. přenesená",J790,0)</f>
        <v>0</v>
      </c>
      <c r="BH790" s="141">
        <f>IF(N790="sníž. přenesená",J790,0)</f>
        <v>0</v>
      </c>
      <c r="BI790" s="141">
        <f>IF(N790="nulová",J790,0)</f>
        <v>0</v>
      </c>
      <c r="BJ790" s="18" t="s">
        <v>82</v>
      </c>
      <c r="BK790" s="141">
        <f>ROUND(I790*H790,2)</f>
        <v>0</v>
      </c>
      <c r="BL790" s="18" t="s">
        <v>173</v>
      </c>
      <c r="BM790" s="140" t="s">
        <v>1028</v>
      </c>
    </row>
    <row r="791" spans="2:65" s="1" customFormat="1" ht="11.25">
      <c r="B791" s="33"/>
      <c r="D791" s="142" t="s">
        <v>175</v>
      </c>
      <c r="F791" s="143" t="s">
        <v>1029</v>
      </c>
      <c r="I791" s="144"/>
      <c r="L791" s="33"/>
      <c r="M791" s="145"/>
      <c r="T791" s="54"/>
      <c r="AT791" s="18" t="s">
        <v>175</v>
      </c>
      <c r="AU791" s="18" t="s">
        <v>84</v>
      </c>
    </row>
    <row r="792" spans="2:65" s="12" customFormat="1" ht="11.25">
      <c r="B792" s="146"/>
      <c r="D792" s="147" t="s">
        <v>177</v>
      </c>
      <c r="E792" s="148" t="s">
        <v>19</v>
      </c>
      <c r="F792" s="149" t="s">
        <v>668</v>
      </c>
      <c r="H792" s="148" t="s">
        <v>19</v>
      </c>
      <c r="I792" s="150"/>
      <c r="L792" s="146"/>
      <c r="M792" s="151"/>
      <c r="T792" s="152"/>
      <c r="AT792" s="148" t="s">
        <v>177</v>
      </c>
      <c r="AU792" s="148" t="s">
        <v>84</v>
      </c>
      <c r="AV792" s="12" t="s">
        <v>82</v>
      </c>
      <c r="AW792" s="12" t="s">
        <v>34</v>
      </c>
      <c r="AX792" s="12" t="s">
        <v>74</v>
      </c>
      <c r="AY792" s="148" t="s">
        <v>167</v>
      </c>
    </row>
    <row r="793" spans="2:65" s="13" customFormat="1" ht="11.25">
      <c r="B793" s="153"/>
      <c r="D793" s="147" t="s">
        <v>177</v>
      </c>
      <c r="E793" s="154" t="s">
        <v>19</v>
      </c>
      <c r="F793" s="155" t="s">
        <v>1030</v>
      </c>
      <c r="H793" s="156">
        <v>1</v>
      </c>
      <c r="I793" s="157"/>
      <c r="L793" s="153"/>
      <c r="M793" s="158"/>
      <c r="T793" s="159"/>
      <c r="AT793" s="154" t="s">
        <v>177</v>
      </c>
      <c r="AU793" s="154" t="s">
        <v>84</v>
      </c>
      <c r="AV793" s="13" t="s">
        <v>84</v>
      </c>
      <c r="AW793" s="13" t="s">
        <v>34</v>
      </c>
      <c r="AX793" s="13" t="s">
        <v>82</v>
      </c>
      <c r="AY793" s="154" t="s">
        <v>167</v>
      </c>
    </row>
    <row r="794" spans="2:65" s="1" customFormat="1" ht="16.5" customHeight="1">
      <c r="B794" s="33"/>
      <c r="C794" s="129" t="s">
        <v>1031</v>
      </c>
      <c r="D794" s="129" t="s">
        <v>169</v>
      </c>
      <c r="E794" s="130" t="s">
        <v>1032</v>
      </c>
      <c r="F794" s="131" t="s">
        <v>1033</v>
      </c>
      <c r="G794" s="132" t="s">
        <v>820</v>
      </c>
      <c r="H794" s="133">
        <v>1</v>
      </c>
      <c r="I794" s="134"/>
      <c r="J794" s="135">
        <f>ROUND(I794*H794,2)</f>
        <v>0</v>
      </c>
      <c r="K794" s="131" t="s">
        <v>184</v>
      </c>
      <c r="L794" s="33"/>
      <c r="M794" s="136" t="s">
        <v>19</v>
      </c>
      <c r="N794" s="137" t="s">
        <v>45</v>
      </c>
      <c r="P794" s="138">
        <f>O794*H794</f>
        <v>0</v>
      </c>
      <c r="Q794" s="138">
        <v>4.4999999999999997E-3</v>
      </c>
      <c r="R794" s="138">
        <f>Q794*H794</f>
        <v>4.4999999999999997E-3</v>
      </c>
      <c r="S794" s="138">
        <v>0</v>
      </c>
      <c r="T794" s="139">
        <f>S794*H794</f>
        <v>0</v>
      </c>
      <c r="AR794" s="140" t="s">
        <v>265</v>
      </c>
      <c r="AT794" s="140" t="s">
        <v>169</v>
      </c>
      <c r="AU794" s="140" t="s">
        <v>84</v>
      </c>
      <c r="AY794" s="18" t="s">
        <v>167</v>
      </c>
      <c r="BE794" s="141">
        <f>IF(N794="základní",J794,0)</f>
        <v>0</v>
      </c>
      <c r="BF794" s="141">
        <f>IF(N794="snížená",J794,0)</f>
        <v>0</v>
      </c>
      <c r="BG794" s="141">
        <f>IF(N794="zákl. přenesená",J794,0)</f>
        <v>0</v>
      </c>
      <c r="BH794" s="141">
        <f>IF(N794="sníž. přenesená",J794,0)</f>
        <v>0</v>
      </c>
      <c r="BI794" s="141">
        <f>IF(N794="nulová",J794,0)</f>
        <v>0</v>
      </c>
      <c r="BJ794" s="18" t="s">
        <v>82</v>
      </c>
      <c r="BK794" s="141">
        <f>ROUND(I794*H794,2)</f>
        <v>0</v>
      </c>
      <c r="BL794" s="18" t="s">
        <v>265</v>
      </c>
      <c r="BM794" s="140" t="s">
        <v>1034</v>
      </c>
    </row>
    <row r="795" spans="2:65" s="12" customFormat="1" ht="11.25">
      <c r="B795" s="146"/>
      <c r="D795" s="147" t="s">
        <v>177</v>
      </c>
      <c r="E795" s="148" t="s">
        <v>19</v>
      </c>
      <c r="F795" s="149" t="s">
        <v>1032</v>
      </c>
      <c r="H795" s="148" t="s">
        <v>19</v>
      </c>
      <c r="I795" s="150"/>
      <c r="L795" s="146"/>
      <c r="M795" s="151"/>
      <c r="T795" s="152"/>
      <c r="AT795" s="148" t="s">
        <v>177</v>
      </c>
      <c r="AU795" s="148" t="s">
        <v>84</v>
      </c>
      <c r="AV795" s="12" t="s">
        <v>82</v>
      </c>
      <c r="AW795" s="12" t="s">
        <v>34</v>
      </c>
      <c r="AX795" s="12" t="s">
        <v>74</v>
      </c>
      <c r="AY795" s="148" t="s">
        <v>167</v>
      </c>
    </row>
    <row r="796" spans="2:65" s="13" customFormat="1" ht="11.25">
      <c r="B796" s="153"/>
      <c r="D796" s="147" t="s">
        <v>177</v>
      </c>
      <c r="E796" s="154" t="s">
        <v>19</v>
      </c>
      <c r="F796" s="155" t="s">
        <v>1035</v>
      </c>
      <c r="H796" s="156">
        <v>1</v>
      </c>
      <c r="I796" s="157"/>
      <c r="L796" s="153"/>
      <c r="M796" s="158"/>
      <c r="T796" s="159"/>
      <c r="AT796" s="154" t="s">
        <v>177</v>
      </c>
      <c r="AU796" s="154" t="s">
        <v>84</v>
      </c>
      <c r="AV796" s="13" t="s">
        <v>84</v>
      </c>
      <c r="AW796" s="13" t="s">
        <v>34</v>
      </c>
      <c r="AX796" s="13" t="s">
        <v>82</v>
      </c>
      <c r="AY796" s="154" t="s">
        <v>167</v>
      </c>
    </row>
    <row r="797" spans="2:65" s="1" customFormat="1" ht="16.5" customHeight="1">
      <c r="B797" s="33"/>
      <c r="C797" s="129" t="s">
        <v>1036</v>
      </c>
      <c r="D797" s="129" t="s">
        <v>169</v>
      </c>
      <c r="E797" s="130" t="s">
        <v>1037</v>
      </c>
      <c r="F797" s="131" t="s">
        <v>1033</v>
      </c>
      <c r="G797" s="132" t="s">
        <v>820</v>
      </c>
      <c r="H797" s="133">
        <v>3</v>
      </c>
      <c r="I797" s="134"/>
      <c r="J797" s="135">
        <f>ROUND(I797*H797,2)</f>
        <v>0</v>
      </c>
      <c r="K797" s="131" t="s">
        <v>184</v>
      </c>
      <c r="L797" s="33"/>
      <c r="M797" s="136" t="s">
        <v>19</v>
      </c>
      <c r="N797" s="137" t="s">
        <v>45</v>
      </c>
      <c r="P797" s="138">
        <f>O797*H797</f>
        <v>0</v>
      </c>
      <c r="Q797" s="138">
        <v>4.4999999999999997E-3</v>
      </c>
      <c r="R797" s="138">
        <f>Q797*H797</f>
        <v>1.3499999999999998E-2</v>
      </c>
      <c r="S797" s="138">
        <v>0</v>
      </c>
      <c r="T797" s="139">
        <f>S797*H797</f>
        <v>0</v>
      </c>
      <c r="AR797" s="140" t="s">
        <v>265</v>
      </c>
      <c r="AT797" s="140" t="s">
        <v>169</v>
      </c>
      <c r="AU797" s="140" t="s">
        <v>84</v>
      </c>
      <c r="AY797" s="18" t="s">
        <v>167</v>
      </c>
      <c r="BE797" s="141">
        <f>IF(N797="základní",J797,0)</f>
        <v>0</v>
      </c>
      <c r="BF797" s="141">
        <f>IF(N797="snížená",J797,0)</f>
        <v>0</v>
      </c>
      <c r="BG797" s="141">
        <f>IF(N797="zákl. přenesená",J797,0)</f>
        <v>0</v>
      </c>
      <c r="BH797" s="141">
        <f>IF(N797="sníž. přenesená",J797,0)</f>
        <v>0</v>
      </c>
      <c r="BI797" s="141">
        <f>IF(N797="nulová",J797,0)</f>
        <v>0</v>
      </c>
      <c r="BJ797" s="18" t="s">
        <v>82</v>
      </c>
      <c r="BK797" s="141">
        <f>ROUND(I797*H797,2)</f>
        <v>0</v>
      </c>
      <c r="BL797" s="18" t="s">
        <v>265</v>
      </c>
      <c r="BM797" s="140" t="s">
        <v>1038</v>
      </c>
    </row>
    <row r="798" spans="2:65" s="12" customFormat="1" ht="11.25">
      <c r="B798" s="146"/>
      <c r="D798" s="147" t="s">
        <v>177</v>
      </c>
      <c r="E798" s="148" t="s">
        <v>19</v>
      </c>
      <c r="F798" s="149" t="s">
        <v>1037</v>
      </c>
      <c r="H798" s="148" t="s">
        <v>19</v>
      </c>
      <c r="I798" s="150"/>
      <c r="L798" s="146"/>
      <c r="M798" s="151"/>
      <c r="T798" s="152"/>
      <c r="AT798" s="148" t="s">
        <v>177</v>
      </c>
      <c r="AU798" s="148" t="s">
        <v>84</v>
      </c>
      <c r="AV798" s="12" t="s">
        <v>82</v>
      </c>
      <c r="AW798" s="12" t="s">
        <v>34</v>
      </c>
      <c r="AX798" s="12" t="s">
        <v>74</v>
      </c>
      <c r="AY798" s="148" t="s">
        <v>167</v>
      </c>
    </row>
    <row r="799" spans="2:65" s="13" customFormat="1" ht="11.25">
      <c r="B799" s="153"/>
      <c r="D799" s="147" t="s">
        <v>177</v>
      </c>
      <c r="E799" s="154" t="s">
        <v>19</v>
      </c>
      <c r="F799" s="155" t="s">
        <v>1039</v>
      </c>
      <c r="H799" s="156">
        <v>3</v>
      </c>
      <c r="I799" s="157"/>
      <c r="L799" s="153"/>
      <c r="M799" s="158"/>
      <c r="T799" s="159"/>
      <c r="AT799" s="154" t="s">
        <v>177</v>
      </c>
      <c r="AU799" s="154" t="s">
        <v>84</v>
      </c>
      <c r="AV799" s="13" t="s">
        <v>84</v>
      </c>
      <c r="AW799" s="13" t="s">
        <v>34</v>
      </c>
      <c r="AX799" s="13" t="s">
        <v>82</v>
      </c>
      <c r="AY799" s="154" t="s">
        <v>167</v>
      </c>
    </row>
    <row r="800" spans="2:65" s="1" customFormat="1" ht="16.5" customHeight="1">
      <c r="B800" s="33"/>
      <c r="C800" s="129" t="s">
        <v>1040</v>
      </c>
      <c r="D800" s="129" t="s">
        <v>169</v>
      </c>
      <c r="E800" s="130" t="s">
        <v>1041</v>
      </c>
      <c r="F800" s="131" t="s">
        <v>1033</v>
      </c>
      <c r="G800" s="132" t="s">
        <v>820</v>
      </c>
      <c r="H800" s="133">
        <v>3</v>
      </c>
      <c r="I800" s="134"/>
      <c r="J800" s="135">
        <f>ROUND(I800*H800,2)</f>
        <v>0</v>
      </c>
      <c r="K800" s="131" t="s">
        <v>184</v>
      </c>
      <c r="L800" s="33"/>
      <c r="M800" s="136" t="s">
        <v>19</v>
      </c>
      <c r="N800" s="137" t="s">
        <v>45</v>
      </c>
      <c r="P800" s="138">
        <f>O800*H800</f>
        <v>0</v>
      </c>
      <c r="Q800" s="138">
        <v>4.4999999999999997E-3</v>
      </c>
      <c r="R800" s="138">
        <f>Q800*H800</f>
        <v>1.3499999999999998E-2</v>
      </c>
      <c r="S800" s="138">
        <v>0</v>
      </c>
      <c r="T800" s="139">
        <f>S800*H800</f>
        <v>0</v>
      </c>
      <c r="AR800" s="140" t="s">
        <v>265</v>
      </c>
      <c r="AT800" s="140" t="s">
        <v>169</v>
      </c>
      <c r="AU800" s="140" t="s">
        <v>84</v>
      </c>
      <c r="AY800" s="18" t="s">
        <v>167</v>
      </c>
      <c r="BE800" s="141">
        <f>IF(N800="základní",J800,0)</f>
        <v>0</v>
      </c>
      <c r="BF800" s="141">
        <f>IF(N800="snížená",J800,0)</f>
        <v>0</v>
      </c>
      <c r="BG800" s="141">
        <f>IF(N800="zákl. přenesená",J800,0)</f>
        <v>0</v>
      </c>
      <c r="BH800" s="141">
        <f>IF(N800="sníž. přenesená",J800,0)</f>
        <v>0</v>
      </c>
      <c r="BI800" s="141">
        <f>IF(N800="nulová",J800,0)</f>
        <v>0</v>
      </c>
      <c r="BJ800" s="18" t="s">
        <v>82</v>
      </c>
      <c r="BK800" s="141">
        <f>ROUND(I800*H800,2)</f>
        <v>0</v>
      </c>
      <c r="BL800" s="18" t="s">
        <v>265</v>
      </c>
      <c r="BM800" s="140" t="s">
        <v>1042</v>
      </c>
    </row>
    <row r="801" spans="2:65" s="12" customFormat="1" ht="11.25">
      <c r="B801" s="146"/>
      <c r="D801" s="147" t="s">
        <v>177</v>
      </c>
      <c r="E801" s="148" t="s">
        <v>19</v>
      </c>
      <c r="F801" s="149" t="s">
        <v>1041</v>
      </c>
      <c r="H801" s="148" t="s">
        <v>19</v>
      </c>
      <c r="I801" s="150"/>
      <c r="L801" s="146"/>
      <c r="M801" s="151"/>
      <c r="T801" s="152"/>
      <c r="AT801" s="148" t="s">
        <v>177</v>
      </c>
      <c r="AU801" s="148" t="s">
        <v>84</v>
      </c>
      <c r="AV801" s="12" t="s">
        <v>82</v>
      </c>
      <c r="AW801" s="12" t="s">
        <v>34</v>
      </c>
      <c r="AX801" s="12" t="s">
        <v>74</v>
      </c>
      <c r="AY801" s="148" t="s">
        <v>167</v>
      </c>
    </row>
    <row r="802" spans="2:65" s="13" customFormat="1" ht="11.25">
      <c r="B802" s="153"/>
      <c r="D802" s="147" t="s">
        <v>177</v>
      </c>
      <c r="E802" s="154" t="s">
        <v>19</v>
      </c>
      <c r="F802" s="155" t="s">
        <v>1043</v>
      </c>
      <c r="H802" s="156">
        <v>2</v>
      </c>
      <c r="I802" s="157"/>
      <c r="L802" s="153"/>
      <c r="M802" s="158"/>
      <c r="T802" s="159"/>
      <c r="AT802" s="154" t="s">
        <v>177</v>
      </c>
      <c r="AU802" s="154" t="s">
        <v>84</v>
      </c>
      <c r="AV802" s="13" t="s">
        <v>84</v>
      </c>
      <c r="AW802" s="13" t="s">
        <v>34</v>
      </c>
      <c r="AX802" s="13" t="s">
        <v>74</v>
      </c>
      <c r="AY802" s="154" t="s">
        <v>167</v>
      </c>
    </row>
    <row r="803" spans="2:65" s="13" customFormat="1" ht="11.25">
      <c r="B803" s="153"/>
      <c r="D803" s="147" t="s">
        <v>177</v>
      </c>
      <c r="E803" s="154" t="s">
        <v>19</v>
      </c>
      <c r="F803" s="155" t="s">
        <v>1044</v>
      </c>
      <c r="H803" s="156">
        <v>1</v>
      </c>
      <c r="I803" s="157"/>
      <c r="L803" s="153"/>
      <c r="M803" s="158"/>
      <c r="T803" s="159"/>
      <c r="AT803" s="154" t="s">
        <v>177</v>
      </c>
      <c r="AU803" s="154" t="s">
        <v>84</v>
      </c>
      <c r="AV803" s="13" t="s">
        <v>84</v>
      </c>
      <c r="AW803" s="13" t="s">
        <v>34</v>
      </c>
      <c r="AX803" s="13" t="s">
        <v>74</v>
      </c>
      <c r="AY803" s="154" t="s">
        <v>167</v>
      </c>
    </row>
    <row r="804" spans="2:65" s="14" customFormat="1" ht="11.25">
      <c r="B804" s="160"/>
      <c r="D804" s="147" t="s">
        <v>177</v>
      </c>
      <c r="E804" s="161" t="s">
        <v>19</v>
      </c>
      <c r="F804" s="162" t="s">
        <v>181</v>
      </c>
      <c r="H804" s="163">
        <v>3</v>
      </c>
      <c r="I804" s="164"/>
      <c r="L804" s="160"/>
      <c r="M804" s="165"/>
      <c r="T804" s="166"/>
      <c r="AT804" s="161" t="s">
        <v>177</v>
      </c>
      <c r="AU804" s="161" t="s">
        <v>84</v>
      </c>
      <c r="AV804" s="14" t="s">
        <v>173</v>
      </c>
      <c r="AW804" s="14" t="s">
        <v>34</v>
      </c>
      <c r="AX804" s="14" t="s">
        <v>82</v>
      </c>
      <c r="AY804" s="161" t="s">
        <v>167</v>
      </c>
    </row>
    <row r="805" spans="2:65" s="1" customFormat="1" ht="16.5" customHeight="1">
      <c r="B805" s="33"/>
      <c r="C805" s="129" t="s">
        <v>1045</v>
      </c>
      <c r="D805" s="129" t="s">
        <v>169</v>
      </c>
      <c r="E805" s="130" t="s">
        <v>1046</v>
      </c>
      <c r="F805" s="131" t="s">
        <v>1033</v>
      </c>
      <c r="G805" s="132" t="s">
        <v>820</v>
      </c>
      <c r="H805" s="133">
        <v>1</v>
      </c>
      <c r="I805" s="134"/>
      <c r="J805" s="135">
        <f>ROUND(I805*H805,2)</f>
        <v>0</v>
      </c>
      <c r="K805" s="131" t="s">
        <v>184</v>
      </c>
      <c r="L805" s="33"/>
      <c r="M805" s="136" t="s">
        <v>19</v>
      </c>
      <c r="N805" s="137" t="s">
        <v>45</v>
      </c>
      <c r="P805" s="138">
        <f>O805*H805</f>
        <v>0</v>
      </c>
      <c r="Q805" s="138">
        <v>4.4999999999999997E-3</v>
      </c>
      <c r="R805" s="138">
        <f>Q805*H805</f>
        <v>4.4999999999999997E-3</v>
      </c>
      <c r="S805" s="138">
        <v>0</v>
      </c>
      <c r="T805" s="139">
        <f>S805*H805</f>
        <v>0</v>
      </c>
      <c r="AR805" s="140" t="s">
        <v>265</v>
      </c>
      <c r="AT805" s="140" t="s">
        <v>169</v>
      </c>
      <c r="AU805" s="140" t="s">
        <v>84</v>
      </c>
      <c r="AY805" s="18" t="s">
        <v>167</v>
      </c>
      <c r="BE805" s="141">
        <f>IF(N805="základní",J805,0)</f>
        <v>0</v>
      </c>
      <c r="BF805" s="141">
        <f>IF(N805="snížená",J805,0)</f>
        <v>0</v>
      </c>
      <c r="BG805" s="141">
        <f>IF(N805="zákl. přenesená",J805,0)</f>
        <v>0</v>
      </c>
      <c r="BH805" s="141">
        <f>IF(N805="sníž. přenesená",J805,0)</f>
        <v>0</v>
      </c>
      <c r="BI805" s="141">
        <f>IF(N805="nulová",J805,0)</f>
        <v>0</v>
      </c>
      <c r="BJ805" s="18" t="s">
        <v>82</v>
      </c>
      <c r="BK805" s="141">
        <f>ROUND(I805*H805,2)</f>
        <v>0</v>
      </c>
      <c r="BL805" s="18" t="s">
        <v>265</v>
      </c>
      <c r="BM805" s="140" t="s">
        <v>1047</v>
      </c>
    </row>
    <row r="806" spans="2:65" s="12" customFormat="1" ht="11.25">
      <c r="B806" s="146"/>
      <c r="D806" s="147" t="s">
        <v>177</v>
      </c>
      <c r="E806" s="148" t="s">
        <v>19</v>
      </c>
      <c r="F806" s="149" t="s">
        <v>1046</v>
      </c>
      <c r="H806" s="148" t="s">
        <v>19</v>
      </c>
      <c r="I806" s="150"/>
      <c r="L806" s="146"/>
      <c r="M806" s="151"/>
      <c r="T806" s="152"/>
      <c r="AT806" s="148" t="s">
        <v>177</v>
      </c>
      <c r="AU806" s="148" t="s">
        <v>84</v>
      </c>
      <c r="AV806" s="12" t="s">
        <v>82</v>
      </c>
      <c r="AW806" s="12" t="s">
        <v>34</v>
      </c>
      <c r="AX806" s="12" t="s">
        <v>74</v>
      </c>
      <c r="AY806" s="148" t="s">
        <v>167</v>
      </c>
    </row>
    <row r="807" spans="2:65" s="13" customFormat="1" ht="11.25">
      <c r="B807" s="153"/>
      <c r="D807" s="147" t="s">
        <v>177</v>
      </c>
      <c r="E807" s="154" t="s">
        <v>19</v>
      </c>
      <c r="F807" s="155" t="s">
        <v>1048</v>
      </c>
      <c r="H807" s="156">
        <v>1</v>
      </c>
      <c r="I807" s="157"/>
      <c r="L807" s="153"/>
      <c r="M807" s="158"/>
      <c r="T807" s="159"/>
      <c r="AT807" s="154" t="s">
        <v>177</v>
      </c>
      <c r="AU807" s="154" t="s">
        <v>84</v>
      </c>
      <c r="AV807" s="13" t="s">
        <v>84</v>
      </c>
      <c r="AW807" s="13" t="s">
        <v>34</v>
      </c>
      <c r="AX807" s="13" t="s">
        <v>82</v>
      </c>
      <c r="AY807" s="154" t="s">
        <v>167</v>
      </c>
    </row>
    <row r="808" spans="2:65" s="1" customFormat="1" ht="16.5" customHeight="1">
      <c r="B808" s="33"/>
      <c r="C808" s="129" t="s">
        <v>1049</v>
      </c>
      <c r="D808" s="129" t="s">
        <v>169</v>
      </c>
      <c r="E808" s="130" t="s">
        <v>1050</v>
      </c>
      <c r="F808" s="131" t="s">
        <v>1033</v>
      </c>
      <c r="G808" s="132" t="s">
        <v>820</v>
      </c>
      <c r="H808" s="133">
        <v>1</v>
      </c>
      <c r="I808" s="134"/>
      <c r="J808" s="135">
        <f>ROUND(I808*H808,2)</f>
        <v>0</v>
      </c>
      <c r="K808" s="131" t="s">
        <v>184</v>
      </c>
      <c r="L808" s="33"/>
      <c r="M808" s="136" t="s">
        <v>19</v>
      </c>
      <c r="N808" s="137" t="s">
        <v>45</v>
      </c>
      <c r="P808" s="138">
        <f>O808*H808</f>
        <v>0</v>
      </c>
      <c r="Q808" s="138">
        <v>4.4999999999999997E-3</v>
      </c>
      <c r="R808" s="138">
        <f>Q808*H808</f>
        <v>4.4999999999999997E-3</v>
      </c>
      <c r="S808" s="138">
        <v>0</v>
      </c>
      <c r="T808" s="139">
        <f>S808*H808</f>
        <v>0</v>
      </c>
      <c r="AR808" s="140" t="s">
        <v>265</v>
      </c>
      <c r="AT808" s="140" t="s">
        <v>169</v>
      </c>
      <c r="AU808" s="140" t="s">
        <v>84</v>
      </c>
      <c r="AY808" s="18" t="s">
        <v>167</v>
      </c>
      <c r="BE808" s="141">
        <f>IF(N808="základní",J808,0)</f>
        <v>0</v>
      </c>
      <c r="BF808" s="141">
        <f>IF(N808="snížená",J808,0)</f>
        <v>0</v>
      </c>
      <c r="BG808" s="141">
        <f>IF(N808="zákl. přenesená",J808,0)</f>
        <v>0</v>
      </c>
      <c r="BH808" s="141">
        <f>IF(N808="sníž. přenesená",J808,0)</f>
        <v>0</v>
      </c>
      <c r="BI808" s="141">
        <f>IF(N808="nulová",J808,0)</f>
        <v>0</v>
      </c>
      <c r="BJ808" s="18" t="s">
        <v>82</v>
      </c>
      <c r="BK808" s="141">
        <f>ROUND(I808*H808,2)</f>
        <v>0</v>
      </c>
      <c r="BL808" s="18" t="s">
        <v>265</v>
      </c>
      <c r="BM808" s="140" t="s">
        <v>1051</v>
      </c>
    </row>
    <row r="809" spans="2:65" s="12" customFormat="1" ht="11.25">
      <c r="B809" s="146"/>
      <c r="D809" s="147" t="s">
        <v>177</v>
      </c>
      <c r="E809" s="148" t="s">
        <v>19</v>
      </c>
      <c r="F809" s="149" t="s">
        <v>1050</v>
      </c>
      <c r="H809" s="148" t="s">
        <v>19</v>
      </c>
      <c r="I809" s="150"/>
      <c r="L809" s="146"/>
      <c r="M809" s="151"/>
      <c r="T809" s="152"/>
      <c r="AT809" s="148" t="s">
        <v>177</v>
      </c>
      <c r="AU809" s="148" t="s">
        <v>84</v>
      </c>
      <c r="AV809" s="12" t="s">
        <v>82</v>
      </c>
      <c r="AW809" s="12" t="s">
        <v>34</v>
      </c>
      <c r="AX809" s="12" t="s">
        <v>74</v>
      </c>
      <c r="AY809" s="148" t="s">
        <v>167</v>
      </c>
    </row>
    <row r="810" spans="2:65" s="13" customFormat="1" ht="11.25">
      <c r="B810" s="153"/>
      <c r="D810" s="147" t="s">
        <v>177</v>
      </c>
      <c r="E810" s="154" t="s">
        <v>19</v>
      </c>
      <c r="F810" s="155" t="s">
        <v>1052</v>
      </c>
      <c r="H810" s="156">
        <v>1</v>
      </c>
      <c r="I810" s="157"/>
      <c r="L810" s="153"/>
      <c r="M810" s="158"/>
      <c r="T810" s="159"/>
      <c r="AT810" s="154" t="s">
        <v>177</v>
      </c>
      <c r="AU810" s="154" t="s">
        <v>84</v>
      </c>
      <c r="AV810" s="13" t="s">
        <v>84</v>
      </c>
      <c r="AW810" s="13" t="s">
        <v>34</v>
      </c>
      <c r="AX810" s="13" t="s">
        <v>82</v>
      </c>
      <c r="AY810" s="154" t="s">
        <v>167</v>
      </c>
    </row>
    <row r="811" spans="2:65" s="1" customFormat="1" ht="16.5" customHeight="1">
      <c r="B811" s="33"/>
      <c r="C811" s="129" t="s">
        <v>1053</v>
      </c>
      <c r="D811" s="129" t="s">
        <v>169</v>
      </c>
      <c r="E811" s="130" t="s">
        <v>1054</v>
      </c>
      <c r="F811" s="131" t="s">
        <v>1055</v>
      </c>
      <c r="G811" s="132" t="s">
        <v>820</v>
      </c>
      <c r="H811" s="133">
        <v>1</v>
      </c>
      <c r="I811" s="134"/>
      <c r="J811" s="135">
        <f>ROUND(I811*H811,2)</f>
        <v>0</v>
      </c>
      <c r="K811" s="131" t="s">
        <v>184</v>
      </c>
      <c r="L811" s="33"/>
      <c r="M811" s="136" t="s">
        <v>19</v>
      </c>
      <c r="N811" s="137" t="s">
        <v>45</v>
      </c>
      <c r="P811" s="138">
        <f>O811*H811</f>
        <v>0</v>
      </c>
      <c r="Q811" s="138">
        <v>4.4999999999999997E-3</v>
      </c>
      <c r="R811" s="138">
        <f>Q811*H811</f>
        <v>4.4999999999999997E-3</v>
      </c>
      <c r="S811" s="138">
        <v>0</v>
      </c>
      <c r="T811" s="139">
        <f>S811*H811</f>
        <v>0</v>
      </c>
      <c r="AR811" s="140" t="s">
        <v>265</v>
      </c>
      <c r="AT811" s="140" t="s">
        <v>169</v>
      </c>
      <c r="AU811" s="140" t="s">
        <v>84</v>
      </c>
      <c r="AY811" s="18" t="s">
        <v>167</v>
      </c>
      <c r="BE811" s="141">
        <f>IF(N811="základní",J811,0)</f>
        <v>0</v>
      </c>
      <c r="BF811" s="141">
        <f>IF(N811="snížená",J811,0)</f>
        <v>0</v>
      </c>
      <c r="BG811" s="141">
        <f>IF(N811="zákl. přenesená",J811,0)</f>
        <v>0</v>
      </c>
      <c r="BH811" s="141">
        <f>IF(N811="sníž. přenesená",J811,0)</f>
        <v>0</v>
      </c>
      <c r="BI811" s="141">
        <f>IF(N811="nulová",J811,0)</f>
        <v>0</v>
      </c>
      <c r="BJ811" s="18" t="s">
        <v>82</v>
      </c>
      <c r="BK811" s="141">
        <f>ROUND(I811*H811,2)</f>
        <v>0</v>
      </c>
      <c r="BL811" s="18" t="s">
        <v>265</v>
      </c>
      <c r="BM811" s="140" t="s">
        <v>1056</v>
      </c>
    </row>
    <row r="812" spans="2:65" s="12" customFormat="1" ht="11.25">
      <c r="B812" s="146"/>
      <c r="D812" s="147" t="s">
        <v>177</v>
      </c>
      <c r="E812" s="148" t="s">
        <v>19</v>
      </c>
      <c r="F812" s="149" t="s">
        <v>1054</v>
      </c>
      <c r="H812" s="148" t="s">
        <v>19</v>
      </c>
      <c r="I812" s="150"/>
      <c r="L812" s="146"/>
      <c r="M812" s="151"/>
      <c r="T812" s="152"/>
      <c r="AT812" s="148" t="s">
        <v>177</v>
      </c>
      <c r="AU812" s="148" t="s">
        <v>84</v>
      </c>
      <c r="AV812" s="12" t="s">
        <v>82</v>
      </c>
      <c r="AW812" s="12" t="s">
        <v>34</v>
      </c>
      <c r="AX812" s="12" t="s">
        <v>74</v>
      </c>
      <c r="AY812" s="148" t="s">
        <v>167</v>
      </c>
    </row>
    <row r="813" spans="2:65" s="13" customFormat="1" ht="11.25">
      <c r="B813" s="153"/>
      <c r="D813" s="147" t="s">
        <v>177</v>
      </c>
      <c r="E813" s="154" t="s">
        <v>19</v>
      </c>
      <c r="F813" s="155" t="s">
        <v>1035</v>
      </c>
      <c r="H813" s="156">
        <v>1</v>
      </c>
      <c r="I813" s="157"/>
      <c r="L813" s="153"/>
      <c r="M813" s="158"/>
      <c r="T813" s="159"/>
      <c r="AT813" s="154" t="s">
        <v>177</v>
      </c>
      <c r="AU813" s="154" t="s">
        <v>84</v>
      </c>
      <c r="AV813" s="13" t="s">
        <v>84</v>
      </c>
      <c r="AW813" s="13" t="s">
        <v>34</v>
      </c>
      <c r="AX813" s="13" t="s">
        <v>82</v>
      </c>
      <c r="AY813" s="154" t="s">
        <v>167</v>
      </c>
    </row>
    <row r="814" spans="2:65" s="1" customFormat="1" ht="16.5" customHeight="1">
      <c r="B814" s="33"/>
      <c r="C814" s="129" t="s">
        <v>1057</v>
      </c>
      <c r="D814" s="129" t="s">
        <v>169</v>
      </c>
      <c r="E814" s="130" t="s">
        <v>1058</v>
      </c>
      <c r="F814" s="131" t="s">
        <v>1059</v>
      </c>
      <c r="G814" s="132" t="s">
        <v>820</v>
      </c>
      <c r="H814" s="133">
        <v>1</v>
      </c>
      <c r="I814" s="134"/>
      <c r="J814" s="135">
        <f>ROUND(I814*H814,2)</f>
        <v>0</v>
      </c>
      <c r="K814" s="131" t="s">
        <v>184</v>
      </c>
      <c r="L814" s="33"/>
      <c r="M814" s="136" t="s">
        <v>19</v>
      </c>
      <c r="N814" s="137" t="s">
        <v>45</v>
      </c>
      <c r="P814" s="138">
        <f>O814*H814</f>
        <v>0</v>
      </c>
      <c r="Q814" s="138">
        <v>4.4999999999999997E-3</v>
      </c>
      <c r="R814" s="138">
        <f>Q814*H814</f>
        <v>4.4999999999999997E-3</v>
      </c>
      <c r="S814" s="138">
        <v>0</v>
      </c>
      <c r="T814" s="139">
        <f>S814*H814</f>
        <v>0</v>
      </c>
      <c r="AR814" s="140" t="s">
        <v>265</v>
      </c>
      <c r="AT814" s="140" t="s">
        <v>169</v>
      </c>
      <c r="AU814" s="140" t="s">
        <v>84</v>
      </c>
      <c r="AY814" s="18" t="s">
        <v>167</v>
      </c>
      <c r="BE814" s="141">
        <f>IF(N814="základní",J814,0)</f>
        <v>0</v>
      </c>
      <c r="BF814" s="141">
        <f>IF(N814="snížená",J814,0)</f>
        <v>0</v>
      </c>
      <c r="BG814" s="141">
        <f>IF(N814="zákl. přenesená",J814,0)</f>
        <v>0</v>
      </c>
      <c r="BH814" s="141">
        <f>IF(N814="sníž. přenesená",J814,0)</f>
        <v>0</v>
      </c>
      <c r="BI814" s="141">
        <f>IF(N814="nulová",J814,0)</f>
        <v>0</v>
      </c>
      <c r="BJ814" s="18" t="s">
        <v>82</v>
      </c>
      <c r="BK814" s="141">
        <f>ROUND(I814*H814,2)</f>
        <v>0</v>
      </c>
      <c r="BL814" s="18" t="s">
        <v>265</v>
      </c>
      <c r="BM814" s="140" t="s">
        <v>1060</v>
      </c>
    </row>
    <row r="815" spans="2:65" s="12" customFormat="1" ht="11.25">
      <c r="B815" s="146"/>
      <c r="D815" s="147" t="s">
        <v>177</v>
      </c>
      <c r="E815" s="148" t="s">
        <v>19</v>
      </c>
      <c r="F815" s="149" t="s">
        <v>1058</v>
      </c>
      <c r="H815" s="148" t="s">
        <v>19</v>
      </c>
      <c r="I815" s="150"/>
      <c r="L815" s="146"/>
      <c r="M815" s="151"/>
      <c r="T815" s="152"/>
      <c r="AT815" s="148" t="s">
        <v>177</v>
      </c>
      <c r="AU815" s="148" t="s">
        <v>84</v>
      </c>
      <c r="AV815" s="12" t="s">
        <v>82</v>
      </c>
      <c r="AW815" s="12" t="s">
        <v>34</v>
      </c>
      <c r="AX815" s="12" t="s">
        <v>74</v>
      </c>
      <c r="AY815" s="148" t="s">
        <v>167</v>
      </c>
    </row>
    <row r="816" spans="2:65" s="13" customFormat="1" ht="11.25">
      <c r="B816" s="153"/>
      <c r="D816" s="147" t="s">
        <v>177</v>
      </c>
      <c r="E816" s="154" t="s">
        <v>19</v>
      </c>
      <c r="F816" s="155" t="s">
        <v>1061</v>
      </c>
      <c r="H816" s="156">
        <v>1</v>
      </c>
      <c r="I816" s="157"/>
      <c r="L816" s="153"/>
      <c r="M816" s="158"/>
      <c r="T816" s="159"/>
      <c r="AT816" s="154" t="s">
        <v>177</v>
      </c>
      <c r="AU816" s="154" t="s">
        <v>84</v>
      </c>
      <c r="AV816" s="13" t="s">
        <v>84</v>
      </c>
      <c r="AW816" s="13" t="s">
        <v>34</v>
      </c>
      <c r="AX816" s="13" t="s">
        <v>82</v>
      </c>
      <c r="AY816" s="154" t="s">
        <v>167</v>
      </c>
    </row>
    <row r="817" spans="2:65" s="1" customFormat="1" ht="16.5" customHeight="1">
      <c r="B817" s="33"/>
      <c r="C817" s="129" t="s">
        <v>1062</v>
      </c>
      <c r="D817" s="129" t="s">
        <v>169</v>
      </c>
      <c r="E817" s="130" t="s">
        <v>1063</v>
      </c>
      <c r="F817" s="131" t="s">
        <v>1059</v>
      </c>
      <c r="G817" s="132" t="s">
        <v>820</v>
      </c>
      <c r="H817" s="133">
        <v>1</v>
      </c>
      <c r="I817" s="134"/>
      <c r="J817" s="135">
        <f>ROUND(I817*H817,2)</f>
        <v>0</v>
      </c>
      <c r="K817" s="131" t="s">
        <v>184</v>
      </c>
      <c r="L817" s="33"/>
      <c r="M817" s="136" t="s">
        <v>19</v>
      </c>
      <c r="N817" s="137" t="s">
        <v>45</v>
      </c>
      <c r="P817" s="138">
        <f>O817*H817</f>
        <v>0</v>
      </c>
      <c r="Q817" s="138">
        <v>4.4999999999999997E-3</v>
      </c>
      <c r="R817" s="138">
        <f>Q817*H817</f>
        <v>4.4999999999999997E-3</v>
      </c>
      <c r="S817" s="138">
        <v>0</v>
      </c>
      <c r="T817" s="139">
        <f>S817*H817</f>
        <v>0</v>
      </c>
      <c r="AR817" s="140" t="s">
        <v>265</v>
      </c>
      <c r="AT817" s="140" t="s">
        <v>169</v>
      </c>
      <c r="AU817" s="140" t="s">
        <v>84</v>
      </c>
      <c r="AY817" s="18" t="s">
        <v>167</v>
      </c>
      <c r="BE817" s="141">
        <f>IF(N817="základní",J817,0)</f>
        <v>0</v>
      </c>
      <c r="BF817" s="141">
        <f>IF(N817="snížená",J817,0)</f>
        <v>0</v>
      </c>
      <c r="BG817" s="141">
        <f>IF(N817="zákl. přenesená",J817,0)</f>
        <v>0</v>
      </c>
      <c r="BH817" s="141">
        <f>IF(N817="sníž. přenesená",J817,0)</f>
        <v>0</v>
      </c>
      <c r="BI817" s="141">
        <f>IF(N817="nulová",J817,0)</f>
        <v>0</v>
      </c>
      <c r="BJ817" s="18" t="s">
        <v>82</v>
      </c>
      <c r="BK817" s="141">
        <f>ROUND(I817*H817,2)</f>
        <v>0</v>
      </c>
      <c r="BL817" s="18" t="s">
        <v>265</v>
      </c>
      <c r="BM817" s="140" t="s">
        <v>1064</v>
      </c>
    </row>
    <row r="818" spans="2:65" s="12" customFormat="1" ht="11.25">
      <c r="B818" s="146"/>
      <c r="D818" s="147" t="s">
        <v>177</v>
      </c>
      <c r="E818" s="148" t="s">
        <v>19</v>
      </c>
      <c r="F818" s="149" t="s">
        <v>1063</v>
      </c>
      <c r="H818" s="148" t="s">
        <v>19</v>
      </c>
      <c r="I818" s="150"/>
      <c r="L818" s="146"/>
      <c r="M818" s="151"/>
      <c r="T818" s="152"/>
      <c r="AT818" s="148" t="s">
        <v>177</v>
      </c>
      <c r="AU818" s="148" t="s">
        <v>84</v>
      </c>
      <c r="AV818" s="12" t="s">
        <v>82</v>
      </c>
      <c r="AW818" s="12" t="s">
        <v>34</v>
      </c>
      <c r="AX818" s="12" t="s">
        <v>74</v>
      </c>
      <c r="AY818" s="148" t="s">
        <v>167</v>
      </c>
    </row>
    <row r="819" spans="2:65" s="13" customFormat="1" ht="11.25">
      <c r="B819" s="153"/>
      <c r="D819" s="147" t="s">
        <v>177</v>
      </c>
      <c r="E819" s="154" t="s">
        <v>19</v>
      </c>
      <c r="F819" s="155" t="s">
        <v>1052</v>
      </c>
      <c r="H819" s="156">
        <v>1</v>
      </c>
      <c r="I819" s="157"/>
      <c r="L819" s="153"/>
      <c r="M819" s="158"/>
      <c r="T819" s="159"/>
      <c r="AT819" s="154" t="s">
        <v>177</v>
      </c>
      <c r="AU819" s="154" t="s">
        <v>84</v>
      </c>
      <c r="AV819" s="13" t="s">
        <v>84</v>
      </c>
      <c r="AW819" s="13" t="s">
        <v>34</v>
      </c>
      <c r="AX819" s="13" t="s">
        <v>82</v>
      </c>
      <c r="AY819" s="154" t="s">
        <v>167</v>
      </c>
    </row>
    <row r="820" spans="2:65" s="1" customFormat="1" ht="16.5" customHeight="1">
      <c r="B820" s="33"/>
      <c r="C820" s="129" t="s">
        <v>1065</v>
      </c>
      <c r="D820" s="129" t="s">
        <v>169</v>
      </c>
      <c r="E820" s="130" t="s">
        <v>1066</v>
      </c>
      <c r="F820" s="131" t="s">
        <v>1067</v>
      </c>
      <c r="G820" s="132" t="s">
        <v>820</v>
      </c>
      <c r="H820" s="133">
        <v>1</v>
      </c>
      <c r="I820" s="134"/>
      <c r="J820" s="135">
        <f>ROUND(I820*H820,2)</f>
        <v>0</v>
      </c>
      <c r="K820" s="131" t="s">
        <v>184</v>
      </c>
      <c r="L820" s="33"/>
      <c r="M820" s="136" t="s">
        <v>19</v>
      </c>
      <c r="N820" s="137" t="s">
        <v>45</v>
      </c>
      <c r="P820" s="138">
        <f>O820*H820</f>
        <v>0</v>
      </c>
      <c r="Q820" s="138">
        <v>4.4999999999999997E-3</v>
      </c>
      <c r="R820" s="138">
        <f>Q820*H820</f>
        <v>4.4999999999999997E-3</v>
      </c>
      <c r="S820" s="138">
        <v>0</v>
      </c>
      <c r="T820" s="139">
        <f>S820*H820</f>
        <v>0</v>
      </c>
      <c r="AR820" s="140" t="s">
        <v>265</v>
      </c>
      <c r="AT820" s="140" t="s">
        <v>169</v>
      </c>
      <c r="AU820" s="140" t="s">
        <v>84</v>
      </c>
      <c r="AY820" s="18" t="s">
        <v>167</v>
      </c>
      <c r="BE820" s="141">
        <f>IF(N820="základní",J820,0)</f>
        <v>0</v>
      </c>
      <c r="BF820" s="141">
        <f>IF(N820="snížená",J820,0)</f>
        <v>0</v>
      </c>
      <c r="BG820" s="141">
        <f>IF(N820="zákl. přenesená",J820,0)</f>
        <v>0</v>
      </c>
      <c r="BH820" s="141">
        <f>IF(N820="sníž. přenesená",J820,0)</f>
        <v>0</v>
      </c>
      <c r="BI820" s="141">
        <f>IF(N820="nulová",J820,0)</f>
        <v>0</v>
      </c>
      <c r="BJ820" s="18" t="s">
        <v>82</v>
      </c>
      <c r="BK820" s="141">
        <f>ROUND(I820*H820,2)</f>
        <v>0</v>
      </c>
      <c r="BL820" s="18" t="s">
        <v>265</v>
      </c>
      <c r="BM820" s="140" t="s">
        <v>1068</v>
      </c>
    </row>
    <row r="821" spans="2:65" s="12" customFormat="1" ht="11.25">
      <c r="B821" s="146"/>
      <c r="D821" s="147" t="s">
        <v>177</v>
      </c>
      <c r="E821" s="148" t="s">
        <v>19</v>
      </c>
      <c r="F821" s="149" t="s">
        <v>1066</v>
      </c>
      <c r="H821" s="148" t="s">
        <v>19</v>
      </c>
      <c r="I821" s="150"/>
      <c r="L821" s="146"/>
      <c r="M821" s="151"/>
      <c r="T821" s="152"/>
      <c r="AT821" s="148" t="s">
        <v>177</v>
      </c>
      <c r="AU821" s="148" t="s">
        <v>84</v>
      </c>
      <c r="AV821" s="12" t="s">
        <v>82</v>
      </c>
      <c r="AW821" s="12" t="s">
        <v>34</v>
      </c>
      <c r="AX821" s="12" t="s">
        <v>74</v>
      </c>
      <c r="AY821" s="148" t="s">
        <v>167</v>
      </c>
    </row>
    <row r="822" spans="2:65" s="13" customFormat="1" ht="11.25">
      <c r="B822" s="153"/>
      <c r="D822" s="147" t="s">
        <v>177</v>
      </c>
      <c r="E822" s="154" t="s">
        <v>19</v>
      </c>
      <c r="F822" s="155" t="s">
        <v>1069</v>
      </c>
      <c r="H822" s="156">
        <v>1</v>
      </c>
      <c r="I822" s="157"/>
      <c r="L822" s="153"/>
      <c r="M822" s="158"/>
      <c r="T822" s="159"/>
      <c r="AT822" s="154" t="s">
        <v>177</v>
      </c>
      <c r="AU822" s="154" t="s">
        <v>84</v>
      </c>
      <c r="AV822" s="13" t="s">
        <v>84</v>
      </c>
      <c r="AW822" s="13" t="s">
        <v>34</v>
      </c>
      <c r="AX822" s="13" t="s">
        <v>82</v>
      </c>
      <c r="AY822" s="154" t="s">
        <v>167</v>
      </c>
    </row>
    <row r="823" spans="2:65" s="1" customFormat="1" ht="16.5" customHeight="1">
      <c r="B823" s="33"/>
      <c r="C823" s="129" t="s">
        <v>1070</v>
      </c>
      <c r="D823" s="129" t="s">
        <v>169</v>
      </c>
      <c r="E823" s="130" t="s">
        <v>1071</v>
      </c>
      <c r="F823" s="131" t="s">
        <v>1072</v>
      </c>
      <c r="G823" s="132" t="s">
        <v>820</v>
      </c>
      <c r="H823" s="133">
        <v>1</v>
      </c>
      <c r="I823" s="134"/>
      <c r="J823" s="135">
        <f>ROUND(I823*H823,2)</f>
        <v>0</v>
      </c>
      <c r="K823" s="131" t="s">
        <v>184</v>
      </c>
      <c r="L823" s="33"/>
      <c r="M823" s="136" t="s">
        <v>19</v>
      </c>
      <c r="N823" s="137" t="s">
        <v>45</v>
      </c>
      <c r="P823" s="138">
        <f>O823*H823</f>
        <v>0</v>
      </c>
      <c r="Q823" s="138">
        <v>0</v>
      </c>
      <c r="R823" s="138">
        <f>Q823*H823</f>
        <v>0</v>
      </c>
      <c r="S823" s="138">
        <v>0</v>
      </c>
      <c r="T823" s="139">
        <f>S823*H823</f>
        <v>0</v>
      </c>
      <c r="AR823" s="140" t="s">
        <v>265</v>
      </c>
      <c r="AT823" s="140" t="s">
        <v>169</v>
      </c>
      <c r="AU823" s="140" t="s">
        <v>84</v>
      </c>
      <c r="AY823" s="18" t="s">
        <v>167</v>
      </c>
      <c r="BE823" s="141">
        <f>IF(N823="základní",J823,0)</f>
        <v>0</v>
      </c>
      <c r="BF823" s="141">
        <f>IF(N823="snížená",J823,0)</f>
        <v>0</v>
      </c>
      <c r="BG823" s="141">
        <f>IF(N823="zákl. přenesená",J823,0)</f>
        <v>0</v>
      </c>
      <c r="BH823" s="141">
        <f>IF(N823="sníž. přenesená",J823,0)</f>
        <v>0</v>
      </c>
      <c r="BI823" s="141">
        <f>IF(N823="nulová",J823,0)</f>
        <v>0</v>
      </c>
      <c r="BJ823" s="18" t="s">
        <v>82</v>
      </c>
      <c r="BK823" s="141">
        <f>ROUND(I823*H823,2)</f>
        <v>0</v>
      </c>
      <c r="BL823" s="18" t="s">
        <v>265</v>
      </c>
      <c r="BM823" s="140" t="s">
        <v>1073</v>
      </c>
    </row>
    <row r="824" spans="2:65" s="12" customFormat="1" ht="11.25">
      <c r="B824" s="146"/>
      <c r="D824" s="147" t="s">
        <v>177</v>
      </c>
      <c r="E824" s="148" t="s">
        <v>19</v>
      </c>
      <c r="F824" s="149" t="s">
        <v>178</v>
      </c>
      <c r="H824" s="148" t="s">
        <v>19</v>
      </c>
      <c r="I824" s="150"/>
      <c r="L824" s="146"/>
      <c r="M824" s="151"/>
      <c r="T824" s="152"/>
      <c r="AT824" s="148" t="s">
        <v>177</v>
      </c>
      <c r="AU824" s="148" t="s">
        <v>84</v>
      </c>
      <c r="AV824" s="12" t="s">
        <v>82</v>
      </c>
      <c r="AW824" s="12" t="s">
        <v>34</v>
      </c>
      <c r="AX824" s="12" t="s">
        <v>74</v>
      </c>
      <c r="AY824" s="148" t="s">
        <v>167</v>
      </c>
    </row>
    <row r="825" spans="2:65" s="12" customFormat="1" ht="11.25">
      <c r="B825" s="146"/>
      <c r="D825" s="147" t="s">
        <v>177</v>
      </c>
      <c r="E825" s="148" t="s">
        <v>19</v>
      </c>
      <c r="F825" s="149" t="s">
        <v>1074</v>
      </c>
      <c r="H825" s="148" t="s">
        <v>19</v>
      </c>
      <c r="I825" s="150"/>
      <c r="L825" s="146"/>
      <c r="M825" s="151"/>
      <c r="T825" s="152"/>
      <c r="AT825" s="148" t="s">
        <v>177</v>
      </c>
      <c r="AU825" s="148" t="s">
        <v>84</v>
      </c>
      <c r="AV825" s="12" t="s">
        <v>82</v>
      </c>
      <c r="AW825" s="12" t="s">
        <v>34</v>
      </c>
      <c r="AX825" s="12" t="s">
        <v>74</v>
      </c>
      <c r="AY825" s="148" t="s">
        <v>167</v>
      </c>
    </row>
    <row r="826" spans="2:65" s="13" customFormat="1" ht="11.25">
      <c r="B826" s="153"/>
      <c r="D826" s="147" t="s">
        <v>177</v>
      </c>
      <c r="E826" s="154" t="s">
        <v>19</v>
      </c>
      <c r="F826" s="155" t="s">
        <v>82</v>
      </c>
      <c r="H826" s="156">
        <v>1</v>
      </c>
      <c r="I826" s="157"/>
      <c r="L826" s="153"/>
      <c r="M826" s="158"/>
      <c r="T826" s="159"/>
      <c r="AT826" s="154" t="s">
        <v>177</v>
      </c>
      <c r="AU826" s="154" t="s">
        <v>84</v>
      </c>
      <c r="AV826" s="13" t="s">
        <v>84</v>
      </c>
      <c r="AW826" s="13" t="s">
        <v>34</v>
      </c>
      <c r="AX826" s="13" t="s">
        <v>82</v>
      </c>
      <c r="AY826" s="154" t="s">
        <v>167</v>
      </c>
    </row>
    <row r="827" spans="2:65" s="1" customFormat="1" ht="16.5" customHeight="1">
      <c r="B827" s="33"/>
      <c r="C827" s="129" t="s">
        <v>1075</v>
      </c>
      <c r="D827" s="129" t="s">
        <v>169</v>
      </c>
      <c r="E827" s="130" t="s">
        <v>1076</v>
      </c>
      <c r="F827" s="131" t="s">
        <v>1077</v>
      </c>
      <c r="G827" s="132" t="s">
        <v>820</v>
      </c>
      <c r="H827" s="133">
        <v>1</v>
      </c>
      <c r="I827" s="134"/>
      <c r="J827" s="135">
        <f t="shared" ref="J827:J839" si="10">ROUND(I827*H827,2)</f>
        <v>0</v>
      </c>
      <c r="K827" s="131" t="s">
        <v>184</v>
      </c>
      <c r="L827" s="33"/>
      <c r="M827" s="136" t="s">
        <v>19</v>
      </c>
      <c r="N827" s="137" t="s">
        <v>45</v>
      </c>
      <c r="P827" s="138">
        <f t="shared" ref="P827:P839" si="11">O827*H827</f>
        <v>0</v>
      </c>
      <c r="Q827" s="138">
        <v>8.5000000000000006E-2</v>
      </c>
      <c r="R827" s="138">
        <f t="shared" ref="R827:R839" si="12">Q827*H827</f>
        <v>8.5000000000000006E-2</v>
      </c>
      <c r="S827" s="138">
        <v>0</v>
      </c>
      <c r="T827" s="139">
        <f t="shared" ref="T827:T839" si="13">S827*H827</f>
        <v>0</v>
      </c>
      <c r="AR827" s="140" t="s">
        <v>265</v>
      </c>
      <c r="AT827" s="140" t="s">
        <v>169</v>
      </c>
      <c r="AU827" s="140" t="s">
        <v>84</v>
      </c>
      <c r="AY827" s="18" t="s">
        <v>167</v>
      </c>
      <c r="BE827" s="141">
        <f t="shared" ref="BE827:BE839" si="14">IF(N827="základní",J827,0)</f>
        <v>0</v>
      </c>
      <c r="BF827" s="141">
        <f t="shared" ref="BF827:BF839" si="15">IF(N827="snížená",J827,0)</f>
        <v>0</v>
      </c>
      <c r="BG827" s="141">
        <f t="shared" ref="BG827:BG839" si="16">IF(N827="zákl. přenesená",J827,0)</f>
        <v>0</v>
      </c>
      <c r="BH827" s="141">
        <f t="shared" ref="BH827:BH839" si="17">IF(N827="sníž. přenesená",J827,0)</f>
        <v>0</v>
      </c>
      <c r="BI827" s="141">
        <f t="shared" ref="BI827:BI839" si="18">IF(N827="nulová",J827,0)</f>
        <v>0</v>
      </c>
      <c r="BJ827" s="18" t="s">
        <v>82</v>
      </c>
      <c r="BK827" s="141">
        <f t="shared" ref="BK827:BK839" si="19">ROUND(I827*H827,2)</f>
        <v>0</v>
      </c>
      <c r="BL827" s="18" t="s">
        <v>265</v>
      </c>
      <c r="BM827" s="140" t="s">
        <v>1078</v>
      </c>
    </row>
    <row r="828" spans="2:65" s="1" customFormat="1" ht="16.5" customHeight="1">
      <c r="B828" s="33"/>
      <c r="C828" s="129" t="s">
        <v>1079</v>
      </c>
      <c r="D828" s="129" t="s">
        <v>169</v>
      </c>
      <c r="E828" s="130" t="s">
        <v>1080</v>
      </c>
      <c r="F828" s="131" t="s">
        <v>1081</v>
      </c>
      <c r="G828" s="132" t="s">
        <v>820</v>
      </c>
      <c r="H828" s="133">
        <v>1</v>
      </c>
      <c r="I828" s="134"/>
      <c r="J828" s="135">
        <f t="shared" si="10"/>
        <v>0</v>
      </c>
      <c r="K828" s="131" t="s">
        <v>184</v>
      </c>
      <c r="L828" s="33"/>
      <c r="M828" s="136" t="s">
        <v>19</v>
      </c>
      <c r="N828" s="137" t="s">
        <v>45</v>
      </c>
      <c r="P828" s="138">
        <f t="shared" si="11"/>
        <v>0</v>
      </c>
      <c r="Q828" s="138">
        <v>8.5000000000000006E-2</v>
      </c>
      <c r="R828" s="138">
        <f t="shared" si="12"/>
        <v>8.5000000000000006E-2</v>
      </c>
      <c r="S828" s="138">
        <v>0</v>
      </c>
      <c r="T828" s="139">
        <f t="shared" si="13"/>
        <v>0</v>
      </c>
      <c r="AR828" s="140" t="s">
        <v>265</v>
      </c>
      <c r="AT828" s="140" t="s">
        <v>169</v>
      </c>
      <c r="AU828" s="140" t="s">
        <v>84</v>
      </c>
      <c r="AY828" s="18" t="s">
        <v>167</v>
      </c>
      <c r="BE828" s="141">
        <f t="shared" si="14"/>
        <v>0</v>
      </c>
      <c r="BF828" s="141">
        <f t="shared" si="15"/>
        <v>0</v>
      </c>
      <c r="BG828" s="141">
        <f t="shared" si="16"/>
        <v>0</v>
      </c>
      <c r="BH828" s="141">
        <f t="shared" si="17"/>
        <v>0</v>
      </c>
      <c r="BI828" s="141">
        <f t="shared" si="18"/>
        <v>0</v>
      </c>
      <c r="BJ828" s="18" t="s">
        <v>82</v>
      </c>
      <c r="BK828" s="141">
        <f t="shared" si="19"/>
        <v>0</v>
      </c>
      <c r="BL828" s="18" t="s">
        <v>265</v>
      </c>
      <c r="BM828" s="140" t="s">
        <v>1082</v>
      </c>
    </row>
    <row r="829" spans="2:65" s="1" customFormat="1" ht="16.5" customHeight="1">
      <c r="B829" s="33"/>
      <c r="C829" s="129" t="s">
        <v>1083</v>
      </c>
      <c r="D829" s="129" t="s">
        <v>169</v>
      </c>
      <c r="E829" s="130" t="s">
        <v>1084</v>
      </c>
      <c r="F829" s="131" t="s">
        <v>1085</v>
      </c>
      <c r="G829" s="132" t="s">
        <v>820</v>
      </c>
      <c r="H829" s="133">
        <v>1</v>
      </c>
      <c r="I829" s="134"/>
      <c r="J829" s="135">
        <f t="shared" si="10"/>
        <v>0</v>
      </c>
      <c r="K829" s="131" t="s">
        <v>184</v>
      </c>
      <c r="L829" s="33"/>
      <c r="M829" s="136" t="s">
        <v>19</v>
      </c>
      <c r="N829" s="137" t="s">
        <v>45</v>
      </c>
      <c r="P829" s="138">
        <f t="shared" si="11"/>
        <v>0</v>
      </c>
      <c r="Q829" s="138">
        <v>2.5000000000000001E-2</v>
      </c>
      <c r="R829" s="138">
        <f t="shared" si="12"/>
        <v>2.5000000000000001E-2</v>
      </c>
      <c r="S829" s="138">
        <v>0</v>
      </c>
      <c r="T829" s="139">
        <f t="shared" si="13"/>
        <v>0</v>
      </c>
      <c r="AR829" s="140" t="s">
        <v>265</v>
      </c>
      <c r="AT829" s="140" t="s">
        <v>169</v>
      </c>
      <c r="AU829" s="140" t="s">
        <v>84</v>
      </c>
      <c r="AY829" s="18" t="s">
        <v>167</v>
      </c>
      <c r="BE829" s="141">
        <f t="shared" si="14"/>
        <v>0</v>
      </c>
      <c r="BF829" s="141">
        <f t="shared" si="15"/>
        <v>0</v>
      </c>
      <c r="BG829" s="141">
        <f t="shared" si="16"/>
        <v>0</v>
      </c>
      <c r="BH829" s="141">
        <f t="shared" si="17"/>
        <v>0</v>
      </c>
      <c r="BI829" s="141">
        <f t="shared" si="18"/>
        <v>0</v>
      </c>
      <c r="BJ829" s="18" t="s">
        <v>82</v>
      </c>
      <c r="BK829" s="141">
        <f t="shared" si="19"/>
        <v>0</v>
      </c>
      <c r="BL829" s="18" t="s">
        <v>265</v>
      </c>
      <c r="BM829" s="140" t="s">
        <v>1086</v>
      </c>
    </row>
    <row r="830" spans="2:65" s="1" customFormat="1" ht="16.5" customHeight="1">
      <c r="B830" s="33"/>
      <c r="C830" s="129" t="s">
        <v>1087</v>
      </c>
      <c r="D830" s="129" t="s">
        <v>169</v>
      </c>
      <c r="E830" s="130" t="s">
        <v>1088</v>
      </c>
      <c r="F830" s="131" t="s">
        <v>1089</v>
      </c>
      <c r="G830" s="132" t="s">
        <v>820</v>
      </c>
      <c r="H830" s="133">
        <v>1</v>
      </c>
      <c r="I830" s="134"/>
      <c r="J830" s="135">
        <f t="shared" si="10"/>
        <v>0</v>
      </c>
      <c r="K830" s="131" t="s">
        <v>184</v>
      </c>
      <c r="L830" s="33"/>
      <c r="M830" s="136" t="s">
        <v>19</v>
      </c>
      <c r="N830" s="137" t="s">
        <v>45</v>
      </c>
      <c r="P830" s="138">
        <f t="shared" si="11"/>
        <v>0</v>
      </c>
      <c r="Q830" s="138">
        <v>1.4999999999999999E-2</v>
      </c>
      <c r="R830" s="138">
        <f t="shared" si="12"/>
        <v>1.4999999999999999E-2</v>
      </c>
      <c r="S830" s="138">
        <v>0</v>
      </c>
      <c r="T830" s="139">
        <f t="shared" si="13"/>
        <v>0</v>
      </c>
      <c r="AR830" s="140" t="s">
        <v>265</v>
      </c>
      <c r="AT830" s="140" t="s">
        <v>169</v>
      </c>
      <c r="AU830" s="140" t="s">
        <v>84</v>
      </c>
      <c r="AY830" s="18" t="s">
        <v>167</v>
      </c>
      <c r="BE830" s="141">
        <f t="shared" si="14"/>
        <v>0</v>
      </c>
      <c r="BF830" s="141">
        <f t="shared" si="15"/>
        <v>0</v>
      </c>
      <c r="BG830" s="141">
        <f t="shared" si="16"/>
        <v>0</v>
      </c>
      <c r="BH830" s="141">
        <f t="shared" si="17"/>
        <v>0</v>
      </c>
      <c r="BI830" s="141">
        <f t="shared" si="18"/>
        <v>0</v>
      </c>
      <c r="BJ830" s="18" t="s">
        <v>82</v>
      </c>
      <c r="BK830" s="141">
        <f t="shared" si="19"/>
        <v>0</v>
      </c>
      <c r="BL830" s="18" t="s">
        <v>265</v>
      </c>
      <c r="BM830" s="140" t="s">
        <v>1090</v>
      </c>
    </row>
    <row r="831" spans="2:65" s="1" customFormat="1" ht="16.5" customHeight="1">
      <c r="B831" s="33"/>
      <c r="C831" s="129" t="s">
        <v>1091</v>
      </c>
      <c r="D831" s="129" t="s">
        <v>169</v>
      </c>
      <c r="E831" s="130" t="s">
        <v>1092</v>
      </c>
      <c r="F831" s="131" t="s">
        <v>1093</v>
      </c>
      <c r="G831" s="132" t="s">
        <v>820</v>
      </c>
      <c r="H831" s="133">
        <v>1</v>
      </c>
      <c r="I831" s="134"/>
      <c r="J831" s="135">
        <f t="shared" si="10"/>
        <v>0</v>
      </c>
      <c r="K831" s="131" t="s">
        <v>184</v>
      </c>
      <c r="L831" s="33"/>
      <c r="M831" s="136" t="s">
        <v>19</v>
      </c>
      <c r="N831" s="137" t="s">
        <v>45</v>
      </c>
      <c r="P831" s="138">
        <f t="shared" si="11"/>
        <v>0</v>
      </c>
      <c r="Q831" s="138">
        <v>1.4999999999999999E-2</v>
      </c>
      <c r="R831" s="138">
        <f t="shared" si="12"/>
        <v>1.4999999999999999E-2</v>
      </c>
      <c r="S831" s="138">
        <v>0</v>
      </c>
      <c r="T831" s="139">
        <f t="shared" si="13"/>
        <v>0</v>
      </c>
      <c r="AR831" s="140" t="s">
        <v>265</v>
      </c>
      <c r="AT831" s="140" t="s">
        <v>169</v>
      </c>
      <c r="AU831" s="140" t="s">
        <v>84</v>
      </c>
      <c r="AY831" s="18" t="s">
        <v>167</v>
      </c>
      <c r="BE831" s="141">
        <f t="shared" si="14"/>
        <v>0</v>
      </c>
      <c r="BF831" s="141">
        <f t="shared" si="15"/>
        <v>0</v>
      </c>
      <c r="BG831" s="141">
        <f t="shared" si="16"/>
        <v>0</v>
      </c>
      <c r="BH831" s="141">
        <f t="shared" si="17"/>
        <v>0</v>
      </c>
      <c r="BI831" s="141">
        <f t="shared" si="18"/>
        <v>0</v>
      </c>
      <c r="BJ831" s="18" t="s">
        <v>82</v>
      </c>
      <c r="BK831" s="141">
        <f t="shared" si="19"/>
        <v>0</v>
      </c>
      <c r="BL831" s="18" t="s">
        <v>265</v>
      </c>
      <c r="BM831" s="140" t="s">
        <v>1094</v>
      </c>
    </row>
    <row r="832" spans="2:65" s="1" customFormat="1" ht="16.5" customHeight="1">
      <c r="B832" s="33"/>
      <c r="C832" s="129" t="s">
        <v>1095</v>
      </c>
      <c r="D832" s="129" t="s">
        <v>169</v>
      </c>
      <c r="E832" s="130" t="s">
        <v>1096</v>
      </c>
      <c r="F832" s="131" t="s">
        <v>1097</v>
      </c>
      <c r="G832" s="132" t="s">
        <v>820</v>
      </c>
      <c r="H832" s="133">
        <v>1</v>
      </c>
      <c r="I832" s="134"/>
      <c r="J832" s="135">
        <f t="shared" si="10"/>
        <v>0</v>
      </c>
      <c r="K832" s="131" t="s">
        <v>184</v>
      </c>
      <c r="L832" s="33"/>
      <c r="M832" s="136" t="s">
        <v>19</v>
      </c>
      <c r="N832" s="137" t="s">
        <v>45</v>
      </c>
      <c r="P832" s="138">
        <f t="shared" si="11"/>
        <v>0</v>
      </c>
      <c r="Q832" s="138">
        <v>1.4999999999999999E-2</v>
      </c>
      <c r="R832" s="138">
        <f t="shared" si="12"/>
        <v>1.4999999999999999E-2</v>
      </c>
      <c r="S832" s="138">
        <v>0</v>
      </c>
      <c r="T832" s="139">
        <f t="shared" si="13"/>
        <v>0</v>
      </c>
      <c r="AR832" s="140" t="s">
        <v>265</v>
      </c>
      <c r="AT832" s="140" t="s">
        <v>169</v>
      </c>
      <c r="AU832" s="140" t="s">
        <v>84</v>
      </c>
      <c r="AY832" s="18" t="s">
        <v>167</v>
      </c>
      <c r="BE832" s="141">
        <f t="shared" si="14"/>
        <v>0</v>
      </c>
      <c r="BF832" s="141">
        <f t="shared" si="15"/>
        <v>0</v>
      </c>
      <c r="BG832" s="141">
        <f t="shared" si="16"/>
        <v>0</v>
      </c>
      <c r="BH832" s="141">
        <f t="shared" si="17"/>
        <v>0</v>
      </c>
      <c r="BI832" s="141">
        <f t="shared" si="18"/>
        <v>0</v>
      </c>
      <c r="BJ832" s="18" t="s">
        <v>82</v>
      </c>
      <c r="BK832" s="141">
        <f t="shared" si="19"/>
        <v>0</v>
      </c>
      <c r="BL832" s="18" t="s">
        <v>265</v>
      </c>
      <c r="BM832" s="140" t="s">
        <v>1098</v>
      </c>
    </row>
    <row r="833" spans="2:65" s="1" customFormat="1" ht="16.5" customHeight="1">
      <c r="B833" s="33"/>
      <c r="C833" s="129" t="s">
        <v>1099</v>
      </c>
      <c r="D833" s="129" t="s">
        <v>169</v>
      </c>
      <c r="E833" s="130" t="s">
        <v>1100</v>
      </c>
      <c r="F833" s="131" t="s">
        <v>1101</v>
      </c>
      <c r="G833" s="132" t="s">
        <v>820</v>
      </c>
      <c r="H833" s="133">
        <v>1</v>
      </c>
      <c r="I833" s="134"/>
      <c r="J833" s="135">
        <f t="shared" si="10"/>
        <v>0</v>
      </c>
      <c r="K833" s="131" t="s">
        <v>184</v>
      </c>
      <c r="L833" s="33"/>
      <c r="M833" s="136" t="s">
        <v>19</v>
      </c>
      <c r="N833" s="137" t="s">
        <v>45</v>
      </c>
      <c r="P833" s="138">
        <f t="shared" si="11"/>
        <v>0</v>
      </c>
      <c r="Q833" s="138">
        <v>7.0000000000000001E-3</v>
      </c>
      <c r="R833" s="138">
        <f t="shared" si="12"/>
        <v>7.0000000000000001E-3</v>
      </c>
      <c r="S833" s="138">
        <v>0</v>
      </c>
      <c r="T833" s="139">
        <f t="shared" si="13"/>
        <v>0</v>
      </c>
      <c r="AR833" s="140" t="s">
        <v>265</v>
      </c>
      <c r="AT833" s="140" t="s">
        <v>169</v>
      </c>
      <c r="AU833" s="140" t="s">
        <v>84</v>
      </c>
      <c r="AY833" s="18" t="s">
        <v>167</v>
      </c>
      <c r="BE833" s="141">
        <f t="shared" si="14"/>
        <v>0</v>
      </c>
      <c r="BF833" s="141">
        <f t="shared" si="15"/>
        <v>0</v>
      </c>
      <c r="BG833" s="141">
        <f t="shared" si="16"/>
        <v>0</v>
      </c>
      <c r="BH833" s="141">
        <f t="shared" si="17"/>
        <v>0</v>
      </c>
      <c r="BI833" s="141">
        <f t="shared" si="18"/>
        <v>0</v>
      </c>
      <c r="BJ833" s="18" t="s">
        <v>82</v>
      </c>
      <c r="BK833" s="141">
        <f t="shared" si="19"/>
        <v>0</v>
      </c>
      <c r="BL833" s="18" t="s">
        <v>265</v>
      </c>
      <c r="BM833" s="140" t="s">
        <v>1102</v>
      </c>
    </row>
    <row r="834" spans="2:65" s="1" customFormat="1" ht="16.5" customHeight="1">
      <c r="B834" s="33"/>
      <c r="C834" s="129" t="s">
        <v>1103</v>
      </c>
      <c r="D834" s="129" t="s">
        <v>169</v>
      </c>
      <c r="E834" s="130" t="s">
        <v>1104</v>
      </c>
      <c r="F834" s="131" t="s">
        <v>1105</v>
      </c>
      <c r="G834" s="132" t="s">
        <v>820</v>
      </c>
      <c r="H834" s="133">
        <v>2</v>
      </c>
      <c r="I834" s="134"/>
      <c r="J834" s="135">
        <f t="shared" si="10"/>
        <v>0</v>
      </c>
      <c r="K834" s="131" t="s">
        <v>184</v>
      </c>
      <c r="L834" s="33"/>
      <c r="M834" s="136" t="s">
        <v>19</v>
      </c>
      <c r="N834" s="137" t="s">
        <v>45</v>
      </c>
      <c r="P834" s="138">
        <f t="shared" si="11"/>
        <v>0</v>
      </c>
      <c r="Q834" s="138">
        <v>7.0000000000000001E-3</v>
      </c>
      <c r="R834" s="138">
        <f t="shared" si="12"/>
        <v>1.4E-2</v>
      </c>
      <c r="S834" s="138">
        <v>0</v>
      </c>
      <c r="T834" s="139">
        <f t="shared" si="13"/>
        <v>0</v>
      </c>
      <c r="AR834" s="140" t="s">
        <v>265</v>
      </c>
      <c r="AT834" s="140" t="s">
        <v>169</v>
      </c>
      <c r="AU834" s="140" t="s">
        <v>84</v>
      </c>
      <c r="AY834" s="18" t="s">
        <v>167</v>
      </c>
      <c r="BE834" s="141">
        <f t="shared" si="14"/>
        <v>0</v>
      </c>
      <c r="BF834" s="141">
        <f t="shared" si="15"/>
        <v>0</v>
      </c>
      <c r="BG834" s="141">
        <f t="shared" si="16"/>
        <v>0</v>
      </c>
      <c r="BH834" s="141">
        <f t="shared" si="17"/>
        <v>0</v>
      </c>
      <c r="BI834" s="141">
        <f t="shared" si="18"/>
        <v>0</v>
      </c>
      <c r="BJ834" s="18" t="s">
        <v>82</v>
      </c>
      <c r="BK834" s="141">
        <f t="shared" si="19"/>
        <v>0</v>
      </c>
      <c r="BL834" s="18" t="s">
        <v>265</v>
      </c>
      <c r="BM834" s="140" t="s">
        <v>1106</v>
      </c>
    </row>
    <row r="835" spans="2:65" s="1" customFormat="1" ht="16.5" customHeight="1">
      <c r="B835" s="33"/>
      <c r="C835" s="129" t="s">
        <v>1107</v>
      </c>
      <c r="D835" s="129" t="s">
        <v>169</v>
      </c>
      <c r="E835" s="130" t="s">
        <v>1108</v>
      </c>
      <c r="F835" s="131" t="s">
        <v>1109</v>
      </c>
      <c r="G835" s="132" t="s">
        <v>820</v>
      </c>
      <c r="H835" s="133">
        <v>1</v>
      </c>
      <c r="I835" s="134"/>
      <c r="J835" s="135">
        <f t="shared" si="10"/>
        <v>0</v>
      </c>
      <c r="K835" s="131" t="s">
        <v>184</v>
      </c>
      <c r="L835" s="33"/>
      <c r="M835" s="136" t="s">
        <v>19</v>
      </c>
      <c r="N835" s="137" t="s">
        <v>45</v>
      </c>
      <c r="P835" s="138">
        <f t="shared" si="11"/>
        <v>0</v>
      </c>
      <c r="Q835" s="138">
        <v>8.9999999999999993E-3</v>
      </c>
      <c r="R835" s="138">
        <f t="shared" si="12"/>
        <v>8.9999999999999993E-3</v>
      </c>
      <c r="S835" s="138">
        <v>0</v>
      </c>
      <c r="T835" s="139">
        <f t="shared" si="13"/>
        <v>0</v>
      </c>
      <c r="AR835" s="140" t="s">
        <v>265</v>
      </c>
      <c r="AT835" s="140" t="s">
        <v>169</v>
      </c>
      <c r="AU835" s="140" t="s">
        <v>84</v>
      </c>
      <c r="AY835" s="18" t="s">
        <v>167</v>
      </c>
      <c r="BE835" s="141">
        <f t="shared" si="14"/>
        <v>0</v>
      </c>
      <c r="BF835" s="141">
        <f t="shared" si="15"/>
        <v>0</v>
      </c>
      <c r="BG835" s="141">
        <f t="shared" si="16"/>
        <v>0</v>
      </c>
      <c r="BH835" s="141">
        <f t="shared" si="17"/>
        <v>0</v>
      </c>
      <c r="BI835" s="141">
        <f t="shared" si="18"/>
        <v>0</v>
      </c>
      <c r="BJ835" s="18" t="s">
        <v>82</v>
      </c>
      <c r="BK835" s="141">
        <f t="shared" si="19"/>
        <v>0</v>
      </c>
      <c r="BL835" s="18" t="s">
        <v>265</v>
      </c>
      <c r="BM835" s="140" t="s">
        <v>1110</v>
      </c>
    </row>
    <row r="836" spans="2:65" s="1" customFormat="1" ht="16.5" customHeight="1">
      <c r="B836" s="33"/>
      <c r="C836" s="129" t="s">
        <v>1111</v>
      </c>
      <c r="D836" s="129" t="s">
        <v>169</v>
      </c>
      <c r="E836" s="130" t="s">
        <v>1112</v>
      </c>
      <c r="F836" s="131" t="s">
        <v>1113</v>
      </c>
      <c r="G836" s="132" t="s">
        <v>820</v>
      </c>
      <c r="H836" s="133">
        <v>1</v>
      </c>
      <c r="I836" s="134"/>
      <c r="J836" s="135">
        <f t="shared" si="10"/>
        <v>0</v>
      </c>
      <c r="K836" s="131" t="s">
        <v>184</v>
      </c>
      <c r="L836" s="33"/>
      <c r="M836" s="136" t="s">
        <v>19</v>
      </c>
      <c r="N836" s="137" t="s">
        <v>45</v>
      </c>
      <c r="P836" s="138">
        <f t="shared" si="11"/>
        <v>0</v>
      </c>
      <c r="Q836" s="138">
        <v>4.4999999999999998E-2</v>
      </c>
      <c r="R836" s="138">
        <f t="shared" si="12"/>
        <v>4.4999999999999998E-2</v>
      </c>
      <c r="S836" s="138">
        <v>0</v>
      </c>
      <c r="T836" s="139">
        <f t="shared" si="13"/>
        <v>0</v>
      </c>
      <c r="AR836" s="140" t="s">
        <v>265</v>
      </c>
      <c r="AT836" s="140" t="s">
        <v>169</v>
      </c>
      <c r="AU836" s="140" t="s">
        <v>84</v>
      </c>
      <c r="AY836" s="18" t="s">
        <v>167</v>
      </c>
      <c r="BE836" s="141">
        <f t="shared" si="14"/>
        <v>0</v>
      </c>
      <c r="BF836" s="141">
        <f t="shared" si="15"/>
        <v>0</v>
      </c>
      <c r="BG836" s="141">
        <f t="shared" si="16"/>
        <v>0</v>
      </c>
      <c r="BH836" s="141">
        <f t="shared" si="17"/>
        <v>0</v>
      </c>
      <c r="BI836" s="141">
        <f t="shared" si="18"/>
        <v>0</v>
      </c>
      <c r="BJ836" s="18" t="s">
        <v>82</v>
      </c>
      <c r="BK836" s="141">
        <f t="shared" si="19"/>
        <v>0</v>
      </c>
      <c r="BL836" s="18" t="s">
        <v>265</v>
      </c>
      <c r="BM836" s="140" t="s">
        <v>1114</v>
      </c>
    </row>
    <row r="837" spans="2:65" s="1" customFormat="1" ht="16.5" customHeight="1">
      <c r="B837" s="33"/>
      <c r="C837" s="129" t="s">
        <v>1115</v>
      </c>
      <c r="D837" s="129" t="s">
        <v>169</v>
      </c>
      <c r="E837" s="130" t="s">
        <v>1116</v>
      </c>
      <c r="F837" s="131" t="s">
        <v>1117</v>
      </c>
      <c r="G837" s="132" t="s">
        <v>855</v>
      </c>
      <c r="H837" s="133">
        <v>1</v>
      </c>
      <c r="I837" s="134"/>
      <c r="J837" s="135">
        <f t="shared" si="10"/>
        <v>0</v>
      </c>
      <c r="K837" s="131" t="s">
        <v>184</v>
      </c>
      <c r="L837" s="33"/>
      <c r="M837" s="136" t="s">
        <v>19</v>
      </c>
      <c r="N837" s="137" t="s">
        <v>45</v>
      </c>
      <c r="P837" s="138">
        <f t="shared" si="11"/>
        <v>0</v>
      </c>
      <c r="Q837" s="138">
        <v>2.5000000000000001E-2</v>
      </c>
      <c r="R837" s="138">
        <f t="shared" si="12"/>
        <v>2.5000000000000001E-2</v>
      </c>
      <c r="S837" s="138">
        <v>0</v>
      </c>
      <c r="T837" s="139">
        <f t="shared" si="13"/>
        <v>0</v>
      </c>
      <c r="AR837" s="140" t="s">
        <v>265</v>
      </c>
      <c r="AT837" s="140" t="s">
        <v>169</v>
      </c>
      <c r="AU837" s="140" t="s">
        <v>84</v>
      </c>
      <c r="AY837" s="18" t="s">
        <v>167</v>
      </c>
      <c r="BE837" s="141">
        <f t="shared" si="14"/>
        <v>0</v>
      </c>
      <c r="BF837" s="141">
        <f t="shared" si="15"/>
        <v>0</v>
      </c>
      <c r="BG837" s="141">
        <f t="shared" si="16"/>
        <v>0</v>
      </c>
      <c r="BH837" s="141">
        <f t="shared" si="17"/>
        <v>0</v>
      </c>
      <c r="BI837" s="141">
        <f t="shared" si="18"/>
        <v>0</v>
      </c>
      <c r="BJ837" s="18" t="s">
        <v>82</v>
      </c>
      <c r="BK837" s="141">
        <f t="shared" si="19"/>
        <v>0</v>
      </c>
      <c r="BL837" s="18" t="s">
        <v>265</v>
      </c>
      <c r="BM837" s="140" t="s">
        <v>1118</v>
      </c>
    </row>
    <row r="838" spans="2:65" s="1" customFormat="1" ht="16.5" customHeight="1">
      <c r="B838" s="33"/>
      <c r="C838" s="129" t="s">
        <v>1119</v>
      </c>
      <c r="D838" s="129" t="s">
        <v>169</v>
      </c>
      <c r="E838" s="130" t="s">
        <v>1120</v>
      </c>
      <c r="F838" s="131" t="s">
        <v>1121</v>
      </c>
      <c r="G838" s="132" t="s">
        <v>855</v>
      </c>
      <c r="H838" s="133">
        <v>1</v>
      </c>
      <c r="I838" s="134"/>
      <c r="J838" s="135">
        <f t="shared" si="10"/>
        <v>0</v>
      </c>
      <c r="K838" s="131" t="s">
        <v>184</v>
      </c>
      <c r="L838" s="33"/>
      <c r="M838" s="136" t="s">
        <v>19</v>
      </c>
      <c r="N838" s="137" t="s">
        <v>45</v>
      </c>
      <c r="P838" s="138">
        <f t="shared" si="11"/>
        <v>0</v>
      </c>
      <c r="Q838" s="138">
        <v>0.04</v>
      </c>
      <c r="R838" s="138">
        <f t="shared" si="12"/>
        <v>0.04</v>
      </c>
      <c r="S838" s="138">
        <v>0</v>
      </c>
      <c r="T838" s="139">
        <f t="shared" si="13"/>
        <v>0</v>
      </c>
      <c r="AR838" s="140" t="s">
        <v>265</v>
      </c>
      <c r="AT838" s="140" t="s">
        <v>169</v>
      </c>
      <c r="AU838" s="140" t="s">
        <v>84</v>
      </c>
      <c r="AY838" s="18" t="s">
        <v>167</v>
      </c>
      <c r="BE838" s="141">
        <f t="shared" si="14"/>
        <v>0</v>
      </c>
      <c r="BF838" s="141">
        <f t="shared" si="15"/>
        <v>0</v>
      </c>
      <c r="BG838" s="141">
        <f t="shared" si="16"/>
        <v>0</v>
      </c>
      <c r="BH838" s="141">
        <f t="shared" si="17"/>
        <v>0</v>
      </c>
      <c r="BI838" s="141">
        <f t="shared" si="18"/>
        <v>0</v>
      </c>
      <c r="BJ838" s="18" t="s">
        <v>82</v>
      </c>
      <c r="BK838" s="141">
        <f t="shared" si="19"/>
        <v>0</v>
      </c>
      <c r="BL838" s="18" t="s">
        <v>265</v>
      </c>
      <c r="BM838" s="140" t="s">
        <v>1122</v>
      </c>
    </row>
    <row r="839" spans="2:65" s="1" customFormat="1" ht="16.5" customHeight="1">
      <c r="B839" s="33"/>
      <c r="C839" s="129" t="s">
        <v>1123</v>
      </c>
      <c r="D839" s="129" t="s">
        <v>169</v>
      </c>
      <c r="E839" s="130" t="s">
        <v>1124</v>
      </c>
      <c r="F839" s="131" t="s">
        <v>1125</v>
      </c>
      <c r="G839" s="132" t="s">
        <v>820</v>
      </c>
      <c r="H839" s="133">
        <v>1</v>
      </c>
      <c r="I839" s="134"/>
      <c r="J839" s="135">
        <f t="shared" si="10"/>
        <v>0</v>
      </c>
      <c r="K839" s="131" t="s">
        <v>184</v>
      </c>
      <c r="L839" s="33"/>
      <c r="M839" s="136" t="s">
        <v>19</v>
      </c>
      <c r="N839" s="137" t="s">
        <v>45</v>
      </c>
      <c r="P839" s="138">
        <f t="shared" si="11"/>
        <v>0</v>
      </c>
      <c r="Q839" s="138">
        <v>3.0000000000000001E-3</v>
      </c>
      <c r="R839" s="138">
        <f t="shared" si="12"/>
        <v>3.0000000000000001E-3</v>
      </c>
      <c r="S839" s="138">
        <v>0</v>
      </c>
      <c r="T839" s="139">
        <f t="shared" si="13"/>
        <v>0</v>
      </c>
      <c r="AR839" s="140" t="s">
        <v>265</v>
      </c>
      <c r="AT839" s="140" t="s">
        <v>169</v>
      </c>
      <c r="AU839" s="140" t="s">
        <v>84</v>
      </c>
      <c r="AY839" s="18" t="s">
        <v>167</v>
      </c>
      <c r="BE839" s="141">
        <f t="shared" si="14"/>
        <v>0</v>
      </c>
      <c r="BF839" s="141">
        <f t="shared" si="15"/>
        <v>0</v>
      </c>
      <c r="BG839" s="141">
        <f t="shared" si="16"/>
        <v>0</v>
      </c>
      <c r="BH839" s="141">
        <f t="shared" si="17"/>
        <v>0</v>
      </c>
      <c r="BI839" s="141">
        <f t="shared" si="18"/>
        <v>0</v>
      </c>
      <c r="BJ839" s="18" t="s">
        <v>82</v>
      </c>
      <c r="BK839" s="141">
        <f t="shared" si="19"/>
        <v>0</v>
      </c>
      <c r="BL839" s="18" t="s">
        <v>265</v>
      </c>
      <c r="BM839" s="140" t="s">
        <v>1126</v>
      </c>
    </row>
    <row r="840" spans="2:65" s="13" customFormat="1" ht="11.25">
      <c r="B840" s="153"/>
      <c r="D840" s="147" t="s">
        <v>177</v>
      </c>
      <c r="E840" s="154" t="s">
        <v>19</v>
      </c>
      <c r="F840" s="155" t="s">
        <v>82</v>
      </c>
      <c r="H840" s="156">
        <v>1</v>
      </c>
      <c r="I840" s="157"/>
      <c r="L840" s="153"/>
      <c r="M840" s="158"/>
      <c r="T840" s="159"/>
      <c r="AT840" s="154" t="s">
        <v>177</v>
      </c>
      <c r="AU840" s="154" t="s">
        <v>84</v>
      </c>
      <c r="AV840" s="13" t="s">
        <v>84</v>
      </c>
      <c r="AW840" s="13" t="s">
        <v>34</v>
      </c>
      <c r="AX840" s="13" t="s">
        <v>82</v>
      </c>
      <c r="AY840" s="154" t="s">
        <v>167</v>
      </c>
    </row>
    <row r="841" spans="2:65" s="1" customFormat="1" ht="16.5" customHeight="1">
      <c r="B841" s="33"/>
      <c r="C841" s="129" t="s">
        <v>1127</v>
      </c>
      <c r="D841" s="129" t="s">
        <v>169</v>
      </c>
      <c r="E841" s="130" t="s">
        <v>1128</v>
      </c>
      <c r="F841" s="131" t="s">
        <v>1129</v>
      </c>
      <c r="G841" s="132" t="s">
        <v>820</v>
      </c>
      <c r="H841" s="133">
        <v>1</v>
      </c>
      <c r="I841" s="134"/>
      <c r="J841" s="135">
        <f>ROUND(I841*H841,2)</f>
        <v>0</v>
      </c>
      <c r="K841" s="131" t="s">
        <v>184</v>
      </c>
      <c r="L841" s="33"/>
      <c r="M841" s="136" t="s">
        <v>19</v>
      </c>
      <c r="N841" s="137" t="s">
        <v>45</v>
      </c>
      <c r="P841" s="138">
        <f>O841*H841</f>
        <v>0</v>
      </c>
      <c r="Q841" s="138">
        <v>0.03</v>
      </c>
      <c r="R841" s="138">
        <f>Q841*H841</f>
        <v>0.03</v>
      </c>
      <c r="S841" s="138">
        <v>0</v>
      </c>
      <c r="T841" s="139">
        <f>S841*H841</f>
        <v>0</v>
      </c>
      <c r="AR841" s="140" t="s">
        <v>265</v>
      </c>
      <c r="AT841" s="140" t="s">
        <v>169</v>
      </c>
      <c r="AU841" s="140" t="s">
        <v>84</v>
      </c>
      <c r="AY841" s="18" t="s">
        <v>167</v>
      </c>
      <c r="BE841" s="141">
        <f>IF(N841="základní",J841,0)</f>
        <v>0</v>
      </c>
      <c r="BF841" s="141">
        <f>IF(N841="snížená",J841,0)</f>
        <v>0</v>
      </c>
      <c r="BG841" s="141">
        <f>IF(N841="zákl. přenesená",J841,0)</f>
        <v>0</v>
      </c>
      <c r="BH841" s="141">
        <f>IF(N841="sníž. přenesená",J841,0)</f>
        <v>0</v>
      </c>
      <c r="BI841" s="141">
        <f>IF(N841="nulová",J841,0)</f>
        <v>0</v>
      </c>
      <c r="BJ841" s="18" t="s">
        <v>82</v>
      </c>
      <c r="BK841" s="141">
        <f>ROUND(I841*H841,2)</f>
        <v>0</v>
      </c>
      <c r="BL841" s="18" t="s">
        <v>265</v>
      </c>
      <c r="BM841" s="140" t="s">
        <v>1130</v>
      </c>
    </row>
    <row r="842" spans="2:65" s="12" customFormat="1" ht="11.25">
      <c r="B842" s="146"/>
      <c r="D842" s="147" t="s">
        <v>177</v>
      </c>
      <c r="E842" s="148" t="s">
        <v>19</v>
      </c>
      <c r="F842" s="149" t="s">
        <v>255</v>
      </c>
      <c r="H842" s="148" t="s">
        <v>19</v>
      </c>
      <c r="I842" s="150"/>
      <c r="L842" s="146"/>
      <c r="M842" s="151"/>
      <c r="T842" s="152"/>
      <c r="AT842" s="148" t="s">
        <v>177</v>
      </c>
      <c r="AU842" s="148" t="s">
        <v>84</v>
      </c>
      <c r="AV842" s="12" t="s">
        <v>82</v>
      </c>
      <c r="AW842" s="12" t="s">
        <v>34</v>
      </c>
      <c r="AX842" s="12" t="s">
        <v>74</v>
      </c>
      <c r="AY842" s="148" t="s">
        <v>167</v>
      </c>
    </row>
    <row r="843" spans="2:65" s="13" customFormat="1" ht="11.25">
      <c r="B843" s="153"/>
      <c r="D843" s="147" t="s">
        <v>177</v>
      </c>
      <c r="E843" s="154" t="s">
        <v>19</v>
      </c>
      <c r="F843" s="155" t="s">
        <v>82</v>
      </c>
      <c r="H843" s="156">
        <v>1</v>
      </c>
      <c r="I843" s="157"/>
      <c r="L843" s="153"/>
      <c r="M843" s="158"/>
      <c r="T843" s="159"/>
      <c r="AT843" s="154" t="s">
        <v>177</v>
      </c>
      <c r="AU843" s="154" t="s">
        <v>84</v>
      </c>
      <c r="AV843" s="13" t="s">
        <v>84</v>
      </c>
      <c r="AW843" s="13" t="s">
        <v>34</v>
      </c>
      <c r="AX843" s="13" t="s">
        <v>82</v>
      </c>
      <c r="AY843" s="154" t="s">
        <v>167</v>
      </c>
    </row>
    <row r="844" spans="2:65" s="1" customFormat="1" ht="16.5" customHeight="1">
      <c r="B844" s="33"/>
      <c r="C844" s="129" t="s">
        <v>1131</v>
      </c>
      <c r="D844" s="129" t="s">
        <v>169</v>
      </c>
      <c r="E844" s="130" t="s">
        <v>1132</v>
      </c>
      <c r="F844" s="131" t="s">
        <v>1133</v>
      </c>
      <c r="G844" s="132" t="s">
        <v>820</v>
      </c>
      <c r="H844" s="133">
        <v>1</v>
      </c>
      <c r="I844" s="134"/>
      <c r="J844" s="135">
        <f>ROUND(I844*H844,2)</f>
        <v>0</v>
      </c>
      <c r="K844" s="131" t="s">
        <v>184</v>
      </c>
      <c r="L844" s="33"/>
      <c r="M844" s="136" t="s">
        <v>19</v>
      </c>
      <c r="N844" s="137" t="s">
        <v>45</v>
      </c>
      <c r="P844" s="138">
        <f>O844*H844</f>
        <v>0</v>
      </c>
      <c r="Q844" s="138">
        <v>6.0000000000000001E-3</v>
      </c>
      <c r="R844" s="138">
        <f>Q844*H844</f>
        <v>6.0000000000000001E-3</v>
      </c>
      <c r="S844" s="138">
        <v>0</v>
      </c>
      <c r="T844" s="139">
        <f>S844*H844</f>
        <v>0</v>
      </c>
      <c r="AR844" s="140" t="s">
        <v>265</v>
      </c>
      <c r="AT844" s="140" t="s">
        <v>169</v>
      </c>
      <c r="AU844" s="140" t="s">
        <v>84</v>
      </c>
      <c r="AY844" s="18" t="s">
        <v>167</v>
      </c>
      <c r="BE844" s="141">
        <f>IF(N844="základní",J844,0)</f>
        <v>0</v>
      </c>
      <c r="BF844" s="141">
        <f>IF(N844="snížená",J844,0)</f>
        <v>0</v>
      </c>
      <c r="BG844" s="141">
        <f>IF(N844="zákl. přenesená",J844,0)</f>
        <v>0</v>
      </c>
      <c r="BH844" s="141">
        <f>IF(N844="sníž. přenesená",J844,0)</f>
        <v>0</v>
      </c>
      <c r="BI844" s="141">
        <f>IF(N844="nulová",J844,0)</f>
        <v>0</v>
      </c>
      <c r="BJ844" s="18" t="s">
        <v>82</v>
      </c>
      <c r="BK844" s="141">
        <f>ROUND(I844*H844,2)</f>
        <v>0</v>
      </c>
      <c r="BL844" s="18" t="s">
        <v>265</v>
      </c>
      <c r="BM844" s="140" t="s">
        <v>1134</v>
      </c>
    </row>
    <row r="845" spans="2:65" s="12" customFormat="1" ht="11.25">
      <c r="B845" s="146"/>
      <c r="D845" s="147" t="s">
        <v>177</v>
      </c>
      <c r="E845" s="148" t="s">
        <v>19</v>
      </c>
      <c r="F845" s="149" t="s">
        <v>255</v>
      </c>
      <c r="H845" s="148" t="s">
        <v>19</v>
      </c>
      <c r="I845" s="150"/>
      <c r="L845" s="146"/>
      <c r="M845" s="151"/>
      <c r="T845" s="152"/>
      <c r="AT845" s="148" t="s">
        <v>177</v>
      </c>
      <c r="AU845" s="148" t="s">
        <v>84</v>
      </c>
      <c r="AV845" s="12" t="s">
        <v>82</v>
      </c>
      <c r="AW845" s="12" t="s">
        <v>34</v>
      </c>
      <c r="AX845" s="12" t="s">
        <v>74</v>
      </c>
      <c r="AY845" s="148" t="s">
        <v>167</v>
      </c>
    </row>
    <row r="846" spans="2:65" s="13" customFormat="1" ht="11.25">
      <c r="B846" s="153"/>
      <c r="D846" s="147" t="s">
        <v>177</v>
      </c>
      <c r="E846" s="154" t="s">
        <v>19</v>
      </c>
      <c r="F846" s="155" t="s">
        <v>1135</v>
      </c>
      <c r="H846" s="156">
        <v>1</v>
      </c>
      <c r="I846" s="157"/>
      <c r="L846" s="153"/>
      <c r="M846" s="158"/>
      <c r="T846" s="159"/>
      <c r="AT846" s="154" t="s">
        <v>177</v>
      </c>
      <c r="AU846" s="154" t="s">
        <v>84</v>
      </c>
      <c r="AV846" s="13" t="s">
        <v>84</v>
      </c>
      <c r="AW846" s="13" t="s">
        <v>34</v>
      </c>
      <c r="AX846" s="13" t="s">
        <v>82</v>
      </c>
      <c r="AY846" s="154" t="s">
        <v>167</v>
      </c>
    </row>
    <row r="847" spans="2:65" s="1" customFormat="1" ht="16.5" customHeight="1">
      <c r="B847" s="33"/>
      <c r="C847" s="129" t="s">
        <v>1136</v>
      </c>
      <c r="D847" s="129" t="s">
        <v>169</v>
      </c>
      <c r="E847" s="130" t="s">
        <v>1137</v>
      </c>
      <c r="F847" s="131" t="s">
        <v>1138</v>
      </c>
      <c r="G847" s="132" t="s">
        <v>820</v>
      </c>
      <c r="H847" s="133">
        <v>1</v>
      </c>
      <c r="I847" s="134"/>
      <c r="J847" s="135">
        <f>ROUND(I847*H847,2)</f>
        <v>0</v>
      </c>
      <c r="K847" s="131" t="s">
        <v>184</v>
      </c>
      <c r="L847" s="33"/>
      <c r="M847" s="136" t="s">
        <v>19</v>
      </c>
      <c r="N847" s="137" t="s">
        <v>45</v>
      </c>
      <c r="P847" s="138">
        <f>O847*H847</f>
        <v>0</v>
      </c>
      <c r="Q847" s="138">
        <v>2E-3</v>
      </c>
      <c r="R847" s="138">
        <f>Q847*H847</f>
        <v>2E-3</v>
      </c>
      <c r="S847" s="138">
        <v>0</v>
      </c>
      <c r="T847" s="139">
        <f>S847*H847</f>
        <v>0</v>
      </c>
      <c r="AR847" s="140" t="s">
        <v>265</v>
      </c>
      <c r="AT847" s="140" t="s">
        <v>169</v>
      </c>
      <c r="AU847" s="140" t="s">
        <v>84</v>
      </c>
      <c r="AY847" s="18" t="s">
        <v>167</v>
      </c>
      <c r="BE847" s="141">
        <f>IF(N847="základní",J847,0)</f>
        <v>0</v>
      </c>
      <c r="BF847" s="141">
        <f>IF(N847="snížená",J847,0)</f>
        <v>0</v>
      </c>
      <c r="BG847" s="141">
        <f>IF(N847="zákl. přenesená",J847,0)</f>
        <v>0</v>
      </c>
      <c r="BH847" s="141">
        <f>IF(N847="sníž. přenesená",J847,0)</f>
        <v>0</v>
      </c>
      <c r="BI847" s="141">
        <f>IF(N847="nulová",J847,0)</f>
        <v>0</v>
      </c>
      <c r="BJ847" s="18" t="s">
        <v>82</v>
      </c>
      <c r="BK847" s="141">
        <f>ROUND(I847*H847,2)</f>
        <v>0</v>
      </c>
      <c r="BL847" s="18" t="s">
        <v>265</v>
      </c>
      <c r="BM847" s="140" t="s">
        <v>1139</v>
      </c>
    </row>
    <row r="848" spans="2:65" s="12" customFormat="1" ht="11.25">
      <c r="B848" s="146"/>
      <c r="D848" s="147" t="s">
        <v>177</v>
      </c>
      <c r="E848" s="148" t="s">
        <v>19</v>
      </c>
      <c r="F848" s="149" t="s">
        <v>255</v>
      </c>
      <c r="H848" s="148" t="s">
        <v>19</v>
      </c>
      <c r="I848" s="150"/>
      <c r="L848" s="146"/>
      <c r="M848" s="151"/>
      <c r="T848" s="152"/>
      <c r="AT848" s="148" t="s">
        <v>177</v>
      </c>
      <c r="AU848" s="148" t="s">
        <v>84</v>
      </c>
      <c r="AV848" s="12" t="s">
        <v>82</v>
      </c>
      <c r="AW848" s="12" t="s">
        <v>34</v>
      </c>
      <c r="AX848" s="12" t="s">
        <v>74</v>
      </c>
      <c r="AY848" s="148" t="s">
        <v>167</v>
      </c>
    </row>
    <row r="849" spans="2:65" s="13" customFormat="1" ht="11.25">
      <c r="B849" s="153"/>
      <c r="D849" s="147" t="s">
        <v>177</v>
      </c>
      <c r="E849" s="154" t="s">
        <v>19</v>
      </c>
      <c r="F849" s="155" t="s">
        <v>1035</v>
      </c>
      <c r="H849" s="156">
        <v>1</v>
      </c>
      <c r="I849" s="157"/>
      <c r="L849" s="153"/>
      <c r="M849" s="158"/>
      <c r="T849" s="159"/>
      <c r="AT849" s="154" t="s">
        <v>177</v>
      </c>
      <c r="AU849" s="154" t="s">
        <v>84</v>
      </c>
      <c r="AV849" s="13" t="s">
        <v>84</v>
      </c>
      <c r="AW849" s="13" t="s">
        <v>34</v>
      </c>
      <c r="AX849" s="13" t="s">
        <v>82</v>
      </c>
      <c r="AY849" s="154" t="s">
        <v>167</v>
      </c>
    </row>
    <row r="850" spans="2:65" s="1" customFormat="1" ht="16.5" customHeight="1">
      <c r="B850" s="33"/>
      <c r="C850" s="129" t="s">
        <v>1140</v>
      </c>
      <c r="D850" s="129" t="s">
        <v>169</v>
      </c>
      <c r="E850" s="130" t="s">
        <v>1141</v>
      </c>
      <c r="F850" s="131" t="s">
        <v>1142</v>
      </c>
      <c r="G850" s="132" t="s">
        <v>820</v>
      </c>
      <c r="H850" s="133">
        <v>1</v>
      </c>
      <c r="I850" s="134"/>
      <c r="J850" s="135">
        <f>ROUND(I850*H850,2)</f>
        <v>0</v>
      </c>
      <c r="K850" s="131" t="s">
        <v>184</v>
      </c>
      <c r="L850" s="33"/>
      <c r="M850" s="136" t="s">
        <v>19</v>
      </c>
      <c r="N850" s="137" t="s">
        <v>45</v>
      </c>
      <c r="P850" s="138">
        <f>O850*H850</f>
        <v>0</v>
      </c>
      <c r="Q850" s="138">
        <v>7.0000000000000001E-3</v>
      </c>
      <c r="R850" s="138">
        <f>Q850*H850</f>
        <v>7.0000000000000001E-3</v>
      </c>
      <c r="S850" s="138">
        <v>0</v>
      </c>
      <c r="T850" s="139">
        <f>S850*H850</f>
        <v>0</v>
      </c>
      <c r="AR850" s="140" t="s">
        <v>265</v>
      </c>
      <c r="AT850" s="140" t="s">
        <v>169</v>
      </c>
      <c r="AU850" s="140" t="s">
        <v>84</v>
      </c>
      <c r="AY850" s="18" t="s">
        <v>167</v>
      </c>
      <c r="BE850" s="141">
        <f>IF(N850="základní",J850,0)</f>
        <v>0</v>
      </c>
      <c r="BF850" s="141">
        <f>IF(N850="snížená",J850,0)</f>
        <v>0</v>
      </c>
      <c r="BG850" s="141">
        <f>IF(N850="zákl. přenesená",J850,0)</f>
        <v>0</v>
      </c>
      <c r="BH850" s="141">
        <f>IF(N850="sníž. přenesená",J850,0)</f>
        <v>0</v>
      </c>
      <c r="BI850" s="141">
        <f>IF(N850="nulová",J850,0)</f>
        <v>0</v>
      </c>
      <c r="BJ850" s="18" t="s">
        <v>82</v>
      </c>
      <c r="BK850" s="141">
        <f>ROUND(I850*H850,2)</f>
        <v>0</v>
      </c>
      <c r="BL850" s="18" t="s">
        <v>265</v>
      </c>
      <c r="BM850" s="140" t="s">
        <v>1143</v>
      </c>
    </row>
    <row r="851" spans="2:65" s="12" customFormat="1" ht="11.25">
      <c r="B851" s="146"/>
      <c r="D851" s="147" t="s">
        <v>177</v>
      </c>
      <c r="E851" s="148" t="s">
        <v>19</v>
      </c>
      <c r="F851" s="149" t="s">
        <v>255</v>
      </c>
      <c r="H851" s="148" t="s">
        <v>19</v>
      </c>
      <c r="I851" s="150"/>
      <c r="L851" s="146"/>
      <c r="M851" s="151"/>
      <c r="T851" s="152"/>
      <c r="AT851" s="148" t="s">
        <v>177</v>
      </c>
      <c r="AU851" s="148" t="s">
        <v>84</v>
      </c>
      <c r="AV851" s="12" t="s">
        <v>82</v>
      </c>
      <c r="AW851" s="12" t="s">
        <v>34</v>
      </c>
      <c r="AX851" s="12" t="s">
        <v>74</v>
      </c>
      <c r="AY851" s="148" t="s">
        <v>167</v>
      </c>
    </row>
    <row r="852" spans="2:65" s="13" customFormat="1" ht="11.25">
      <c r="B852" s="153"/>
      <c r="D852" s="147" t="s">
        <v>177</v>
      </c>
      <c r="E852" s="154" t="s">
        <v>19</v>
      </c>
      <c r="F852" s="155" t="s">
        <v>1144</v>
      </c>
      <c r="H852" s="156">
        <v>1</v>
      </c>
      <c r="I852" s="157"/>
      <c r="L852" s="153"/>
      <c r="M852" s="158"/>
      <c r="T852" s="159"/>
      <c r="AT852" s="154" t="s">
        <v>177</v>
      </c>
      <c r="AU852" s="154" t="s">
        <v>84</v>
      </c>
      <c r="AV852" s="13" t="s">
        <v>84</v>
      </c>
      <c r="AW852" s="13" t="s">
        <v>34</v>
      </c>
      <c r="AX852" s="13" t="s">
        <v>82</v>
      </c>
      <c r="AY852" s="154" t="s">
        <v>167</v>
      </c>
    </row>
    <row r="853" spans="2:65" s="1" customFormat="1" ht="16.5" customHeight="1">
      <c r="B853" s="33"/>
      <c r="C853" s="129" t="s">
        <v>1145</v>
      </c>
      <c r="D853" s="129" t="s">
        <v>169</v>
      </c>
      <c r="E853" s="130" t="s">
        <v>1146</v>
      </c>
      <c r="F853" s="131" t="s">
        <v>1147</v>
      </c>
      <c r="G853" s="132" t="s">
        <v>820</v>
      </c>
      <c r="H853" s="133">
        <v>2</v>
      </c>
      <c r="I853" s="134"/>
      <c r="J853" s="135">
        <f>ROUND(I853*H853,2)</f>
        <v>0</v>
      </c>
      <c r="K853" s="131" t="s">
        <v>184</v>
      </c>
      <c r="L853" s="33"/>
      <c r="M853" s="136" t="s">
        <v>19</v>
      </c>
      <c r="N853" s="137" t="s">
        <v>45</v>
      </c>
      <c r="P853" s="138">
        <f>O853*H853</f>
        <v>0</v>
      </c>
      <c r="Q853" s="138">
        <v>0.05</v>
      </c>
      <c r="R853" s="138">
        <f>Q853*H853</f>
        <v>0.1</v>
      </c>
      <c r="S853" s="138">
        <v>0</v>
      </c>
      <c r="T853" s="139">
        <f>S853*H853</f>
        <v>0</v>
      </c>
      <c r="AR853" s="140" t="s">
        <v>265</v>
      </c>
      <c r="AT853" s="140" t="s">
        <v>169</v>
      </c>
      <c r="AU853" s="140" t="s">
        <v>84</v>
      </c>
      <c r="AY853" s="18" t="s">
        <v>167</v>
      </c>
      <c r="BE853" s="141">
        <f>IF(N853="základní",J853,0)</f>
        <v>0</v>
      </c>
      <c r="BF853" s="141">
        <f>IF(N853="snížená",J853,0)</f>
        <v>0</v>
      </c>
      <c r="BG853" s="141">
        <f>IF(N853="zákl. přenesená",J853,0)</f>
        <v>0</v>
      </c>
      <c r="BH853" s="141">
        <f>IF(N853="sníž. přenesená",J853,0)</f>
        <v>0</v>
      </c>
      <c r="BI853" s="141">
        <f>IF(N853="nulová",J853,0)</f>
        <v>0</v>
      </c>
      <c r="BJ853" s="18" t="s">
        <v>82</v>
      </c>
      <c r="BK853" s="141">
        <f>ROUND(I853*H853,2)</f>
        <v>0</v>
      </c>
      <c r="BL853" s="18" t="s">
        <v>265</v>
      </c>
      <c r="BM853" s="140" t="s">
        <v>1148</v>
      </c>
    </row>
    <row r="854" spans="2:65" s="12" customFormat="1" ht="11.25">
      <c r="B854" s="146"/>
      <c r="D854" s="147" t="s">
        <v>177</v>
      </c>
      <c r="E854" s="148" t="s">
        <v>19</v>
      </c>
      <c r="F854" s="149" t="s">
        <v>255</v>
      </c>
      <c r="H854" s="148" t="s">
        <v>19</v>
      </c>
      <c r="I854" s="150"/>
      <c r="L854" s="146"/>
      <c r="M854" s="151"/>
      <c r="T854" s="152"/>
      <c r="AT854" s="148" t="s">
        <v>177</v>
      </c>
      <c r="AU854" s="148" t="s">
        <v>84</v>
      </c>
      <c r="AV854" s="12" t="s">
        <v>82</v>
      </c>
      <c r="AW854" s="12" t="s">
        <v>34</v>
      </c>
      <c r="AX854" s="12" t="s">
        <v>74</v>
      </c>
      <c r="AY854" s="148" t="s">
        <v>167</v>
      </c>
    </row>
    <row r="855" spans="2:65" s="13" customFormat="1" ht="11.25">
      <c r="B855" s="153"/>
      <c r="D855" s="147" t="s">
        <v>177</v>
      </c>
      <c r="E855" s="154" t="s">
        <v>19</v>
      </c>
      <c r="F855" s="155" t="s">
        <v>1048</v>
      </c>
      <c r="H855" s="156">
        <v>1</v>
      </c>
      <c r="I855" s="157"/>
      <c r="L855" s="153"/>
      <c r="M855" s="158"/>
      <c r="T855" s="159"/>
      <c r="AT855" s="154" t="s">
        <v>177</v>
      </c>
      <c r="AU855" s="154" t="s">
        <v>84</v>
      </c>
      <c r="AV855" s="13" t="s">
        <v>84</v>
      </c>
      <c r="AW855" s="13" t="s">
        <v>34</v>
      </c>
      <c r="AX855" s="13" t="s">
        <v>74</v>
      </c>
      <c r="AY855" s="154" t="s">
        <v>167</v>
      </c>
    </row>
    <row r="856" spans="2:65" s="13" customFormat="1" ht="11.25">
      <c r="B856" s="153"/>
      <c r="D856" s="147" t="s">
        <v>177</v>
      </c>
      <c r="E856" s="154" t="s">
        <v>19</v>
      </c>
      <c r="F856" s="155" t="s">
        <v>1044</v>
      </c>
      <c r="H856" s="156">
        <v>1</v>
      </c>
      <c r="I856" s="157"/>
      <c r="L856" s="153"/>
      <c r="M856" s="158"/>
      <c r="T856" s="159"/>
      <c r="AT856" s="154" t="s">
        <v>177</v>
      </c>
      <c r="AU856" s="154" t="s">
        <v>84</v>
      </c>
      <c r="AV856" s="13" t="s">
        <v>84</v>
      </c>
      <c r="AW856" s="13" t="s">
        <v>34</v>
      </c>
      <c r="AX856" s="13" t="s">
        <v>74</v>
      </c>
      <c r="AY856" s="154" t="s">
        <v>167</v>
      </c>
    </row>
    <row r="857" spans="2:65" s="14" customFormat="1" ht="11.25">
      <c r="B857" s="160"/>
      <c r="D857" s="147" t="s">
        <v>177</v>
      </c>
      <c r="E857" s="161" t="s">
        <v>19</v>
      </c>
      <c r="F857" s="162" t="s">
        <v>181</v>
      </c>
      <c r="H857" s="163">
        <v>2</v>
      </c>
      <c r="I857" s="164"/>
      <c r="L857" s="160"/>
      <c r="M857" s="165"/>
      <c r="T857" s="166"/>
      <c r="AT857" s="161" t="s">
        <v>177</v>
      </c>
      <c r="AU857" s="161" t="s">
        <v>84</v>
      </c>
      <c r="AV857" s="14" t="s">
        <v>173</v>
      </c>
      <c r="AW857" s="14" t="s">
        <v>34</v>
      </c>
      <c r="AX857" s="14" t="s">
        <v>82</v>
      </c>
      <c r="AY857" s="161" t="s">
        <v>167</v>
      </c>
    </row>
    <row r="858" spans="2:65" s="1" customFormat="1" ht="16.5" customHeight="1">
      <c r="B858" s="33"/>
      <c r="C858" s="129" t="s">
        <v>1149</v>
      </c>
      <c r="D858" s="129" t="s">
        <v>169</v>
      </c>
      <c r="E858" s="130" t="s">
        <v>1150</v>
      </c>
      <c r="F858" s="131" t="s">
        <v>1151</v>
      </c>
      <c r="G858" s="132" t="s">
        <v>820</v>
      </c>
      <c r="H858" s="133">
        <v>37</v>
      </c>
      <c r="I858" s="134"/>
      <c r="J858" s="135">
        <f>ROUND(I858*H858,2)</f>
        <v>0</v>
      </c>
      <c r="K858" s="131" t="s">
        <v>184</v>
      </c>
      <c r="L858" s="33"/>
      <c r="M858" s="136" t="s">
        <v>19</v>
      </c>
      <c r="N858" s="137" t="s">
        <v>45</v>
      </c>
      <c r="P858" s="138">
        <f>O858*H858</f>
        <v>0</v>
      </c>
      <c r="Q858" s="138">
        <v>2E-3</v>
      </c>
      <c r="R858" s="138">
        <f>Q858*H858</f>
        <v>7.3999999999999996E-2</v>
      </c>
      <c r="S858" s="138">
        <v>0</v>
      </c>
      <c r="T858" s="139">
        <f>S858*H858</f>
        <v>0</v>
      </c>
      <c r="AR858" s="140" t="s">
        <v>265</v>
      </c>
      <c r="AT858" s="140" t="s">
        <v>169</v>
      </c>
      <c r="AU858" s="140" t="s">
        <v>84</v>
      </c>
      <c r="AY858" s="18" t="s">
        <v>167</v>
      </c>
      <c r="BE858" s="141">
        <f>IF(N858="základní",J858,0)</f>
        <v>0</v>
      </c>
      <c r="BF858" s="141">
        <f>IF(N858="snížená",J858,0)</f>
        <v>0</v>
      </c>
      <c r="BG858" s="141">
        <f>IF(N858="zákl. přenesená",J858,0)</f>
        <v>0</v>
      </c>
      <c r="BH858" s="141">
        <f>IF(N858="sníž. přenesená",J858,0)</f>
        <v>0</v>
      </c>
      <c r="BI858" s="141">
        <f>IF(N858="nulová",J858,0)</f>
        <v>0</v>
      </c>
      <c r="BJ858" s="18" t="s">
        <v>82</v>
      </c>
      <c r="BK858" s="141">
        <f>ROUND(I858*H858,2)</f>
        <v>0</v>
      </c>
      <c r="BL858" s="18" t="s">
        <v>265</v>
      </c>
      <c r="BM858" s="140" t="s">
        <v>1152</v>
      </c>
    </row>
    <row r="859" spans="2:65" s="13" customFormat="1" ht="11.25">
      <c r="B859" s="153"/>
      <c r="D859" s="147" t="s">
        <v>177</v>
      </c>
      <c r="E859" s="154" t="s">
        <v>19</v>
      </c>
      <c r="F859" s="155" t="s">
        <v>1153</v>
      </c>
      <c r="H859" s="156">
        <v>37</v>
      </c>
      <c r="I859" s="157"/>
      <c r="L859" s="153"/>
      <c r="M859" s="158"/>
      <c r="T859" s="159"/>
      <c r="AT859" s="154" t="s">
        <v>177</v>
      </c>
      <c r="AU859" s="154" t="s">
        <v>84</v>
      </c>
      <c r="AV859" s="13" t="s">
        <v>84</v>
      </c>
      <c r="AW859" s="13" t="s">
        <v>34</v>
      </c>
      <c r="AX859" s="13" t="s">
        <v>82</v>
      </c>
      <c r="AY859" s="154" t="s">
        <v>167</v>
      </c>
    </row>
    <row r="860" spans="2:65" s="1" customFormat="1" ht="16.5" customHeight="1">
      <c r="B860" s="33"/>
      <c r="C860" s="129" t="s">
        <v>1154</v>
      </c>
      <c r="D860" s="129" t="s">
        <v>169</v>
      </c>
      <c r="E860" s="130" t="s">
        <v>1155</v>
      </c>
      <c r="F860" s="131" t="s">
        <v>1156</v>
      </c>
      <c r="G860" s="132" t="s">
        <v>820</v>
      </c>
      <c r="H860" s="133">
        <v>1</v>
      </c>
      <c r="I860" s="134"/>
      <c r="J860" s="135">
        <f>ROUND(I860*H860,2)</f>
        <v>0</v>
      </c>
      <c r="K860" s="131" t="s">
        <v>184</v>
      </c>
      <c r="L860" s="33"/>
      <c r="M860" s="136" t="s">
        <v>19</v>
      </c>
      <c r="N860" s="137" t="s">
        <v>45</v>
      </c>
      <c r="P860" s="138">
        <f>O860*H860</f>
        <v>0</v>
      </c>
      <c r="Q860" s="138">
        <v>5.0000000000000001E-3</v>
      </c>
      <c r="R860" s="138">
        <f>Q860*H860</f>
        <v>5.0000000000000001E-3</v>
      </c>
      <c r="S860" s="138">
        <v>0</v>
      </c>
      <c r="T860" s="139">
        <f>S860*H860</f>
        <v>0</v>
      </c>
      <c r="AR860" s="140" t="s">
        <v>265</v>
      </c>
      <c r="AT860" s="140" t="s">
        <v>169</v>
      </c>
      <c r="AU860" s="140" t="s">
        <v>84</v>
      </c>
      <c r="AY860" s="18" t="s">
        <v>167</v>
      </c>
      <c r="BE860" s="141">
        <f>IF(N860="základní",J860,0)</f>
        <v>0</v>
      </c>
      <c r="BF860" s="141">
        <f>IF(N860="snížená",J860,0)</f>
        <v>0</v>
      </c>
      <c r="BG860" s="141">
        <f>IF(N860="zákl. přenesená",J860,0)</f>
        <v>0</v>
      </c>
      <c r="BH860" s="141">
        <f>IF(N860="sníž. přenesená",J860,0)</f>
        <v>0</v>
      </c>
      <c r="BI860" s="141">
        <f>IF(N860="nulová",J860,0)</f>
        <v>0</v>
      </c>
      <c r="BJ860" s="18" t="s">
        <v>82</v>
      </c>
      <c r="BK860" s="141">
        <f>ROUND(I860*H860,2)</f>
        <v>0</v>
      </c>
      <c r="BL860" s="18" t="s">
        <v>265</v>
      </c>
      <c r="BM860" s="140" t="s">
        <v>1157</v>
      </c>
    </row>
    <row r="861" spans="2:65" s="13" customFormat="1" ht="11.25">
      <c r="B861" s="153"/>
      <c r="D861" s="147" t="s">
        <v>177</v>
      </c>
      <c r="E861" s="154" t="s">
        <v>19</v>
      </c>
      <c r="F861" s="155" t="s">
        <v>1035</v>
      </c>
      <c r="H861" s="156">
        <v>1</v>
      </c>
      <c r="I861" s="157"/>
      <c r="L861" s="153"/>
      <c r="M861" s="158"/>
      <c r="T861" s="159"/>
      <c r="AT861" s="154" t="s">
        <v>177</v>
      </c>
      <c r="AU861" s="154" t="s">
        <v>84</v>
      </c>
      <c r="AV861" s="13" t="s">
        <v>84</v>
      </c>
      <c r="AW861" s="13" t="s">
        <v>34</v>
      </c>
      <c r="AX861" s="13" t="s">
        <v>82</v>
      </c>
      <c r="AY861" s="154" t="s">
        <v>167</v>
      </c>
    </row>
    <row r="862" spans="2:65" s="1" customFormat="1" ht="16.5" customHeight="1">
      <c r="B862" s="33"/>
      <c r="C862" s="129" t="s">
        <v>1158</v>
      </c>
      <c r="D862" s="129" t="s">
        <v>169</v>
      </c>
      <c r="E862" s="130" t="s">
        <v>1159</v>
      </c>
      <c r="F862" s="131" t="s">
        <v>1160</v>
      </c>
      <c r="G862" s="132" t="s">
        <v>820</v>
      </c>
      <c r="H862" s="133">
        <v>2</v>
      </c>
      <c r="I862" s="134"/>
      <c r="J862" s="135">
        <f>ROUND(I862*H862,2)</f>
        <v>0</v>
      </c>
      <c r="K862" s="131" t="s">
        <v>184</v>
      </c>
      <c r="L862" s="33"/>
      <c r="M862" s="136" t="s">
        <v>19</v>
      </c>
      <c r="N862" s="137" t="s">
        <v>45</v>
      </c>
      <c r="P862" s="138">
        <f>O862*H862</f>
        <v>0</v>
      </c>
      <c r="Q862" s="138">
        <v>2E-3</v>
      </c>
      <c r="R862" s="138">
        <f>Q862*H862</f>
        <v>4.0000000000000001E-3</v>
      </c>
      <c r="S862" s="138">
        <v>0</v>
      </c>
      <c r="T862" s="139">
        <f>S862*H862</f>
        <v>0</v>
      </c>
      <c r="AR862" s="140" t="s">
        <v>265</v>
      </c>
      <c r="AT862" s="140" t="s">
        <v>169</v>
      </c>
      <c r="AU862" s="140" t="s">
        <v>84</v>
      </c>
      <c r="AY862" s="18" t="s">
        <v>167</v>
      </c>
      <c r="BE862" s="141">
        <f>IF(N862="základní",J862,0)</f>
        <v>0</v>
      </c>
      <c r="BF862" s="141">
        <f>IF(N862="snížená",J862,0)</f>
        <v>0</v>
      </c>
      <c r="BG862" s="141">
        <f>IF(N862="zákl. přenesená",J862,0)</f>
        <v>0</v>
      </c>
      <c r="BH862" s="141">
        <f>IF(N862="sníž. přenesená",J862,0)</f>
        <v>0</v>
      </c>
      <c r="BI862" s="141">
        <f>IF(N862="nulová",J862,0)</f>
        <v>0</v>
      </c>
      <c r="BJ862" s="18" t="s">
        <v>82</v>
      </c>
      <c r="BK862" s="141">
        <f>ROUND(I862*H862,2)</f>
        <v>0</v>
      </c>
      <c r="BL862" s="18" t="s">
        <v>265</v>
      </c>
      <c r="BM862" s="140" t="s">
        <v>1161</v>
      </c>
    </row>
    <row r="863" spans="2:65" s="13" customFormat="1" ht="11.25">
      <c r="B863" s="153"/>
      <c r="D863" s="147" t="s">
        <v>177</v>
      </c>
      <c r="E863" s="154" t="s">
        <v>19</v>
      </c>
      <c r="F863" s="155" t="s">
        <v>1162</v>
      </c>
      <c r="H863" s="156">
        <v>2</v>
      </c>
      <c r="I863" s="157"/>
      <c r="L863" s="153"/>
      <c r="M863" s="158"/>
      <c r="T863" s="159"/>
      <c r="AT863" s="154" t="s">
        <v>177</v>
      </c>
      <c r="AU863" s="154" t="s">
        <v>84</v>
      </c>
      <c r="AV863" s="13" t="s">
        <v>84</v>
      </c>
      <c r="AW863" s="13" t="s">
        <v>34</v>
      </c>
      <c r="AX863" s="13" t="s">
        <v>82</v>
      </c>
      <c r="AY863" s="154" t="s">
        <v>167</v>
      </c>
    </row>
    <row r="864" spans="2:65" s="1" customFormat="1" ht="16.5" customHeight="1">
      <c r="B864" s="33"/>
      <c r="C864" s="129" t="s">
        <v>1163</v>
      </c>
      <c r="D864" s="129" t="s">
        <v>169</v>
      </c>
      <c r="E864" s="130" t="s">
        <v>1164</v>
      </c>
      <c r="F864" s="131" t="s">
        <v>1165</v>
      </c>
      <c r="G864" s="132" t="s">
        <v>820</v>
      </c>
      <c r="H864" s="133">
        <v>2</v>
      </c>
      <c r="I864" s="134"/>
      <c r="J864" s="135">
        <f>ROUND(I864*H864,2)</f>
        <v>0</v>
      </c>
      <c r="K864" s="131" t="s">
        <v>184</v>
      </c>
      <c r="L864" s="33"/>
      <c r="M864" s="136" t="s">
        <v>19</v>
      </c>
      <c r="N864" s="137" t="s">
        <v>45</v>
      </c>
      <c r="P864" s="138">
        <f>O864*H864</f>
        <v>0</v>
      </c>
      <c r="Q864" s="138">
        <v>4.0000000000000001E-3</v>
      </c>
      <c r="R864" s="138">
        <f>Q864*H864</f>
        <v>8.0000000000000002E-3</v>
      </c>
      <c r="S864" s="138">
        <v>0</v>
      </c>
      <c r="T864" s="139">
        <f>S864*H864</f>
        <v>0</v>
      </c>
      <c r="AR864" s="140" t="s">
        <v>265</v>
      </c>
      <c r="AT864" s="140" t="s">
        <v>169</v>
      </c>
      <c r="AU864" s="140" t="s">
        <v>84</v>
      </c>
      <c r="AY864" s="18" t="s">
        <v>167</v>
      </c>
      <c r="BE864" s="141">
        <f>IF(N864="základní",J864,0)</f>
        <v>0</v>
      </c>
      <c r="BF864" s="141">
        <f>IF(N864="snížená",J864,0)</f>
        <v>0</v>
      </c>
      <c r="BG864" s="141">
        <f>IF(N864="zákl. přenesená",J864,0)</f>
        <v>0</v>
      </c>
      <c r="BH864" s="141">
        <f>IF(N864="sníž. přenesená",J864,0)</f>
        <v>0</v>
      </c>
      <c r="BI864" s="141">
        <f>IF(N864="nulová",J864,0)</f>
        <v>0</v>
      </c>
      <c r="BJ864" s="18" t="s">
        <v>82</v>
      </c>
      <c r="BK864" s="141">
        <f>ROUND(I864*H864,2)</f>
        <v>0</v>
      </c>
      <c r="BL864" s="18" t="s">
        <v>265</v>
      </c>
      <c r="BM864" s="140" t="s">
        <v>1166</v>
      </c>
    </row>
    <row r="865" spans="2:65" s="13" customFormat="1" ht="11.25">
      <c r="B865" s="153"/>
      <c r="D865" s="147" t="s">
        <v>177</v>
      </c>
      <c r="E865" s="154" t="s">
        <v>19</v>
      </c>
      <c r="F865" s="155" t="s">
        <v>1162</v>
      </c>
      <c r="H865" s="156">
        <v>2</v>
      </c>
      <c r="I865" s="157"/>
      <c r="L865" s="153"/>
      <c r="M865" s="158"/>
      <c r="T865" s="159"/>
      <c r="AT865" s="154" t="s">
        <v>177</v>
      </c>
      <c r="AU865" s="154" t="s">
        <v>84</v>
      </c>
      <c r="AV865" s="13" t="s">
        <v>84</v>
      </c>
      <c r="AW865" s="13" t="s">
        <v>34</v>
      </c>
      <c r="AX865" s="13" t="s">
        <v>82</v>
      </c>
      <c r="AY865" s="154" t="s">
        <v>167</v>
      </c>
    </row>
    <row r="866" spans="2:65" s="1" customFormat="1" ht="16.5" customHeight="1">
      <c r="B866" s="33"/>
      <c r="C866" s="129" t="s">
        <v>1167</v>
      </c>
      <c r="D866" s="129" t="s">
        <v>169</v>
      </c>
      <c r="E866" s="130" t="s">
        <v>1168</v>
      </c>
      <c r="F866" s="131" t="s">
        <v>1169</v>
      </c>
      <c r="G866" s="132" t="s">
        <v>820</v>
      </c>
      <c r="H866" s="133">
        <v>1</v>
      </c>
      <c r="I866" s="134"/>
      <c r="J866" s="135">
        <f>ROUND(I866*H866,2)</f>
        <v>0</v>
      </c>
      <c r="K866" s="131" t="s">
        <v>184</v>
      </c>
      <c r="L866" s="33"/>
      <c r="M866" s="136" t="s">
        <v>19</v>
      </c>
      <c r="N866" s="137" t="s">
        <v>45</v>
      </c>
      <c r="P866" s="138">
        <f>O866*H866</f>
        <v>0</v>
      </c>
      <c r="Q866" s="138">
        <v>8.9999999999999993E-3</v>
      </c>
      <c r="R866" s="138">
        <f>Q866*H866</f>
        <v>8.9999999999999993E-3</v>
      </c>
      <c r="S866" s="138">
        <v>0</v>
      </c>
      <c r="T866" s="139">
        <f>S866*H866</f>
        <v>0</v>
      </c>
      <c r="AR866" s="140" t="s">
        <v>265</v>
      </c>
      <c r="AT866" s="140" t="s">
        <v>169</v>
      </c>
      <c r="AU866" s="140" t="s">
        <v>84</v>
      </c>
      <c r="AY866" s="18" t="s">
        <v>167</v>
      </c>
      <c r="BE866" s="141">
        <f>IF(N866="základní",J866,0)</f>
        <v>0</v>
      </c>
      <c r="BF866" s="141">
        <f>IF(N866="snížená",J866,0)</f>
        <v>0</v>
      </c>
      <c r="BG866" s="141">
        <f>IF(N866="zákl. přenesená",J866,0)</f>
        <v>0</v>
      </c>
      <c r="BH866" s="141">
        <f>IF(N866="sníž. přenesená",J866,0)</f>
        <v>0</v>
      </c>
      <c r="BI866" s="141">
        <f>IF(N866="nulová",J866,0)</f>
        <v>0</v>
      </c>
      <c r="BJ866" s="18" t="s">
        <v>82</v>
      </c>
      <c r="BK866" s="141">
        <f>ROUND(I866*H866,2)</f>
        <v>0</v>
      </c>
      <c r="BL866" s="18" t="s">
        <v>265</v>
      </c>
      <c r="BM866" s="140" t="s">
        <v>1170</v>
      </c>
    </row>
    <row r="867" spans="2:65" s="13" customFormat="1" ht="11.25">
      <c r="B867" s="153"/>
      <c r="D867" s="147" t="s">
        <v>177</v>
      </c>
      <c r="E867" s="154" t="s">
        <v>19</v>
      </c>
      <c r="F867" s="155" t="s">
        <v>1052</v>
      </c>
      <c r="H867" s="156">
        <v>1</v>
      </c>
      <c r="I867" s="157"/>
      <c r="L867" s="153"/>
      <c r="M867" s="158"/>
      <c r="T867" s="159"/>
      <c r="AT867" s="154" t="s">
        <v>177</v>
      </c>
      <c r="AU867" s="154" t="s">
        <v>84</v>
      </c>
      <c r="AV867" s="13" t="s">
        <v>84</v>
      </c>
      <c r="AW867" s="13" t="s">
        <v>34</v>
      </c>
      <c r="AX867" s="13" t="s">
        <v>82</v>
      </c>
      <c r="AY867" s="154" t="s">
        <v>167</v>
      </c>
    </row>
    <row r="868" spans="2:65" s="1" customFormat="1" ht="16.5" customHeight="1">
      <c r="B868" s="33"/>
      <c r="C868" s="129" t="s">
        <v>1171</v>
      </c>
      <c r="D868" s="129" t="s">
        <v>169</v>
      </c>
      <c r="E868" s="130" t="s">
        <v>1172</v>
      </c>
      <c r="F868" s="131" t="s">
        <v>1173</v>
      </c>
      <c r="G868" s="132" t="s">
        <v>820</v>
      </c>
      <c r="H868" s="133">
        <v>1</v>
      </c>
      <c r="I868" s="134"/>
      <c r="J868" s="135">
        <f>ROUND(I868*H868,2)</f>
        <v>0</v>
      </c>
      <c r="K868" s="131" t="s">
        <v>184</v>
      </c>
      <c r="L868" s="33"/>
      <c r="M868" s="136" t="s">
        <v>19</v>
      </c>
      <c r="N868" s="137" t="s">
        <v>45</v>
      </c>
      <c r="P868" s="138">
        <f>O868*H868</f>
        <v>0</v>
      </c>
      <c r="Q868" s="138">
        <v>5.0000000000000001E-3</v>
      </c>
      <c r="R868" s="138">
        <f>Q868*H868</f>
        <v>5.0000000000000001E-3</v>
      </c>
      <c r="S868" s="138">
        <v>0</v>
      </c>
      <c r="T868" s="139">
        <f>S868*H868</f>
        <v>0</v>
      </c>
      <c r="AR868" s="140" t="s">
        <v>265</v>
      </c>
      <c r="AT868" s="140" t="s">
        <v>169</v>
      </c>
      <c r="AU868" s="140" t="s">
        <v>84</v>
      </c>
      <c r="AY868" s="18" t="s">
        <v>167</v>
      </c>
      <c r="BE868" s="141">
        <f>IF(N868="základní",J868,0)</f>
        <v>0</v>
      </c>
      <c r="BF868" s="141">
        <f>IF(N868="snížená",J868,0)</f>
        <v>0</v>
      </c>
      <c r="BG868" s="141">
        <f>IF(N868="zákl. přenesená",J868,0)</f>
        <v>0</v>
      </c>
      <c r="BH868" s="141">
        <f>IF(N868="sníž. přenesená",J868,0)</f>
        <v>0</v>
      </c>
      <c r="BI868" s="141">
        <f>IF(N868="nulová",J868,0)</f>
        <v>0</v>
      </c>
      <c r="BJ868" s="18" t="s">
        <v>82</v>
      </c>
      <c r="BK868" s="141">
        <f>ROUND(I868*H868,2)</f>
        <v>0</v>
      </c>
      <c r="BL868" s="18" t="s">
        <v>265</v>
      </c>
      <c r="BM868" s="140" t="s">
        <v>1174</v>
      </c>
    </row>
    <row r="869" spans="2:65" s="13" customFormat="1" ht="11.25">
      <c r="B869" s="153"/>
      <c r="D869" s="147" t="s">
        <v>177</v>
      </c>
      <c r="E869" s="154" t="s">
        <v>19</v>
      </c>
      <c r="F869" s="155" t="s">
        <v>1052</v>
      </c>
      <c r="H869" s="156">
        <v>1</v>
      </c>
      <c r="I869" s="157"/>
      <c r="L869" s="153"/>
      <c r="M869" s="158"/>
      <c r="T869" s="159"/>
      <c r="AT869" s="154" t="s">
        <v>177</v>
      </c>
      <c r="AU869" s="154" t="s">
        <v>84</v>
      </c>
      <c r="AV869" s="13" t="s">
        <v>84</v>
      </c>
      <c r="AW869" s="13" t="s">
        <v>34</v>
      </c>
      <c r="AX869" s="13" t="s">
        <v>82</v>
      </c>
      <c r="AY869" s="154" t="s">
        <v>167</v>
      </c>
    </row>
    <row r="870" spans="2:65" s="1" customFormat="1" ht="16.5" customHeight="1">
      <c r="B870" s="33"/>
      <c r="C870" s="129" t="s">
        <v>1175</v>
      </c>
      <c r="D870" s="129" t="s">
        <v>169</v>
      </c>
      <c r="E870" s="130" t="s">
        <v>1176</v>
      </c>
      <c r="F870" s="131" t="s">
        <v>1177</v>
      </c>
      <c r="G870" s="132" t="s">
        <v>820</v>
      </c>
      <c r="H870" s="133">
        <v>1</v>
      </c>
      <c r="I870" s="134"/>
      <c r="J870" s="135">
        <f>ROUND(I870*H870,2)</f>
        <v>0</v>
      </c>
      <c r="K870" s="131" t="s">
        <v>184</v>
      </c>
      <c r="L870" s="33"/>
      <c r="M870" s="136" t="s">
        <v>19</v>
      </c>
      <c r="N870" s="137" t="s">
        <v>45</v>
      </c>
      <c r="P870" s="138">
        <f>O870*H870</f>
        <v>0</v>
      </c>
      <c r="Q870" s="138">
        <v>1.4999999999999999E-2</v>
      </c>
      <c r="R870" s="138">
        <f>Q870*H870</f>
        <v>1.4999999999999999E-2</v>
      </c>
      <c r="S870" s="138">
        <v>0</v>
      </c>
      <c r="T870" s="139">
        <f>S870*H870</f>
        <v>0</v>
      </c>
      <c r="AR870" s="140" t="s">
        <v>265</v>
      </c>
      <c r="AT870" s="140" t="s">
        <v>169</v>
      </c>
      <c r="AU870" s="140" t="s">
        <v>84</v>
      </c>
      <c r="AY870" s="18" t="s">
        <v>167</v>
      </c>
      <c r="BE870" s="141">
        <f>IF(N870="základní",J870,0)</f>
        <v>0</v>
      </c>
      <c r="BF870" s="141">
        <f>IF(N870="snížená",J870,0)</f>
        <v>0</v>
      </c>
      <c r="BG870" s="141">
        <f>IF(N870="zákl. přenesená",J870,0)</f>
        <v>0</v>
      </c>
      <c r="BH870" s="141">
        <f>IF(N870="sníž. přenesená",J870,0)</f>
        <v>0</v>
      </c>
      <c r="BI870" s="141">
        <f>IF(N870="nulová",J870,0)</f>
        <v>0</v>
      </c>
      <c r="BJ870" s="18" t="s">
        <v>82</v>
      </c>
      <c r="BK870" s="141">
        <f>ROUND(I870*H870,2)</f>
        <v>0</v>
      </c>
      <c r="BL870" s="18" t="s">
        <v>265</v>
      </c>
      <c r="BM870" s="140" t="s">
        <v>1178</v>
      </c>
    </row>
    <row r="871" spans="2:65" s="13" customFormat="1" ht="11.25">
      <c r="B871" s="153"/>
      <c r="D871" s="147" t="s">
        <v>177</v>
      </c>
      <c r="E871" s="154" t="s">
        <v>19</v>
      </c>
      <c r="F871" s="155" t="s">
        <v>1052</v>
      </c>
      <c r="H871" s="156">
        <v>1</v>
      </c>
      <c r="I871" s="157"/>
      <c r="L871" s="153"/>
      <c r="M871" s="158"/>
      <c r="T871" s="159"/>
      <c r="AT871" s="154" t="s">
        <v>177</v>
      </c>
      <c r="AU871" s="154" t="s">
        <v>84</v>
      </c>
      <c r="AV871" s="13" t="s">
        <v>84</v>
      </c>
      <c r="AW871" s="13" t="s">
        <v>34</v>
      </c>
      <c r="AX871" s="13" t="s">
        <v>82</v>
      </c>
      <c r="AY871" s="154" t="s">
        <v>167</v>
      </c>
    </row>
    <row r="872" spans="2:65" s="1" customFormat="1" ht="16.5" customHeight="1">
      <c r="B872" s="33"/>
      <c r="C872" s="129" t="s">
        <v>1179</v>
      </c>
      <c r="D872" s="129" t="s">
        <v>169</v>
      </c>
      <c r="E872" s="130" t="s">
        <v>1180</v>
      </c>
      <c r="F872" s="131" t="s">
        <v>1181</v>
      </c>
      <c r="G872" s="132" t="s">
        <v>820</v>
      </c>
      <c r="H872" s="133">
        <v>1</v>
      </c>
      <c r="I872" s="134"/>
      <c r="J872" s="135">
        <f>ROUND(I872*H872,2)</f>
        <v>0</v>
      </c>
      <c r="K872" s="131" t="s">
        <v>184</v>
      </c>
      <c r="L872" s="33"/>
      <c r="M872" s="136" t="s">
        <v>19</v>
      </c>
      <c r="N872" s="137" t="s">
        <v>45</v>
      </c>
      <c r="P872" s="138">
        <f>O872*H872</f>
        <v>0</v>
      </c>
      <c r="Q872" s="138">
        <v>0.08</v>
      </c>
      <c r="R872" s="138">
        <f>Q872*H872</f>
        <v>0.08</v>
      </c>
      <c r="S872" s="138">
        <v>0</v>
      </c>
      <c r="T872" s="139">
        <f>S872*H872</f>
        <v>0</v>
      </c>
      <c r="AR872" s="140" t="s">
        <v>265</v>
      </c>
      <c r="AT872" s="140" t="s">
        <v>169</v>
      </c>
      <c r="AU872" s="140" t="s">
        <v>84</v>
      </c>
      <c r="AY872" s="18" t="s">
        <v>167</v>
      </c>
      <c r="BE872" s="141">
        <f>IF(N872="základní",J872,0)</f>
        <v>0</v>
      </c>
      <c r="BF872" s="141">
        <f>IF(N872="snížená",J872,0)</f>
        <v>0</v>
      </c>
      <c r="BG872" s="141">
        <f>IF(N872="zákl. přenesená",J872,0)</f>
        <v>0</v>
      </c>
      <c r="BH872" s="141">
        <f>IF(N872="sníž. přenesená",J872,0)</f>
        <v>0</v>
      </c>
      <c r="BI872" s="141">
        <f>IF(N872="nulová",J872,0)</f>
        <v>0</v>
      </c>
      <c r="BJ872" s="18" t="s">
        <v>82</v>
      </c>
      <c r="BK872" s="141">
        <f>ROUND(I872*H872,2)</f>
        <v>0</v>
      </c>
      <c r="BL872" s="18" t="s">
        <v>265</v>
      </c>
      <c r="BM872" s="140" t="s">
        <v>1182</v>
      </c>
    </row>
    <row r="873" spans="2:65" s="13" customFormat="1" ht="11.25">
      <c r="B873" s="153"/>
      <c r="D873" s="147" t="s">
        <v>177</v>
      </c>
      <c r="E873" s="154" t="s">
        <v>19</v>
      </c>
      <c r="F873" s="155" t="s">
        <v>1052</v>
      </c>
      <c r="H873" s="156">
        <v>1</v>
      </c>
      <c r="I873" s="157"/>
      <c r="L873" s="153"/>
      <c r="M873" s="158"/>
      <c r="T873" s="159"/>
      <c r="AT873" s="154" t="s">
        <v>177</v>
      </c>
      <c r="AU873" s="154" t="s">
        <v>84</v>
      </c>
      <c r="AV873" s="13" t="s">
        <v>84</v>
      </c>
      <c r="AW873" s="13" t="s">
        <v>34</v>
      </c>
      <c r="AX873" s="13" t="s">
        <v>82</v>
      </c>
      <c r="AY873" s="154" t="s">
        <v>167</v>
      </c>
    </row>
    <row r="874" spans="2:65" s="1" customFormat="1" ht="24.2" customHeight="1">
      <c r="B874" s="33"/>
      <c r="C874" s="129" t="s">
        <v>1183</v>
      </c>
      <c r="D874" s="129" t="s">
        <v>169</v>
      </c>
      <c r="E874" s="130" t="s">
        <v>1184</v>
      </c>
      <c r="F874" s="131" t="s">
        <v>1185</v>
      </c>
      <c r="G874" s="132" t="s">
        <v>246</v>
      </c>
      <c r="H874" s="133">
        <v>0.78700000000000003</v>
      </c>
      <c r="I874" s="134"/>
      <c r="J874" s="135">
        <f>ROUND(I874*H874,2)</f>
        <v>0</v>
      </c>
      <c r="K874" s="131" t="s">
        <v>172</v>
      </c>
      <c r="L874" s="33"/>
      <c r="M874" s="136" t="s">
        <v>19</v>
      </c>
      <c r="N874" s="137" t="s">
        <v>45</v>
      </c>
      <c r="P874" s="138">
        <f>O874*H874</f>
        <v>0</v>
      </c>
      <c r="Q874" s="138">
        <v>0</v>
      </c>
      <c r="R874" s="138">
        <f>Q874*H874</f>
        <v>0</v>
      </c>
      <c r="S874" s="138">
        <v>0</v>
      </c>
      <c r="T874" s="139">
        <f>S874*H874</f>
        <v>0</v>
      </c>
      <c r="AR874" s="140" t="s">
        <v>265</v>
      </c>
      <c r="AT874" s="140" t="s">
        <v>169</v>
      </c>
      <c r="AU874" s="140" t="s">
        <v>84</v>
      </c>
      <c r="AY874" s="18" t="s">
        <v>167</v>
      </c>
      <c r="BE874" s="141">
        <f>IF(N874="základní",J874,0)</f>
        <v>0</v>
      </c>
      <c r="BF874" s="141">
        <f>IF(N874="snížená",J874,0)</f>
        <v>0</v>
      </c>
      <c r="BG874" s="141">
        <f>IF(N874="zákl. přenesená",J874,0)</f>
        <v>0</v>
      </c>
      <c r="BH874" s="141">
        <f>IF(N874="sníž. přenesená",J874,0)</f>
        <v>0</v>
      </c>
      <c r="BI874" s="141">
        <f>IF(N874="nulová",J874,0)</f>
        <v>0</v>
      </c>
      <c r="BJ874" s="18" t="s">
        <v>82</v>
      </c>
      <c r="BK874" s="141">
        <f>ROUND(I874*H874,2)</f>
        <v>0</v>
      </c>
      <c r="BL874" s="18" t="s">
        <v>265</v>
      </c>
      <c r="BM874" s="140" t="s">
        <v>1186</v>
      </c>
    </row>
    <row r="875" spans="2:65" s="1" customFormat="1" ht="11.25">
      <c r="B875" s="33"/>
      <c r="D875" s="142" t="s">
        <v>175</v>
      </c>
      <c r="F875" s="143" t="s">
        <v>1187</v>
      </c>
      <c r="I875" s="144"/>
      <c r="L875" s="33"/>
      <c r="M875" s="145"/>
      <c r="T875" s="54"/>
      <c r="AT875" s="18" t="s">
        <v>175</v>
      </c>
      <c r="AU875" s="18" t="s">
        <v>84</v>
      </c>
    </row>
    <row r="876" spans="2:65" s="1" customFormat="1" ht="24.2" customHeight="1">
      <c r="B876" s="33"/>
      <c r="C876" s="129" t="s">
        <v>1188</v>
      </c>
      <c r="D876" s="129" t="s">
        <v>169</v>
      </c>
      <c r="E876" s="130" t="s">
        <v>1189</v>
      </c>
      <c r="F876" s="131" t="s">
        <v>1190</v>
      </c>
      <c r="G876" s="132" t="s">
        <v>246</v>
      </c>
      <c r="H876" s="133">
        <v>0.78700000000000003</v>
      </c>
      <c r="I876" s="134"/>
      <c r="J876" s="135">
        <f>ROUND(I876*H876,2)</f>
        <v>0</v>
      </c>
      <c r="K876" s="131" t="s">
        <v>172</v>
      </c>
      <c r="L876" s="33"/>
      <c r="M876" s="136" t="s">
        <v>19</v>
      </c>
      <c r="N876" s="137" t="s">
        <v>45</v>
      </c>
      <c r="P876" s="138">
        <f>O876*H876</f>
        <v>0</v>
      </c>
      <c r="Q876" s="138">
        <v>0</v>
      </c>
      <c r="R876" s="138">
        <f>Q876*H876</f>
        <v>0</v>
      </c>
      <c r="S876" s="138">
        <v>0</v>
      </c>
      <c r="T876" s="139">
        <f>S876*H876</f>
        <v>0</v>
      </c>
      <c r="AR876" s="140" t="s">
        <v>265</v>
      </c>
      <c r="AT876" s="140" t="s">
        <v>169</v>
      </c>
      <c r="AU876" s="140" t="s">
        <v>84</v>
      </c>
      <c r="AY876" s="18" t="s">
        <v>167</v>
      </c>
      <c r="BE876" s="141">
        <f>IF(N876="základní",J876,0)</f>
        <v>0</v>
      </c>
      <c r="BF876" s="141">
        <f>IF(N876="snížená",J876,0)</f>
        <v>0</v>
      </c>
      <c r="BG876" s="141">
        <f>IF(N876="zákl. přenesená",J876,0)</f>
        <v>0</v>
      </c>
      <c r="BH876" s="141">
        <f>IF(N876="sníž. přenesená",J876,0)</f>
        <v>0</v>
      </c>
      <c r="BI876" s="141">
        <f>IF(N876="nulová",J876,0)</f>
        <v>0</v>
      </c>
      <c r="BJ876" s="18" t="s">
        <v>82</v>
      </c>
      <c r="BK876" s="141">
        <f>ROUND(I876*H876,2)</f>
        <v>0</v>
      </c>
      <c r="BL876" s="18" t="s">
        <v>265</v>
      </c>
      <c r="BM876" s="140" t="s">
        <v>1191</v>
      </c>
    </row>
    <row r="877" spans="2:65" s="1" customFormat="1" ht="11.25">
      <c r="B877" s="33"/>
      <c r="D877" s="142" t="s">
        <v>175</v>
      </c>
      <c r="F877" s="143" t="s">
        <v>1192</v>
      </c>
      <c r="I877" s="144"/>
      <c r="L877" s="33"/>
      <c r="M877" s="145"/>
      <c r="T877" s="54"/>
      <c r="AT877" s="18" t="s">
        <v>175</v>
      </c>
      <c r="AU877" s="18" t="s">
        <v>84</v>
      </c>
    </row>
    <row r="878" spans="2:65" s="11" customFormat="1" ht="22.9" customHeight="1">
      <c r="B878" s="117"/>
      <c r="D878" s="118" t="s">
        <v>73</v>
      </c>
      <c r="E878" s="127" t="s">
        <v>1193</v>
      </c>
      <c r="F878" s="127" t="s">
        <v>1194</v>
      </c>
      <c r="I878" s="120"/>
      <c r="J878" s="128">
        <f>BK878</f>
        <v>0</v>
      </c>
      <c r="L878" s="117"/>
      <c r="M878" s="122"/>
      <c r="P878" s="123">
        <f>SUM(P879:P886)</f>
        <v>0</v>
      </c>
      <c r="R878" s="123">
        <f>SUM(R879:R886)</f>
        <v>0</v>
      </c>
      <c r="T878" s="124">
        <f>SUM(T879:T886)</f>
        <v>0</v>
      </c>
      <c r="AR878" s="118" t="s">
        <v>84</v>
      </c>
      <c r="AT878" s="125" t="s">
        <v>73</v>
      </c>
      <c r="AU878" s="125" t="s">
        <v>82</v>
      </c>
      <c r="AY878" s="118" t="s">
        <v>167</v>
      </c>
      <c r="BK878" s="126">
        <f>SUM(BK879:BK886)</f>
        <v>0</v>
      </c>
    </row>
    <row r="879" spans="2:65" s="1" customFormat="1" ht="16.5" customHeight="1">
      <c r="B879" s="33"/>
      <c r="C879" s="129" t="s">
        <v>1195</v>
      </c>
      <c r="D879" s="129" t="s">
        <v>169</v>
      </c>
      <c r="E879" s="130" t="s">
        <v>1196</v>
      </c>
      <c r="F879" s="131" t="s">
        <v>1197</v>
      </c>
      <c r="G879" s="132" t="s">
        <v>820</v>
      </c>
      <c r="H879" s="133">
        <v>1</v>
      </c>
      <c r="I879" s="134"/>
      <c r="J879" s="135">
        <f>ROUND(I879*H879,2)</f>
        <v>0</v>
      </c>
      <c r="K879" s="131" t="s">
        <v>184</v>
      </c>
      <c r="L879" s="33"/>
      <c r="M879" s="136" t="s">
        <v>19</v>
      </c>
      <c r="N879" s="137" t="s">
        <v>45</v>
      </c>
      <c r="P879" s="138">
        <f>O879*H879</f>
        <v>0</v>
      </c>
      <c r="Q879" s="138">
        <v>0</v>
      </c>
      <c r="R879" s="138">
        <f>Q879*H879</f>
        <v>0</v>
      </c>
      <c r="S879" s="138">
        <v>0</v>
      </c>
      <c r="T879" s="139">
        <f>S879*H879</f>
        <v>0</v>
      </c>
      <c r="AR879" s="140" t="s">
        <v>265</v>
      </c>
      <c r="AT879" s="140" t="s">
        <v>169</v>
      </c>
      <c r="AU879" s="140" t="s">
        <v>84</v>
      </c>
      <c r="AY879" s="18" t="s">
        <v>167</v>
      </c>
      <c r="BE879" s="141">
        <f>IF(N879="základní",J879,0)</f>
        <v>0</v>
      </c>
      <c r="BF879" s="141">
        <f>IF(N879="snížená",J879,0)</f>
        <v>0</v>
      </c>
      <c r="BG879" s="141">
        <f>IF(N879="zákl. přenesená",J879,0)</f>
        <v>0</v>
      </c>
      <c r="BH879" s="141">
        <f>IF(N879="sníž. přenesená",J879,0)</f>
        <v>0</v>
      </c>
      <c r="BI879" s="141">
        <f>IF(N879="nulová",J879,0)</f>
        <v>0</v>
      </c>
      <c r="BJ879" s="18" t="s">
        <v>82</v>
      </c>
      <c r="BK879" s="141">
        <f>ROUND(I879*H879,2)</f>
        <v>0</v>
      </c>
      <c r="BL879" s="18" t="s">
        <v>265</v>
      </c>
      <c r="BM879" s="140" t="s">
        <v>1198</v>
      </c>
    </row>
    <row r="880" spans="2:65" s="12" customFormat="1" ht="11.25">
      <c r="B880" s="146"/>
      <c r="D880" s="147" t="s">
        <v>177</v>
      </c>
      <c r="E880" s="148" t="s">
        <v>19</v>
      </c>
      <c r="F880" s="149" t="s">
        <v>178</v>
      </c>
      <c r="H880" s="148" t="s">
        <v>19</v>
      </c>
      <c r="I880" s="150"/>
      <c r="L880" s="146"/>
      <c r="M880" s="151"/>
      <c r="T880" s="152"/>
      <c r="AT880" s="148" t="s">
        <v>177</v>
      </c>
      <c r="AU880" s="148" t="s">
        <v>84</v>
      </c>
      <c r="AV880" s="12" t="s">
        <v>82</v>
      </c>
      <c r="AW880" s="12" t="s">
        <v>34</v>
      </c>
      <c r="AX880" s="12" t="s">
        <v>74</v>
      </c>
      <c r="AY880" s="148" t="s">
        <v>167</v>
      </c>
    </row>
    <row r="881" spans="2:65" s="12" customFormat="1" ht="11.25">
      <c r="B881" s="146"/>
      <c r="D881" s="147" t="s">
        <v>177</v>
      </c>
      <c r="E881" s="148" t="s">
        <v>19</v>
      </c>
      <c r="F881" s="149" t="s">
        <v>1199</v>
      </c>
      <c r="H881" s="148" t="s">
        <v>19</v>
      </c>
      <c r="I881" s="150"/>
      <c r="L881" s="146"/>
      <c r="M881" s="151"/>
      <c r="T881" s="152"/>
      <c r="AT881" s="148" t="s">
        <v>177</v>
      </c>
      <c r="AU881" s="148" t="s">
        <v>84</v>
      </c>
      <c r="AV881" s="12" t="s">
        <v>82</v>
      </c>
      <c r="AW881" s="12" t="s">
        <v>34</v>
      </c>
      <c r="AX881" s="12" t="s">
        <v>74</v>
      </c>
      <c r="AY881" s="148" t="s">
        <v>167</v>
      </c>
    </row>
    <row r="882" spans="2:65" s="13" customFormat="1" ht="11.25">
      <c r="B882" s="153"/>
      <c r="D882" s="147" t="s">
        <v>177</v>
      </c>
      <c r="E882" s="154" t="s">
        <v>19</v>
      </c>
      <c r="F882" s="155" t="s">
        <v>82</v>
      </c>
      <c r="H882" s="156">
        <v>1</v>
      </c>
      <c r="I882" s="157"/>
      <c r="L882" s="153"/>
      <c r="M882" s="158"/>
      <c r="T882" s="159"/>
      <c r="AT882" s="154" t="s">
        <v>177</v>
      </c>
      <c r="AU882" s="154" t="s">
        <v>84</v>
      </c>
      <c r="AV882" s="13" t="s">
        <v>84</v>
      </c>
      <c r="AW882" s="13" t="s">
        <v>34</v>
      </c>
      <c r="AX882" s="13" t="s">
        <v>82</v>
      </c>
      <c r="AY882" s="154" t="s">
        <v>167</v>
      </c>
    </row>
    <row r="883" spans="2:65" s="1" customFormat="1" ht="16.5" customHeight="1">
      <c r="B883" s="33"/>
      <c r="C883" s="129" t="s">
        <v>1200</v>
      </c>
      <c r="D883" s="129" t="s">
        <v>169</v>
      </c>
      <c r="E883" s="130" t="s">
        <v>1201</v>
      </c>
      <c r="F883" s="131" t="s">
        <v>1202</v>
      </c>
      <c r="G883" s="132" t="s">
        <v>855</v>
      </c>
      <c r="H883" s="133">
        <v>1</v>
      </c>
      <c r="I883" s="134"/>
      <c r="J883" s="135">
        <f>ROUND(I883*H883,2)</f>
        <v>0</v>
      </c>
      <c r="K883" s="131" t="s">
        <v>184</v>
      </c>
      <c r="L883" s="33"/>
      <c r="M883" s="136" t="s">
        <v>19</v>
      </c>
      <c r="N883" s="137" t="s">
        <v>45</v>
      </c>
      <c r="P883" s="138">
        <f>O883*H883</f>
        <v>0</v>
      </c>
      <c r="Q883" s="138">
        <v>0</v>
      </c>
      <c r="R883" s="138">
        <f>Q883*H883</f>
        <v>0</v>
      </c>
      <c r="S883" s="138">
        <v>0</v>
      </c>
      <c r="T883" s="139">
        <f>S883*H883</f>
        <v>0</v>
      </c>
      <c r="AR883" s="140" t="s">
        <v>1203</v>
      </c>
      <c r="AT883" s="140" t="s">
        <v>169</v>
      </c>
      <c r="AU883" s="140" t="s">
        <v>84</v>
      </c>
      <c r="AY883" s="18" t="s">
        <v>167</v>
      </c>
      <c r="BE883" s="141">
        <f>IF(N883="základní",J883,0)</f>
        <v>0</v>
      </c>
      <c r="BF883" s="141">
        <f>IF(N883="snížená",J883,0)</f>
        <v>0</v>
      </c>
      <c r="BG883" s="141">
        <f>IF(N883="zákl. přenesená",J883,0)</f>
        <v>0</v>
      </c>
      <c r="BH883" s="141">
        <f>IF(N883="sníž. přenesená",J883,0)</f>
        <v>0</v>
      </c>
      <c r="BI883" s="141">
        <f>IF(N883="nulová",J883,0)</f>
        <v>0</v>
      </c>
      <c r="BJ883" s="18" t="s">
        <v>82</v>
      </c>
      <c r="BK883" s="141">
        <f>ROUND(I883*H883,2)</f>
        <v>0</v>
      </c>
      <c r="BL883" s="18" t="s">
        <v>1203</v>
      </c>
      <c r="BM883" s="140" t="s">
        <v>1204</v>
      </c>
    </row>
    <row r="884" spans="2:65" s="13" customFormat="1" ht="11.25">
      <c r="B884" s="153"/>
      <c r="D884" s="147" t="s">
        <v>177</v>
      </c>
      <c r="E884" s="154" t="s">
        <v>19</v>
      </c>
      <c r="F884" s="155" t="s">
        <v>1144</v>
      </c>
      <c r="H884" s="156">
        <v>1</v>
      </c>
      <c r="I884" s="157"/>
      <c r="L884" s="153"/>
      <c r="M884" s="158"/>
      <c r="T884" s="159"/>
      <c r="AT884" s="154" t="s">
        <v>177</v>
      </c>
      <c r="AU884" s="154" t="s">
        <v>84</v>
      </c>
      <c r="AV884" s="13" t="s">
        <v>84</v>
      </c>
      <c r="AW884" s="13" t="s">
        <v>34</v>
      </c>
      <c r="AX884" s="13" t="s">
        <v>82</v>
      </c>
      <c r="AY884" s="154" t="s">
        <v>167</v>
      </c>
    </row>
    <row r="885" spans="2:65" s="1" customFormat="1" ht="16.5" customHeight="1">
      <c r="B885" s="33"/>
      <c r="C885" s="129" t="s">
        <v>1205</v>
      </c>
      <c r="D885" s="129" t="s">
        <v>169</v>
      </c>
      <c r="E885" s="130" t="s">
        <v>1206</v>
      </c>
      <c r="F885" s="131" t="s">
        <v>1207</v>
      </c>
      <c r="G885" s="132" t="s">
        <v>855</v>
      </c>
      <c r="H885" s="133">
        <v>1</v>
      </c>
      <c r="I885" s="134"/>
      <c r="J885" s="135">
        <f>ROUND(I885*H885,2)</f>
        <v>0</v>
      </c>
      <c r="K885" s="131" t="s">
        <v>184</v>
      </c>
      <c r="L885" s="33"/>
      <c r="M885" s="136" t="s">
        <v>19</v>
      </c>
      <c r="N885" s="137" t="s">
        <v>45</v>
      </c>
      <c r="P885" s="138">
        <f>O885*H885</f>
        <v>0</v>
      </c>
      <c r="Q885" s="138">
        <v>0</v>
      </c>
      <c r="R885" s="138">
        <f>Q885*H885</f>
        <v>0</v>
      </c>
      <c r="S885" s="138">
        <v>0</v>
      </c>
      <c r="T885" s="139">
        <f>S885*H885</f>
        <v>0</v>
      </c>
      <c r="AR885" s="140" t="s">
        <v>1203</v>
      </c>
      <c r="AT885" s="140" t="s">
        <v>169</v>
      </c>
      <c r="AU885" s="140" t="s">
        <v>84</v>
      </c>
      <c r="AY885" s="18" t="s">
        <v>167</v>
      </c>
      <c r="BE885" s="141">
        <f>IF(N885="základní",J885,0)</f>
        <v>0</v>
      </c>
      <c r="BF885" s="141">
        <f>IF(N885="snížená",J885,0)</f>
        <v>0</v>
      </c>
      <c r="BG885" s="141">
        <f>IF(N885="zákl. přenesená",J885,0)</f>
        <v>0</v>
      </c>
      <c r="BH885" s="141">
        <f>IF(N885="sníž. přenesená",J885,0)</f>
        <v>0</v>
      </c>
      <c r="BI885" s="141">
        <f>IF(N885="nulová",J885,0)</f>
        <v>0</v>
      </c>
      <c r="BJ885" s="18" t="s">
        <v>82</v>
      </c>
      <c r="BK885" s="141">
        <f>ROUND(I885*H885,2)</f>
        <v>0</v>
      </c>
      <c r="BL885" s="18" t="s">
        <v>1203</v>
      </c>
      <c r="BM885" s="140" t="s">
        <v>1208</v>
      </c>
    </row>
    <row r="886" spans="2:65" s="13" customFormat="1" ht="11.25">
      <c r="B886" s="153"/>
      <c r="D886" s="147" t="s">
        <v>177</v>
      </c>
      <c r="E886" s="154" t="s">
        <v>19</v>
      </c>
      <c r="F886" s="155" t="s">
        <v>1144</v>
      </c>
      <c r="H886" s="156">
        <v>1</v>
      </c>
      <c r="I886" s="157"/>
      <c r="L886" s="153"/>
      <c r="M886" s="158"/>
      <c r="T886" s="159"/>
      <c r="AT886" s="154" t="s">
        <v>177</v>
      </c>
      <c r="AU886" s="154" t="s">
        <v>84</v>
      </c>
      <c r="AV886" s="13" t="s">
        <v>84</v>
      </c>
      <c r="AW886" s="13" t="s">
        <v>34</v>
      </c>
      <c r="AX886" s="13" t="s">
        <v>82</v>
      </c>
      <c r="AY886" s="154" t="s">
        <v>167</v>
      </c>
    </row>
    <row r="887" spans="2:65" s="11" customFormat="1" ht="22.9" customHeight="1">
      <c r="B887" s="117"/>
      <c r="D887" s="118" t="s">
        <v>73</v>
      </c>
      <c r="E887" s="127" t="s">
        <v>1209</v>
      </c>
      <c r="F887" s="127" t="s">
        <v>1210</v>
      </c>
      <c r="I887" s="120"/>
      <c r="J887" s="128">
        <f>BK887</f>
        <v>0</v>
      </c>
      <c r="L887" s="117"/>
      <c r="M887" s="122"/>
      <c r="P887" s="123">
        <f>SUM(P888:P924)</f>
        <v>0</v>
      </c>
      <c r="R887" s="123">
        <f>SUM(R888:R924)</f>
        <v>1.0691356600000002</v>
      </c>
      <c r="T887" s="124">
        <f>SUM(T888:T924)</f>
        <v>0.82776199999999989</v>
      </c>
      <c r="AR887" s="118" t="s">
        <v>84</v>
      </c>
      <c r="AT887" s="125" t="s">
        <v>73</v>
      </c>
      <c r="AU887" s="125" t="s">
        <v>82</v>
      </c>
      <c r="AY887" s="118" t="s">
        <v>167</v>
      </c>
      <c r="BK887" s="126">
        <f>SUM(BK888:BK924)</f>
        <v>0</v>
      </c>
    </row>
    <row r="888" spans="2:65" s="1" customFormat="1" ht="24.2" customHeight="1">
      <c r="B888" s="33"/>
      <c r="C888" s="129" t="s">
        <v>1211</v>
      </c>
      <c r="D888" s="129" t="s">
        <v>169</v>
      </c>
      <c r="E888" s="130" t="s">
        <v>1212</v>
      </c>
      <c r="F888" s="131" t="s">
        <v>1213</v>
      </c>
      <c r="G888" s="132" t="s">
        <v>102</v>
      </c>
      <c r="H888" s="133">
        <v>62.4</v>
      </c>
      <c r="I888" s="134"/>
      <c r="J888" s="135">
        <f>ROUND(I888*H888,2)</f>
        <v>0</v>
      </c>
      <c r="K888" s="131" t="s">
        <v>172</v>
      </c>
      <c r="L888" s="33"/>
      <c r="M888" s="136" t="s">
        <v>19</v>
      </c>
      <c r="N888" s="137" t="s">
        <v>45</v>
      </c>
      <c r="P888" s="138">
        <f>O888*H888</f>
        <v>0</v>
      </c>
      <c r="Q888" s="138">
        <v>1.6910000000000001E-2</v>
      </c>
      <c r="R888" s="138">
        <f>Q888*H888</f>
        <v>1.0551840000000001</v>
      </c>
      <c r="S888" s="138">
        <v>0</v>
      </c>
      <c r="T888" s="139">
        <f>S888*H888</f>
        <v>0</v>
      </c>
      <c r="AR888" s="140" t="s">
        <v>265</v>
      </c>
      <c r="AT888" s="140" t="s">
        <v>169</v>
      </c>
      <c r="AU888" s="140" t="s">
        <v>84</v>
      </c>
      <c r="AY888" s="18" t="s">
        <v>167</v>
      </c>
      <c r="BE888" s="141">
        <f>IF(N888="základní",J888,0)</f>
        <v>0</v>
      </c>
      <c r="BF888" s="141">
        <f>IF(N888="snížená",J888,0)</f>
        <v>0</v>
      </c>
      <c r="BG888" s="141">
        <f>IF(N888="zákl. přenesená",J888,0)</f>
        <v>0</v>
      </c>
      <c r="BH888" s="141">
        <f>IF(N888="sníž. přenesená",J888,0)</f>
        <v>0</v>
      </c>
      <c r="BI888" s="141">
        <f>IF(N888="nulová",J888,0)</f>
        <v>0</v>
      </c>
      <c r="BJ888" s="18" t="s">
        <v>82</v>
      </c>
      <c r="BK888" s="141">
        <f>ROUND(I888*H888,2)</f>
        <v>0</v>
      </c>
      <c r="BL888" s="18" t="s">
        <v>265</v>
      </c>
      <c r="BM888" s="140" t="s">
        <v>1214</v>
      </c>
    </row>
    <row r="889" spans="2:65" s="1" customFormat="1" ht="11.25">
      <c r="B889" s="33"/>
      <c r="D889" s="142" t="s">
        <v>175</v>
      </c>
      <c r="F889" s="143" t="s">
        <v>1215</v>
      </c>
      <c r="I889" s="144"/>
      <c r="L889" s="33"/>
      <c r="M889" s="145"/>
      <c r="T889" s="54"/>
      <c r="AT889" s="18" t="s">
        <v>175</v>
      </c>
      <c r="AU889" s="18" t="s">
        <v>84</v>
      </c>
    </row>
    <row r="890" spans="2:65" s="12" customFormat="1" ht="11.25">
      <c r="B890" s="146"/>
      <c r="D890" s="147" t="s">
        <v>177</v>
      </c>
      <c r="E890" s="148" t="s">
        <v>19</v>
      </c>
      <c r="F890" s="149" t="s">
        <v>489</v>
      </c>
      <c r="H890" s="148" t="s">
        <v>19</v>
      </c>
      <c r="I890" s="150"/>
      <c r="L890" s="146"/>
      <c r="M890" s="151"/>
      <c r="T890" s="152"/>
      <c r="AT890" s="148" t="s">
        <v>177</v>
      </c>
      <c r="AU890" s="148" t="s">
        <v>84</v>
      </c>
      <c r="AV890" s="12" t="s">
        <v>82</v>
      </c>
      <c r="AW890" s="12" t="s">
        <v>34</v>
      </c>
      <c r="AX890" s="12" t="s">
        <v>74</v>
      </c>
      <c r="AY890" s="148" t="s">
        <v>167</v>
      </c>
    </row>
    <row r="891" spans="2:65" s="13" customFormat="1" ht="11.25">
      <c r="B891" s="153"/>
      <c r="D891" s="147" t="s">
        <v>177</v>
      </c>
      <c r="E891" s="154" t="s">
        <v>19</v>
      </c>
      <c r="F891" s="155" t="s">
        <v>1216</v>
      </c>
      <c r="H891" s="156">
        <v>4</v>
      </c>
      <c r="I891" s="157"/>
      <c r="L891" s="153"/>
      <c r="M891" s="158"/>
      <c r="T891" s="159"/>
      <c r="AT891" s="154" t="s">
        <v>177</v>
      </c>
      <c r="AU891" s="154" t="s">
        <v>84</v>
      </c>
      <c r="AV891" s="13" t="s">
        <v>84</v>
      </c>
      <c r="AW891" s="13" t="s">
        <v>34</v>
      </c>
      <c r="AX891" s="13" t="s">
        <v>74</v>
      </c>
      <c r="AY891" s="154" t="s">
        <v>167</v>
      </c>
    </row>
    <row r="892" spans="2:65" s="13" customFormat="1" ht="11.25">
      <c r="B892" s="153"/>
      <c r="D892" s="147" t="s">
        <v>177</v>
      </c>
      <c r="E892" s="154" t="s">
        <v>19</v>
      </c>
      <c r="F892" s="155" t="s">
        <v>1217</v>
      </c>
      <c r="H892" s="156">
        <v>10.7</v>
      </c>
      <c r="I892" s="157"/>
      <c r="L892" s="153"/>
      <c r="M892" s="158"/>
      <c r="T892" s="159"/>
      <c r="AT892" s="154" t="s">
        <v>177</v>
      </c>
      <c r="AU892" s="154" t="s">
        <v>84</v>
      </c>
      <c r="AV892" s="13" t="s">
        <v>84</v>
      </c>
      <c r="AW892" s="13" t="s">
        <v>34</v>
      </c>
      <c r="AX892" s="13" t="s">
        <v>74</v>
      </c>
      <c r="AY892" s="154" t="s">
        <v>167</v>
      </c>
    </row>
    <row r="893" spans="2:65" s="13" customFormat="1" ht="11.25">
      <c r="B893" s="153"/>
      <c r="D893" s="147" t="s">
        <v>177</v>
      </c>
      <c r="E893" s="154" t="s">
        <v>19</v>
      </c>
      <c r="F893" s="155" t="s">
        <v>1218</v>
      </c>
      <c r="H893" s="156">
        <v>10.7</v>
      </c>
      <c r="I893" s="157"/>
      <c r="L893" s="153"/>
      <c r="M893" s="158"/>
      <c r="T893" s="159"/>
      <c r="AT893" s="154" t="s">
        <v>177</v>
      </c>
      <c r="AU893" s="154" t="s">
        <v>84</v>
      </c>
      <c r="AV893" s="13" t="s">
        <v>84</v>
      </c>
      <c r="AW893" s="13" t="s">
        <v>34</v>
      </c>
      <c r="AX893" s="13" t="s">
        <v>74</v>
      </c>
      <c r="AY893" s="154" t="s">
        <v>167</v>
      </c>
    </row>
    <row r="894" spans="2:65" s="13" customFormat="1" ht="11.25">
      <c r="B894" s="153"/>
      <c r="D894" s="147" t="s">
        <v>177</v>
      </c>
      <c r="E894" s="154" t="s">
        <v>19</v>
      </c>
      <c r="F894" s="155" t="s">
        <v>1219</v>
      </c>
      <c r="H894" s="156">
        <v>23</v>
      </c>
      <c r="I894" s="157"/>
      <c r="L894" s="153"/>
      <c r="M894" s="158"/>
      <c r="T894" s="159"/>
      <c r="AT894" s="154" t="s">
        <v>177</v>
      </c>
      <c r="AU894" s="154" t="s">
        <v>84</v>
      </c>
      <c r="AV894" s="13" t="s">
        <v>84</v>
      </c>
      <c r="AW894" s="13" t="s">
        <v>34</v>
      </c>
      <c r="AX894" s="13" t="s">
        <v>74</v>
      </c>
      <c r="AY894" s="154" t="s">
        <v>167</v>
      </c>
    </row>
    <row r="895" spans="2:65" s="13" customFormat="1" ht="11.25">
      <c r="B895" s="153"/>
      <c r="D895" s="147" t="s">
        <v>177</v>
      </c>
      <c r="E895" s="154" t="s">
        <v>19</v>
      </c>
      <c r="F895" s="155" t="s">
        <v>1220</v>
      </c>
      <c r="H895" s="156">
        <v>14</v>
      </c>
      <c r="I895" s="157"/>
      <c r="L895" s="153"/>
      <c r="M895" s="158"/>
      <c r="T895" s="159"/>
      <c r="AT895" s="154" t="s">
        <v>177</v>
      </c>
      <c r="AU895" s="154" t="s">
        <v>84</v>
      </c>
      <c r="AV895" s="13" t="s">
        <v>84</v>
      </c>
      <c r="AW895" s="13" t="s">
        <v>34</v>
      </c>
      <c r="AX895" s="13" t="s">
        <v>74</v>
      </c>
      <c r="AY895" s="154" t="s">
        <v>167</v>
      </c>
    </row>
    <row r="896" spans="2:65" s="14" customFormat="1" ht="11.25">
      <c r="B896" s="160"/>
      <c r="D896" s="147" t="s">
        <v>177</v>
      </c>
      <c r="E896" s="161" t="s">
        <v>19</v>
      </c>
      <c r="F896" s="162" t="s">
        <v>181</v>
      </c>
      <c r="H896" s="163">
        <v>62.4</v>
      </c>
      <c r="I896" s="164"/>
      <c r="L896" s="160"/>
      <c r="M896" s="165"/>
      <c r="T896" s="166"/>
      <c r="AT896" s="161" t="s">
        <v>177</v>
      </c>
      <c r="AU896" s="161" t="s">
        <v>84</v>
      </c>
      <c r="AV896" s="14" t="s">
        <v>173</v>
      </c>
      <c r="AW896" s="14" t="s">
        <v>34</v>
      </c>
      <c r="AX896" s="14" t="s">
        <v>82</v>
      </c>
      <c r="AY896" s="161" t="s">
        <v>167</v>
      </c>
    </row>
    <row r="897" spans="2:65" s="1" customFormat="1" ht="24.2" customHeight="1">
      <c r="B897" s="33"/>
      <c r="C897" s="129" t="s">
        <v>1221</v>
      </c>
      <c r="D897" s="129" t="s">
        <v>169</v>
      </c>
      <c r="E897" s="130" t="s">
        <v>1222</v>
      </c>
      <c r="F897" s="131" t="s">
        <v>1223</v>
      </c>
      <c r="G897" s="132" t="s">
        <v>102</v>
      </c>
      <c r="H897" s="133">
        <v>62.4</v>
      </c>
      <c r="I897" s="134"/>
      <c r="J897" s="135">
        <f>ROUND(I897*H897,2)</f>
        <v>0</v>
      </c>
      <c r="K897" s="131" t="s">
        <v>172</v>
      </c>
      <c r="L897" s="33"/>
      <c r="M897" s="136" t="s">
        <v>19</v>
      </c>
      <c r="N897" s="137" t="s">
        <v>45</v>
      </c>
      <c r="P897" s="138">
        <f>O897*H897</f>
        <v>0</v>
      </c>
      <c r="Q897" s="138">
        <v>1E-4</v>
      </c>
      <c r="R897" s="138">
        <f>Q897*H897</f>
        <v>6.2399999999999999E-3</v>
      </c>
      <c r="S897" s="138">
        <v>0</v>
      </c>
      <c r="T897" s="139">
        <f>S897*H897</f>
        <v>0</v>
      </c>
      <c r="AR897" s="140" t="s">
        <v>265</v>
      </c>
      <c r="AT897" s="140" t="s">
        <v>169</v>
      </c>
      <c r="AU897" s="140" t="s">
        <v>84</v>
      </c>
      <c r="AY897" s="18" t="s">
        <v>167</v>
      </c>
      <c r="BE897" s="141">
        <f>IF(N897="základní",J897,0)</f>
        <v>0</v>
      </c>
      <c r="BF897" s="141">
        <f>IF(N897="snížená",J897,0)</f>
        <v>0</v>
      </c>
      <c r="BG897" s="141">
        <f>IF(N897="zákl. přenesená",J897,0)</f>
        <v>0</v>
      </c>
      <c r="BH897" s="141">
        <f>IF(N897="sníž. přenesená",J897,0)</f>
        <v>0</v>
      </c>
      <c r="BI897" s="141">
        <f>IF(N897="nulová",J897,0)</f>
        <v>0</v>
      </c>
      <c r="BJ897" s="18" t="s">
        <v>82</v>
      </c>
      <c r="BK897" s="141">
        <f>ROUND(I897*H897,2)</f>
        <v>0</v>
      </c>
      <c r="BL897" s="18" t="s">
        <v>265</v>
      </c>
      <c r="BM897" s="140" t="s">
        <v>1224</v>
      </c>
    </row>
    <row r="898" spans="2:65" s="1" customFormat="1" ht="11.25">
      <c r="B898" s="33"/>
      <c r="D898" s="142" t="s">
        <v>175</v>
      </c>
      <c r="F898" s="143" t="s">
        <v>1225</v>
      </c>
      <c r="I898" s="144"/>
      <c r="L898" s="33"/>
      <c r="M898" s="145"/>
      <c r="T898" s="54"/>
      <c r="AT898" s="18" t="s">
        <v>175</v>
      </c>
      <c r="AU898" s="18" t="s">
        <v>84</v>
      </c>
    </row>
    <row r="899" spans="2:65" s="12" customFormat="1" ht="11.25">
      <c r="B899" s="146"/>
      <c r="D899" s="147" t="s">
        <v>177</v>
      </c>
      <c r="E899" s="148" t="s">
        <v>19</v>
      </c>
      <c r="F899" s="149" t="s">
        <v>489</v>
      </c>
      <c r="H899" s="148" t="s">
        <v>19</v>
      </c>
      <c r="I899" s="150"/>
      <c r="L899" s="146"/>
      <c r="M899" s="151"/>
      <c r="T899" s="152"/>
      <c r="AT899" s="148" t="s">
        <v>177</v>
      </c>
      <c r="AU899" s="148" t="s">
        <v>84</v>
      </c>
      <c r="AV899" s="12" t="s">
        <v>82</v>
      </c>
      <c r="AW899" s="12" t="s">
        <v>34</v>
      </c>
      <c r="AX899" s="12" t="s">
        <v>74</v>
      </c>
      <c r="AY899" s="148" t="s">
        <v>167</v>
      </c>
    </row>
    <row r="900" spans="2:65" s="13" customFormat="1" ht="11.25">
      <c r="B900" s="153"/>
      <c r="D900" s="147" t="s">
        <v>177</v>
      </c>
      <c r="E900" s="154" t="s">
        <v>19</v>
      </c>
      <c r="F900" s="155" t="s">
        <v>1216</v>
      </c>
      <c r="H900" s="156">
        <v>4</v>
      </c>
      <c r="I900" s="157"/>
      <c r="L900" s="153"/>
      <c r="M900" s="158"/>
      <c r="T900" s="159"/>
      <c r="AT900" s="154" t="s">
        <v>177</v>
      </c>
      <c r="AU900" s="154" t="s">
        <v>84</v>
      </c>
      <c r="AV900" s="13" t="s">
        <v>84</v>
      </c>
      <c r="AW900" s="13" t="s">
        <v>34</v>
      </c>
      <c r="AX900" s="13" t="s">
        <v>74</v>
      </c>
      <c r="AY900" s="154" t="s">
        <v>167</v>
      </c>
    </row>
    <row r="901" spans="2:65" s="13" customFormat="1" ht="11.25">
      <c r="B901" s="153"/>
      <c r="D901" s="147" t="s">
        <v>177</v>
      </c>
      <c r="E901" s="154" t="s">
        <v>19</v>
      </c>
      <c r="F901" s="155" t="s">
        <v>1217</v>
      </c>
      <c r="H901" s="156">
        <v>10.7</v>
      </c>
      <c r="I901" s="157"/>
      <c r="L901" s="153"/>
      <c r="M901" s="158"/>
      <c r="T901" s="159"/>
      <c r="AT901" s="154" t="s">
        <v>177</v>
      </c>
      <c r="AU901" s="154" t="s">
        <v>84</v>
      </c>
      <c r="AV901" s="13" t="s">
        <v>84</v>
      </c>
      <c r="AW901" s="13" t="s">
        <v>34</v>
      </c>
      <c r="AX901" s="13" t="s">
        <v>74</v>
      </c>
      <c r="AY901" s="154" t="s">
        <v>167</v>
      </c>
    </row>
    <row r="902" spans="2:65" s="13" customFormat="1" ht="11.25">
      <c r="B902" s="153"/>
      <c r="D902" s="147" t="s">
        <v>177</v>
      </c>
      <c r="E902" s="154" t="s">
        <v>19</v>
      </c>
      <c r="F902" s="155" t="s">
        <v>1218</v>
      </c>
      <c r="H902" s="156">
        <v>10.7</v>
      </c>
      <c r="I902" s="157"/>
      <c r="L902" s="153"/>
      <c r="M902" s="158"/>
      <c r="T902" s="159"/>
      <c r="AT902" s="154" t="s">
        <v>177</v>
      </c>
      <c r="AU902" s="154" t="s">
        <v>84</v>
      </c>
      <c r="AV902" s="13" t="s">
        <v>84</v>
      </c>
      <c r="AW902" s="13" t="s">
        <v>34</v>
      </c>
      <c r="AX902" s="13" t="s">
        <v>74</v>
      </c>
      <c r="AY902" s="154" t="s">
        <v>167</v>
      </c>
    </row>
    <row r="903" spans="2:65" s="13" customFormat="1" ht="11.25">
      <c r="B903" s="153"/>
      <c r="D903" s="147" t="s">
        <v>177</v>
      </c>
      <c r="E903" s="154" t="s">
        <v>19</v>
      </c>
      <c r="F903" s="155" t="s">
        <v>1219</v>
      </c>
      <c r="H903" s="156">
        <v>23</v>
      </c>
      <c r="I903" s="157"/>
      <c r="L903" s="153"/>
      <c r="M903" s="158"/>
      <c r="T903" s="159"/>
      <c r="AT903" s="154" t="s">
        <v>177</v>
      </c>
      <c r="AU903" s="154" t="s">
        <v>84</v>
      </c>
      <c r="AV903" s="13" t="s">
        <v>84</v>
      </c>
      <c r="AW903" s="13" t="s">
        <v>34</v>
      </c>
      <c r="AX903" s="13" t="s">
        <v>74</v>
      </c>
      <c r="AY903" s="154" t="s">
        <v>167</v>
      </c>
    </row>
    <row r="904" spans="2:65" s="13" customFormat="1" ht="11.25">
      <c r="B904" s="153"/>
      <c r="D904" s="147" t="s">
        <v>177</v>
      </c>
      <c r="E904" s="154" t="s">
        <v>19</v>
      </c>
      <c r="F904" s="155" t="s">
        <v>1220</v>
      </c>
      <c r="H904" s="156">
        <v>14</v>
      </c>
      <c r="I904" s="157"/>
      <c r="L904" s="153"/>
      <c r="M904" s="158"/>
      <c r="T904" s="159"/>
      <c r="AT904" s="154" t="s">
        <v>177</v>
      </c>
      <c r="AU904" s="154" t="s">
        <v>84</v>
      </c>
      <c r="AV904" s="13" t="s">
        <v>84</v>
      </c>
      <c r="AW904" s="13" t="s">
        <v>34</v>
      </c>
      <c r="AX904" s="13" t="s">
        <v>74</v>
      </c>
      <c r="AY904" s="154" t="s">
        <v>167</v>
      </c>
    </row>
    <row r="905" spans="2:65" s="14" customFormat="1" ht="11.25">
      <c r="B905" s="160"/>
      <c r="D905" s="147" t="s">
        <v>177</v>
      </c>
      <c r="E905" s="161" t="s">
        <v>19</v>
      </c>
      <c r="F905" s="162" t="s">
        <v>181</v>
      </c>
      <c r="H905" s="163">
        <v>62.4</v>
      </c>
      <c r="I905" s="164"/>
      <c r="L905" s="160"/>
      <c r="M905" s="165"/>
      <c r="T905" s="166"/>
      <c r="AT905" s="161" t="s">
        <v>177</v>
      </c>
      <c r="AU905" s="161" t="s">
        <v>84</v>
      </c>
      <c r="AV905" s="14" t="s">
        <v>173</v>
      </c>
      <c r="AW905" s="14" t="s">
        <v>34</v>
      </c>
      <c r="AX905" s="14" t="s">
        <v>82</v>
      </c>
      <c r="AY905" s="161" t="s">
        <v>167</v>
      </c>
    </row>
    <row r="906" spans="2:65" s="1" customFormat="1" ht="24.2" customHeight="1">
      <c r="B906" s="33"/>
      <c r="C906" s="129" t="s">
        <v>1226</v>
      </c>
      <c r="D906" s="129" t="s">
        <v>169</v>
      </c>
      <c r="E906" s="130" t="s">
        <v>1227</v>
      </c>
      <c r="F906" s="131" t="s">
        <v>1228</v>
      </c>
      <c r="G906" s="132" t="s">
        <v>102</v>
      </c>
      <c r="H906" s="133">
        <v>62.4</v>
      </c>
      <c r="I906" s="134"/>
      <c r="J906" s="135">
        <f>ROUND(I906*H906,2)</f>
        <v>0</v>
      </c>
      <c r="K906" s="131" t="s">
        <v>172</v>
      </c>
      <c r="L906" s="33"/>
      <c r="M906" s="136" t="s">
        <v>19</v>
      </c>
      <c r="N906" s="137" t="s">
        <v>45</v>
      </c>
      <c r="P906" s="138">
        <f>O906*H906</f>
        <v>0</v>
      </c>
      <c r="Q906" s="138">
        <v>0</v>
      </c>
      <c r="R906" s="138">
        <f>Q906*H906</f>
        <v>0</v>
      </c>
      <c r="S906" s="138">
        <v>0</v>
      </c>
      <c r="T906" s="139">
        <f>S906*H906</f>
        <v>0</v>
      </c>
      <c r="AR906" s="140" t="s">
        <v>265</v>
      </c>
      <c r="AT906" s="140" t="s">
        <v>169</v>
      </c>
      <c r="AU906" s="140" t="s">
        <v>84</v>
      </c>
      <c r="AY906" s="18" t="s">
        <v>167</v>
      </c>
      <c r="BE906" s="141">
        <f>IF(N906="základní",J906,0)</f>
        <v>0</v>
      </c>
      <c r="BF906" s="141">
        <f>IF(N906="snížená",J906,0)</f>
        <v>0</v>
      </c>
      <c r="BG906" s="141">
        <f>IF(N906="zákl. přenesená",J906,0)</f>
        <v>0</v>
      </c>
      <c r="BH906" s="141">
        <f>IF(N906="sníž. přenesená",J906,0)</f>
        <v>0</v>
      </c>
      <c r="BI906" s="141">
        <f>IF(N906="nulová",J906,0)</f>
        <v>0</v>
      </c>
      <c r="BJ906" s="18" t="s">
        <v>82</v>
      </c>
      <c r="BK906" s="141">
        <f>ROUND(I906*H906,2)</f>
        <v>0</v>
      </c>
      <c r="BL906" s="18" t="s">
        <v>265</v>
      </c>
      <c r="BM906" s="140" t="s">
        <v>1229</v>
      </c>
    </row>
    <row r="907" spans="2:65" s="1" customFormat="1" ht="11.25">
      <c r="B907" s="33"/>
      <c r="D907" s="142" t="s">
        <v>175</v>
      </c>
      <c r="F907" s="143" t="s">
        <v>1230</v>
      </c>
      <c r="I907" s="144"/>
      <c r="L907" s="33"/>
      <c r="M907" s="145"/>
      <c r="T907" s="54"/>
      <c r="AT907" s="18" t="s">
        <v>175</v>
      </c>
      <c r="AU907" s="18" t="s">
        <v>84</v>
      </c>
    </row>
    <row r="908" spans="2:65" s="12" customFormat="1" ht="11.25">
      <c r="B908" s="146"/>
      <c r="D908" s="147" t="s">
        <v>177</v>
      </c>
      <c r="E908" s="148" t="s">
        <v>19</v>
      </c>
      <c r="F908" s="149" t="s">
        <v>489</v>
      </c>
      <c r="H908" s="148" t="s">
        <v>19</v>
      </c>
      <c r="I908" s="150"/>
      <c r="L908" s="146"/>
      <c r="M908" s="151"/>
      <c r="T908" s="152"/>
      <c r="AT908" s="148" t="s">
        <v>177</v>
      </c>
      <c r="AU908" s="148" t="s">
        <v>84</v>
      </c>
      <c r="AV908" s="12" t="s">
        <v>82</v>
      </c>
      <c r="AW908" s="12" t="s">
        <v>34</v>
      </c>
      <c r="AX908" s="12" t="s">
        <v>74</v>
      </c>
      <c r="AY908" s="148" t="s">
        <v>167</v>
      </c>
    </row>
    <row r="909" spans="2:65" s="13" customFormat="1" ht="11.25">
      <c r="B909" s="153"/>
      <c r="D909" s="147" t="s">
        <v>177</v>
      </c>
      <c r="E909" s="154" t="s">
        <v>19</v>
      </c>
      <c r="F909" s="155" t="s">
        <v>1216</v>
      </c>
      <c r="H909" s="156">
        <v>4</v>
      </c>
      <c r="I909" s="157"/>
      <c r="L909" s="153"/>
      <c r="M909" s="158"/>
      <c r="T909" s="159"/>
      <c r="AT909" s="154" t="s">
        <v>177</v>
      </c>
      <c r="AU909" s="154" t="s">
        <v>84</v>
      </c>
      <c r="AV909" s="13" t="s">
        <v>84</v>
      </c>
      <c r="AW909" s="13" t="s">
        <v>34</v>
      </c>
      <c r="AX909" s="13" t="s">
        <v>74</v>
      </c>
      <c r="AY909" s="154" t="s">
        <v>167</v>
      </c>
    </row>
    <row r="910" spans="2:65" s="13" customFormat="1" ht="11.25">
      <c r="B910" s="153"/>
      <c r="D910" s="147" t="s">
        <v>177</v>
      </c>
      <c r="E910" s="154" t="s">
        <v>19</v>
      </c>
      <c r="F910" s="155" t="s">
        <v>1217</v>
      </c>
      <c r="H910" s="156">
        <v>10.7</v>
      </c>
      <c r="I910" s="157"/>
      <c r="L910" s="153"/>
      <c r="M910" s="158"/>
      <c r="T910" s="159"/>
      <c r="AT910" s="154" t="s">
        <v>177</v>
      </c>
      <c r="AU910" s="154" t="s">
        <v>84</v>
      </c>
      <c r="AV910" s="13" t="s">
        <v>84</v>
      </c>
      <c r="AW910" s="13" t="s">
        <v>34</v>
      </c>
      <c r="AX910" s="13" t="s">
        <v>74</v>
      </c>
      <c r="AY910" s="154" t="s">
        <v>167</v>
      </c>
    </row>
    <row r="911" spans="2:65" s="13" customFormat="1" ht="11.25">
      <c r="B911" s="153"/>
      <c r="D911" s="147" t="s">
        <v>177</v>
      </c>
      <c r="E911" s="154" t="s">
        <v>19</v>
      </c>
      <c r="F911" s="155" t="s">
        <v>1218</v>
      </c>
      <c r="H911" s="156">
        <v>10.7</v>
      </c>
      <c r="I911" s="157"/>
      <c r="L911" s="153"/>
      <c r="M911" s="158"/>
      <c r="T911" s="159"/>
      <c r="AT911" s="154" t="s">
        <v>177</v>
      </c>
      <c r="AU911" s="154" t="s">
        <v>84</v>
      </c>
      <c r="AV911" s="13" t="s">
        <v>84</v>
      </c>
      <c r="AW911" s="13" t="s">
        <v>34</v>
      </c>
      <c r="AX911" s="13" t="s">
        <v>74</v>
      </c>
      <c r="AY911" s="154" t="s">
        <v>167</v>
      </c>
    </row>
    <row r="912" spans="2:65" s="13" customFormat="1" ht="11.25">
      <c r="B912" s="153"/>
      <c r="D912" s="147" t="s">
        <v>177</v>
      </c>
      <c r="E912" s="154" t="s">
        <v>19</v>
      </c>
      <c r="F912" s="155" t="s">
        <v>1219</v>
      </c>
      <c r="H912" s="156">
        <v>23</v>
      </c>
      <c r="I912" s="157"/>
      <c r="L912" s="153"/>
      <c r="M912" s="158"/>
      <c r="T912" s="159"/>
      <c r="AT912" s="154" t="s">
        <v>177</v>
      </c>
      <c r="AU912" s="154" t="s">
        <v>84</v>
      </c>
      <c r="AV912" s="13" t="s">
        <v>84</v>
      </c>
      <c r="AW912" s="13" t="s">
        <v>34</v>
      </c>
      <c r="AX912" s="13" t="s">
        <v>74</v>
      </c>
      <c r="AY912" s="154" t="s">
        <v>167</v>
      </c>
    </row>
    <row r="913" spans="2:65" s="13" customFormat="1" ht="11.25">
      <c r="B913" s="153"/>
      <c r="D913" s="147" t="s">
        <v>177</v>
      </c>
      <c r="E913" s="154" t="s">
        <v>19</v>
      </c>
      <c r="F913" s="155" t="s">
        <v>1220</v>
      </c>
      <c r="H913" s="156">
        <v>14</v>
      </c>
      <c r="I913" s="157"/>
      <c r="L913" s="153"/>
      <c r="M913" s="158"/>
      <c r="T913" s="159"/>
      <c r="AT913" s="154" t="s">
        <v>177</v>
      </c>
      <c r="AU913" s="154" t="s">
        <v>84</v>
      </c>
      <c r="AV913" s="13" t="s">
        <v>84</v>
      </c>
      <c r="AW913" s="13" t="s">
        <v>34</v>
      </c>
      <c r="AX913" s="13" t="s">
        <v>74</v>
      </c>
      <c r="AY913" s="154" t="s">
        <v>167</v>
      </c>
    </row>
    <row r="914" spans="2:65" s="14" customFormat="1" ht="11.25">
      <c r="B914" s="160"/>
      <c r="D914" s="147" t="s">
        <v>177</v>
      </c>
      <c r="E914" s="161" t="s">
        <v>19</v>
      </c>
      <c r="F914" s="162" t="s">
        <v>181</v>
      </c>
      <c r="H914" s="163">
        <v>62.4</v>
      </c>
      <c r="I914" s="164"/>
      <c r="L914" s="160"/>
      <c r="M914" s="165"/>
      <c r="T914" s="166"/>
      <c r="AT914" s="161" t="s">
        <v>177</v>
      </c>
      <c r="AU914" s="161" t="s">
        <v>84</v>
      </c>
      <c r="AV914" s="14" t="s">
        <v>173</v>
      </c>
      <c r="AW914" s="14" t="s">
        <v>34</v>
      </c>
      <c r="AX914" s="14" t="s">
        <v>82</v>
      </c>
      <c r="AY914" s="161" t="s">
        <v>167</v>
      </c>
    </row>
    <row r="915" spans="2:65" s="1" customFormat="1" ht="16.5" customHeight="1">
      <c r="B915" s="33"/>
      <c r="C915" s="167" t="s">
        <v>1231</v>
      </c>
      <c r="D915" s="167" t="s">
        <v>259</v>
      </c>
      <c r="E915" s="168" t="s">
        <v>1232</v>
      </c>
      <c r="F915" s="169" t="s">
        <v>1233</v>
      </c>
      <c r="G915" s="170" t="s">
        <v>102</v>
      </c>
      <c r="H915" s="171">
        <v>70.105999999999995</v>
      </c>
      <c r="I915" s="172"/>
      <c r="J915" s="173">
        <f>ROUND(I915*H915,2)</f>
        <v>0</v>
      </c>
      <c r="K915" s="169" t="s">
        <v>172</v>
      </c>
      <c r="L915" s="174"/>
      <c r="M915" s="175" t="s">
        <v>19</v>
      </c>
      <c r="N915" s="176" t="s">
        <v>45</v>
      </c>
      <c r="P915" s="138">
        <f>O915*H915</f>
        <v>0</v>
      </c>
      <c r="Q915" s="138">
        <v>1.1E-4</v>
      </c>
      <c r="R915" s="138">
        <f>Q915*H915</f>
        <v>7.7116599999999995E-3</v>
      </c>
      <c r="S915" s="138">
        <v>0</v>
      </c>
      <c r="T915" s="139">
        <f>S915*H915</f>
        <v>0</v>
      </c>
      <c r="AR915" s="140" t="s">
        <v>366</v>
      </c>
      <c r="AT915" s="140" t="s">
        <v>259</v>
      </c>
      <c r="AU915" s="140" t="s">
        <v>84</v>
      </c>
      <c r="AY915" s="18" t="s">
        <v>167</v>
      </c>
      <c r="BE915" s="141">
        <f>IF(N915="základní",J915,0)</f>
        <v>0</v>
      </c>
      <c r="BF915" s="141">
        <f>IF(N915="snížená",J915,0)</f>
        <v>0</v>
      </c>
      <c r="BG915" s="141">
        <f>IF(N915="zákl. přenesená",J915,0)</f>
        <v>0</v>
      </c>
      <c r="BH915" s="141">
        <f>IF(N915="sníž. přenesená",J915,0)</f>
        <v>0</v>
      </c>
      <c r="BI915" s="141">
        <f>IF(N915="nulová",J915,0)</f>
        <v>0</v>
      </c>
      <c r="BJ915" s="18" t="s">
        <v>82</v>
      </c>
      <c r="BK915" s="141">
        <f>ROUND(I915*H915,2)</f>
        <v>0</v>
      </c>
      <c r="BL915" s="18" t="s">
        <v>265</v>
      </c>
      <c r="BM915" s="140" t="s">
        <v>1234</v>
      </c>
    </row>
    <row r="916" spans="2:65" s="13" customFormat="1" ht="11.25">
      <c r="B916" s="153"/>
      <c r="D916" s="147" t="s">
        <v>177</v>
      </c>
      <c r="F916" s="155" t="s">
        <v>1235</v>
      </c>
      <c r="H916" s="156">
        <v>70.105999999999995</v>
      </c>
      <c r="I916" s="157"/>
      <c r="L916" s="153"/>
      <c r="M916" s="158"/>
      <c r="T916" s="159"/>
      <c r="AT916" s="154" t="s">
        <v>177</v>
      </c>
      <c r="AU916" s="154" t="s">
        <v>84</v>
      </c>
      <c r="AV916" s="13" t="s">
        <v>84</v>
      </c>
      <c r="AW916" s="13" t="s">
        <v>4</v>
      </c>
      <c r="AX916" s="13" t="s">
        <v>82</v>
      </c>
      <c r="AY916" s="154" t="s">
        <v>167</v>
      </c>
    </row>
    <row r="917" spans="2:65" s="1" customFormat="1" ht="16.5" customHeight="1">
      <c r="B917" s="33"/>
      <c r="C917" s="129" t="s">
        <v>1236</v>
      </c>
      <c r="D917" s="129" t="s">
        <v>169</v>
      </c>
      <c r="E917" s="130" t="s">
        <v>1237</v>
      </c>
      <c r="F917" s="131" t="s">
        <v>1238</v>
      </c>
      <c r="G917" s="132" t="s">
        <v>102</v>
      </c>
      <c r="H917" s="133">
        <v>80.599999999999994</v>
      </c>
      <c r="I917" s="134"/>
      <c r="J917" s="135">
        <f>ROUND(I917*H917,2)</f>
        <v>0</v>
      </c>
      <c r="K917" s="131" t="s">
        <v>172</v>
      </c>
      <c r="L917" s="33"/>
      <c r="M917" s="136" t="s">
        <v>19</v>
      </c>
      <c r="N917" s="137" t="s">
        <v>45</v>
      </c>
      <c r="P917" s="138">
        <f>O917*H917</f>
        <v>0</v>
      </c>
      <c r="Q917" s="138">
        <v>0</v>
      </c>
      <c r="R917" s="138">
        <f>Q917*H917</f>
        <v>0</v>
      </c>
      <c r="S917" s="138">
        <v>1.027E-2</v>
      </c>
      <c r="T917" s="139">
        <f>S917*H917</f>
        <v>0.82776199999999989</v>
      </c>
      <c r="AR917" s="140" t="s">
        <v>265</v>
      </c>
      <c r="AT917" s="140" t="s">
        <v>169</v>
      </c>
      <c r="AU917" s="140" t="s">
        <v>84</v>
      </c>
      <c r="AY917" s="18" t="s">
        <v>167</v>
      </c>
      <c r="BE917" s="141">
        <f>IF(N917="základní",J917,0)</f>
        <v>0</v>
      </c>
      <c r="BF917" s="141">
        <f>IF(N917="snížená",J917,0)</f>
        <v>0</v>
      </c>
      <c r="BG917" s="141">
        <f>IF(N917="zákl. přenesená",J917,0)</f>
        <v>0</v>
      </c>
      <c r="BH917" s="141">
        <f>IF(N917="sníž. přenesená",J917,0)</f>
        <v>0</v>
      </c>
      <c r="BI917" s="141">
        <f>IF(N917="nulová",J917,0)</f>
        <v>0</v>
      </c>
      <c r="BJ917" s="18" t="s">
        <v>82</v>
      </c>
      <c r="BK917" s="141">
        <f>ROUND(I917*H917,2)</f>
        <v>0</v>
      </c>
      <c r="BL917" s="18" t="s">
        <v>265</v>
      </c>
      <c r="BM917" s="140" t="s">
        <v>1239</v>
      </c>
    </row>
    <row r="918" spans="2:65" s="1" customFormat="1" ht="11.25">
      <c r="B918" s="33"/>
      <c r="D918" s="142" t="s">
        <v>175</v>
      </c>
      <c r="F918" s="143" t="s">
        <v>1240</v>
      </c>
      <c r="I918" s="144"/>
      <c r="L918" s="33"/>
      <c r="M918" s="145"/>
      <c r="T918" s="54"/>
      <c r="AT918" s="18" t="s">
        <v>175</v>
      </c>
      <c r="AU918" s="18" t="s">
        <v>84</v>
      </c>
    </row>
    <row r="919" spans="2:65" s="12" customFormat="1" ht="11.25">
      <c r="B919" s="146"/>
      <c r="D919" s="147" t="s">
        <v>177</v>
      </c>
      <c r="E919" s="148" t="s">
        <v>19</v>
      </c>
      <c r="F919" s="149" t="s">
        <v>178</v>
      </c>
      <c r="H919" s="148" t="s">
        <v>19</v>
      </c>
      <c r="I919" s="150"/>
      <c r="L919" s="146"/>
      <c r="M919" s="151"/>
      <c r="T919" s="152"/>
      <c r="AT919" s="148" t="s">
        <v>177</v>
      </c>
      <c r="AU919" s="148" t="s">
        <v>84</v>
      </c>
      <c r="AV919" s="12" t="s">
        <v>82</v>
      </c>
      <c r="AW919" s="12" t="s">
        <v>34</v>
      </c>
      <c r="AX919" s="12" t="s">
        <v>74</v>
      </c>
      <c r="AY919" s="148" t="s">
        <v>167</v>
      </c>
    </row>
    <row r="920" spans="2:65" s="13" customFormat="1" ht="11.25">
      <c r="B920" s="153"/>
      <c r="D920" s="147" t="s">
        <v>177</v>
      </c>
      <c r="E920" s="154" t="s">
        <v>19</v>
      </c>
      <c r="F920" s="155" t="s">
        <v>1241</v>
      </c>
      <c r="H920" s="156">
        <v>80.599999999999994</v>
      </c>
      <c r="I920" s="157"/>
      <c r="L920" s="153"/>
      <c r="M920" s="158"/>
      <c r="T920" s="159"/>
      <c r="AT920" s="154" t="s">
        <v>177</v>
      </c>
      <c r="AU920" s="154" t="s">
        <v>84</v>
      </c>
      <c r="AV920" s="13" t="s">
        <v>84</v>
      </c>
      <c r="AW920" s="13" t="s">
        <v>34</v>
      </c>
      <c r="AX920" s="13" t="s">
        <v>82</v>
      </c>
      <c r="AY920" s="154" t="s">
        <v>167</v>
      </c>
    </row>
    <row r="921" spans="2:65" s="1" customFormat="1" ht="37.9" customHeight="1">
      <c r="B921" s="33"/>
      <c r="C921" s="129" t="s">
        <v>1242</v>
      </c>
      <c r="D921" s="129" t="s">
        <v>169</v>
      </c>
      <c r="E921" s="130" t="s">
        <v>1243</v>
      </c>
      <c r="F921" s="131" t="s">
        <v>1244</v>
      </c>
      <c r="G921" s="132" t="s">
        <v>246</v>
      </c>
      <c r="H921" s="133">
        <v>1.069</v>
      </c>
      <c r="I921" s="134"/>
      <c r="J921" s="135">
        <f>ROUND(I921*H921,2)</f>
        <v>0</v>
      </c>
      <c r="K921" s="131" t="s">
        <v>172</v>
      </c>
      <c r="L921" s="33"/>
      <c r="M921" s="136" t="s">
        <v>19</v>
      </c>
      <c r="N921" s="137" t="s">
        <v>45</v>
      </c>
      <c r="P921" s="138">
        <f>O921*H921</f>
        <v>0</v>
      </c>
      <c r="Q921" s="138">
        <v>0</v>
      </c>
      <c r="R921" s="138">
        <f>Q921*H921</f>
        <v>0</v>
      </c>
      <c r="S921" s="138">
        <v>0</v>
      </c>
      <c r="T921" s="139">
        <f>S921*H921</f>
        <v>0</v>
      </c>
      <c r="AR921" s="140" t="s">
        <v>265</v>
      </c>
      <c r="AT921" s="140" t="s">
        <v>169</v>
      </c>
      <c r="AU921" s="140" t="s">
        <v>84</v>
      </c>
      <c r="AY921" s="18" t="s">
        <v>167</v>
      </c>
      <c r="BE921" s="141">
        <f>IF(N921="základní",J921,0)</f>
        <v>0</v>
      </c>
      <c r="BF921" s="141">
        <f>IF(N921="snížená",J921,0)</f>
        <v>0</v>
      </c>
      <c r="BG921" s="141">
        <f>IF(N921="zákl. přenesená",J921,0)</f>
        <v>0</v>
      </c>
      <c r="BH921" s="141">
        <f>IF(N921="sníž. přenesená",J921,0)</f>
        <v>0</v>
      </c>
      <c r="BI921" s="141">
        <f>IF(N921="nulová",J921,0)</f>
        <v>0</v>
      </c>
      <c r="BJ921" s="18" t="s">
        <v>82</v>
      </c>
      <c r="BK921" s="141">
        <f>ROUND(I921*H921,2)</f>
        <v>0</v>
      </c>
      <c r="BL921" s="18" t="s">
        <v>265</v>
      </c>
      <c r="BM921" s="140" t="s">
        <v>1245</v>
      </c>
    </row>
    <row r="922" spans="2:65" s="1" customFormat="1" ht="11.25">
      <c r="B922" s="33"/>
      <c r="D922" s="142" t="s">
        <v>175</v>
      </c>
      <c r="F922" s="143" t="s">
        <v>1246</v>
      </c>
      <c r="I922" s="144"/>
      <c r="L922" s="33"/>
      <c r="M922" s="145"/>
      <c r="T922" s="54"/>
      <c r="AT922" s="18" t="s">
        <v>175</v>
      </c>
      <c r="AU922" s="18" t="s">
        <v>84</v>
      </c>
    </row>
    <row r="923" spans="2:65" s="1" customFormat="1" ht="33" customHeight="1">
      <c r="B923" s="33"/>
      <c r="C923" s="129" t="s">
        <v>1247</v>
      </c>
      <c r="D923" s="129" t="s">
        <v>169</v>
      </c>
      <c r="E923" s="130" t="s">
        <v>1248</v>
      </c>
      <c r="F923" s="131" t="s">
        <v>1249</v>
      </c>
      <c r="G923" s="132" t="s">
        <v>246</v>
      </c>
      <c r="H923" s="133">
        <v>1.069</v>
      </c>
      <c r="I923" s="134"/>
      <c r="J923" s="135">
        <f>ROUND(I923*H923,2)</f>
        <v>0</v>
      </c>
      <c r="K923" s="131" t="s">
        <v>172</v>
      </c>
      <c r="L923" s="33"/>
      <c r="M923" s="136" t="s">
        <v>19</v>
      </c>
      <c r="N923" s="137" t="s">
        <v>45</v>
      </c>
      <c r="P923" s="138">
        <f>O923*H923</f>
        <v>0</v>
      </c>
      <c r="Q923" s="138">
        <v>0</v>
      </c>
      <c r="R923" s="138">
        <f>Q923*H923</f>
        <v>0</v>
      </c>
      <c r="S923" s="138">
        <v>0</v>
      </c>
      <c r="T923" s="139">
        <f>S923*H923</f>
        <v>0</v>
      </c>
      <c r="AR923" s="140" t="s">
        <v>265</v>
      </c>
      <c r="AT923" s="140" t="s">
        <v>169</v>
      </c>
      <c r="AU923" s="140" t="s">
        <v>84</v>
      </c>
      <c r="AY923" s="18" t="s">
        <v>167</v>
      </c>
      <c r="BE923" s="141">
        <f>IF(N923="základní",J923,0)</f>
        <v>0</v>
      </c>
      <c r="BF923" s="141">
        <f>IF(N923="snížená",J923,0)</f>
        <v>0</v>
      </c>
      <c r="BG923" s="141">
        <f>IF(N923="zákl. přenesená",J923,0)</f>
        <v>0</v>
      </c>
      <c r="BH923" s="141">
        <f>IF(N923="sníž. přenesená",J923,0)</f>
        <v>0</v>
      </c>
      <c r="BI923" s="141">
        <f>IF(N923="nulová",J923,0)</f>
        <v>0</v>
      </c>
      <c r="BJ923" s="18" t="s">
        <v>82</v>
      </c>
      <c r="BK923" s="141">
        <f>ROUND(I923*H923,2)</f>
        <v>0</v>
      </c>
      <c r="BL923" s="18" t="s">
        <v>265</v>
      </c>
      <c r="BM923" s="140" t="s">
        <v>1250</v>
      </c>
    </row>
    <row r="924" spans="2:65" s="1" customFormat="1" ht="11.25">
      <c r="B924" s="33"/>
      <c r="D924" s="142" t="s">
        <v>175</v>
      </c>
      <c r="F924" s="143" t="s">
        <v>1251</v>
      </c>
      <c r="I924" s="144"/>
      <c r="L924" s="33"/>
      <c r="M924" s="145"/>
      <c r="T924" s="54"/>
      <c r="AT924" s="18" t="s">
        <v>175</v>
      </c>
      <c r="AU924" s="18" t="s">
        <v>84</v>
      </c>
    </row>
    <row r="925" spans="2:65" s="11" customFormat="1" ht="22.9" customHeight="1">
      <c r="B925" s="117"/>
      <c r="D925" s="118" t="s">
        <v>73</v>
      </c>
      <c r="E925" s="127" t="s">
        <v>1252</v>
      </c>
      <c r="F925" s="127" t="s">
        <v>1253</v>
      </c>
      <c r="I925" s="120"/>
      <c r="J925" s="128">
        <f>BK925</f>
        <v>0</v>
      </c>
      <c r="L925" s="117"/>
      <c r="M925" s="122"/>
      <c r="P925" s="123">
        <f>SUM(P926:P964)</f>
        <v>0</v>
      </c>
      <c r="R925" s="123">
        <f>SUM(R926:R964)</f>
        <v>0.17715</v>
      </c>
      <c r="T925" s="124">
        <f>SUM(T926:T964)</f>
        <v>8.5400000000000004E-2</v>
      </c>
      <c r="AR925" s="118" t="s">
        <v>84</v>
      </c>
      <c r="AT925" s="125" t="s">
        <v>73</v>
      </c>
      <c r="AU925" s="125" t="s">
        <v>82</v>
      </c>
      <c r="AY925" s="118" t="s">
        <v>167</v>
      </c>
      <c r="BK925" s="126">
        <f>SUM(BK926:BK964)</f>
        <v>0</v>
      </c>
    </row>
    <row r="926" spans="2:65" s="1" customFormat="1" ht="16.5" customHeight="1">
      <c r="B926" s="33"/>
      <c r="C926" s="129" t="s">
        <v>1254</v>
      </c>
      <c r="D926" s="129" t="s">
        <v>169</v>
      </c>
      <c r="E926" s="130" t="s">
        <v>1255</v>
      </c>
      <c r="F926" s="131" t="s">
        <v>1256</v>
      </c>
      <c r="G926" s="132" t="s">
        <v>436</v>
      </c>
      <c r="H926" s="133">
        <v>4.4000000000000004</v>
      </c>
      <c r="I926" s="134"/>
      <c r="J926" s="135">
        <f>ROUND(I926*H926,2)</f>
        <v>0</v>
      </c>
      <c r="K926" s="131" t="s">
        <v>172</v>
      </c>
      <c r="L926" s="33"/>
      <c r="M926" s="136" t="s">
        <v>19</v>
      </c>
      <c r="N926" s="137" t="s">
        <v>45</v>
      </c>
      <c r="P926" s="138">
        <f>O926*H926</f>
        <v>0</v>
      </c>
      <c r="Q926" s="138">
        <v>0</v>
      </c>
      <c r="R926" s="138">
        <f>Q926*H926</f>
        <v>0</v>
      </c>
      <c r="S926" s="138">
        <v>1.6E-2</v>
      </c>
      <c r="T926" s="139">
        <f>S926*H926</f>
        <v>7.0400000000000004E-2</v>
      </c>
      <c r="AR926" s="140" t="s">
        <v>265</v>
      </c>
      <c r="AT926" s="140" t="s">
        <v>169</v>
      </c>
      <c r="AU926" s="140" t="s">
        <v>84</v>
      </c>
      <c r="AY926" s="18" t="s">
        <v>167</v>
      </c>
      <c r="BE926" s="141">
        <f>IF(N926="základní",J926,0)</f>
        <v>0</v>
      </c>
      <c r="BF926" s="141">
        <f>IF(N926="snížená",J926,0)</f>
        <v>0</v>
      </c>
      <c r="BG926" s="141">
        <f>IF(N926="zákl. přenesená",J926,0)</f>
        <v>0</v>
      </c>
      <c r="BH926" s="141">
        <f>IF(N926="sníž. přenesená",J926,0)</f>
        <v>0</v>
      </c>
      <c r="BI926" s="141">
        <f>IF(N926="nulová",J926,0)</f>
        <v>0</v>
      </c>
      <c r="BJ926" s="18" t="s">
        <v>82</v>
      </c>
      <c r="BK926" s="141">
        <f>ROUND(I926*H926,2)</f>
        <v>0</v>
      </c>
      <c r="BL926" s="18" t="s">
        <v>265</v>
      </c>
      <c r="BM926" s="140" t="s">
        <v>1257</v>
      </c>
    </row>
    <row r="927" spans="2:65" s="1" customFormat="1" ht="11.25">
      <c r="B927" s="33"/>
      <c r="D927" s="142" t="s">
        <v>175</v>
      </c>
      <c r="F927" s="143" t="s">
        <v>1258</v>
      </c>
      <c r="I927" s="144"/>
      <c r="L927" s="33"/>
      <c r="M927" s="145"/>
      <c r="T927" s="54"/>
      <c r="AT927" s="18" t="s">
        <v>175</v>
      </c>
      <c r="AU927" s="18" t="s">
        <v>84</v>
      </c>
    </row>
    <row r="928" spans="2:65" s="12" customFormat="1" ht="11.25">
      <c r="B928" s="146"/>
      <c r="D928" s="147" t="s">
        <v>177</v>
      </c>
      <c r="E928" s="148" t="s">
        <v>19</v>
      </c>
      <c r="F928" s="149" t="s">
        <v>178</v>
      </c>
      <c r="H928" s="148" t="s">
        <v>19</v>
      </c>
      <c r="I928" s="150"/>
      <c r="L928" s="146"/>
      <c r="M928" s="151"/>
      <c r="T928" s="152"/>
      <c r="AT928" s="148" t="s">
        <v>177</v>
      </c>
      <c r="AU928" s="148" t="s">
        <v>84</v>
      </c>
      <c r="AV928" s="12" t="s">
        <v>82</v>
      </c>
      <c r="AW928" s="12" t="s">
        <v>34</v>
      </c>
      <c r="AX928" s="12" t="s">
        <v>74</v>
      </c>
      <c r="AY928" s="148" t="s">
        <v>167</v>
      </c>
    </row>
    <row r="929" spans="2:65" s="13" customFormat="1" ht="11.25">
      <c r="B929" s="153"/>
      <c r="D929" s="147" t="s">
        <v>177</v>
      </c>
      <c r="E929" s="154" t="s">
        <v>19</v>
      </c>
      <c r="F929" s="155" t="s">
        <v>1259</v>
      </c>
      <c r="H929" s="156">
        <v>4.4000000000000004</v>
      </c>
      <c r="I929" s="157"/>
      <c r="L929" s="153"/>
      <c r="M929" s="158"/>
      <c r="T929" s="159"/>
      <c r="AT929" s="154" t="s">
        <v>177</v>
      </c>
      <c r="AU929" s="154" t="s">
        <v>84</v>
      </c>
      <c r="AV929" s="13" t="s">
        <v>84</v>
      </c>
      <c r="AW929" s="13" t="s">
        <v>34</v>
      </c>
      <c r="AX929" s="13" t="s">
        <v>82</v>
      </c>
      <c r="AY929" s="154" t="s">
        <v>167</v>
      </c>
    </row>
    <row r="930" spans="2:65" s="1" customFormat="1" ht="16.5" customHeight="1">
      <c r="B930" s="33"/>
      <c r="C930" s="129" t="s">
        <v>1260</v>
      </c>
      <c r="D930" s="129" t="s">
        <v>169</v>
      </c>
      <c r="E930" s="130" t="s">
        <v>1261</v>
      </c>
      <c r="F930" s="131" t="s">
        <v>1262</v>
      </c>
      <c r="G930" s="132" t="s">
        <v>820</v>
      </c>
      <c r="H930" s="133">
        <v>3</v>
      </c>
      <c r="I930" s="134"/>
      <c r="J930" s="135">
        <f>ROUND(I930*H930,2)</f>
        <v>0</v>
      </c>
      <c r="K930" s="131" t="s">
        <v>184</v>
      </c>
      <c r="L930" s="33"/>
      <c r="M930" s="136" t="s">
        <v>19</v>
      </c>
      <c r="N930" s="137" t="s">
        <v>45</v>
      </c>
      <c r="P930" s="138">
        <f>O930*H930</f>
        <v>0</v>
      </c>
      <c r="Q930" s="138">
        <v>0</v>
      </c>
      <c r="R930" s="138">
        <f>Q930*H930</f>
        <v>0</v>
      </c>
      <c r="S930" s="138">
        <v>5.0000000000000001E-3</v>
      </c>
      <c r="T930" s="139">
        <f>S930*H930</f>
        <v>1.4999999999999999E-2</v>
      </c>
      <c r="AR930" s="140" t="s">
        <v>265</v>
      </c>
      <c r="AT930" s="140" t="s">
        <v>169</v>
      </c>
      <c r="AU930" s="140" t="s">
        <v>84</v>
      </c>
      <c r="AY930" s="18" t="s">
        <v>167</v>
      </c>
      <c r="BE930" s="141">
        <f>IF(N930="základní",J930,0)</f>
        <v>0</v>
      </c>
      <c r="BF930" s="141">
        <f>IF(N930="snížená",J930,0)</f>
        <v>0</v>
      </c>
      <c r="BG930" s="141">
        <f>IF(N930="zákl. přenesená",J930,0)</f>
        <v>0</v>
      </c>
      <c r="BH930" s="141">
        <f>IF(N930="sníž. přenesená",J930,0)</f>
        <v>0</v>
      </c>
      <c r="BI930" s="141">
        <f>IF(N930="nulová",J930,0)</f>
        <v>0</v>
      </c>
      <c r="BJ930" s="18" t="s">
        <v>82</v>
      </c>
      <c r="BK930" s="141">
        <f>ROUND(I930*H930,2)</f>
        <v>0</v>
      </c>
      <c r="BL930" s="18" t="s">
        <v>265</v>
      </c>
      <c r="BM930" s="140" t="s">
        <v>1263</v>
      </c>
    </row>
    <row r="931" spans="2:65" s="12" customFormat="1" ht="11.25">
      <c r="B931" s="146"/>
      <c r="D931" s="147" t="s">
        <v>177</v>
      </c>
      <c r="E931" s="148" t="s">
        <v>19</v>
      </c>
      <c r="F931" s="149" t="s">
        <v>668</v>
      </c>
      <c r="H931" s="148" t="s">
        <v>19</v>
      </c>
      <c r="I931" s="150"/>
      <c r="L931" s="146"/>
      <c r="M931" s="151"/>
      <c r="T931" s="152"/>
      <c r="AT931" s="148" t="s">
        <v>177</v>
      </c>
      <c r="AU931" s="148" t="s">
        <v>84</v>
      </c>
      <c r="AV931" s="12" t="s">
        <v>82</v>
      </c>
      <c r="AW931" s="12" t="s">
        <v>34</v>
      </c>
      <c r="AX931" s="12" t="s">
        <v>74</v>
      </c>
      <c r="AY931" s="148" t="s">
        <v>167</v>
      </c>
    </row>
    <row r="932" spans="2:65" s="13" customFormat="1" ht="11.25">
      <c r="B932" s="153"/>
      <c r="D932" s="147" t="s">
        <v>177</v>
      </c>
      <c r="E932" s="154" t="s">
        <v>19</v>
      </c>
      <c r="F932" s="155" t="s">
        <v>1264</v>
      </c>
      <c r="H932" s="156">
        <v>3</v>
      </c>
      <c r="I932" s="157"/>
      <c r="L932" s="153"/>
      <c r="M932" s="158"/>
      <c r="T932" s="159"/>
      <c r="AT932" s="154" t="s">
        <v>177</v>
      </c>
      <c r="AU932" s="154" t="s">
        <v>84</v>
      </c>
      <c r="AV932" s="13" t="s">
        <v>84</v>
      </c>
      <c r="AW932" s="13" t="s">
        <v>34</v>
      </c>
      <c r="AX932" s="13" t="s">
        <v>82</v>
      </c>
      <c r="AY932" s="154" t="s">
        <v>167</v>
      </c>
    </row>
    <row r="933" spans="2:65" s="1" customFormat="1" ht="16.5" customHeight="1">
      <c r="B933" s="33"/>
      <c r="C933" s="129" t="s">
        <v>1265</v>
      </c>
      <c r="D933" s="129" t="s">
        <v>169</v>
      </c>
      <c r="E933" s="130" t="s">
        <v>1266</v>
      </c>
      <c r="F933" s="131" t="s">
        <v>1267</v>
      </c>
      <c r="G933" s="132" t="s">
        <v>436</v>
      </c>
      <c r="H933" s="133">
        <v>5</v>
      </c>
      <c r="I933" s="134"/>
      <c r="J933" s="135">
        <f>ROUND(I933*H933,2)</f>
        <v>0</v>
      </c>
      <c r="K933" s="131" t="s">
        <v>184</v>
      </c>
      <c r="L933" s="33"/>
      <c r="M933" s="136" t="s">
        <v>19</v>
      </c>
      <c r="N933" s="137" t="s">
        <v>45</v>
      </c>
      <c r="P933" s="138">
        <f>O933*H933</f>
        <v>0</v>
      </c>
      <c r="Q933" s="138">
        <v>3.0000000000000001E-3</v>
      </c>
      <c r="R933" s="138">
        <f>Q933*H933</f>
        <v>1.4999999999999999E-2</v>
      </c>
      <c r="S933" s="138">
        <v>0</v>
      </c>
      <c r="T933" s="139">
        <f>S933*H933</f>
        <v>0</v>
      </c>
      <c r="AR933" s="140" t="s">
        <v>265</v>
      </c>
      <c r="AT933" s="140" t="s">
        <v>169</v>
      </c>
      <c r="AU933" s="140" t="s">
        <v>84</v>
      </c>
      <c r="AY933" s="18" t="s">
        <v>167</v>
      </c>
      <c r="BE933" s="141">
        <f>IF(N933="základní",J933,0)</f>
        <v>0</v>
      </c>
      <c r="BF933" s="141">
        <f>IF(N933="snížená",J933,0)</f>
        <v>0</v>
      </c>
      <c r="BG933" s="141">
        <f>IF(N933="zákl. přenesená",J933,0)</f>
        <v>0</v>
      </c>
      <c r="BH933" s="141">
        <f>IF(N933="sníž. přenesená",J933,0)</f>
        <v>0</v>
      </c>
      <c r="BI933" s="141">
        <f>IF(N933="nulová",J933,0)</f>
        <v>0</v>
      </c>
      <c r="BJ933" s="18" t="s">
        <v>82</v>
      </c>
      <c r="BK933" s="141">
        <f>ROUND(I933*H933,2)</f>
        <v>0</v>
      </c>
      <c r="BL933" s="18" t="s">
        <v>265</v>
      </c>
      <c r="BM933" s="140" t="s">
        <v>1268</v>
      </c>
    </row>
    <row r="934" spans="2:65" s="13" customFormat="1" ht="11.25">
      <c r="B934" s="153"/>
      <c r="D934" s="147" t="s">
        <v>177</v>
      </c>
      <c r="E934" s="154" t="s">
        <v>19</v>
      </c>
      <c r="F934" s="155" t="s">
        <v>1269</v>
      </c>
      <c r="H934" s="156">
        <v>2.2000000000000002</v>
      </c>
      <c r="I934" s="157"/>
      <c r="L934" s="153"/>
      <c r="M934" s="158"/>
      <c r="T934" s="159"/>
      <c r="AT934" s="154" t="s">
        <v>177</v>
      </c>
      <c r="AU934" s="154" t="s">
        <v>84</v>
      </c>
      <c r="AV934" s="13" t="s">
        <v>84</v>
      </c>
      <c r="AW934" s="13" t="s">
        <v>34</v>
      </c>
      <c r="AX934" s="13" t="s">
        <v>74</v>
      </c>
      <c r="AY934" s="154" t="s">
        <v>167</v>
      </c>
    </row>
    <row r="935" spans="2:65" s="13" customFormat="1" ht="11.25">
      <c r="B935" s="153"/>
      <c r="D935" s="147" t="s">
        <v>177</v>
      </c>
      <c r="E935" s="154" t="s">
        <v>19</v>
      </c>
      <c r="F935" s="155" t="s">
        <v>1270</v>
      </c>
      <c r="H935" s="156">
        <v>2.8</v>
      </c>
      <c r="I935" s="157"/>
      <c r="L935" s="153"/>
      <c r="M935" s="158"/>
      <c r="T935" s="159"/>
      <c r="AT935" s="154" t="s">
        <v>177</v>
      </c>
      <c r="AU935" s="154" t="s">
        <v>84</v>
      </c>
      <c r="AV935" s="13" t="s">
        <v>84</v>
      </c>
      <c r="AW935" s="13" t="s">
        <v>34</v>
      </c>
      <c r="AX935" s="13" t="s">
        <v>74</v>
      </c>
      <c r="AY935" s="154" t="s">
        <v>167</v>
      </c>
    </row>
    <row r="936" spans="2:65" s="14" customFormat="1" ht="11.25">
      <c r="B936" s="160"/>
      <c r="D936" s="147" t="s">
        <v>177</v>
      </c>
      <c r="E936" s="161" t="s">
        <v>19</v>
      </c>
      <c r="F936" s="162" t="s">
        <v>181</v>
      </c>
      <c r="H936" s="163">
        <v>5</v>
      </c>
      <c r="I936" s="164"/>
      <c r="L936" s="160"/>
      <c r="M936" s="165"/>
      <c r="T936" s="166"/>
      <c r="AT936" s="161" t="s">
        <v>177</v>
      </c>
      <c r="AU936" s="161" t="s">
        <v>84</v>
      </c>
      <c r="AV936" s="14" t="s">
        <v>173</v>
      </c>
      <c r="AW936" s="14" t="s">
        <v>34</v>
      </c>
      <c r="AX936" s="14" t="s">
        <v>82</v>
      </c>
      <c r="AY936" s="161" t="s">
        <v>167</v>
      </c>
    </row>
    <row r="937" spans="2:65" s="1" customFormat="1" ht="16.5" customHeight="1">
      <c r="B937" s="33"/>
      <c r="C937" s="129" t="s">
        <v>1271</v>
      </c>
      <c r="D937" s="129" t="s">
        <v>169</v>
      </c>
      <c r="E937" s="130" t="s">
        <v>1272</v>
      </c>
      <c r="F937" s="131" t="s">
        <v>1273</v>
      </c>
      <c r="G937" s="132" t="s">
        <v>436</v>
      </c>
      <c r="H937" s="133">
        <v>2.91</v>
      </c>
      <c r="I937" s="134"/>
      <c r="J937" s="135">
        <f>ROUND(I937*H937,2)</f>
        <v>0</v>
      </c>
      <c r="K937" s="131" t="s">
        <v>184</v>
      </c>
      <c r="L937" s="33"/>
      <c r="M937" s="136" t="s">
        <v>19</v>
      </c>
      <c r="N937" s="137" t="s">
        <v>45</v>
      </c>
      <c r="P937" s="138">
        <f>O937*H937</f>
        <v>0</v>
      </c>
      <c r="Q937" s="138">
        <v>7.0000000000000001E-3</v>
      </c>
      <c r="R937" s="138">
        <f>Q937*H937</f>
        <v>2.0370000000000003E-2</v>
      </c>
      <c r="S937" s="138">
        <v>0</v>
      </c>
      <c r="T937" s="139">
        <f>S937*H937</f>
        <v>0</v>
      </c>
      <c r="AR937" s="140" t="s">
        <v>265</v>
      </c>
      <c r="AT937" s="140" t="s">
        <v>169</v>
      </c>
      <c r="AU937" s="140" t="s">
        <v>84</v>
      </c>
      <c r="AY937" s="18" t="s">
        <v>167</v>
      </c>
      <c r="BE937" s="141">
        <f>IF(N937="základní",J937,0)</f>
        <v>0</v>
      </c>
      <c r="BF937" s="141">
        <f>IF(N937="snížená",J937,0)</f>
        <v>0</v>
      </c>
      <c r="BG937" s="141">
        <f>IF(N937="zákl. přenesená",J937,0)</f>
        <v>0</v>
      </c>
      <c r="BH937" s="141">
        <f>IF(N937="sníž. přenesená",J937,0)</f>
        <v>0</v>
      </c>
      <c r="BI937" s="141">
        <f>IF(N937="nulová",J937,0)</f>
        <v>0</v>
      </c>
      <c r="BJ937" s="18" t="s">
        <v>82</v>
      </c>
      <c r="BK937" s="141">
        <f>ROUND(I937*H937,2)</f>
        <v>0</v>
      </c>
      <c r="BL937" s="18" t="s">
        <v>265</v>
      </c>
      <c r="BM937" s="140" t="s">
        <v>1274</v>
      </c>
    </row>
    <row r="938" spans="2:65" s="12" customFormat="1" ht="11.25">
      <c r="B938" s="146"/>
      <c r="D938" s="147" t="s">
        <v>177</v>
      </c>
      <c r="E938" s="148" t="s">
        <v>19</v>
      </c>
      <c r="F938" s="149" t="s">
        <v>1275</v>
      </c>
      <c r="H938" s="148" t="s">
        <v>19</v>
      </c>
      <c r="I938" s="150"/>
      <c r="L938" s="146"/>
      <c r="M938" s="151"/>
      <c r="T938" s="152"/>
      <c r="AT938" s="148" t="s">
        <v>177</v>
      </c>
      <c r="AU938" s="148" t="s">
        <v>84</v>
      </c>
      <c r="AV938" s="12" t="s">
        <v>82</v>
      </c>
      <c r="AW938" s="12" t="s">
        <v>34</v>
      </c>
      <c r="AX938" s="12" t="s">
        <v>74</v>
      </c>
      <c r="AY938" s="148" t="s">
        <v>167</v>
      </c>
    </row>
    <row r="939" spans="2:65" s="13" customFormat="1" ht="11.25">
      <c r="B939" s="153"/>
      <c r="D939" s="147" t="s">
        <v>177</v>
      </c>
      <c r="E939" s="154" t="s">
        <v>19</v>
      </c>
      <c r="F939" s="155" t="s">
        <v>1276</v>
      </c>
      <c r="H939" s="156">
        <v>2.91</v>
      </c>
      <c r="I939" s="157"/>
      <c r="L939" s="153"/>
      <c r="M939" s="158"/>
      <c r="T939" s="159"/>
      <c r="AT939" s="154" t="s">
        <v>177</v>
      </c>
      <c r="AU939" s="154" t="s">
        <v>84</v>
      </c>
      <c r="AV939" s="13" t="s">
        <v>84</v>
      </c>
      <c r="AW939" s="13" t="s">
        <v>34</v>
      </c>
      <c r="AX939" s="13" t="s">
        <v>82</v>
      </c>
      <c r="AY939" s="154" t="s">
        <v>167</v>
      </c>
    </row>
    <row r="940" spans="2:65" s="1" customFormat="1" ht="16.5" customHeight="1">
      <c r="B940" s="33"/>
      <c r="C940" s="129" t="s">
        <v>1277</v>
      </c>
      <c r="D940" s="129" t="s">
        <v>169</v>
      </c>
      <c r="E940" s="130" t="s">
        <v>1278</v>
      </c>
      <c r="F940" s="131" t="s">
        <v>1279</v>
      </c>
      <c r="G940" s="132" t="s">
        <v>436</v>
      </c>
      <c r="H940" s="133">
        <v>1.38</v>
      </c>
      <c r="I940" s="134"/>
      <c r="J940" s="135">
        <f>ROUND(I940*H940,2)</f>
        <v>0</v>
      </c>
      <c r="K940" s="131" t="s">
        <v>184</v>
      </c>
      <c r="L940" s="33"/>
      <c r="M940" s="136" t="s">
        <v>19</v>
      </c>
      <c r="N940" s="137" t="s">
        <v>45</v>
      </c>
      <c r="P940" s="138">
        <f>O940*H940</f>
        <v>0</v>
      </c>
      <c r="Q940" s="138">
        <v>7.0000000000000001E-3</v>
      </c>
      <c r="R940" s="138">
        <f>Q940*H940</f>
        <v>9.6600000000000002E-3</v>
      </c>
      <c r="S940" s="138">
        <v>0</v>
      </c>
      <c r="T940" s="139">
        <f>S940*H940</f>
        <v>0</v>
      </c>
      <c r="AR940" s="140" t="s">
        <v>265</v>
      </c>
      <c r="AT940" s="140" t="s">
        <v>169</v>
      </c>
      <c r="AU940" s="140" t="s">
        <v>84</v>
      </c>
      <c r="AY940" s="18" t="s">
        <v>167</v>
      </c>
      <c r="BE940" s="141">
        <f>IF(N940="základní",J940,0)</f>
        <v>0</v>
      </c>
      <c r="BF940" s="141">
        <f>IF(N940="snížená",J940,0)</f>
        <v>0</v>
      </c>
      <c r="BG940" s="141">
        <f>IF(N940="zákl. přenesená",J940,0)</f>
        <v>0</v>
      </c>
      <c r="BH940" s="141">
        <f>IF(N940="sníž. přenesená",J940,0)</f>
        <v>0</v>
      </c>
      <c r="BI940" s="141">
        <f>IF(N940="nulová",J940,0)</f>
        <v>0</v>
      </c>
      <c r="BJ940" s="18" t="s">
        <v>82</v>
      </c>
      <c r="BK940" s="141">
        <f>ROUND(I940*H940,2)</f>
        <v>0</v>
      </c>
      <c r="BL940" s="18" t="s">
        <v>265</v>
      </c>
      <c r="BM940" s="140" t="s">
        <v>1280</v>
      </c>
    </row>
    <row r="941" spans="2:65" s="12" customFormat="1" ht="11.25">
      <c r="B941" s="146"/>
      <c r="D941" s="147" t="s">
        <v>177</v>
      </c>
      <c r="E941" s="148" t="s">
        <v>19</v>
      </c>
      <c r="F941" s="149" t="s">
        <v>1281</v>
      </c>
      <c r="H941" s="148" t="s">
        <v>19</v>
      </c>
      <c r="I941" s="150"/>
      <c r="L941" s="146"/>
      <c r="M941" s="151"/>
      <c r="T941" s="152"/>
      <c r="AT941" s="148" t="s">
        <v>177</v>
      </c>
      <c r="AU941" s="148" t="s">
        <v>84</v>
      </c>
      <c r="AV941" s="12" t="s">
        <v>82</v>
      </c>
      <c r="AW941" s="12" t="s">
        <v>34</v>
      </c>
      <c r="AX941" s="12" t="s">
        <v>74</v>
      </c>
      <c r="AY941" s="148" t="s">
        <v>167</v>
      </c>
    </row>
    <row r="942" spans="2:65" s="13" customFormat="1" ht="11.25">
      <c r="B942" s="153"/>
      <c r="D942" s="147" t="s">
        <v>177</v>
      </c>
      <c r="E942" s="154" t="s">
        <v>19</v>
      </c>
      <c r="F942" s="155" t="s">
        <v>1282</v>
      </c>
      <c r="H942" s="156">
        <v>1.38</v>
      </c>
      <c r="I942" s="157"/>
      <c r="L942" s="153"/>
      <c r="M942" s="158"/>
      <c r="T942" s="159"/>
      <c r="AT942" s="154" t="s">
        <v>177</v>
      </c>
      <c r="AU942" s="154" t="s">
        <v>84</v>
      </c>
      <c r="AV942" s="13" t="s">
        <v>84</v>
      </c>
      <c r="AW942" s="13" t="s">
        <v>34</v>
      </c>
      <c r="AX942" s="13" t="s">
        <v>82</v>
      </c>
      <c r="AY942" s="154" t="s">
        <v>167</v>
      </c>
    </row>
    <row r="943" spans="2:65" s="1" customFormat="1" ht="16.5" customHeight="1">
      <c r="B943" s="33"/>
      <c r="C943" s="129" t="s">
        <v>1283</v>
      </c>
      <c r="D943" s="129" t="s">
        <v>169</v>
      </c>
      <c r="E943" s="130" t="s">
        <v>1284</v>
      </c>
      <c r="F943" s="131" t="s">
        <v>1285</v>
      </c>
      <c r="G943" s="132" t="s">
        <v>436</v>
      </c>
      <c r="H943" s="133">
        <v>3.16</v>
      </c>
      <c r="I943" s="134"/>
      <c r="J943" s="135">
        <f>ROUND(I943*H943,2)</f>
        <v>0</v>
      </c>
      <c r="K943" s="131" t="s">
        <v>184</v>
      </c>
      <c r="L943" s="33"/>
      <c r="M943" s="136" t="s">
        <v>19</v>
      </c>
      <c r="N943" s="137" t="s">
        <v>45</v>
      </c>
      <c r="P943" s="138">
        <f>O943*H943</f>
        <v>0</v>
      </c>
      <c r="Q943" s="138">
        <v>7.0000000000000001E-3</v>
      </c>
      <c r="R943" s="138">
        <f>Q943*H943</f>
        <v>2.2120000000000001E-2</v>
      </c>
      <c r="S943" s="138">
        <v>0</v>
      </c>
      <c r="T943" s="139">
        <f>S943*H943</f>
        <v>0</v>
      </c>
      <c r="AR943" s="140" t="s">
        <v>265</v>
      </c>
      <c r="AT943" s="140" t="s">
        <v>169</v>
      </c>
      <c r="AU943" s="140" t="s">
        <v>84</v>
      </c>
      <c r="AY943" s="18" t="s">
        <v>167</v>
      </c>
      <c r="BE943" s="141">
        <f>IF(N943="základní",J943,0)</f>
        <v>0</v>
      </c>
      <c r="BF943" s="141">
        <f>IF(N943="snížená",J943,0)</f>
        <v>0</v>
      </c>
      <c r="BG943" s="141">
        <f>IF(N943="zákl. přenesená",J943,0)</f>
        <v>0</v>
      </c>
      <c r="BH943" s="141">
        <f>IF(N943="sníž. přenesená",J943,0)</f>
        <v>0</v>
      </c>
      <c r="BI943" s="141">
        <f>IF(N943="nulová",J943,0)</f>
        <v>0</v>
      </c>
      <c r="BJ943" s="18" t="s">
        <v>82</v>
      </c>
      <c r="BK943" s="141">
        <f>ROUND(I943*H943,2)</f>
        <v>0</v>
      </c>
      <c r="BL943" s="18" t="s">
        <v>265</v>
      </c>
      <c r="BM943" s="140" t="s">
        <v>1286</v>
      </c>
    </row>
    <row r="944" spans="2:65" s="12" customFormat="1" ht="11.25">
      <c r="B944" s="146"/>
      <c r="D944" s="147" t="s">
        <v>177</v>
      </c>
      <c r="E944" s="148" t="s">
        <v>19</v>
      </c>
      <c r="F944" s="149" t="s">
        <v>1287</v>
      </c>
      <c r="H944" s="148" t="s">
        <v>19</v>
      </c>
      <c r="I944" s="150"/>
      <c r="L944" s="146"/>
      <c r="M944" s="151"/>
      <c r="T944" s="152"/>
      <c r="AT944" s="148" t="s">
        <v>177</v>
      </c>
      <c r="AU944" s="148" t="s">
        <v>84</v>
      </c>
      <c r="AV944" s="12" t="s">
        <v>82</v>
      </c>
      <c r="AW944" s="12" t="s">
        <v>34</v>
      </c>
      <c r="AX944" s="12" t="s">
        <v>74</v>
      </c>
      <c r="AY944" s="148" t="s">
        <v>167</v>
      </c>
    </row>
    <row r="945" spans="2:65" s="13" customFormat="1" ht="11.25">
      <c r="B945" s="153"/>
      <c r="D945" s="147" t="s">
        <v>177</v>
      </c>
      <c r="E945" s="154" t="s">
        <v>19</v>
      </c>
      <c r="F945" s="155" t="s">
        <v>1288</v>
      </c>
      <c r="H945" s="156">
        <v>3.16</v>
      </c>
      <c r="I945" s="157"/>
      <c r="L945" s="153"/>
      <c r="M945" s="158"/>
      <c r="T945" s="159"/>
      <c r="AT945" s="154" t="s">
        <v>177</v>
      </c>
      <c r="AU945" s="154" t="s">
        <v>84</v>
      </c>
      <c r="AV945" s="13" t="s">
        <v>84</v>
      </c>
      <c r="AW945" s="13" t="s">
        <v>34</v>
      </c>
      <c r="AX945" s="13" t="s">
        <v>82</v>
      </c>
      <c r="AY945" s="154" t="s">
        <v>167</v>
      </c>
    </row>
    <row r="946" spans="2:65" s="1" customFormat="1" ht="16.5" customHeight="1">
      <c r="B946" s="33"/>
      <c r="C946" s="129" t="s">
        <v>1289</v>
      </c>
      <c r="D946" s="129" t="s">
        <v>169</v>
      </c>
      <c r="E946" s="130" t="s">
        <v>1290</v>
      </c>
      <c r="F946" s="131" t="s">
        <v>1291</v>
      </c>
      <c r="G946" s="132" t="s">
        <v>820</v>
      </c>
      <c r="H946" s="133">
        <v>1</v>
      </c>
      <c r="I946" s="134"/>
      <c r="J946" s="135">
        <f>ROUND(I946*H946,2)</f>
        <v>0</v>
      </c>
      <c r="K946" s="131" t="s">
        <v>184</v>
      </c>
      <c r="L946" s="33"/>
      <c r="M946" s="136" t="s">
        <v>19</v>
      </c>
      <c r="N946" s="137" t="s">
        <v>45</v>
      </c>
      <c r="P946" s="138">
        <f>O946*H946</f>
        <v>0</v>
      </c>
      <c r="Q946" s="138">
        <v>1.2E-2</v>
      </c>
      <c r="R946" s="138">
        <f>Q946*H946</f>
        <v>1.2E-2</v>
      </c>
      <c r="S946" s="138">
        <v>0</v>
      </c>
      <c r="T946" s="139">
        <f>S946*H946</f>
        <v>0</v>
      </c>
      <c r="AR946" s="140" t="s">
        <v>265</v>
      </c>
      <c r="AT946" s="140" t="s">
        <v>169</v>
      </c>
      <c r="AU946" s="140" t="s">
        <v>84</v>
      </c>
      <c r="AY946" s="18" t="s">
        <v>167</v>
      </c>
      <c r="BE946" s="141">
        <f>IF(N946="základní",J946,0)</f>
        <v>0</v>
      </c>
      <c r="BF946" s="141">
        <f>IF(N946="snížená",J946,0)</f>
        <v>0</v>
      </c>
      <c r="BG946" s="141">
        <f>IF(N946="zákl. přenesená",J946,0)</f>
        <v>0</v>
      </c>
      <c r="BH946" s="141">
        <f>IF(N946="sníž. přenesená",J946,0)</f>
        <v>0</v>
      </c>
      <c r="BI946" s="141">
        <f>IF(N946="nulová",J946,0)</f>
        <v>0</v>
      </c>
      <c r="BJ946" s="18" t="s">
        <v>82</v>
      </c>
      <c r="BK946" s="141">
        <f>ROUND(I946*H946,2)</f>
        <v>0</v>
      </c>
      <c r="BL946" s="18" t="s">
        <v>265</v>
      </c>
      <c r="BM946" s="140" t="s">
        <v>1292</v>
      </c>
    </row>
    <row r="947" spans="2:65" s="12" customFormat="1" ht="11.25">
      <c r="B947" s="146"/>
      <c r="D947" s="147" t="s">
        <v>177</v>
      </c>
      <c r="E947" s="148" t="s">
        <v>19</v>
      </c>
      <c r="F947" s="149" t="s">
        <v>1293</v>
      </c>
      <c r="H947" s="148" t="s">
        <v>19</v>
      </c>
      <c r="I947" s="150"/>
      <c r="L947" s="146"/>
      <c r="M947" s="151"/>
      <c r="T947" s="152"/>
      <c r="AT947" s="148" t="s">
        <v>177</v>
      </c>
      <c r="AU947" s="148" t="s">
        <v>84</v>
      </c>
      <c r="AV947" s="12" t="s">
        <v>82</v>
      </c>
      <c r="AW947" s="12" t="s">
        <v>34</v>
      </c>
      <c r="AX947" s="12" t="s">
        <v>74</v>
      </c>
      <c r="AY947" s="148" t="s">
        <v>167</v>
      </c>
    </row>
    <row r="948" spans="2:65" s="13" customFormat="1" ht="11.25">
      <c r="B948" s="153"/>
      <c r="D948" s="147" t="s">
        <v>177</v>
      </c>
      <c r="E948" s="154" t="s">
        <v>19</v>
      </c>
      <c r="F948" s="155" t="s">
        <v>82</v>
      </c>
      <c r="H948" s="156">
        <v>1</v>
      </c>
      <c r="I948" s="157"/>
      <c r="L948" s="153"/>
      <c r="M948" s="158"/>
      <c r="T948" s="159"/>
      <c r="AT948" s="154" t="s">
        <v>177</v>
      </c>
      <c r="AU948" s="154" t="s">
        <v>84</v>
      </c>
      <c r="AV948" s="13" t="s">
        <v>84</v>
      </c>
      <c r="AW948" s="13" t="s">
        <v>34</v>
      </c>
      <c r="AX948" s="13" t="s">
        <v>82</v>
      </c>
      <c r="AY948" s="154" t="s">
        <v>167</v>
      </c>
    </row>
    <row r="949" spans="2:65" s="1" customFormat="1" ht="16.5" customHeight="1">
      <c r="B949" s="33"/>
      <c r="C949" s="129" t="s">
        <v>1294</v>
      </c>
      <c r="D949" s="129" t="s">
        <v>169</v>
      </c>
      <c r="E949" s="130" t="s">
        <v>1295</v>
      </c>
      <c r="F949" s="131" t="s">
        <v>1296</v>
      </c>
      <c r="G949" s="132" t="s">
        <v>855</v>
      </c>
      <c r="H949" s="133">
        <v>1</v>
      </c>
      <c r="I949" s="134"/>
      <c r="J949" s="135">
        <f>ROUND(I949*H949,2)</f>
        <v>0</v>
      </c>
      <c r="K949" s="131" t="s">
        <v>184</v>
      </c>
      <c r="L949" s="33"/>
      <c r="M949" s="136" t="s">
        <v>19</v>
      </c>
      <c r="N949" s="137" t="s">
        <v>45</v>
      </c>
      <c r="P949" s="138">
        <f>O949*H949</f>
        <v>0</v>
      </c>
      <c r="Q949" s="138">
        <v>1.4999999999999999E-2</v>
      </c>
      <c r="R949" s="138">
        <f>Q949*H949</f>
        <v>1.4999999999999999E-2</v>
      </c>
      <c r="S949" s="138">
        <v>0</v>
      </c>
      <c r="T949" s="139">
        <f>S949*H949</f>
        <v>0</v>
      </c>
      <c r="AR949" s="140" t="s">
        <v>265</v>
      </c>
      <c r="AT949" s="140" t="s">
        <v>169</v>
      </c>
      <c r="AU949" s="140" t="s">
        <v>84</v>
      </c>
      <c r="AY949" s="18" t="s">
        <v>167</v>
      </c>
      <c r="BE949" s="141">
        <f>IF(N949="základní",J949,0)</f>
        <v>0</v>
      </c>
      <c r="BF949" s="141">
        <f>IF(N949="snížená",J949,0)</f>
        <v>0</v>
      </c>
      <c r="BG949" s="141">
        <f>IF(N949="zákl. přenesená",J949,0)</f>
        <v>0</v>
      </c>
      <c r="BH949" s="141">
        <f>IF(N949="sníž. přenesená",J949,0)</f>
        <v>0</v>
      </c>
      <c r="BI949" s="141">
        <f>IF(N949="nulová",J949,0)</f>
        <v>0</v>
      </c>
      <c r="BJ949" s="18" t="s">
        <v>82</v>
      </c>
      <c r="BK949" s="141">
        <f>ROUND(I949*H949,2)</f>
        <v>0</v>
      </c>
      <c r="BL949" s="18" t="s">
        <v>265</v>
      </c>
      <c r="BM949" s="140" t="s">
        <v>1297</v>
      </c>
    </row>
    <row r="950" spans="2:65" s="12" customFormat="1" ht="11.25">
      <c r="B950" s="146"/>
      <c r="D950" s="147" t="s">
        <v>177</v>
      </c>
      <c r="E950" s="148" t="s">
        <v>19</v>
      </c>
      <c r="F950" s="149" t="s">
        <v>1298</v>
      </c>
      <c r="H950" s="148" t="s">
        <v>19</v>
      </c>
      <c r="I950" s="150"/>
      <c r="L950" s="146"/>
      <c r="M950" s="151"/>
      <c r="T950" s="152"/>
      <c r="AT950" s="148" t="s">
        <v>177</v>
      </c>
      <c r="AU950" s="148" t="s">
        <v>84</v>
      </c>
      <c r="AV950" s="12" t="s">
        <v>82</v>
      </c>
      <c r="AW950" s="12" t="s">
        <v>34</v>
      </c>
      <c r="AX950" s="12" t="s">
        <v>74</v>
      </c>
      <c r="AY950" s="148" t="s">
        <v>167</v>
      </c>
    </row>
    <row r="951" spans="2:65" s="13" customFormat="1" ht="11.25">
      <c r="B951" s="153"/>
      <c r="D951" s="147" t="s">
        <v>177</v>
      </c>
      <c r="E951" s="154" t="s">
        <v>19</v>
      </c>
      <c r="F951" s="155" t="s">
        <v>82</v>
      </c>
      <c r="H951" s="156">
        <v>1</v>
      </c>
      <c r="I951" s="157"/>
      <c r="L951" s="153"/>
      <c r="M951" s="158"/>
      <c r="T951" s="159"/>
      <c r="AT951" s="154" t="s">
        <v>177</v>
      </c>
      <c r="AU951" s="154" t="s">
        <v>84</v>
      </c>
      <c r="AV951" s="13" t="s">
        <v>84</v>
      </c>
      <c r="AW951" s="13" t="s">
        <v>34</v>
      </c>
      <c r="AX951" s="13" t="s">
        <v>82</v>
      </c>
      <c r="AY951" s="154" t="s">
        <v>167</v>
      </c>
    </row>
    <row r="952" spans="2:65" s="1" customFormat="1" ht="16.5" customHeight="1">
      <c r="B952" s="33"/>
      <c r="C952" s="129" t="s">
        <v>1299</v>
      </c>
      <c r="D952" s="129" t="s">
        <v>169</v>
      </c>
      <c r="E952" s="130" t="s">
        <v>1300</v>
      </c>
      <c r="F952" s="131" t="s">
        <v>1301</v>
      </c>
      <c r="G952" s="132" t="s">
        <v>820</v>
      </c>
      <c r="H952" s="133">
        <v>8</v>
      </c>
      <c r="I952" s="134"/>
      <c r="J952" s="135">
        <f>ROUND(I952*H952,2)</f>
        <v>0</v>
      </c>
      <c r="K952" s="131" t="s">
        <v>184</v>
      </c>
      <c r="L952" s="33"/>
      <c r="M952" s="136" t="s">
        <v>19</v>
      </c>
      <c r="N952" s="137" t="s">
        <v>45</v>
      </c>
      <c r="P952" s="138">
        <f>O952*H952</f>
        <v>0</v>
      </c>
      <c r="Q952" s="138">
        <v>3.0000000000000001E-3</v>
      </c>
      <c r="R952" s="138">
        <f>Q952*H952</f>
        <v>2.4E-2</v>
      </c>
      <c r="S952" s="138">
        <v>0</v>
      </c>
      <c r="T952" s="139">
        <f>S952*H952</f>
        <v>0</v>
      </c>
      <c r="AR952" s="140" t="s">
        <v>265</v>
      </c>
      <c r="AT952" s="140" t="s">
        <v>169</v>
      </c>
      <c r="AU952" s="140" t="s">
        <v>84</v>
      </c>
      <c r="AY952" s="18" t="s">
        <v>167</v>
      </c>
      <c r="BE952" s="141">
        <f>IF(N952="základní",J952,0)</f>
        <v>0</v>
      </c>
      <c r="BF952" s="141">
        <f>IF(N952="snížená",J952,0)</f>
        <v>0</v>
      </c>
      <c r="BG952" s="141">
        <f>IF(N952="zákl. přenesená",J952,0)</f>
        <v>0</v>
      </c>
      <c r="BH952" s="141">
        <f>IF(N952="sníž. přenesená",J952,0)</f>
        <v>0</v>
      </c>
      <c r="BI952" s="141">
        <f>IF(N952="nulová",J952,0)</f>
        <v>0</v>
      </c>
      <c r="BJ952" s="18" t="s">
        <v>82</v>
      </c>
      <c r="BK952" s="141">
        <f>ROUND(I952*H952,2)</f>
        <v>0</v>
      </c>
      <c r="BL952" s="18" t="s">
        <v>265</v>
      </c>
      <c r="BM952" s="140" t="s">
        <v>1302</v>
      </c>
    </row>
    <row r="953" spans="2:65" s="12" customFormat="1" ht="11.25">
      <c r="B953" s="146"/>
      <c r="D953" s="147" t="s">
        <v>177</v>
      </c>
      <c r="E953" s="148" t="s">
        <v>19</v>
      </c>
      <c r="F953" s="149" t="s">
        <v>1303</v>
      </c>
      <c r="H953" s="148" t="s">
        <v>19</v>
      </c>
      <c r="I953" s="150"/>
      <c r="L953" s="146"/>
      <c r="M953" s="151"/>
      <c r="T953" s="152"/>
      <c r="AT953" s="148" t="s">
        <v>177</v>
      </c>
      <c r="AU953" s="148" t="s">
        <v>84</v>
      </c>
      <c r="AV953" s="12" t="s">
        <v>82</v>
      </c>
      <c r="AW953" s="12" t="s">
        <v>34</v>
      </c>
      <c r="AX953" s="12" t="s">
        <v>74</v>
      </c>
      <c r="AY953" s="148" t="s">
        <v>167</v>
      </c>
    </row>
    <row r="954" spans="2:65" s="13" customFormat="1" ht="11.25">
      <c r="B954" s="153"/>
      <c r="D954" s="147" t="s">
        <v>177</v>
      </c>
      <c r="E954" s="154" t="s">
        <v>19</v>
      </c>
      <c r="F954" s="155" t="s">
        <v>211</v>
      </c>
      <c r="H954" s="156">
        <v>8</v>
      </c>
      <c r="I954" s="157"/>
      <c r="L954" s="153"/>
      <c r="M954" s="158"/>
      <c r="T954" s="159"/>
      <c r="AT954" s="154" t="s">
        <v>177</v>
      </c>
      <c r="AU954" s="154" t="s">
        <v>84</v>
      </c>
      <c r="AV954" s="13" t="s">
        <v>84</v>
      </c>
      <c r="AW954" s="13" t="s">
        <v>34</v>
      </c>
      <c r="AX954" s="13" t="s">
        <v>82</v>
      </c>
      <c r="AY954" s="154" t="s">
        <v>167</v>
      </c>
    </row>
    <row r="955" spans="2:65" s="1" customFormat="1" ht="16.5" customHeight="1">
      <c r="B955" s="33"/>
      <c r="C955" s="129" t="s">
        <v>1304</v>
      </c>
      <c r="D955" s="129" t="s">
        <v>169</v>
      </c>
      <c r="E955" s="130" t="s">
        <v>1305</v>
      </c>
      <c r="F955" s="131" t="s">
        <v>1306</v>
      </c>
      <c r="G955" s="132" t="s">
        <v>820</v>
      </c>
      <c r="H955" s="133">
        <v>13</v>
      </c>
      <c r="I955" s="134"/>
      <c r="J955" s="135">
        <f>ROUND(I955*H955,2)</f>
        <v>0</v>
      </c>
      <c r="K955" s="131" t="s">
        <v>184</v>
      </c>
      <c r="L955" s="33"/>
      <c r="M955" s="136" t="s">
        <v>19</v>
      </c>
      <c r="N955" s="137" t="s">
        <v>45</v>
      </c>
      <c r="P955" s="138">
        <f>O955*H955</f>
        <v>0</v>
      </c>
      <c r="Q955" s="138">
        <v>3.0000000000000001E-3</v>
      </c>
      <c r="R955" s="138">
        <f>Q955*H955</f>
        <v>3.9E-2</v>
      </c>
      <c r="S955" s="138">
        <v>0</v>
      </c>
      <c r="T955" s="139">
        <f>S955*H955</f>
        <v>0</v>
      </c>
      <c r="AR955" s="140" t="s">
        <v>265</v>
      </c>
      <c r="AT955" s="140" t="s">
        <v>169</v>
      </c>
      <c r="AU955" s="140" t="s">
        <v>84</v>
      </c>
      <c r="AY955" s="18" t="s">
        <v>167</v>
      </c>
      <c r="BE955" s="141">
        <f>IF(N955="základní",J955,0)</f>
        <v>0</v>
      </c>
      <c r="BF955" s="141">
        <f>IF(N955="snížená",J955,0)</f>
        <v>0</v>
      </c>
      <c r="BG955" s="141">
        <f>IF(N955="zákl. přenesená",J955,0)</f>
        <v>0</v>
      </c>
      <c r="BH955" s="141">
        <f>IF(N955="sníž. přenesená",J955,0)</f>
        <v>0</v>
      </c>
      <c r="BI955" s="141">
        <f>IF(N955="nulová",J955,0)</f>
        <v>0</v>
      </c>
      <c r="BJ955" s="18" t="s">
        <v>82</v>
      </c>
      <c r="BK955" s="141">
        <f>ROUND(I955*H955,2)</f>
        <v>0</v>
      </c>
      <c r="BL955" s="18" t="s">
        <v>265</v>
      </c>
      <c r="BM955" s="140" t="s">
        <v>1307</v>
      </c>
    </row>
    <row r="956" spans="2:65" s="12" customFormat="1" ht="11.25">
      <c r="B956" s="146"/>
      <c r="D956" s="147" t="s">
        <v>177</v>
      </c>
      <c r="E956" s="148" t="s">
        <v>19</v>
      </c>
      <c r="F956" s="149" t="s">
        <v>1308</v>
      </c>
      <c r="H956" s="148" t="s">
        <v>19</v>
      </c>
      <c r="I956" s="150"/>
      <c r="L956" s="146"/>
      <c r="M956" s="151"/>
      <c r="T956" s="152"/>
      <c r="AT956" s="148" t="s">
        <v>177</v>
      </c>
      <c r="AU956" s="148" t="s">
        <v>84</v>
      </c>
      <c r="AV956" s="12" t="s">
        <v>82</v>
      </c>
      <c r="AW956" s="12" t="s">
        <v>34</v>
      </c>
      <c r="AX956" s="12" t="s">
        <v>74</v>
      </c>
      <c r="AY956" s="148" t="s">
        <v>167</v>
      </c>
    </row>
    <row r="957" spans="2:65" s="13" customFormat="1" ht="11.25">
      <c r="B957" s="153"/>
      <c r="D957" s="147" t="s">
        <v>177</v>
      </c>
      <c r="E957" s="154" t="s">
        <v>19</v>
      </c>
      <c r="F957" s="155" t="s">
        <v>243</v>
      </c>
      <c r="H957" s="156">
        <v>13</v>
      </c>
      <c r="I957" s="157"/>
      <c r="L957" s="153"/>
      <c r="M957" s="158"/>
      <c r="T957" s="159"/>
      <c r="AT957" s="154" t="s">
        <v>177</v>
      </c>
      <c r="AU957" s="154" t="s">
        <v>84</v>
      </c>
      <c r="AV957" s="13" t="s">
        <v>84</v>
      </c>
      <c r="AW957" s="13" t="s">
        <v>34</v>
      </c>
      <c r="AX957" s="13" t="s">
        <v>82</v>
      </c>
      <c r="AY957" s="154" t="s">
        <v>167</v>
      </c>
    </row>
    <row r="958" spans="2:65" s="1" customFormat="1" ht="16.5" customHeight="1">
      <c r="B958" s="33"/>
      <c r="C958" s="129" t="s">
        <v>1309</v>
      </c>
      <c r="D958" s="129" t="s">
        <v>169</v>
      </c>
      <c r="E958" s="130" t="s">
        <v>1310</v>
      </c>
      <c r="F958" s="131" t="s">
        <v>1311</v>
      </c>
      <c r="G958" s="132" t="s">
        <v>820</v>
      </c>
      <c r="H958" s="133">
        <v>1</v>
      </c>
      <c r="I958" s="134"/>
      <c r="J958" s="135">
        <f>ROUND(I958*H958,2)</f>
        <v>0</v>
      </c>
      <c r="K958" s="131" t="s">
        <v>184</v>
      </c>
      <c r="L958" s="33"/>
      <c r="M958" s="136" t="s">
        <v>19</v>
      </c>
      <c r="N958" s="137" t="s">
        <v>45</v>
      </c>
      <c r="P958" s="138">
        <f>O958*H958</f>
        <v>0</v>
      </c>
      <c r="Q958" s="138">
        <v>0.02</v>
      </c>
      <c r="R958" s="138">
        <f>Q958*H958</f>
        <v>0.02</v>
      </c>
      <c r="S958" s="138">
        <v>0</v>
      </c>
      <c r="T958" s="139">
        <f>S958*H958</f>
        <v>0</v>
      </c>
      <c r="AR958" s="140" t="s">
        <v>265</v>
      </c>
      <c r="AT958" s="140" t="s">
        <v>169</v>
      </c>
      <c r="AU958" s="140" t="s">
        <v>84</v>
      </c>
      <c r="AY958" s="18" t="s">
        <v>167</v>
      </c>
      <c r="BE958" s="141">
        <f>IF(N958="základní",J958,0)</f>
        <v>0</v>
      </c>
      <c r="BF958" s="141">
        <f>IF(N958="snížená",J958,0)</f>
        <v>0</v>
      </c>
      <c r="BG958" s="141">
        <f>IF(N958="zákl. přenesená",J958,0)</f>
        <v>0</v>
      </c>
      <c r="BH958" s="141">
        <f>IF(N958="sníž. přenesená",J958,0)</f>
        <v>0</v>
      </c>
      <c r="BI958" s="141">
        <f>IF(N958="nulová",J958,0)</f>
        <v>0</v>
      </c>
      <c r="BJ958" s="18" t="s">
        <v>82</v>
      </c>
      <c r="BK958" s="141">
        <f>ROUND(I958*H958,2)</f>
        <v>0</v>
      </c>
      <c r="BL958" s="18" t="s">
        <v>265</v>
      </c>
      <c r="BM958" s="140" t="s">
        <v>1312</v>
      </c>
    </row>
    <row r="959" spans="2:65" s="12" customFormat="1" ht="11.25">
      <c r="B959" s="146"/>
      <c r="D959" s="147" t="s">
        <v>177</v>
      </c>
      <c r="E959" s="148" t="s">
        <v>19</v>
      </c>
      <c r="F959" s="149" t="s">
        <v>1313</v>
      </c>
      <c r="H959" s="148" t="s">
        <v>19</v>
      </c>
      <c r="I959" s="150"/>
      <c r="L959" s="146"/>
      <c r="M959" s="151"/>
      <c r="T959" s="152"/>
      <c r="AT959" s="148" t="s">
        <v>177</v>
      </c>
      <c r="AU959" s="148" t="s">
        <v>84</v>
      </c>
      <c r="AV959" s="12" t="s">
        <v>82</v>
      </c>
      <c r="AW959" s="12" t="s">
        <v>34</v>
      </c>
      <c r="AX959" s="12" t="s">
        <v>74</v>
      </c>
      <c r="AY959" s="148" t="s">
        <v>167</v>
      </c>
    </row>
    <row r="960" spans="2:65" s="13" customFormat="1" ht="11.25">
      <c r="B960" s="153"/>
      <c r="D960" s="147" t="s">
        <v>177</v>
      </c>
      <c r="E960" s="154" t="s">
        <v>19</v>
      </c>
      <c r="F960" s="155" t="s">
        <v>82</v>
      </c>
      <c r="H960" s="156">
        <v>1</v>
      </c>
      <c r="I960" s="157"/>
      <c r="L960" s="153"/>
      <c r="M960" s="158"/>
      <c r="T960" s="159"/>
      <c r="AT960" s="154" t="s">
        <v>177</v>
      </c>
      <c r="AU960" s="154" t="s">
        <v>84</v>
      </c>
      <c r="AV960" s="13" t="s">
        <v>84</v>
      </c>
      <c r="AW960" s="13" t="s">
        <v>34</v>
      </c>
      <c r="AX960" s="13" t="s">
        <v>82</v>
      </c>
      <c r="AY960" s="154" t="s">
        <v>167</v>
      </c>
    </row>
    <row r="961" spans="2:65" s="1" customFormat="1" ht="24.2" customHeight="1">
      <c r="B961" s="33"/>
      <c r="C961" s="129" t="s">
        <v>1314</v>
      </c>
      <c r="D961" s="129" t="s">
        <v>169</v>
      </c>
      <c r="E961" s="130" t="s">
        <v>1315</v>
      </c>
      <c r="F961" s="131" t="s">
        <v>1316</v>
      </c>
      <c r="G961" s="132" t="s">
        <v>246</v>
      </c>
      <c r="H961" s="133">
        <v>0.17699999999999999</v>
      </c>
      <c r="I961" s="134"/>
      <c r="J961" s="135">
        <f>ROUND(I961*H961,2)</f>
        <v>0</v>
      </c>
      <c r="K961" s="131" t="s">
        <v>172</v>
      </c>
      <c r="L961" s="33"/>
      <c r="M961" s="136" t="s">
        <v>19</v>
      </c>
      <c r="N961" s="137" t="s">
        <v>45</v>
      </c>
      <c r="P961" s="138">
        <f>O961*H961</f>
        <v>0</v>
      </c>
      <c r="Q961" s="138">
        <v>0</v>
      </c>
      <c r="R961" s="138">
        <f>Q961*H961</f>
        <v>0</v>
      </c>
      <c r="S961" s="138">
        <v>0</v>
      </c>
      <c r="T961" s="139">
        <f>S961*H961</f>
        <v>0</v>
      </c>
      <c r="AR961" s="140" t="s">
        <v>265</v>
      </c>
      <c r="AT961" s="140" t="s">
        <v>169</v>
      </c>
      <c r="AU961" s="140" t="s">
        <v>84</v>
      </c>
      <c r="AY961" s="18" t="s">
        <v>167</v>
      </c>
      <c r="BE961" s="141">
        <f>IF(N961="základní",J961,0)</f>
        <v>0</v>
      </c>
      <c r="BF961" s="141">
        <f>IF(N961="snížená",J961,0)</f>
        <v>0</v>
      </c>
      <c r="BG961" s="141">
        <f>IF(N961="zákl. přenesená",J961,0)</f>
        <v>0</v>
      </c>
      <c r="BH961" s="141">
        <f>IF(N961="sníž. přenesená",J961,0)</f>
        <v>0</v>
      </c>
      <c r="BI961" s="141">
        <f>IF(N961="nulová",J961,0)</f>
        <v>0</v>
      </c>
      <c r="BJ961" s="18" t="s">
        <v>82</v>
      </c>
      <c r="BK961" s="141">
        <f>ROUND(I961*H961,2)</f>
        <v>0</v>
      </c>
      <c r="BL961" s="18" t="s">
        <v>265</v>
      </c>
      <c r="BM961" s="140" t="s">
        <v>1317</v>
      </c>
    </row>
    <row r="962" spans="2:65" s="1" customFormat="1" ht="11.25">
      <c r="B962" s="33"/>
      <c r="D962" s="142" t="s">
        <v>175</v>
      </c>
      <c r="F962" s="143" t="s">
        <v>1318</v>
      </c>
      <c r="I962" s="144"/>
      <c r="L962" s="33"/>
      <c r="M962" s="145"/>
      <c r="T962" s="54"/>
      <c r="AT962" s="18" t="s">
        <v>175</v>
      </c>
      <c r="AU962" s="18" t="s">
        <v>84</v>
      </c>
    </row>
    <row r="963" spans="2:65" s="1" customFormat="1" ht="24.2" customHeight="1">
      <c r="B963" s="33"/>
      <c r="C963" s="129" t="s">
        <v>1319</v>
      </c>
      <c r="D963" s="129" t="s">
        <v>169</v>
      </c>
      <c r="E963" s="130" t="s">
        <v>1320</v>
      </c>
      <c r="F963" s="131" t="s">
        <v>1321</v>
      </c>
      <c r="G963" s="132" t="s">
        <v>246</v>
      </c>
      <c r="H963" s="133">
        <v>0.17699999999999999</v>
      </c>
      <c r="I963" s="134"/>
      <c r="J963" s="135">
        <f>ROUND(I963*H963,2)</f>
        <v>0</v>
      </c>
      <c r="K963" s="131" t="s">
        <v>172</v>
      </c>
      <c r="L963" s="33"/>
      <c r="M963" s="136" t="s">
        <v>19</v>
      </c>
      <c r="N963" s="137" t="s">
        <v>45</v>
      </c>
      <c r="P963" s="138">
        <f>O963*H963</f>
        <v>0</v>
      </c>
      <c r="Q963" s="138">
        <v>0</v>
      </c>
      <c r="R963" s="138">
        <f>Q963*H963</f>
        <v>0</v>
      </c>
      <c r="S963" s="138">
        <v>0</v>
      </c>
      <c r="T963" s="139">
        <f>S963*H963</f>
        <v>0</v>
      </c>
      <c r="AR963" s="140" t="s">
        <v>265</v>
      </c>
      <c r="AT963" s="140" t="s">
        <v>169</v>
      </c>
      <c r="AU963" s="140" t="s">
        <v>84</v>
      </c>
      <c r="AY963" s="18" t="s">
        <v>167</v>
      </c>
      <c r="BE963" s="141">
        <f>IF(N963="základní",J963,0)</f>
        <v>0</v>
      </c>
      <c r="BF963" s="141">
        <f>IF(N963="snížená",J963,0)</f>
        <v>0</v>
      </c>
      <c r="BG963" s="141">
        <f>IF(N963="zákl. přenesená",J963,0)</f>
        <v>0</v>
      </c>
      <c r="BH963" s="141">
        <f>IF(N963="sníž. přenesená",J963,0)</f>
        <v>0</v>
      </c>
      <c r="BI963" s="141">
        <f>IF(N963="nulová",J963,0)</f>
        <v>0</v>
      </c>
      <c r="BJ963" s="18" t="s">
        <v>82</v>
      </c>
      <c r="BK963" s="141">
        <f>ROUND(I963*H963,2)</f>
        <v>0</v>
      </c>
      <c r="BL963" s="18" t="s">
        <v>265</v>
      </c>
      <c r="BM963" s="140" t="s">
        <v>1322</v>
      </c>
    </row>
    <row r="964" spans="2:65" s="1" customFormat="1" ht="11.25">
      <c r="B964" s="33"/>
      <c r="D964" s="142" t="s">
        <v>175</v>
      </c>
      <c r="F964" s="143" t="s">
        <v>1323</v>
      </c>
      <c r="I964" s="144"/>
      <c r="L964" s="33"/>
      <c r="M964" s="145"/>
      <c r="T964" s="54"/>
      <c r="AT964" s="18" t="s">
        <v>175</v>
      </c>
      <c r="AU964" s="18" t="s">
        <v>84</v>
      </c>
    </row>
    <row r="965" spans="2:65" s="11" customFormat="1" ht="22.9" customHeight="1">
      <c r="B965" s="117"/>
      <c r="D965" s="118" t="s">
        <v>73</v>
      </c>
      <c r="E965" s="127" t="s">
        <v>1324</v>
      </c>
      <c r="F965" s="127" t="s">
        <v>1325</v>
      </c>
      <c r="I965" s="120"/>
      <c r="J965" s="128">
        <f>BK965</f>
        <v>0</v>
      </c>
      <c r="L965" s="117"/>
      <c r="M965" s="122"/>
      <c r="P965" s="123">
        <f>SUM(P966:P1053)</f>
        <v>0</v>
      </c>
      <c r="R965" s="123">
        <f>SUM(R966:R1053)</f>
        <v>4.9315441</v>
      </c>
      <c r="T965" s="124">
        <f>SUM(T966:T1053)</f>
        <v>12.782480469999999</v>
      </c>
      <c r="AR965" s="118" t="s">
        <v>84</v>
      </c>
      <c r="AT965" s="125" t="s">
        <v>73</v>
      </c>
      <c r="AU965" s="125" t="s">
        <v>82</v>
      </c>
      <c r="AY965" s="118" t="s">
        <v>167</v>
      </c>
      <c r="BK965" s="126">
        <f>SUM(BK966:BK1053)</f>
        <v>0</v>
      </c>
    </row>
    <row r="966" spans="2:65" s="1" customFormat="1" ht="21.75" customHeight="1">
      <c r="B966" s="33"/>
      <c r="C966" s="129" t="s">
        <v>1326</v>
      </c>
      <c r="D966" s="129" t="s">
        <v>169</v>
      </c>
      <c r="E966" s="130" t="s">
        <v>1327</v>
      </c>
      <c r="F966" s="131" t="s">
        <v>1328</v>
      </c>
      <c r="G966" s="132" t="s">
        <v>102</v>
      </c>
      <c r="H966" s="133">
        <v>153.21700000000001</v>
      </c>
      <c r="I966" s="134"/>
      <c r="J966" s="135">
        <f>ROUND(I966*H966,2)</f>
        <v>0</v>
      </c>
      <c r="K966" s="131" t="s">
        <v>172</v>
      </c>
      <c r="L966" s="33"/>
      <c r="M966" s="136" t="s">
        <v>19</v>
      </c>
      <c r="N966" s="137" t="s">
        <v>45</v>
      </c>
      <c r="P966" s="138">
        <f>O966*H966</f>
        <v>0</v>
      </c>
      <c r="Q966" s="138">
        <v>4.5500000000000002E-3</v>
      </c>
      <c r="R966" s="138">
        <f>Q966*H966</f>
        <v>0.6971373500000001</v>
      </c>
      <c r="S966" s="138">
        <v>0</v>
      </c>
      <c r="T966" s="139">
        <f>S966*H966</f>
        <v>0</v>
      </c>
      <c r="AR966" s="140" t="s">
        <v>265</v>
      </c>
      <c r="AT966" s="140" t="s">
        <v>169</v>
      </c>
      <c r="AU966" s="140" t="s">
        <v>84</v>
      </c>
      <c r="AY966" s="18" t="s">
        <v>167</v>
      </c>
      <c r="BE966" s="141">
        <f>IF(N966="základní",J966,0)</f>
        <v>0</v>
      </c>
      <c r="BF966" s="141">
        <f>IF(N966="snížená",J966,0)</f>
        <v>0</v>
      </c>
      <c r="BG966" s="141">
        <f>IF(N966="zákl. přenesená",J966,0)</f>
        <v>0</v>
      </c>
      <c r="BH966" s="141">
        <f>IF(N966="sníž. přenesená",J966,0)</f>
        <v>0</v>
      </c>
      <c r="BI966" s="141">
        <f>IF(N966="nulová",J966,0)</f>
        <v>0</v>
      </c>
      <c r="BJ966" s="18" t="s">
        <v>82</v>
      </c>
      <c r="BK966" s="141">
        <f>ROUND(I966*H966,2)</f>
        <v>0</v>
      </c>
      <c r="BL966" s="18" t="s">
        <v>265</v>
      </c>
      <c r="BM966" s="140" t="s">
        <v>1329</v>
      </c>
    </row>
    <row r="967" spans="2:65" s="1" customFormat="1" ht="11.25">
      <c r="B967" s="33"/>
      <c r="D967" s="142" t="s">
        <v>175</v>
      </c>
      <c r="F967" s="143" t="s">
        <v>1330</v>
      </c>
      <c r="I967" s="144"/>
      <c r="L967" s="33"/>
      <c r="M967" s="145"/>
      <c r="T967" s="54"/>
      <c r="AT967" s="18" t="s">
        <v>175</v>
      </c>
      <c r="AU967" s="18" t="s">
        <v>84</v>
      </c>
    </row>
    <row r="968" spans="2:65" s="12" customFormat="1" ht="11.25">
      <c r="B968" s="146"/>
      <c r="D968" s="147" t="s">
        <v>177</v>
      </c>
      <c r="E968" s="148" t="s">
        <v>19</v>
      </c>
      <c r="F968" s="149" t="s">
        <v>255</v>
      </c>
      <c r="H968" s="148" t="s">
        <v>19</v>
      </c>
      <c r="I968" s="150"/>
      <c r="L968" s="146"/>
      <c r="M968" s="151"/>
      <c r="T968" s="152"/>
      <c r="AT968" s="148" t="s">
        <v>177</v>
      </c>
      <c r="AU968" s="148" t="s">
        <v>84</v>
      </c>
      <c r="AV968" s="12" t="s">
        <v>82</v>
      </c>
      <c r="AW968" s="12" t="s">
        <v>34</v>
      </c>
      <c r="AX968" s="12" t="s">
        <v>74</v>
      </c>
      <c r="AY968" s="148" t="s">
        <v>167</v>
      </c>
    </row>
    <row r="969" spans="2:65" s="13" customFormat="1" ht="11.25">
      <c r="B969" s="153"/>
      <c r="D969" s="147" t="s">
        <v>177</v>
      </c>
      <c r="E969" s="154" t="s">
        <v>19</v>
      </c>
      <c r="F969" s="155" t="s">
        <v>1331</v>
      </c>
      <c r="H969" s="156">
        <v>4</v>
      </c>
      <c r="I969" s="157"/>
      <c r="L969" s="153"/>
      <c r="M969" s="158"/>
      <c r="T969" s="159"/>
      <c r="AT969" s="154" t="s">
        <v>177</v>
      </c>
      <c r="AU969" s="154" t="s">
        <v>84</v>
      </c>
      <c r="AV969" s="13" t="s">
        <v>84</v>
      </c>
      <c r="AW969" s="13" t="s">
        <v>34</v>
      </c>
      <c r="AX969" s="13" t="s">
        <v>74</v>
      </c>
      <c r="AY969" s="154" t="s">
        <v>167</v>
      </c>
    </row>
    <row r="970" spans="2:65" s="13" customFormat="1" ht="11.25">
      <c r="B970" s="153"/>
      <c r="D970" s="147" t="s">
        <v>177</v>
      </c>
      <c r="E970" s="154" t="s">
        <v>19</v>
      </c>
      <c r="F970" s="155" t="s">
        <v>928</v>
      </c>
      <c r="H970" s="156">
        <v>10.7</v>
      </c>
      <c r="I970" s="157"/>
      <c r="L970" s="153"/>
      <c r="M970" s="158"/>
      <c r="T970" s="159"/>
      <c r="AT970" s="154" t="s">
        <v>177</v>
      </c>
      <c r="AU970" s="154" t="s">
        <v>84</v>
      </c>
      <c r="AV970" s="13" t="s">
        <v>84</v>
      </c>
      <c r="AW970" s="13" t="s">
        <v>34</v>
      </c>
      <c r="AX970" s="13" t="s">
        <v>74</v>
      </c>
      <c r="AY970" s="154" t="s">
        <v>167</v>
      </c>
    </row>
    <row r="971" spans="2:65" s="13" customFormat="1" ht="11.25">
      <c r="B971" s="153"/>
      <c r="D971" s="147" t="s">
        <v>177</v>
      </c>
      <c r="E971" s="154" t="s">
        <v>19</v>
      </c>
      <c r="F971" s="155" t="s">
        <v>929</v>
      </c>
      <c r="H971" s="156">
        <v>10.7</v>
      </c>
      <c r="I971" s="157"/>
      <c r="L971" s="153"/>
      <c r="M971" s="158"/>
      <c r="T971" s="159"/>
      <c r="AT971" s="154" t="s">
        <v>177</v>
      </c>
      <c r="AU971" s="154" t="s">
        <v>84</v>
      </c>
      <c r="AV971" s="13" t="s">
        <v>84</v>
      </c>
      <c r="AW971" s="13" t="s">
        <v>34</v>
      </c>
      <c r="AX971" s="13" t="s">
        <v>74</v>
      </c>
      <c r="AY971" s="154" t="s">
        <v>167</v>
      </c>
    </row>
    <row r="972" spans="2:65" s="13" customFormat="1" ht="11.25">
      <c r="B972" s="153"/>
      <c r="D972" s="147" t="s">
        <v>177</v>
      </c>
      <c r="E972" s="154" t="s">
        <v>19</v>
      </c>
      <c r="F972" s="155" t="s">
        <v>490</v>
      </c>
      <c r="H972" s="156">
        <v>60.6</v>
      </c>
      <c r="I972" s="157"/>
      <c r="L972" s="153"/>
      <c r="M972" s="158"/>
      <c r="T972" s="159"/>
      <c r="AT972" s="154" t="s">
        <v>177</v>
      </c>
      <c r="AU972" s="154" t="s">
        <v>84</v>
      </c>
      <c r="AV972" s="13" t="s">
        <v>84</v>
      </c>
      <c r="AW972" s="13" t="s">
        <v>34</v>
      </c>
      <c r="AX972" s="13" t="s">
        <v>74</v>
      </c>
      <c r="AY972" s="154" t="s">
        <v>167</v>
      </c>
    </row>
    <row r="973" spans="2:65" s="13" customFormat="1" ht="11.25">
      <c r="B973" s="153"/>
      <c r="D973" s="147" t="s">
        <v>177</v>
      </c>
      <c r="E973" s="154" t="s">
        <v>19</v>
      </c>
      <c r="F973" s="155" t="s">
        <v>930</v>
      </c>
      <c r="H973" s="156">
        <v>23</v>
      </c>
      <c r="I973" s="157"/>
      <c r="L973" s="153"/>
      <c r="M973" s="158"/>
      <c r="T973" s="159"/>
      <c r="AT973" s="154" t="s">
        <v>177</v>
      </c>
      <c r="AU973" s="154" t="s">
        <v>84</v>
      </c>
      <c r="AV973" s="13" t="s">
        <v>84</v>
      </c>
      <c r="AW973" s="13" t="s">
        <v>34</v>
      </c>
      <c r="AX973" s="13" t="s">
        <v>74</v>
      </c>
      <c r="AY973" s="154" t="s">
        <v>167</v>
      </c>
    </row>
    <row r="974" spans="2:65" s="13" customFormat="1" ht="11.25">
      <c r="B974" s="153"/>
      <c r="D974" s="147" t="s">
        <v>177</v>
      </c>
      <c r="E974" s="154" t="s">
        <v>19</v>
      </c>
      <c r="F974" s="155" t="s">
        <v>931</v>
      </c>
      <c r="H974" s="156">
        <v>14</v>
      </c>
      <c r="I974" s="157"/>
      <c r="L974" s="153"/>
      <c r="M974" s="158"/>
      <c r="T974" s="159"/>
      <c r="AT974" s="154" t="s">
        <v>177</v>
      </c>
      <c r="AU974" s="154" t="s">
        <v>84</v>
      </c>
      <c r="AV974" s="13" t="s">
        <v>84</v>
      </c>
      <c r="AW974" s="13" t="s">
        <v>34</v>
      </c>
      <c r="AX974" s="13" t="s">
        <v>74</v>
      </c>
      <c r="AY974" s="154" t="s">
        <v>167</v>
      </c>
    </row>
    <row r="975" spans="2:65" s="13" customFormat="1" ht="11.25">
      <c r="B975" s="153"/>
      <c r="D975" s="147" t="s">
        <v>177</v>
      </c>
      <c r="E975" s="154" t="s">
        <v>19</v>
      </c>
      <c r="F975" s="155" t="s">
        <v>932</v>
      </c>
      <c r="H975" s="156">
        <v>2.7</v>
      </c>
      <c r="I975" s="157"/>
      <c r="L975" s="153"/>
      <c r="M975" s="158"/>
      <c r="T975" s="159"/>
      <c r="AT975" s="154" t="s">
        <v>177</v>
      </c>
      <c r="AU975" s="154" t="s">
        <v>84</v>
      </c>
      <c r="AV975" s="13" t="s">
        <v>84</v>
      </c>
      <c r="AW975" s="13" t="s">
        <v>34</v>
      </c>
      <c r="AX975" s="13" t="s">
        <v>74</v>
      </c>
      <c r="AY975" s="154" t="s">
        <v>167</v>
      </c>
    </row>
    <row r="976" spans="2:65" s="15" customFormat="1" ht="11.25">
      <c r="B976" s="177"/>
      <c r="D976" s="147" t="s">
        <v>177</v>
      </c>
      <c r="E976" s="178" t="s">
        <v>19</v>
      </c>
      <c r="F976" s="179" t="s">
        <v>524</v>
      </c>
      <c r="H976" s="180">
        <v>125.7</v>
      </c>
      <c r="I976" s="181"/>
      <c r="L976" s="177"/>
      <c r="M976" s="182"/>
      <c r="T976" s="183"/>
      <c r="AT976" s="178" t="s">
        <v>177</v>
      </c>
      <c r="AU976" s="178" t="s">
        <v>84</v>
      </c>
      <c r="AV976" s="15" t="s">
        <v>104</v>
      </c>
      <c r="AW976" s="15" t="s">
        <v>34</v>
      </c>
      <c r="AX976" s="15" t="s">
        <v>74</v>
      </c>
      <c r="AY976" s="178" t="s">
        <v>167</v>
      </c>
    </row>
    <row r="977" spans="2:65" s="12" customFormat="1" ht="11.25">
      <c r="B977" s="146"/>
      <c r="D977" s="147" t="s">
        <v>177</v>
      </c>
      <c r="E977" s="148" t="s">
        <v>19</v>
      </c>
      <c r="F977" s="149" t="s">
        <v>503</v>
      </c>
      <c r="H977" s="148" t="s">
        <v>19</v>
      </c>
      <c r="I977" s="150"/>
      <c r="L977" s="146"/>
      <c r="M977" s="151"/>
      <c r="T977" s="152"/>
      <c r="AT977" s="148" t="s">
        <v>177</v>
      </c>
      <c r="AU977" s="148" t="s">
        <v>84</v>
      </c>
      <c r="AV977" s="12" t="s">
        <v>82</v>
      </c>
      <c r="AW977" s="12" t="s">
        <v>34</v>
      </c>
      <c r="AX977" s="12" t="s">
        <v>74</v>
      </c>
      <c r="AY977" s="148" t="s">
        <v>167</v>
      </c>
    </row>
    <row r="978" spans="2:65" s="13" customFormat="1" ht="11.25">
      <c r="B978" s="153"/>
      <c r="D978" s="147" t="s">
        <v>177</v>
      </c>
      <c r="E978" s="154" t="s">
        <v>19</v>
      </c>
      <c r="F978" s="155" t="s">
        <v>624</v>
      </c>
      <c r="H978" s="156">
        <v>1.1000000000000001</v>
      </c>
      <c r="I978" s="157"/>
      <c r="L978" s="153"/>
      <c r="M978" s="158"/>
      <c r="T978" s="159"/>
      <c r="AT978" s="154" t="s">
        <v>177</v>
      </c>
      <c r="AU978" s="154" t="s">
        <v>84</v>
      </c>
      <c r="AV978" s="13" t="s">
        <v>84</v>
      </c>
      <c r="AW978" s="13" t="s">
        <v>34</v>
      </c>
      <c r="AX978" s="13" t="s">
        <v>74</v>
      </c>
      <c r="AY978" s="154" t="s">
        <v>167</v>
      </c>
    </row>
    <row r="979" spans="2:65" s="13" customFormat="1" ht="11.25">
      <c r="B979" s="153"/>
      <c r="D979" s="147" t="s">
        <v>177</v>
      </c>
      <c r="E979" s="154" t="s">
        <v>19</v>
      </c>
      <c r="F979" s="155" t="s">
        <v>625</v>
      </c>
      <c r="H979" s="156">
        <v>14.88</v>
      </c>
      <c r="I979" s="157"/>
      <c r="L979" s="153"/>
      <c r="M979" s="158"/>
      <c r="T979" s="159"/>
      <c r="AT979" s="154" t="s">
        <v>177</v>
      </c>
      <c r="AU979" s="154" t="s">
        <v>84</v>
      </c>
      <c r="AV979" s="13" t="s">
        <v>84</v>
      </c>
      <c r="AW979" s="13" t="s">
        <v>34</v>
      </c>
      <c r="AX979" s="13" t="s">
        <v>74</v>
      </c>
      <c r="AY979" s="154" t="s">
        <v>167</v>
      </c>
    </row>
    <row r="980" spans="2:65" s="15" customFormat="1" ht="11.25">
      <c r="B980" s="177"/>
      <c r="D980" s="147" t="s">
        <v>177</v>
      </c>
      <c r="E980" s="178" t="s">
        <v>19</v>
      </c>
      <c r="F980" s="179" t="s">
        <v>524</v>
      </c>
      <c r="H980" s="180">
        <v>15.98</v>
      </c>
      <c r="I980" s="181"/>
      <c r="L980" s="177"/>
      <c r="M980" s="182"/>
      <c r="T980" s="183"/>
      <c r="AT980" s="178" t="s">
        <v>177</v>
      </c>
      <c r="AU980" s="178" t="s">
        <v>84</v>
      </c>
      <c r="AV980" s="15" t="s">
        <v>104</v>
      </c>
      <c r="AW980" s="15" t="s">
        <v>34</v>
      </c>
      <c r="AX980" s="15" t="s">
        <v>74</v>
      </c>
      <c r="AY980" s="178" t="s">
        <v>167</v>
      </c>
    </row>
    <row r="981" spans="2:65" s="12" customFormat="1" ht="11.25">
      <c r="B981" s="146"/>
      <c r="D981" s="147" t="s">
        <v>177</v>
      </c>
      <c r="E981" s="148" t="s">
        <v>19</v>
      </c>
      <c r="F981" s="149" t="s">
        <v>255</v>
      </c>
      <c r="H981" s="148" t="s">
        <v>19</v>
      </c>
      <c r="I981" s="150"/>
      <c r="L981" s="146"/>
      <c r="M981" s="151"/>
      <c r="T981" s="152"/>
      <c r="AT981" s="148" t="s">
        <v>177</v>
      </c>
      <c r="AU981" s="148" t="s">
        <v>84</v>
      </c>
      <c r="AV981" s="12" t="s">
        <v>82</v>
      </c>
      <c r="AW981" s="12" t="s">
        <v>34</v>
      </c>
      <c r="AX981" s="12" t="s">
        <v>74</v>
      </c>
      <c r="AY981" s="148" t="s">
        <v>167</v>
      </c>
    </row>
    <row r="982" spans="2:65" s="13" customFormat="1" ht="11.25">
      <c r="B982" s="153"/>
      <c r="D982" s="147" t="s">
        <v>177</v>
      </c>
      <c r="E982" s="154" t="s">
        <v>19</v>
      </c>
      <c r="F982" s="155" t="s">
        <v>1332</v>
      </c>
      <c r="H982" s="156">
        <v>6.8</v>
      </c>
      <c r="I982" s="157"/>
      <c r="L982" s="153"/>
      <c r="M982" s="158"/>
      <c r="T982" s="159"/>
      <c r="AT982" s="154" t="s">
        <v>177</v>
      </c>
      <c r="AU982" s="154" t="s">
        <v>84</v>
      </c>
      <c r="AV982" s="13" t="s">
        <v>84</v>
      </c>
      <c r="AW982" s="13" t="s">
        <v>34</v>
      </c>
      <c r="AX982" s="13" t="s">
        <v>74</v>
      </c>
      <c r="AY982" s="154" t="s">
        <v>167</v>
      </c>
    </row>
    <row r="983" spans="2:65" s="13" customFormat="1" ht="11.25">
      <c r="B983" s="153"/>
      <c r="D983" s="147" t="s">
        <v>177</v>
      </c>
      <c r="E983" s="154" t="s">
        <v>19</v>
      </c>
      <c r="F983" s="155" t="s">
        <v>1333</v>
      </c>
      <c r="H983" s="156">
        <v>3.7170000000000001</v>
      </c>
      <c r="I983" s="157"/>
      <c r="L983" s="153"/>
      <c r="M983" s="158"/>
      <c r="T983" s="159"/>
      <c r="AT983" s="154" t="s">
        <v>177</v>
      </c>
      <c r="AU983" s="154" t="s">
        <v>84</v>
      </c>
      <c r="AV983" s="13" t="s">
        <v>84</v>
      </c>
      <c r="AW983" s="13" t="s">
        <v>34</v>
      </c>
      <c r="AX983" s="13" t="s">
        <v>74</v>
      </c>
      <c r="AY983" s="154" t="s">
        <v>167</v>
      </c>
    </row>
    <row r="984" spans="2:65" s="13" customFormat="1" ht="11.25">
      <c r="B984" s="153"/>
      <c r="D984" s="147" t="s">
        <v>177</v>
      </c>
      <c r="E984" s="154" t="s">
        <v>19</v>
      </c>
      <c r="F984" s="155" t="s">
        <v>936</v>
      </c>
      <c r="H984" s="156">
        <v>1.02</v>
      </c>
      <c r="I984" s="157"/>
      <c r="L984" s="153"/>
      <c r="M984" s="158"/>
      <c r="T984" s="159"/>
      <c r="AT984" s="154" t="s">
        <v>177</v>
      </c>
      <c r="AU984" s="154" t="s">
        <v>84</v>
      </c>
      <c r="AV984" s="13" t="s">
        <v>84</v>
      </c>
      <c r="AW984" s="13" t="s">
        <v>34</v>
      </c>
      <c r="AX984" s="13" t="s">
        <v>74</v>
      </c>
      <c r="AY984" s="154" t="s">
        <v>167</v>
      </c>
    </row>
    <row r="985" spans="2:65" s="15" customFormat="1" ht="11.25">
      <c r="B985" s="177"/>
      <c r="D985" s="147" t="s">
        <v>177</v>
      </c>
      <c r="E985" s="178" t="s">
        <v>19</v>
      </c>
      <c r="F985" s="179" t="s">
        <v>524</v>
      </c>
      <c r="H985" s="180">
        <v>11.536999999999999</v>
      </c>
      <c r="I985" s="181"/>
      <c r="L985" s="177"/>
      <c r="M985" s="182"/>
      <c r="T985" s="183"/>
      <c r="AT985" s="178" t="s">
        <v>177</v>
      </c>
      <c r="AU985" s="178" t="s">
        <v>84</v>
      </c>
      <c r="AV985" s="15" t="s">
        <v>104</v>
      </c>
      <c r="AW985" s="15" t="s">
        <v>34</v>
      </c>
      <c r="AX985" s="15" t="s">
        <v>74</v>
      </c>
      <c r="AY985" s="178" t="s">
        <v>167</v>
      </c>
    </row>
    <row r="986" spans="2:65" s="14" customFormat="1" ht="11.25">
      <c r="B986" s="160"/>
      <c r="D986" s="147" t="s">
        <v>177</v>
      </c>
      <c r="E986" s="161" t="s">
        <v>19</v>
      </c>
      <c r="F986" s="162" t="s">
        <v>181</v>
      </c>
      <c r="H986" s="163">
        <v>153.21700000000004</v>
      </c>
      <c r="I986" s="164"/>
      <c r="L986" s="160"/>
      <c r="M986" s="165"/>
      <c r="T986" s="166"/>
      <c r="AT986" s="161" t="s">
        <v>177</v>
      </c>
      <c r="AU986" s="161" t="s">
        <v>84</v>
      </c>
      <c r="AV986" s="14" t="s">
        <v>173</v>
      </c>
      <c r="AW986" s="14" t="s">
        <v>34</v>
      </c>
      <c r="AX986" s="14" t="s">
        <v>82</v>
      </c>
      <c r="AY986" s="161" t="s">
        <v>167</v>
      </c>
    </row>
    <row r="987" spans="2:65" s="1" customFormat="1" ht="21.75" customHeight="1">
      <c r="B987" s="33"/>
      <c r="C987" s="129" t="s">
        <v>1334</v>
      </c>
      <c r="D987" s="129" t="s">
        <v>169</v>
      </c>
      <c r="E987" s="130" t="s">
        <v>1335</v>
      </c>
      <c r="F987" s="131" t="s">
        <v>1336</v>
      </c>
      <c r="G987" s="132" t="s">
        <v>436</v>
      </c>
      <c r="H987" s="133">
        <v>76.569999999999993</v>
      </c>
      <c r="I987" s="134"/>
      <c r="J987" s="135">
        <f>ROUND(I987*H987,2)</f>
        <v>0</v>
      </c>
      <c r="K987" s="131" t="s">
        <v>172</v>
      </c>
      <c r="L987" s="33"/>
      <c r="M987" s="136" t="s">
        <v>19</v>
      </c>
      <c r="N987" s="137" t="s">
        <v>45</v>
      </c>
      <c r="P987" s="138">
        <f>O987*H987</f>
        <v>0</v>
      </c>
      <c r="Q987" s="138">
        <v>5.8E-4</v>
      </c>
      <c r="R987" s="138">
        <f>Q987*H987</f>
        <v>4.4410599999999995E-2</v>
      </c>
      <c r="S987" s="138">
        <v>0</v>
      </c>
      <c r="T987" s="139">
        <f>S987*H987</f>
        <v>0</v>
      </c>
      <c r="AR987" s="140" t="s">
        <v>265</v>
      </c>
      <c r="AT987" s="140" t="s">
        <v>169</v>
      </c>
      <c r="AU987" s="140" t="s">
        <v>84</v>
      </c>
      <c r="AY987" s="18" t="s">
        <v>167</v>
      </c>
      <c r="BE987" s="141">
        <f>IF(N987="základní",J987,0)</f>
        <v>0</v>
      </c>
      <c r="BF987" s="141">
        <f>IF(N987="snížená",J987,0)</f>
        <v>0</v>
      </c>
      <c r="BG987" s="141">
        <f>IF(N987="zákl. přenesená",J987,0)</f>
        <v>0</v>
      </c>
      <c r="BH987" s="141">
        <f>IF(N987="sníž. přenesená",J987,0)</f>
        <v>0</v>
      </c>
      <c r="BI987" s="141">
        <f>IF(N987="nulová",J987,0)</f>
        <v>0</v>
      </c>
      <c r="BJ987" s="18" t="s">
        <v>82</v>
      </c>
      <c r="BK987" s="141">
        <f>ROUND(I987*H987,2)</f>
        <v>0</v>
      </c>
      <c r="BL987" s="18" t="s">
        <v>265</v>
      </c>
      <c r="BM987" s="140" t="s">
        <v>1337</v>
      </c>
    </row>
    <row r="988" spans="2:65" s="1" customFormat="1" ht="11.25">
      <c r="B988" s="33"/>
      <c r="D988" s="142" t="s">
        <v>175</v>
      </c>
      <c r="F988" s="143" t="s">
        <v>1338</v>
      </c>
      <c r="I988" s="144"/>
      <c r="L988" s="33"/>
      <c r="M988" s="145"/>
      <c r="T988" s="54"/>
      <c r="AT988" s="18" t="s">
        <v>175</v>
      </c>
      <c r="AU988" s="18" t="s">
        <v>84</v>
      </c>
    </row>
    <row r="989" spans="2:65" s="12" customFormat="1" ht="11.25">
      <c r="B989" s="146"/>
      <c r="D989" s="147" t="s">
        <v>177</v>
      </c>
      <c r="E989" s="148" t="s">
        <v>19</v>
      </c>
      <c r="F989" s="149" t="s">
        <v>255</v>
      </c>
      <c r="H989" s="148" t="s">
        <v>19</v>
      </c>
      <c r="I989" s="150"/>
      <c r="L989" s="146"/>
      <c r="M989" s="151"/>
      <c r="T989" s="152"/>
      <c r="AT989" s="148" t="s">
        <v>177</v>
      </c>
      <c r="AU989" s="148" t="s">
        <v>84</v>
      </c>
      <c r="AV989" s="12" t="s">
        <v>82</v>
      </c>
      <c r="AW989" s="12" t="s">
        <v>34</v>
      </c>
      <c r="AX989" s="12" t="s">
        <v>74</v>
      </c>
      <c r="AY989" s="148" t="s">
        <v>167</v>
      </c>
    </row>
    <row r="990" spans="2:65" s="13" customFormat="1" ht="11.25">
      <c r="B990" s="153"/>
      <c r="D990" s="147" t="s">
        <v>177</v>
      </c>
      <c r="E990" s="154" t="s">
        <v>19</v>
      </c>
      <c r="F990" s="155" t="s">
        <v>1339</v>
      </c>
      <c r="H990" s="156">
        <v>41.49</v>
      </c>
      <c r="I990" s="157"/>
      <c r="L990" s="153"/>
      <c r="M990" s="158"/>
      <c r="T990" s="159"/>
      <c r="AT990" s="154" t="s">
        <v>177</v>
      </c>
      <c r="AU990" s="154" t="s">
        <v>84</v>
      </c>
      <c r="AV990" s="13" t="s">
        <v>84</v>
      </c>
      <c r="AW990" s="13" t="s">
        <v>34</v>
      </c>
      <c r="AX990" s="13" t="s">
        <v>74</v>
      </c>
      <c r="AY990" s="154" t="s">
        <v>167</v>
      </c>
    </row>
    <row r="991" spans="2:65" s="13" customFormat="1" ht="11.25">
      <c r="B991" s="153"/>
      <c r="D991" s="147" t="s">
        <v>177</v>
      </c>
      <c r="E991" s="154" t="s">
        <v>19</v>
      </c>
      <c r="F991" s="155" t="s">
        <v>1340</v>
      </c>
      <c r="H991" s="156">
        <v>16.72</v>
      </c>
      <c r="I991" s="157"/>
      <c r="L991" s="153"/>
      <c r="M991" s="158"/>
      <c r="T991" s="159"/>
      <c r="AT991" s="154" t="s">
        <v>177</v>
      </c>
      <c r="AU991" s="154" t="s">
        <v>84</v>
      </c>
      <c r="AV991" s="13" t="s">
        <v>84</v>
      </c>
      <c r="AW991" s="13" t="s">
        <v>34</v>
      </c>
      <c r="AX991" s="13" t="s">
        <v>74</v>
      </c>
      <c r="AY991" s="154" t="s">
        <v>167</v>
      </c>
    </row>
    <row r="992" spans="2:65" s="15" customFormat="1" ht="11.25">
      <c r="B992" s="177"/>
      <c r="D992" s="147" t="s">
        <v>177</v>
      </c>
      <c r="E992" s="178" t="s">
        <v>19</v>
      </c>
      <c r="F992" s="179" t="s">
        <v>524</v>
      </c>
      <c r="H992" s="180">
        <v>58.21</v>
      </c>
      <c r="I992" s="181"/>
      <c r="L992" s="177"/>
      <c r="M992" s="182"/>
      <c r="T992" s="183"/>
      <c r="AT992" s="178" t="s">
        <v>177</v>
      </c>
      <c r="AU992" s="178" t="s">
        <v>84</v>
      </c>
      <c r="AV992" s="15" t="s">
        <v>104</v>
      </c>
      <c r="AW992" s="15" t="s">
        <v>34</v>
      </c>
      <c r="AX992" s="15" t="s">
        <v>74</v>
      </c>
      <c r="AY992" s="178" t="s">
        <v>167</v>
      </c>
    </row>
    <row r="993" spans="2:65" s="12" customFormat="1" ht="11.25">
      <c r="B993" s="146"/>
      <c r="D993" s="147" t="s">
        <v>177</v>
      </c>
      <c r="E993" s="148" t="s">
        <v>19</v>
      </c>
      <c r="F993" s="149" t="s">
        <v>503</v>
      </c>
      <c r="H993" s="148" t="s">
        <v>19</v>
      </c>
      <c r="I993" s="150"/>
      <c r="L993" s="146"/>
      <c r="M993" s="151"/>
      <c r="T993" s="152"/>
      <c r="AT993" s="148" t="s">
        <v>177</v>
      </c>
      <c r="AU993" s="148" t="s">
        <v>84</v>
      </c>
      <c r="AV993" s="12" t="s">
        <v>82</v>
      </c>
      <c r="AW993" s="12" t="s">
        <v>34</v>
      </c>
      <c r="AX993" s="12" t="s">
        <v>74</v>
      </c>
      <c r="AY993" s="148" t="s">
        <v>167</v>
      </c>
    </row>
    <row r="994" spans="2:65" s="13" customFormat="1" ht="11.25">
      <c r="B994" s="153"/>
      <c r="D994" s="147" t="s">
        <v>177</v>
      </c>
      <c r="E994" s="154" t="s">
        <v>19</v>
      </c>
      <c r="F994" s="155" t="s">
        <v>1341</v>
      </c>
      <c r="H994" s="156">
        <v>18.36</v>
      </c>
      <c r="I994" s="157"/>
      <c r="L994" s="153"/>
      <c r="M994" s="158"/>
      <c r="T994" s="159"/>
      <c r="AT994" s="154" t="s">
        <v>177</v>
      </c>
      <c r="AU994" s="154" t="s">
        <v>84</v>
      </c>
      <c r="AV994" s="13" t="s">
        <v>84</v>
      </c>
      <c r="AW994" s="13" t="s">
        <v>34</v>
      </c>
      <c r="AX994" s="13" t="s">
        <v>74</v>
      </c>
      <c r="AY994" s="154" t="s">
        <v>167</v>
      </c>
    </row>
    <row r="995" spans="2:65" s="14" customFormat="1" ht="11.25">
      <c r="B995" s="160"/>
      <c r="D995" s="147" t="s">
        <v>177</v>
      </c>
      <c r="E995" s="161" t="s">
        <v>19</v>
      </c>
      <c r="F995" s="162" t="s">
        <v>181</v>
      </c>
      <c r="H995" s="163">
        <v>76.569999999999993</v>
      </c>
      <c r="I995" s="164"/>
      <c r="L995" s="160"/>
      <c r="M995" s="165"/>
      <c r="T995" s="166"/>
      <c r="AT995" s="161" t="s">
        <v>177</v>
      </c>
      <c r="AU995" s="161" t="s">
        <v>84</v>
      </c>
      <c r="AV995" s="14" t="s">
        <v>173</v>
      </c>
      <c r="AW995" s="14" t="s">
        <v>34</v>
      </c>
      <c r="AX995" s="14" t="s">
        <v>82</v>
      </c>
      <c r="AY995" s="161" t="s">
        <v>167</v>
      </c>
    </row>
    <row r="996" spans="2:65" s="1" customFormat="1" ht="16.5" customHeight="1">
      <c r="B996" s="33"/>
      <c r="C996" s="129" t="s">
        <v>1342</v>
      </c>
      <c r="D996" s="129" t="s">
        <v>169</v>
      </c>
      <c r="E996" s="130" t="s">
        <v>1343</v>
      </c>
      <c r="F996" s="131" t="s">
        <v>1344</v>
      </c>
      <c r="G996" s="132" t="s">
        <v>436</v>
      </c>
      <c r="H996" s="133">
        <v>0.68</v>
      </c>
      <c r="I996" s="134"/>
      <c r="J996" s="135">
        <f>ROUND(I996*H996,2)</f>
        <v>0</v>
      </c>
      <c r="K996" s="131" t="s">
        <v>184</v>
      </c>
      <c r="L996" s="33"/>
      <c r="M996" s="136" t="s">
        <v>19</v>
      </c>
      <c r="N996" s="137" t="s">
        <v>45</v>
      </c>
      <c r="P996" s="138">
        <f>O996*H996</f>
        <v>0</v>
      </c>
      <c r="Q996" s="138">
        <v>1.23E-3</v>
      </c>
      <c r="R996" s="138">
        <f>Q996*H996</f>
        <v>8.3640000000000006E-4</v>
      </c>
      <c r="S996" s="138">
        <v>0</v>
      </c>
      <c r="T996" s="139">
        <f>S996*H996</f>
        <v>0</v>
      </c>
      <c r="AR996" s="140" t="s">
        <v>265</v>
      </c>
      <c r="AT996" s="140" t="s">
        <v>169</v>
      </c>
      <c r="AU996" s="140" t="s">
        <v>84</v>
      </c>
      <c r="AY996" s="18" t="s">
        <v>167</v>
      </c>
      <c r="BE996" s="141">
        <f>IF(N996="základní",J996,0)</f>
        <v>0</v>
      </c>
      <c r="BF996" s="141">
        <f>IF(N996="snížená",J996,0)</f>
        <v>0</v>
      </c>
      <c r="BG996" s="141">
        <f>IF(N996="zákl. přenesená",J996,0)</f>
        <v>0</v>
      </c>
      <c r="BH996" s="141">
        <f>IF(N996="sníž. přenesená",J996,0)</f>
        <v>0</v>
      </c>
      <c r="BI996" s="141">
        <f>IF(N996="nulová",J996,0)</f>
        <v>0</v>
      </c>
      <c r="BJ996" s="18" t="s">
        <v>82</v>
      </c>
      <c r="BK996" s="141">
        <f>ROUND(I996*H996,2)</f>
        <v>0</v>
      </c>
      <c r="BL996" s="18" t="s">
        <v>265</v>
      </c>
      <c r="BM996" s="140" t="s">
        <v>1345</v>
      </c>
    </row>
    <row r="997" spans="2:65" s="12" customFormat="1" ht="11.25">
      <c r="B997" s="146"/>
      <c r="D997" s="147" t="s">
        <v>177</v>
      </c>
      <c r="E997" s="148" t="s">
        <v>19</v>
      </c>
      <c r="F997" s="149" t="s">
        <v>255</v>
      </c>
      <c r="H997" s="148" t="s">
        <v>19</v>
      </c>
      <c r="I997" s="150"/>
      <c r="L997" s="146"/>
      <c r="M997" s="151"/>
      <c r="T997" s="152"/>
      <c r="AT997" s="148" t="s">
        <v>177</v>
      </c>
      <c r="AU997" s="148" t="s">
        <v>84</v>
      </c>
      <c r="AV997" s="12" t="s">
        <v>82</v>
      </c>
      <c r="AW997" s="12" t="s">
        <v>34</v>
      </c>
      <c r="AX997" s="12" t="s">
        <v>74</v>
      </c>
      <c r="AY997" s="148" t="s">
        <v>167</v>
      </c>
    </row>
    <row r="998" spans="2:65" s="13" customFormat="1" ht="11.25">
      <c r="B998" s="153"/>
      <c r="D998" s="147" t="s">
        <v>177</v>
      </c>
      <c r="E998" s="154" t="s">
        <v>19</v>
      </c>
      <c r="F998" s="155" t="s">
        <v>1346</v>
      </c>
      <c r="H998" s="156">
        <v>0.68</v>
      </c>
      <c r="I998" s="157"/>
      <c r="L998" s="153"/>
      <c r="M998" s="158"/>
      <c r="T998" s="159"/>
      <c r="AT998" s="154" t="s">
        <v>177</v>
      </c>
      <c r="AU998" s="154" t="s">
        <v>84</v>
      </c>
      <c r="AV998" s="13" t="s">
        <v>84</v>
      </c>
      <c r="AW998" s="13" t="s">
        <v>34</v>
      </c>
      <c r="AX998" s="13" t="s">
        <v>82</v>
      </c>
      <c r="AY998" s="154" t="s">
        <v>167</v>
      </c>
    </row>
    <row r="999" spans="2:65" s="1" customFormat="1" ht="16.5" customHeight="1">
      <c r="B999" s="33"/>
      <c r="C999" s="167" t="s">
        <v>1347</v>
      </c>
      <c r="D999" s="167" t="s">
        <v>259</v>
      </c>
      <c r="E999" s="168" t="s">
        <v>1348</v>
      </c>
      <c r="F999" s="169" t="s">
        <v>1349</v>
      </c>
      <c r="G999" s="170" t="s">
        <v>328</v>
      </c>
      <c r="H999" s="171">
        <v>236.51400000000001</v>
      </c>
      <c r="I999" s="172"/>
      <c r="J999" s="173">
        <f>ROUND(I999*H999,2)</f>
        <v>0</v>
      </c>
      <c r="K999" s="169" t="s">
        <v>172</v>
      </c>
      <c r="L999" s="174"/>
      <c r="M999" s="175" t="s">
        <v>19</v>
      </c>
      <c r="N999" s="176" t="s">
        <v>45</v>
      </c>
      <c r="P999" s="138">
        <f>O999*H999</f>
        <v>0</v>
      </c>
      <c r="Q999" s="138">
        <v>1.1999999999999999E-3</v>
      </c>
      <c r="R999" s="138">
        <f>Q999*H999</f>
        <v>0.28381679999999998</v>
      </c>
      <c r="S999" s="138">
        <v>0</v>
      </c>
      <c r="T999" s="139">
        <f>S999*H999</f>
        <v>0</v>
      </c>
      <c r="AR999" s="140" t="s">
        <v>366</v>
      </c>
      <c r="AT999" s="140" t="s">
        <v>259</v>
      </c>
      <c r="AU999" s="140" t="s">
        <v>84</v>
      </c>
      <c r="AY999" s="18" t="s">
        <v>167</v>
      </c>
      <c r="BE999" s="141">
        <f>IF(N999="základní",J999,0)</f>
        <v>0</v>
      </c>
      <c r="BF999" s="141">
        <f>IF(N999="snížená",J999,0)</f>
        <v>0</v>
      </c>
      <c r="BG999" s="141">
        <f>IF(N999="zákl. přenesená",J999,0)</f>
        <v>0</v>
      </c>
      <c r="BH999" s="141">
        <f>IF(N999="sníž. přenesená",J999,0)</f>
        <v>0</v>
      </c>
      <c r="BI999" s="141">
        <f>IF(N999="nulová",J999,0)</f>
        <v>0</v>
      </c>
      <c r="BJ999" s="18" t="s">
        <v>82</v>
      </c>
      <c r="BK999" s="141">
        <f>ROUND(I999*H999,2)</f>
        <v>0</v>
      </c>
      <c r="BL999" s="18" t="s">
        <v>265</v>
      </c>
      <c r="BM999" s="140" t="s">
        <v>1350</v>
      </c>
    </row>
    <row r="1000" spans="2:65" s="13" customFormat="1" ht="11.25">
      <c r="B1000" s="153"/>
      <c r="D1000" s="147" t="s">
        <v>177</v>
      </c>
      <c r="E1000" s="154" t="s">
        <v>19</v>
      </c>
      <c r="F1000" s="155" t="s">
        <v>1351</v>
      </c>
      <c r="H1000" s="156">
        <v>127.617</v>
      </c>
      <c r="I1000" s="157"/>
      <c r="L1000" s="153"/>
      <c r="M1000" s="158"/>
      <c r="T1000" s="159"/>
      <c r="AT1000" s="154" t="s">
        <v>177</v>
      </c>
      <c r="AU1000" s="154" t="s">
        <v>84</v>
      </c>
      <c r="AV1000" s="13" t="s">
        <v>84</v>
      </c>
      <c r="AW1000" s="13" t="s">
        <v>34</v>
      </c>
      <c r="AX1000" s="13" t="s">
        <v>74</v>
      </c>
      <c r="AY1000" s="154" t="s">
        <v>167</v>
      </c>
    </row>
    <row r="1001" spans="2:65" s="13" customFormat="1" ht="11.25">
      <c r="B1001" s="153"/>
      <c r="D1001" s="147" t="s">
        <v>177</v>
      </c>
      <c r="E1001" s="154" t="s">
        <v>19</v>
      </c>
      <c r="F1001" s="155" t="s">
        <v>1352</v>
      </c>
      <c r="H1001" s="156">
        <v>1.133</v>
      </c>
      <c r="I1001" s="157"/>
      <c r="L1001" s="153"/>
      <c r="M1001" s="158"/>
      <c r="T1001" s="159"/>
      <c r="AT1001" s="154" t="s">
        <v>177</v>
      </c>
      <c r="AU1001" s="154" t="s">
        <v>84</v>
      </c>
      <c r="AV1001" s="13" t="s">
        <v>84</v>
      </c>
      <c r="AW1001" s="13" t="s">
        <v>34</v>
      </c>
      <c r="AX1001" s="13" t="s">
        <v>74</v>
      </c>
      <c r="AY1001" s="154" t="s">
        <v>167</v>
      </c>
    </row>
    <row r="1002" spans="2:65" s="14" customFormat="1" ht="11.25">
      <c r="B1002" s="160"/>
      <c r="D1002" s="147" t="s">
        <v>177</v>
      </c>
      <c r="E1002" s="161" t="s">
        <v>19</v>
      </c>
      <c r="F1002" s="162" t="s">
        <v>181</v>
      </c>
      <c r="H1002" s="163">
        <v>128.75</v>
      </c>
      <c r="I1002" s="164"/>
      <c r="L1002" s="160"/>
      <c r="M1002" s="165"/>
      <c r="T1002" s="166"/>
      <c r="AT1002" s="161" t="s">
        <v>177</v>
      </c>
      <c r="AU1002" s="161" t="s">
        <v>84</v>
      </c>
      <c r="AV1002" s="14" t="s">
        <v>173</v>
      </c>
      <c r="AW1002" s="14" t="s">
        <v>34</v>
      </c>
      <c r="AX1002" s="14" t="s">
        <v>82</v>
      </c>
      <c r="AY1002" s="161" t="s">
        <v>167</v>
      </c>
    </row>
    <row r="1003" spans="2:65" s="13" customFormat="1" ht="11.25">
      <c r="B1003" s="153"/>
      <c r="D1003" s="147" t="s">
        <v>177</v>
      </c>
      <c r="F1003" s="155" t="s">
        <v>1353</v>
      </c>
      <c r="H1003" s="156">
        <v>236.51400000000001</v>
      </c>
      <c r="I1003" s="157"/>
      <c r="L1003" s="153"/>
      <c r="M1003" s="158"/>
      <c r="T1003" s="159"/>
      <c r="AT1003" s="154" t="s">
        <v>177</v>
      </c>
      <c r="AU1003" s="154" t="s">
        <v>84</v>
      </c>
      <c r="AV1003" s="13" t="s">
        <v>84</v>
      </c>
      <c r="AW1003" s="13" t="s">
        <v>4</v>
      </c>
      <c r="AX1003" s="13" t="s">
        <v>82</v>
      </c>
      <c r="AY1003" s="154" t="s">
        <v>167</v>
      </c>
    </row>
    <row r="1004" spans="2:65" s="1" customFormat="1" ht="21.75" customHeight="1">
      <c r="B1004" s="33"/>
      <c r="C1004" s="129" t="s">
        <v>1354</v>
      </c>
      <c r="D1004" s="129" t="s">
        <v>169</v>
      </c>
      <c r="E1004" s="130" t="s">
        <v>1355</v>
      </c>
      <c r="F1004" s="131" t="s">
        <v>1356</v>
      </c>
      <c r="G1004" s="132" t="s">
        <v>102</v>
      </c>
      <c r="H1004" s="133">
        <v>1.65</v>
      </c>
      <c r="I1004" s="134"/>
      <c r="J1004" s="135">
        <f>ROUND(I1004*H1004,2)</f>
        <v>0</v>
      </c>
      <c r="K1004" s="131" t="s">
        <v>172</v>
      </c>
      <c r="L1004" s="33"/>
      <c r="M1004" s="136" t="s">
        <v>19</v>
      </c>
      <c r="N1004" s="137" t="s">
        <v>45</v>
      </c>
      <c r="P1004" s="138">
        <f>O1004*H1004</f>
        <v>0</v>
      </c>
      <c r="Q1004" s="138">
        <v>3.78E-2</v>
      </c>
      <c r="R1004" s="138">
        <f>Q1004*H1004</f>
        <v>6.2369999999999995E-2</v>
      </c>
      <c r="S1004" s="138">
        <v>0</v>
      </c>
      <c r="T1004" s="139">
        <f>S1004*H1004</f>
        <v>0</v>
      </c>
      <c r="AR1004" s="140" t="s">
        <v>265</v>
      </c>
      <c r="AT1004" s="140" t="s">
        <v>169</v>
      </c>
      <c r="AU1004" s="140" t="s">
        <v>84</v>
      </c>
      <c r="AY1004" s="18" t="s">
        <v>167</v>
      </c>
      <c r="BE1004" s="141">
        <f>IF(N1004="základní",J1004,0)</f>
        <v>0</v>
      </c>
      <c r="BF1004" s="141">
        <f>IF(N1004="snížená",J1004,0)</f>
        <v>0</v>
      </c>
      <c r="BG1004" s="141">
        <f>IF(N1004="zákl. přenesená",J1004,0)</f>
        <v>0</v>
      </c>
      <c r="BH1004" s="141">
        <f>IF(N1004="sníž. přenesená",J1004,0)</f>
        <v>0</v>
      </c>
      <c r="BI1004" s="141">
        <f>IF(N1004="nulová",J1004,0)</f>
        <v>0</v>
      </c>
      <c r="BJ1004" s="18" t="s">
        <v>82</v>
      </c>
      <c r="BK1004" s="141">
        <f>ROUND(I1004*H1004,2)</f>
        <v>0</v>
      </c>
      <c r="BL1004" s="18" t="s">
        <v>265</v>
      </c>
      <c r="BM1004" s="140" t="s">
        <v>1357</v>
      </c>
    </row>
    <row r="1005" spans="2:65" s="1" customFormat="1" ht="11.25">
      <c r="B1005" s="33"/>
      <c r="D1005" s="142" t="s">
        <v>175</v>
      </c>
      <c r="F1005" s="143" t="s">
        <v>1358</v>
      </c>
      <c r="I1005" s="144"/>
      <c r="L1005" s="33"/>
      <c r="M1005" s="145"/>
      <c r="T1005" s="54"/>
      <c r="AT1005" s="18" t="s">
        <v>175</v>
      </c>
      <c r="AU1005" s="18" t="s">
        <v>84</v>
      </c>
    </row>
    <row r="1006" spans="2:65" s="12" customFormat="1" ht="11.25">
      <c r="B1006" s="146"/>
      <c r="D1006" s="147" t="s">
        <v>177</v>
      </c>
      <c r="E1006" s="148" t="s">
        <v>19</v>
      </c>
      <c r="F1006" s="149" t="s">
        <v>1359</v>
      </c>
      <c r="H1006" s="148" t="s">
        <v>19</v>
      </c>
      <c r="I1006" s="150"/>
      <c r="L1006" s="146"/>
      <c r="M1006" s="151"/>
      <c r="T1006" s="152"/>
      <c r="AT1006" s="148" t="s">
        <v>177</v>
      </c>
      <c r="AU1006" s="148" t="s">
        <v>84</v>
      </c>
      <c r="AV1006" s="12" t="s">
        <v>82</v>
      </c>
      <c r="AW1006" s="12" t="s">
        <v>34</v>
      </c>
      <c r="AX1006" s="12" t="s">
        <v>74</v>
      </c>
      <c r="AY1006" s="148" t="s">
        <v>167</v>
      </c>
    </row>
    <row r="1007" spans="2:65" s="13" customFormat="1" ht="11.25">
      <c r="B1007" s="153"/>
      <c r="D1007" s="147" t="s">
        <v>177</v>
      </c>
      <c r="E1007" s="154" t="s">
        <v>19</v>
      </c>
      <c r="F1007" s="155" t="s">
        <v>1360</v>
      </c>
      <c r="H1007" s="156">
        <v>0.63</v>
      </c>
      <c r="I1007" s="157"/>
      <c r="L1007" s="153"/>
      <c r="M1007" s="158"/>
      <c r="T1007" s="159"/>
      <c r="AT1007" s="154" t="s">
        <v>177</v>
      </c>
      <c r="AU1007" s="154" t="s">
        <v>84</v>
      </c>
      <c r="AV1007" s="13" t="s">
        <v>84</v>
      </c>
      <c r="AW1007" s="13" t="s">
        <v>34</v>
      </c>
      <c r="AX1007" s="13" t="s">
        <v>74</v>
      </c>
      <c r="AY1007" s="154" t="s">
        <v>167</v>
      </c>
    </row>
    <row r="1008" spans="2:65" s="13" customFormat="1" ht="11.25">
      <c r="B1008" s="153"/>
      <c r="D1008" s="147" t="s">
        <v>177</v>
      </c>
      <c r="E1008" s="154" t="s">
        <v>19</v>
      </c>
      <c r="F1008" s="155" t="s">
        <v>936</v>
      </c>
      <c r="H1008" s="156">
        <v>1.02</v>
      </c>
      <c r="I1008" s="157"/>
      <c r="L1008" s="153"/>
      <c r="M1008" s="158"/>
      <c r="T1008" s="159"/>
      <c r="AT1008" s="154" t="s">
        <v>177</v>
      </c>
      <c r="AU1008" s="154" t="s">
        <v>84</v>
      </c>
      <c r="AV1008" s="13" t="s">
        <v>84</v>
      </c>
      <c r="AW1008" s="13" t="s">
        <v>34</v>
      </c>
      <c r="AX1008" s="13" t="s">
        <v>74</v>
      </c>
      <c r="AY1008" s="154" t="s">
        <v>167</v>
      </c>
    </row>
    <row r="1009" spans="2:65" s="14" customFormat="1" ht="11.25">
      <c r="B1009" s="160"/>
      <c r="D1009" s="147" t="s">
        <v>177</v>
      </c>
      <c r="E1009" s="161" t="s">
        <v>19</v>
      </c>
      <c r="F1009" s="162" t="s">
        <v>181</v>
      </c>
      <c r="H1009" s="163">
        <v>1.65</v>
      </c>
      <c r="I1009" s="164"/>
      <c r="L1009" s="160"/>
      <c r="M1009" s="165"/>
      <c r="T1009" s="166"/>
      <c r="AT1009" s="161" t="s">
        <v>177</v>
      </c>
      <c r="AU1009" s="161" t="s">
        <v>84</v>
      </c>
      <c r="AV1009" s="14" t="s">
        <v>173</v>
      </c>
      <c r="AW1009" s="14" t="s">
        <v>34</v>
      </c>
      <c r="AX1009" s="14" t="s">
        <v>82</v>
      </c>
      <c r="AY1009" s="161" t="s">
        <v>167</v>
      </c>
    </row>
    <row r="1010" spans="2:65" s="1" customFormat="1" ht="16.5" customHeight="1">
      <c r="B1010" s="33"/>
      <c r="C1010" s="167" t="s">
        <v>1361</v>
      </c>
      <c r="D1010" s="167" t="s">
        <v>259</v>
      </c>
      <c r="E1010" s="168" t="s">
        <v>1362</v>
      </c>
      <c r="F1010" s="169" t="s">
        <v>1363</v>
      </c>
      <c r="G1010" s="170" t="s">
        <v>102</v>
      </c>
      <c r="H1010" s="171">
        <v>1.8149999999999999</v>
      </c>
      <c r="I1010" s="172"/>
      <c r="J1010" s="173">
        <f>ROUND(I1010*H1010,2)</f>
        <v>0</v>
      </c>
      <c r="K1010" s="169" t="s">
        <v>172</v>
      </c>
      <c r="L1010" s="174"/>
      <c r="M1010" s="175" t="s">
        <v>19</v>
      </c>
      <c r="N1010" s="176" t="s">
        <v>45</v>
      </c>
      <c r="P1010" s="138">
        <f>O1010*H1010</f>
        <v>0</v>
      </c>
      <c r="Q1010" s="138">
        <v>2.1000000000000001E-2</v>
      </c>
      <c r="R1010" s="138">
        <f>Q1010*H1010</f>
        <v>3.8115000000000003E-2</v>
      </c>
      <c r="S1010" s="138">
        <v>0</v>
      </c>
      <c r="T1010" s="139">
        <f>S1010*H1010</f>
        <v>0</v>
      </c>
      <c r="AR1010" s="140" t="s">
        <v>366</v>
      </c>
      <c r="AT1010" s="140" t="s">
        <v>259</v>
      </c>
      <c r="AU1010" s="140" t="s">
        <v>84</v>
      </c>
      <c r="AY1010" s="18" t="s">
        <v>167</v>
      </c>
      <c r="BE1010" s="141">
        <f>IF(N1010="základní",J1010,0)</f>
        <v>0</v>
      </c>
      <c r="BF1010" s="141">
        <f>IF(N1010="snížená",J1010,0)</f>
        <v>0</v>
      </c>
      <c r="BG1010" s="141">
        <f>IF(N1010="zákl. přenesená",J1010,0)</f>
        <v>0</v>
      </c>
      <c r="BH1010" s="141">
        <f>IF(N1010="sníž. přenesená",J1010,0)</f>
        <v>0</v>
      </c>
      <c r="BI1010" s="141">
        <f>IF(N1010="nulová",J1010,0)</f>
        <v>0</v>
      </c>
      <c r="BJ1010" s="18" t="s">
        <v>82</v>
      </c>
      <c r="BK1010" s="141">
        <f>ROUND(I1010*H1010,2)</f>
        <v>0</v>
      </c>
      <c r="BL1010" s="18" t="s">
        <v>265</v>
      </c>
      <c r="BM1010" s="140" t="s">
        <v>1364</v>
      </c>
    </row>
    <row r="1011" spans="2:65" s="12" customFormat="1" ht="11.25">
      <c r="B1011" s="146"/>
      <c r="D1011" s="147" t="s">
        <v>177</v>
      </c>
      <c r="E1011" s="148" t="s">
        <v>19</v>
      </c>
      <c r="F1011" s="149" t="s">
        <v>1359</v>
      </c>
      <c r="H1011" s="148" t="s">
        <v>19</v>
      </c>
      <c r="I1011" s="150"/>
      <c r="L1011" s="146"/>
      <c r="M1011" s="151"/>
      <c r="T1011" s="152"/>
      <c r="AT1011" s="148" t="s">
        <v>177</v>
      </c>
      <c r="AU1011" s="148" t="s">
        <v>84</v>
      </c>
      <c r="AV1011" s="12" t="s">
        <v>82</v>
      </c>
      <c r="AW1011" s="12" t="s">
        <v>34</v>
      </c>
      <c r="AX1011" s="12" t="s">
        <v>74</v>
      </c>
      <c r="AY1011" s="148" t="s">
        <v>167</v>
      </c>
    </row>
    <row r="1012" spans="2:65" s="13" customFormat="1" ht="11.25">
      <c r="B1012" s="153"/>
      <c r="D1012" s="147" t="s">
        <v>177</v>
      </c>
      <c r="E1012" s="154" t="s">
        <v>19</v>
      </c>
      <c r="F1012" s="155" t="s">
        <v>1360</v>
      </c>
      <c r="H1012" s="156">
        <v>0.63</v>
      </c>
      <c r="I1012" s="157"/>
      <c r="L1012" s="153"/>
      <c r="M1012" s="158"/>
      <c r="T1012" s="159"/>
      <c r="AT1012" s="154" t="s">
        <v>177</v>
      </c>
      <c r="AU1012" s="154" t="s">
        <v>84</v>
      </c>
      <c r="AV1012" s="13" t="s">
        <v>84</v>
      </c>
      <c r="AW1012" s="13" t="s">
        <v>34</v>
      </c>
      <c r="AX1012" s="13" t="s">
        <v>74</v>
      </c>
      <c r="AY1012" s="154" t="s">
        <v>167</v>
      </c>
    </row>
    <row r="1013" spans="2:65" s="13" customFormat="1" ht="11.25">
      <c r="B1013" s="153"/>
      <c r="D1013" s="147" t="s">
        <v>177</v>
      </c>
      <c r="E1013" s="154" t="s">
        <v>19</v>
      </c>
      <c r="F1013" s="155" t="s">
        <v>936</v>
      </c>
      <c r="H1013" s="156">
        <v>1.02</v>
      </c>
      <c r="I1013" s="157"/>
      <c r="L1013" s="153"/>
      <c r="M1013" s="158"/>
      <c r="T1013" s="159"/>
      <c r="AT1013" s="154" t="s">
        <v>177</v>
      </c>
      <c r="AU1013" s="154" t="s">
        <v>84</v>
      </c>
      <c r="AV1013" s="13" t="s">
        <v>84</v>
      </c>
      <c r="AW1013" s="13" t="s">
        <v>34</v>
      </c>
      <c r="AX1013" s="13" t="s">
        <v>74</v>
      </c>
      <c r="AY1013" s="154" t="s">
        <v>167</v>
      </c>
    </row>
    <row r="1014" spans="2:65" s="14" customFormat="1" ht="11.25">
      <c r="B1014" s="160"/>
      <c r="D1014" s="147" t="s">
        <v>177</v>
      </c>
      <c r="E1014" s="161" t="s">
        <v>19</v>
      </c>
      <c r="F1014" s="162" t="s">
        <v>181</v>
      </c>
      <c r="H1014" s="163">
        <v>1.65</v>
      </c>
      <c r="I1014" s="164"/>
      <c r="L1014" s="160"/>
      <c r="M1014" s="165"/>
      <c r="T1014" s="166"/>
      <c r="AT1014" s="161" t="s">
        <v>177</v>
      </c>
      <c r="AU1014" s="161" t="s">
        <v>84</v>
      </c>
      <c r="AV1014" s="14" t="s">
        <v>173</v>
      </c>
      <c r="AW1014" s="14" t="s">
        <v>34</v>
      </c>
      <c r="AX1014" s="14" t="s">
        <v>82</v>
      </c>
      <c r="AY1014" s="161" t="s">
        <v>167</v>
      </c>
    </row>
    <row r="1015" spans="2:65" s="13" customFormat="1" ht="11.25">
      <c r="B1015" s="153"/>
      <c r="D1015" s="147" t="s">
        <v>177</v>
      </c>
      <c r="F1015" s="155" t="s">
        <v>1365</v>
      </c>
      <c r="H1015" s="156">
        <v>1.8149999999999999</v>
      </c>
      <c r="I1015" s="157"/>
      <c r="L1015" s="153"/>
      <c r="M1015" s="158"/>
      <c r="T1015" s="159"/>
      <c r="AT1015" s="154" t="s">
        <v>177</v>
      </c>
      <c r="AU1015" s="154" t="s">
        <v>84</v>
      </c>
      <c r="AV1015" s="13" t="s">
        <v>84</v>
      </c>
      <c r="AW1015" s="13" t="s">
        <v>4</v>
      </c>
      <c r="AX1015" s="13" t="s">
        <v>82</v>
      </c>
      <c r="AY1015" s="154" t="s">
        <v>167</v>
      </c>
    </row>
    <row r="1016" spans="2:65" s="1" customFormat="1" ht="16.5" customHeight="1">
      <c r="B1016" s="33"/>
      <c r="C1016" s="129" t="s">
        <v>1366</v>
      </c>
      <c r="D1016" s="129" t="s">
        <v>169</v>
      </c>
      <c r="E1016" s="130" t="s">
        <v>1367</v>
      </c>
      <c r="F1016" s="131" t="s">
        <v>1368</v>
      </c>
      <c r="G1016" s="132" t="s">
        <v>102</v>
      </c>
      <c r="H1016" s="133">
        <v>153.691</v>
      </c>
      <c r="I1016" s="134"/>
      <c r="J1016" s="135">
        <f>ROUND(I1016*H1016,2)</f>
        <v>0</v>
      </c>
      <c r="K1016" s="131" t="s">
        <v>172</v>
      </c>
      <c r="L1016" s="33"/>
      <c r="M1016" s="136" t="s">
        <v>19</v>
      </c>
      <c r="N1016" s="137" t="s">
        <v>45</v>
      </c>
      <c r="P1016" s="138">
        <f>O1016*H1016</f>
        <v>0</v>
      </c>
      <c r="Q1016" s="138">
        <v>0</v>
      </c>
      <c r="R1016" s="138">
        <f>Q1016*H1016</f>
        <v>0</v>
      </c>
      <c r="S1016" s="138">
        <v>8.3169999999999994E-2</v>
      </c>
      <c r="T1016" s="139">
        <f>S1016*H1016</f>
        <v>12.782480469999999</v>
      </c>
      <c r="AR1016" s="140" t="s">
        <v>265</v>
      </c>
      <c r="AT1016" s="140" t="s">
        <v>169</v>
      </c>
      <c r="AU1016" s="140" t="s">
        <v>84</v>
      </c>
      <c r="AY1016" s="18" t="s">
        <v>167</v>
      </c>
      <c r="BE1016" s="141">
        <f>IF(N1016="základní",J1016,0)</f>
        <v>0</v>
      </c>
      <c r="BF1016" s="141">
        <f>IF(N1016="snížená",J1016,0)</f>
        <v>0</v>
      </c>
      <c r="BG1016" s="141">
        <f>IF(N1016="zákl. přenesená",J1016,0)</f>
        <v>0</v>
      </c>
      <c r="BH1016" s="141">
        <f>IF(N1016="sníž. přenesená",J1016,0)</f>
        <v>0</v>
      </c>
      <c r="BI1016" s="141">
        <f>IF(N1016="nulová",J1016,0)</f>
        <v>0</v>
      </c>
      <c r="BJ1016" s="18" t="s">
        <v>82</v>
      </c>
      <c r="BK1016" s="141">
        <f>ROUND(I1016*H1016,2)</f>
        <v>0</v>
      </c>
      <c r="BL1016" s="18" t="s">
        <v>265</v>
      </c>
      <c r="BM1016" s="140" t="s">
        <v>1369</v>
      </c>
    </row>
    <row r="1017" spans="2:65" s="1" customFormat="1" ht="11.25">
      <c r="B1017" s="33"/>
      <c r="D1017" s="142" t="s">
        <v>175</v>
      </c>
      <c r="F1017" s="143" t="s">
        <v>1370</v>
      </c>
      <c r="I1017" s="144"/>
      <c r="L1017" s="33"/>
      <c r="M1017" s="145"/>
      <c r="T1017" s="54"/>
      <c r="AT1017" s="18" t="s">
        <v>175</v>
      </c>
      <c r="AU1017" s="18" t="s">
        <v>84</v>
      </c>
    </row>
    <row r="1018" spans="2:65" s="12" customFormat="1" ht="11.25">
      <c r="B1018" s="146"/>
      <c r="D1018" s="147" t="s">
        <v>177</v>
      </c>
      <c r="E1018" s="148" t="s">
        <v>19</v>
      </c>
      <c r="F1018" s="149" t="s">
        <v>178</v>
      </c>
      <c r="H1018" s="148" t="s">
        <v>19</v>
      </c>
      <c r="I1018" s="150"/>
      <c r="L1018" s="146"/>
      <c r="M1018" s="151"/>
      <c r="T1018" s="152"/>
      <c r="AT1018" s="148" t="s">
        <v>177</v>
      </c>
      <c r="AU1018" s="148" t="s">
        <v>84</v>
      </c>
      <c r="AV1018" s="12" t="s">
        <v>82</v>
      </c>
      <c r="AW1018" s="12" t="s">
        <v>34</v>
      </c>
      <c r="AX1018" s="12" t="s">
        <v>74</v>
      </c>
      <c r="AY1018" s="148" t="s">
        <v>167</v>
      </c>
    </row>
    <row r="1019" spans="2:65" s="13" customFormat="1" ht="11.25">
      <c r="B1019" s="153"/>
      <c r="D1019" s="147" t="s">
        <v>177</v>
      </c>
      <c r="E1019" s="154" t="s">
        <v>19</v>
      </c>
      <c r="F1019" s="155" t="s">
        <v>1371</v>
      </c>
      <c r="H1019" s="156">
        <v>9.15</v>
      </c>
      <c r="I1019" s="157"/>
      <c r="L1019" s="153"/>
      <c r="M1019" s="158"/>
      <c r="T1019" s="159"/>
      <c r="AT1019" s="154" t="s">
        <v>177</v>
      </c>
      <c r="AU1019" s="154" t="s">
        <v>84</v>
      </c>
      <c r="AV1019" s="13" t="s">
        <v>84</v>
      </c>
      <c r="AW1019" s="13" t="s">
        <v>34</v>
      </c>
      <c r="AX1019" s="13" t="s">
        <v>74</v>
      </c>
      <c r="AY1019" s="154" t="s">
        <v>167</v>
      </c>
    </row>
    <row r="1020" spans="2:65" s="13" customFormat="1" ht="11.25">
      <c r="B1020" s="153"/>
      <c r="D1020" s="147" t="s">
        <v>177</v>
      </c>
      <c r="E1020" s="154" t="s">
        <v>19</v>
      </c>
      <c r="F1020" s="155" t="s">
        <v>1372</v>
      </c>
      <c r="H1020" s="156">
        <v>11.31</v>
      </c>
      <c r="I1020" s="157"/>
      <c r="L1020" s="153"/>
      <c r="M1020" s="158"/>
      <c r="T1020" s="159"/>
      <c r="AT1020" s="154" t="s">
        <v>177</v>
      </c>
      <c r="AU1020" s="154" t="s">
        <v>84</v>
      </c>
      <c r="AV1020" s="13" t="s">
        <v>84</v>
      </c>
      <c r="AW1020" s="13" t="s">
        <v>34</v>
      </c>
      <c r="AX1020" s="13" t="s">
        <v>74</v>
      </c>
      <c r="AY1020" s="154" t="s">
        <v>167</v>
      </c>
    </row>
    <row r="1021" spans="2:65" s="13" customFormat="1" ht="11.25">
      <c r="B1021" s="153"/>
      <c r="D1021" s="147" t="s">
        <v>177</v>
      </c>
      <c r="E1021" s="154" t="s">
        <v>19</v>
      </c>
      <c r="F1021" s="155" t="s">
        <v>1373</v>
      </c>
      <c r="H1021" s="156">
        <v>12.89</v>
      </c>
      <c r="I1021" s="157"/>
      <c r="L1021" s="153"/>
      <c r="M1021" s="158"/>
      <c r="T1021" s="159"/>
      <c r="AT1021" s="154" t="s">
        <v>177</v>
      </c>
      <c r="AU1021" s="154" t="s">
        <v>84</v>
      </c>
      <c r="AV1021" s="13" t="s">
        <v>84</v>
      </c>
      <c r="AW1021" s="13" t="s">
        <v>34</v>
      </c>
      <c r="AX1021" s="13" t="s">
        <v>74</v>
      </c>
      <c r="AY1021" s="154" t="s">
        <v>167</v>
      </c>
    </row>
    <row r="1022" spans="2:65" s="13" customFormat="1" ht="11.25">
      <c r="B1022" s="153"/>
      <c r="D1022" s="147" t="s">
        <v>177</v>
      </c>
      <c r="E1022" s="154" t="s">
        <v>19</v>
      </c>
      <c r="F1022" s="155" t="s">
        <v>1374</v>
      </c>
      <c r="H1022" s="156">
        <v>1.51</v>
      </c>
      <c r="I1022" s="157"/>
      <c r="L1022" s="153"/>
      <c r="M1022" s="158"/>
      <c r="T1022" s="159"/>
      <c r="AT1022" s="154" t="s">
        <v>177</v>
      </c>
      <c r="AU1022" s="154" t="s">
        <v>84</v>
      </c>
      <c r="AV1022" s="13" t="s">
        <v>84</v>
      </c>
      <c r="AW1022" s="13" t="s">
        <v>34</v>
      </c>
      <c r="AX1022" s="13" t="s">
        <v>74</v>
      </c>
      <c r="AY1022" s="154" t="s">
        <v>167</v>
      </c>
    </row>
    <row r="1023" spans="2:65" s="13" customFormat="1" ht="11.25">
      <c r="B1023" s="153"/>
      <c r="D1023" s="147" t="s">
        <v>177</v>
      </c>
      <c r="E1023" s="154" t="s">
        <v>19</v>
      </c>
      <c r="F1023" s="155" t="s">
        <v>1375</v>
      </c>
      <c r="H1023" s="156">
        <v>27.71</v>
      </c>
      <c r="I1023" s="157"/>
      <c r="L1023" s="153"/>
      <c r="M1023" s="158"/>
      <c r="T1023" s="159"/>
      <c r="AT1023" s="154" t="s">
        <v>177</v>
      </c>
      <c r="AU1023" s="154" t="s">
        <v>84</v>
      </c>
      <c r="AV1023" s="13" t="s">
        <v>84</v>
      </c>
      <c r="AW1023" s="13" t="s">
        <v>34</v>
      </c>
      <c r="AX1023" s="13" t="s">
        <v>74</v>
      </c>
      <c r="AY1023" s="154" t="s">
        <v>167</v>
      </c>
    </row>
    <row r="1024" spans="2:65" s="13" customFormat="1" ht="11.25">
      <c r="B1024" s="153"/>
      <c r="D1024" s="147" t="s">
        <v>177</v>
      </c>
      <c r="E1024" s="154" t="s">
        <v>19</v>
      </c>
      <c r="F1024" s="155" t="s">
        <v>1376</v>
      </c>
      <c r="H1024" s="156">
        <v>42.04</v>
      </c>
      <c r="I1024" s="157"/>
      <c r="L1024" s="153"/>
      <c r="M1024" s="158"/>
      <c r="T1024" s="159"/>
      <c r="AT1024" s="154" t="s">
        <v>177</v>
      </c>
      <c r="AU1024" s="154" t="s">
        <v>84</v>
      </c>
      <c r="AV1024" s="13" t="s">
        <v>84</v>
      </c>
      <c r="AW1024" s="13" t="s">
        <v>34</v>
      </c>
      <c r="AX1024" s="13" t="s">
        <v>74</v>
      </c>
      <c r="AY1024" s="154" t="s">
        <v>167</v>
      </c>
    </row>
    <row r="1025" spans="2:65" s="13" customFormat="1" ht="11.25">
      <c r="B1025" s="153"/>
      <c r="D1025" s="147" t="s">
        <v>177</v>
      </c>
      <c r="E1025" s="154" t="s">
        <v>19</v>
      </c>
      <c r="F1025" s="155" t="s">
        <v>1377</v>
      </c>
      <c r="H1025" s="156">
        <v>48</v>
      </c>
      <c r="I1025" s="157"/>
      <c r="L1025" s="153"/>
      <c r="M1025" s="158"/>
      <c r="T1025" s="159"/>
      <c r="AT1025" s="154" t="s">
        <v>177</v>
      </c>
      <c r="AU1025" s="154" t="s">
        <v>84</v>
      </c>
      <c r="AV1025" s="13" t="s">
        <v>84</v>
      </c>
      <c r="AW1025" s="13" t="s">
        <v>34</v>
      </c>
      <c r="AX1025" s="13" t="s">
        <v>74</v>
      </c>
      <c r="AY1025" s="154" t="s">
        <v>167</v>
      </c>
    </row>
    <row r="1026" spans="2:65" s="13" customFormat="1" ht="11.25">
      <c r="B1026" s="153"/>
      <c r="D1026" s="147" t="s">
        <v>177</v>
      </c>
      <c r="E1026" s="154" t="s">
        <v>19</v>
      </c>
      <c r="F1026" s="155" t="s">
        <v>1378</v>
      </c>
      <c r="H1026" s="156">
        <v>1.081</v>
      </c>
      <c r="I1026" s="157"/>
      <c r="L1026" s="153"/>
      <c r="M1026" s="158"/>
      <c r="T1026" s="159"/>
      <c r="AT1026" s="154" t="s">
        <v>177</v>
      </c>
      <c r="AU1026" s="154" t="s">
        <v>84</v>
      </c>
      <c r="AV1026" s="13" t="s">
        <v>84</v>
      </c>
      <c r="AW1026" s="13" t="s">
        <v>34</v>
      </c>
      <c r="AX1026" s="13" t="s">
        <v>74</v>
      </c>
      <c r="AY1026" s="154" t="s">
        <v>167</v>
      </c>
    </row>
    <row r="1027" spans="2:65" s="14" customFormat="1" ht="11.25">
      <c r="B1027" s="160"/>
      <c r="D1027" s="147" t="s">
        <v>177</v>
      </c>
      <c r="E1027" s="161" t="s">
        <v>19</v>
      </c>
      <c r="F1027" s="162" t="s">
        <v>181</v>
      </c>
      <c r="H1027" s="163">
        <v>153.691</v>
      </c>
      <c r="I1027" s="164"/>
      <c r="L1027" s="160"/>
      <c r="M1027" s="165"/>
      <c r="T1027" s="166"/>
      <c r="AT1027" s="161" t="s">
        <v>177</v>
      </c>
      <c r="AU1027" s="161" t="s">
        <v>84</v>
      </c>
      <c r="AV1027" s="14" t="s">
        <v>173</v>
      </c>
      <c r="AW1027" s="14" t="s">
        <v>34</v>
      </c>
      <c r="AX1027" s="14" t="s">
        <v>82</v>
      </c>
      <c r="AY1027" s="161" t="s">
        <v>167</v>
      </c>
    </row>
    <row r="1028" spans="2:65" s="1" customFormat="1" ht="24.2" customHeight="1">
      <c r="B1028" s="33"/>
      <c r="C1028" s="129" t="s">
        <v>1379</v>
      </c>
      <c r="D1028" s="129" t="s">
        <v>169</v>
      </c>
      <c r="E1028" s="130" t="s">
        <v>1380</v>
      </c>
      <c r="F1028" s="131" t="s">
        <v>1381</v>
      </c>
      <c r="G1028" s="132" t="s">
        <v>102</v>
      </c>
      <c r="H1028" s="133">
        <v>129.197</v>
      </c>
      <c r="I1028" s="134"/>
      <c r="J1028" s="135">
        <f>ROUND(I1028*H1028,2)</f>
        <v>0</v>
      </c>
      <c r="K1028" s="131" t="s">
        <v>172</v>
      </c>
      <c r="L1028" s="33"/>
      <c r="M1028" s="136" t="s">
        <v>19</v>
      </c>
      <c r="N1028" s="137" t="s">
        <v>45</v>
      </c>
      <c r="P1028" s="138">
        <f>O1028*H1028</f>
        <v>0</v>
      </c>
      <c r="Q1028" s="138">
        <v>6.3499999999999997E-3</v>
      </c>
      <c r="R1028" s="138">
        <f>Q1028*H1028</f>
        <v>0.82040095000000002</v>
      </c>
      <c r="S1028" s="138">
        <v>0</v>
      </c>
      <c r="T1028" s="139">
        <f>S1028*H1028</f>
        <v>0</v>
      </c>
      <c r="AR1028" s="140" t="s">
        <v>265</v>
      </c>
      <c r="AT1028" s="140" t="s">
        <v>169</v>
      </c>
      <c r="AU1028" s="140" t="s">
        <v>84</v>
      </c>
      <c r="AY1028" s="18" t="s">
        <v>167</v>
      </c>
      <c r="BE1028" s="141">
        <f>IF(N1028="základní",J1028,0)</f>
        <v>0</v>
      </c>
      <c r="BF1028" s="141">
        <f>IF(N1028="snížená",J1028,0)</f>
        <v>0</v>
      </c>
      <c r="BG1028" s="141">
        <f>IF(N1028="zákl. přenesená",J1028,0)</f>
        <v>0</v>
      </c>
      <c r="BH1028" s="141">
        <f>IF(N1028="sníž. přenesená",J1028,0)</f>
        <v>0</v>
      </c>
      <c r="BI1028" s="141">
        <f>IF(N1028="nulová",J1028,0)</f>
        <v>0</v>
      </c>
      <c r="BJ1028" s="18" t="s">
        <v>82</v>
      </c>
      <c r="BK1028" s="141">
        <f>ROUND(I1028*H1028,2)</f>
        <v>0</v>
      </c>
      <c r="BL1028" s="18" t="s">
        <v>265</v>
      </c>
      <c r="BM1028" s="140" t="s">
        <v>1382</v>
      </c>
    </row>
    <row r="1029" spans="2:65" s="1" customFormat="1" ht="11.25">
      <c r="B1029" s="33"/>
      <c r="D1029" s="142" t="s">
        <v>175</v>
      </c>
      <c r="F1029" s="143" t="s">
        <v>1383</v>
      </c>
      <c r="I1029" s="144"/>
      <c r="L1029" s="33"/>
      <c r="M1029" s="145"/>
      <c r="T1029" s="54"/>
      <c r="AT1029" s="18" t="s">
        <v>175</v>
      </c>
      <c r="AU1029" s="18" t="s">
        <v>84</v>
      </c>
    </row>
    <row r="1030" spans="2:65" s="12" customFormat="1" ht="11.25">
      <c r="B1030" s="146"/>
      <c r="D1030" s="147" t="s">
        <v>177</v>
      </c>
      <c r="E1030" s="148" t="s">
        <v>19</v>
      </c>
      <c r="F1030" s="149" t="s">
        <v>255</v>
      </c>
      <c r="H1030" s="148" t="s">
        <v>19</v>
      </c>
      <c r="I1030" s="150"/>
      <c r="L1030" s="146"/>
      <c r="M1030" s="151"/>
      <c r="T1030" s="152"/>
      <c r="AT1030" s="148" t="s">
        <v>177</v>
      </c>
      <c r="AU1030" s="148" t="s">
        <v>84</v>
      </c>
      <c r="AV1030" s="12" t="s">
        <v>82</v>
      </c>
      <c r="AW1030" s="12" t="s">
        <v>34</v>
      </c>
      <c r="AX1030" s="12" t="s">
        <v>74</v>
      </c>
      <c r="AY1030" s="148" t="s">
        <v>167</v>
      </c>
    </row>
    <row r="1031" spans="2:65" s="13" customFormat="1" ht="11.25">
      <c r="B1031" s="153"/>
      <c r="D1031" s="147" t="s">
        <v>177</v>
      </c>
      <c r="E1031" s="154" t="s">
        <v>19</v>
      </c>
      <c r="F1031" s="155" t="s">
        <v>1331</v>
      </c>
      <c r="H1031" s="156">
        <v>4</v>
      </c>
      <c r="I1031" s="157"/>
      <c r="L1031" s="153"/>
      <c r="M1031" s="158"/>
      <c r="T1031" s="159"/>
      <c r="AT1031" s="154" t="s">
        <v>177</v>
      </c>
      <c r="AU1031" s="154" t="s">
        <v>84</v>
      </c>
      <c r="AV1031" s="13" t="s">
        <v>84</v>
      </c>
      <c r="AW1031" s="13" t="s">
        <v>34</v>
      </c>
      <c r="AX1031" s="13" t="s">
        <v>74</v>
      </c>
      <c r="AY1031" s="154" t="s">
        <v>167</v>
      </c>
    </row>
    <row r="1032" spans="2:65" s="13" customFormat="1" ht="11.25">
      <c r="B1032" s="153"/>
      <c r="D1032" s="147" t="s">
        <v>177</v>
      </c>
      <c r="E1032" s="154" t="s">
        <v>19</v>
      </c>
      <c r="F1032" s="155" t="s">
        <v>928</v>
      </c>
      <c r="H1032" s="156">
        <v>10.7</v>
      </c>
      <c r="I1032" s="157"/>
      <c r="L1032" s="153"/>
      <c r="M1032" s="158"/>
      <c r="T1032" s="159"/>
      <c r="AT1032" s="154" t="s">
        <v>177</v>
      </c>
      <c r="AU1032" s="154" t="s">
        <v>84</v>
      </c>
      <c r="AV1032" s="13" t="s">
        <v>84</v>
      </c>
      <c r="AW1032" s="13" t="s">
        <v>34</v>
      </c>
      <c r="AX1032" s="13" t="s">
        <v>74</v>
      </c>
      <c r="AY1032" s="154" t="s">
        <v>167</v>
      </c>
    </row>
    <row r="1033" spans="2:65" s="13" customFormat="1" ht="11.25">
      <c r="B1033" s="153"/>
      <c r="D1033" s="147" t="s">
        <v>177</v>
      </c>
      <c r="E1033" s="154" t="s">
        <v>19</v>
      </c>
      <c r="F1033" s="155" t="s">
        <v>929</v>
      </c>
      <c r="H1033" s="156">
        <v>10.7</v>
      </c>
      <c r="I1033" s="157"/>
      <c r="L1033" s="153"/>
      <c r="M1033" s="158"/>
      <c r="T1033" s="159"/>
      <c r="AT1033" s="154" t="s">
        <v>177</v>
      </c>
      <c r="AU1033" s="154" t="s">
        <v>84</v>
      </c>
      <c r="AV1033" s="13" t="s">
        <v>84</v>
      </c>
      <c r="AW1033" s="13" t="s">
        <v>34</v>
      </c>
      <c r="AX1033" s="13" t="s">
        <v>74</v>
      </c>
      <c r="AY1033" s="154" t="s">
        <v>167</v>
      </c>
    </row>
    <row r="1034" spans="2:65" s="13" customFormat="1" ht="11.25">
      <c r="B1034" s="153"/>
      <c r="D1034" s="147" t="s">
        <v>177</v>
      </c>
      <c r="E1034" s="154" t="s">
        <v>19</v>
      </c>
      <c r="F1034" s="155" t="s">
        <v>490</v>
      </c>
      <c r="H1034" s="156">
        <v>60.6</v>
      </c>
      <c r="I1034" s="157"/>
      <c r="L1034" s="153"/>
      <c r="M1034" s="158"/>
      <c r="T1034" s="159"/>
      <c r="AT1034" s="154" t="s">
        <v>177</v>
      </c>
      <c r="AU1034" s="154" t="s">
        <v>84</v>
      </c>
      <c r="AV1034" s="13" t="s">
        <v>84</v>
      </c>
      <c r="AW1034" s="13" t="s">
        <v>34</v>
      </c>
      <c r="AX1034" s="13" t="s">
        <v>74</v>
      </c>
      <c r="AY1034" s="154" t="s">
        <v>167</v>
      </c>
    </row>
    <row r="1035" spans="2:65" s="13" customFormat="1" ht="11.25">
      <c r="B1035" s="153"/>
      <c r="D1035" s="147" t="s">
        <v>177</v>
      </c>
      <c r="E1035" s="154" t="s">
        <v>19</v>
      </c>
      <c r="F1035" s="155" t="s">
        <v>931</v>
      </c>
      <c r="H1035" s="156">
        <v>14</v>
      </c>
      <c r="I1035" s="157"/>
      <c r="L1035" s="153"/>
      <c r="M1035" s="158"/>
      <c r="T1035" s="159"/>
      <c r="AT1035" s="154" t="s">
        <v>177</v>
      </c>
      <c r="AU1035" s="154" t="s">
        <v>84</v>
      </c>
      <c r="AV1035" s="13" t="s">
        <v>84</v>
      </c>
      <c r="AW1035" s="13" t="s">
        <v>34</v>
      </c>
      <c r="AX1035" s="13" t="s">
        <v>74</v>
      </c>
      <c r="AY1035" s="154" t="s">
        <v>167</v>
      </c>
    </row>
    <row r="1036" spans="2:65" s="13" customFormat="1" ht="11.25">
      <c r="B1036" s="153"/>
      <c r="D1036" s="147" t="s">
        <v>177</v>
      </c>
      <c r="E1036" s="154" t="s">
        <v>19</v>
      </c>
      <c r="F1036" s="155" t="s">
        <v>932</v>
      </c>
      <c r="H1036" s="156">
        <v>2.7</v>
      </c>
      <c r="I1036" s="157"/>
      <c r="L1036" s="153"/>
      <c r="M1036" s="158"/>
      <c r="T1036" s="159"/>
      <c r="AT1036" s="154" t="s">
        <v>177</v>
      </c>
      <c r="AU1036" s="154" t="s">
        <v>84</v>
      </c>
      <c r="AV1036" s="13" t="s">
        <v>84</v>
      </c>
      <c r="AW1036" s="13" t="s">
        <v>34</v>
      </c>
      <c r="AX1036" s="13" t="s">
        <v>74</v>
      </c>
      <c r="AY1036" s="154" t="s">
        <v>167</v>
      </c>
    </row>
    <row r="1037" spans="2:65" s="15" customFormat="1" ht="11.25">
      <c r="B1037" s="177"/>
      <c r="D1037" s="147" t="s">
        <v>177</v>
      </c>
      <c r="E1037" s="178" t="s">
        <v>19</v>
      </c>
      <c r="F1037" s="179" t="s">
        <v>524</v>
      </c>
      <c r="H1037" s="180">
        <v>102.7</v>
      </c>
      <c r="I1037" s="181"/>
      <c r="L1037" s="177"/>
      <c r="M1037" s="182"/>
      <c r="T1037" s="183"/>
      <c r="AT1037" s="178" t="s">
        <v>177</v>
      </c>
      <c r="AU1037" s="178" t="s">
        <v>84</v>
      </c>
      <c r="AV1037" s="15" t="s">
        <v>104</v>
      </c>
      <c r="AW1037" s="15" t="s">
        <v>34</v>
      </c>
      <c r="AX1037" s="15" t="s">
        <v>74</v>
      </c>
      <c r="AY1037" s="178" t="s">
        <v>167</v>
      </c>
    </row>
    <row r="1038" spans="2:65" s="12" customFormat="1" ht="11.25">
      <c r="B1038" s="146"/>
      <c r="D1038" s="147" t="s">
        <v>177</v>
      </c>
      <c r="E1038" s="148" t="s">
        <v>19</v>
      </c>
      <c r="F1038" s="149" t="s">
        <v>503</v>
      </c>
      <c r="H1038" s="148" t="s">
        <v>19</v>
      </c>
      <c r="I1038" s="150"/>
      <c r="L1038" s="146"/>
      <c r="M1038" s="151"/>
      <c r="T1038" s="152"/>
      <c r="AT1038" s="148" t="s">
        <v>177</v>
      </c>
      <c r="AU1038" s="148" t="s">
        <v>84</v>
      </c>
      <c r="AV1038" s="12" t="s">
        <v>82</v>
      </c>
      <c r="AW1038" s="12" t="s">
        <v>34</v>
      </c>
      <c r="AX1038" s="12" t="s">
        <v>74</v>
      </c>
      <c r="AY1038" s="148" t="s">
        <v>167</v>
      </c>
    </row>
    <row r="1039" spans="2:65" s="13" customFormat="1" ht="11.25">
      <c r="B1039" s="153"/>
      <c r="D1039" s="147" t="s">
        <v>177</v>
      </c>
      <c r="E1039" s="154" t="s">
        <v>19</v>
      </c>
      <c r="F1039" s="155" t="s">
        <v>624</v>
      </c>
      <c r="H1039" s="156">
        <v>1.1000000000000001</v>
      </c>
      <c r="I1039" s="157"/>
      <c r="L1039" s="153"/>
      <c r="M1039" s="158"/>
      <c r="T1039" s="159"/>
      <c r="AT1039" s="154" t="s">
        <v>177</v>
      </c>
      <c r="AU1039" s="154" t="s">
        <v>84</v>
      </c>
      <c r="AV1039" s="13" t="s">
        <v>84</v>
      </c>
      <c r="AW1039" s="13" t="s">
        <v>34</v>
      </c>
      <c r="AX1039" s="13" t="s">
        <v>74</v>
      </c>
      <c r="AY1039" s="154" t="s">
        <v>167</v>
      </c>
    </row>
    <row r="1040" spans="2:65" s="13" customFormat="1" ht="11.25">
      <c r="B1040" s="153"/>
      <c r="D1040" s="147" t="s">
        <v>177</v>
      </c>
      <c r="E1040" s="154" t="s">
        <v>19</v>
      </c>
      <c r="F1040" s="155" t="s">
        <v>625</v>
      </c>
      <c r="H1040" s="156">
        <v>14.88</v>
      </c>
      <c r="I1040" s="157"/>
      <c r="L1040" s="153"/>
      <c r="M1040" s="158"/>
      <c r="T1040" s="159"/>
      <c r="AT1040" s="154" t="s">
        <v>177</v>
      </c>
      <c r="AU1040" s="154" t="s">
        <v>84</v>
      </c>
      <c r="AV1040" s="13" t="s">
        <v>84</v>
      </c>
      <c r="AW1040" s="13" t="s">
        <v>34</v>
      </c>
      <c r="AX1040" s="13" t="s">
        <v>74</v>
      </c>
      <c r="AY1040" s="154" t="s">
        <v>167</v>
      </c>
    </row>
    <row r="1041" spans="2:65" s="15" customFormat="1" ht="11.25">
      <c r="B1041" s="177"/>
      <c r="D1041" s="147" t="s">
        <v>177</v>
      </c>
      <c r="E1041" s="178" t="s">
        <v>19</v>
      </c>
      <c r="F1041" s="179" t="s">
        <v>524</v>
      </c>
      <c r="H1041" s="180">
        <v>15.98</v>
      </c>
      <c r="I1041" s="181"/>
      <c r="L1041" s="177"/>
      <c r="M1041" s="182"/>
      <c r="T1041" s="183"/>
      <c r="AT1041" s="178" t="s">
        <v>177</v>
      </c>
      <c r="AU1041" s="178" t="s">
        <v>84</v>
      </c>
      <c r="AV1041" s="15" t="s">
        <v>104</v>
      </c>
      <c r="AW1041" s="15" t="s">
        <v>34</v>
      </c>
      <c r="AX1041" s="15" t="s">
        <v>74</v>
      </c>
      <c r="AY1041" s="178" t="s">
        <v>167</v>
      </c>
    </row>
    <row r="1042" spans="2:65" s="12" customFormat="1" ht="11.25">
      <c r="B1042" s="146"/>
      <c r="D1042" s="147" t="s">
        <v>177</v>
      </c>
      <c r="E1042" s="148" t="s">
        <v>19</v>
      </c>
      <c r="F1042" s="149" t="s">
        <v>255</v>
      </c>
      <c r="H1042" s="148" t="s">
        <v>19</v>
      </c>
      <c r="I1042" s="150"/>
      <c r="L1042" s="146"/>
      <c r="M1042" s="151"/>
      <c r="T1042" s="152"/>
      <c r="AT1042" s="148" t="s">
        <v>177</v>
      </c>
      <c r="AU1042" s="148" t="s">
        <v>84</v>
      </c>
      <c r="AV1042" s="12" t="s">
        <v>82</v>
      </c>
      <c r="AW1042" s="12" t="s">
        <v>34</v>
      </c>
      <c r="AX1042" s="12" t="s">
        <v>74</v>
      </c>
      <c r="AY1042" s="148" t="s">
        <v>167</v>
      </c>
    </row>
    <row r="1043" spans="2:65" s="13" customFormat="1" ht="11.25">
      <c r="B1043" s="153"/>
      <c r="D1043" s="147" t="s">
        <v>177</v>
      </c>
      <c r="E1043" s="154" t="s">
        <v>19</v>
      </c>
      <c r="F1043" s="155" t="s">
        <v>1384</v>
      </c>
      <c r="H1043" s="156">
        <v>6.8</v>
      </c>
      <c r="I1043" s="157"/>
      <c r="L1043" s="153"/>
      <c r="M1043" s="158"/>
      <c r="T1043" s="159"/>
      <c r="AT1043" s="154" t="s">
        <v>177</v>
      </c>
      <c r="AU1043" s="154" t="s">
        <v>84</v>
      </c>
      <c r="AV1043" s="13" t="s">
        <v>84</v>
      </c>
      <c r="AW1043" s="13" t="s">
        <v>34</v>
      </c>
      <c r="AX1043" s="13" t="s">
        <v>74</v>
      </c>
      <c r="AY1043" s="154" t="s">
        <v>167</v>
      </c>
    </row>
    <row r="1044" spans="2:65" s="13" customFormat="1" ht="11.25">
      <c r="B1044" s="153"/>
      <c r="D1044" s="147" t="s">
        <v>177</v>
      </c>
      <c r="E1044" s="154" t="s">
        <v>19</v>
      </c>
      <c r="F1044" s="155" t="s">
        <v>1333</v>
      </c>
      <c r="H1044" s="156">
        <v>3.7170000000000001</v>
      </c>
      <c r="I1044" s="157"/>
      <c r="L1044" s="153"/>
      <c r="M1044" s="158"/>
      <c r="T1044" s="159"/>
      <c r="AT1044" s="154" t="s">
        <v>177</v>
      </c>
      <c r="AU1044" s="154" t="s">
        <v>84</v>
      </c>
      <c r="AV1044" s="13" t="s">
        <v>84</v>
      </c>
      <c r="AW1044" s="13" t="s">
        <v>34</v>
      </c>
      <c r="AX1044" s="13" t="s">
        <v>74</v>
      </c>
      <c r="AY1044" s="154" t="s">
        <v>167</v>
      </c>
    </row>
    <row r="1045" spans="2:65" s="15" customFormat="1" ht="11.25">
      <c r="B1045" s="177"/>
      <c r="D1045" s="147" t="s">
        <v>177</v>
      </c>
      <c r="E1045" s="178" t="s">
        <v>19</v>
      </c>
      <c r="F1045" s="179" t="s">
        <v>524</v>
      </c>
      <c r="H1045" s="180">
        <v>10.516999999999999</v>
      </c>
      <c r="I1045" s="181"/>
      <c r="L1045" s="177"/>
      <c r="M1045" s="182"/>
      <c r="T1045" s="183"/>
      <c r="AT1045" s="178" t="s">
        <v>177</v>
      </c>
      <c r="AU1045" s="178" t="s">
        <v>84</v>
      </c>
      <c r="AV1045" s="15" t="s">
        <v>104</v>
      </c>
      <c r="AW1045" s="15" t="s">
        <v>34</v>
      </c>
      <c r="AX1045" s="15" t="s">
        <v>74</v>
      </c>
      <c r="AY1045" s="178" t="s">
        <v>167</v>
      </c>
    </row>
    <row r="1046" spans="2:65" s="14" customFormat="1" ht="11.25">
      <c r="B1046" s="160"/>
      <c r="D1046" s="147" t="s">
        <v>177</v>
      </c>
      <c r="E1046" s="161" t="s">
        <v>19</v>
      </c>
      <c r="F1046" s="162" t="s">
        <v>181</v>
      </c>
      <c r="H1046" s="163">
        <v>129.197</v>
      </c>
      <c r="I1046" s="164"/>
      <c r="L1046" s="160"/>
      <c r="M1046" s="165"/>
      <c r="T1046" s="166"/>
      <c r="AT1046" s="161" t="s">
        <v>177</v>
      </c>
      <c r="AU1046" s="161" t="s">
        <v>84</v>
      </c>
      <c r="AV1046" s="14" t="s">
        <v>173</v>
      </c>
      <c r="AW1046" s="14" t="s">
        <v>34</v>
      </c>
      <c r="AX1046" s="14" t="s">
        <v>82</v>
      </c>
      <c r="AY1046" s="161" t="s">
        <v>167</v>
      </c>
    </row>
    <row r="1047" spans="2:65" s="1" customFormat="1" ht="16.5" customHeight="1">
      <c r="B1047" s="33"/>
      <c r="C1047" s="167" t="s">
        <v>1385</v>
      </c>
      <c r="D1047" s="167" t="s">
        <v>259</v>
      </c>
      <c r="E1047" s="168" t="s">
        <v>1386</v>
      </c>
      <c r="F1047" s="169" t="s">
        <v>1387</v>
      </c>
      <c r="G1047" s="170" t="s">
        <v>102</v>
      </c>
      <c r="H1047" s="171">
        <v>142.11699999999999</v>
      </c>
      <c r="I1047" s="172"/>
      <c r="J1047" s="173">
        <f>ROUND(I1047*H1047,2)</f>
        <v>0</v>
      </c>
      <c r="K1047" s="169" t="s">
        <v>172</v>
      </c>
      <c r="L1047" s="174"/>
      <c r="M1047" s="175" t="s">
        <v>19</v>
      </c>
      <c r="N1047" s="176" t="s">
        <v>45</v>
      </c>
      <c r="P1047" s="138">
        <f>O1047*H1047</f>
        <v>0</v>
      </c>
      <c r="Q1047" s="138">
        <v>2.1000000000000001E-2</v>
      </c>
      <c r="R1047" s="138">
        <f>Q1047*H1047</f>
        <v>2.9844569999999999</v>
      </c>
      <c r="S1047" s="138">
        <v>0</v>
      </c>
      <c r="T1047" s="139">
        <f>S1047*H1047</f>
        <v>0</v>
      </c>
      <c r="AR1047" s="140" t="s">
        <v>366</v>
      </c>
      <c r="AT1047" s="140" t="s">
        <v>259</v>
      </c>
      <c r="AU1047" s="140" t="s">
        <v>84</v>
      </c>
      <c r="AY1047" s="18" t="s">
        <v>167</v>
      </c>
      <c r="BE1047" s="141">
        <f>IF(N1047="základní",J1047,0)</f>
        <v>0</v>
      </c>
      <c r="BF1047" s="141">
        <f>IF(N1047="snížená",J1047,0)</f>
        <v>0</v>
      </c>
      <c r="BG1047" s="141">
        <f>IF(N1047="zákl. přenesená",J1047,0)</f>
        <v>0</v>
      </c>
      <c r="BH1047" s="141">
        <f>IF(N1047="sníž. přenesená",J1047,0)</f>
        <v>0</v>
      </c>
      <c r="BI1047" s="141">
        <f>IF(N1047="nulová",J1047,0)</f>
        <v>0</v>
      </c>
      <c r="BJ1047" s="18" t="s">
        <v>82</v>
      </c>
      <c r="BK1047" s="141">
        <f>ROUND(I1047*H1047,2)</f>
        <v>0</v>
      </c>
      <c r="BL1047" s="18" t="s">
        <v>265</v>
      </c>
      <c r="BM1047" s="140" t="s">
        <v>1388</v>
      </c>
    </row>
    <row r="1048" spans="2:65" s="13" customFormat="1" ht="11.25">
      <c r="B1048" s="153"/>
      <c r="D1048" s="147" t="s">
        <v>177</v>
      </c>
      <c r="E1048" s="154" t="s">
        <v>19</v>
      </c>
      <c r="F1048" s="155" t="s">
        <v>1389</v>
      </c>
      <c r="H1048" s="156">
        <v>129.197</v>
      </c>
      <c r="I1048" s="157"/>
      <c r="L1048" s="153"/>
      <c r="M1048" s="158"/>
      <c r="T1048" s="159"/>
      <c r="AT1048" s="154" t="s">
        <v>177</v>
      </c>
      <c r="AU1048" s="154" t="s">
        <v>84</v>
      </c>
      <c r="AV1048" s="13" t="s">
        <v>84</v>
      </c>
      <c r="AW1048" s="13" t="s">
        <v>34</v>
      </c>
      <c r="AX1048" s="13" t="s">
        <v>82</v>
      </c>
      <c r="AY1048" s="154" t="s">
        <v>167</v>
      </c>
    </row>
    <row r="1049" spans="2:65" s="13" customFormat="1" ht="11.25">
      <c r="B1049" s="153"/>
      <c r="D1049" s="147" t="s">
        <v>177</v>
      </c>
      <c r="F1049" s="155" t="s">
        <v>1390</v>
      </c>
      <c r="H1049" s="156">
        <v>142.11699999999999</v>
      </c>
      <c r="I1049" s="157"/>
      <c r="L1049" s="153"/>
      <c r="M1049" s="158"/>
      <c r="T1049" s="159"/>
      <c r="AT1049" s="154" t="s">
        <v>177</v>
      </c>
      <c r="AU1049" s="154" t="s">
        <v>84</v>
      </c>
      <c r="AV1049" s="13" t="s">
        <v>84</v>
      </c>
      <c r="AW1049" s="13" t="s">
        <v>4</v>
      </c>
      <c r="AX1049" s="13" t="s">
        <v>82</v>
      </c>
      <c r="AY1049" s="154" t="s">
        <v>167</v>
      </c>
    </row>
    <row r="1050" spans="2:65" s="1" customFormat="1" ht="24.2" customHeight="1">
      <c r="B1050" s="33"/>
      <c r="C1050" s="129" t="s">
        <v>1391</v>
      </c>
      <c r="D1050" s="129" t="s">
        <v>169</v>
      </c>
      <c r="E1050" s="130" t="s">
        <v>1392</v>
      </c>
      <c r="F1050" s="131" t="s">
        <v>1393</v>
      </c>
      <c r="G1050" s="132" t="s">
        <v>246</v>
      </c>
      <c r="H1050" s="133">
        <v>4.9320000000000004</v>
      </c>
      <c r="I1050" s="134"/>
      <c r="J1050" s="135">
        <f>ROUND(I1050*H1050,2)</f>
        <v>0</v>
      </c>
      <c r="K1050" s="131" t="s">
        <v>172</v>
      </c>
      <c r="L1050" s="33"/>
      <c r="M1050" s="136" t="s">
        <v>19</v>
      </c>
      <c r="N1050" s="137" t="s">
        <v>45</v>
      </c>
      <c r="P1050" s="138">
        <f>O1050*H1050</f>
        <v>0</v>
      </c>
      <c r="Q1050" s="138">
        <v>0</v>
      </c>
      <c r="R1050" s="138">
        <f>Q1050*H1050</f>
        <v>0</v>
      </c>
      <c r="S1050" s="138">
        <v>0</v>
      </c>
      <c r="T1050" s="139">
        <f>S1050*H1050</f>
        <v>0</v>
      </c>
      <c r="AR1050" s="140" t="s">
        <v>265</v>
      </c>
      <c r="AT1050" s="140" t="s">
        <v>169</v>
      </c>
      <c r="AU1050" s="140" t="s">
        <v>84</v>
      </c>
      <c r="AY1050" s="18" t="s">
        <v>167</v>
      </c>
      <c r="BE1050" s="141">
        <f>IF(N1050="základní",J1050,0)</f>
        <v>0</v>
      </c>
      <c r="BF1050" s="141">
        <f>IF(N1050="snížená",J1050,0)</f>
        <v>0</v>
      </c>
      <c r="BG1050" s="141">
        <f>IF(N1050="zákl. přenesená",J1050,0)</f>
        <v>0</v>
      </c>
      <c r="BH1050" s="141">
        <f>IF(N1050="sníž. přenesená",J1050,0)</f>
        <v>0</v>
      </c>
      <c r="BI1050" s="141">
        <f>IF(N1050="nulová",J1050,0)</f>
        <v>0</v>
      </c>
      <c r="BJ1050" s="18" t="s">
        <v>82</v>
      </c>
      <c r="BK1050" s="141">
        <f>ROUND(I1050*H1050,2)</f>
        <v>0</v>
      </c>
      <c r="BL1050" s="18" t="s">
        <v>265</v>
      </c>
      <c r="BM1050" s="140" t="s">
        <v>1394</v>
      </c>
    </row>
    <row r="1051" spans="2:65" s="1" customFormat="1" ht="11.25">
      <c r="B1051" s="33"/>
      <c r="D1051" s="142" t="s">
        <v>175</v>
      </c>
      <c r="F1051" s="143" t="s">
        <v>1395</v>
      </c>
      <c r="I1051" s="144"/>
      <c r="L1051" s="33"/>
      <c r="M1051" s="145"/>
      <c r="T1051" s="54"/>
      <c r="AT1051" s="18" t="s">
        <v>175</v>
      </c>
      <c r="AU1051" s="18" t="s">
        <v>84</v>
      </c>
    </row>
    <row r="1052" spans="2:65" s="1" customFormat="1" ht="24.2" customHeight="1">
      <c r="B1052" s="33"/>
      <c r="C1052" s="129" t="s">
        <v>1396</v>
      </c>
      <c r="D1052" s="129" t="s">
        <v>169</v>
      </c>
      <c r="E1052" s="130" t="s">
        <v>1397</v>
      </c>
      <c r="F1052" s="131" t="s">
        <v>1398</v>
      </c>
      <c r="G1052" s="132" t="s">
        <v>246</v>
      </c>
      <c r="H1052" s="133">
        <v>4.9320000000000004</v>
      </c>
      <c r="I1052" s="134"/>
      <c r="J1052" s="135">
        <f>ROUND(I1052*H1052,2)</f>
        <v>0</v>
      </c>
      <c r="K1052" s="131" t="s">
        <v>172</v>
      </c>
      <c r="L1052" s="33"/>
      <c r="M1052" s="136" t="s">
        <v>19</v>
      </c>
      <c r="N1052" s="137" t="s">
        <v>45</v>
      </c>
      <c r="P1052" s="138">
        <f>O1052*H1052</f>
        <v>0</v>
      </c>
      <c r="Q1052" s="138">
        <v>0</v>
      </c>
      <c r="R1052" s="138">
        <f>Q1052*H1052</f>
        <v>0</v>
      </c>
      <c r="S1052" s="138">
        <v>0</v>
      </c>
      <c r="T1052" s="139">
        <f>S1052*H1052</f>
        <v>0</v>
      </c>
      <c r="AR1052" s="140" t="s">
        <v>265</v>
      </c>
      <c r="AT1052" s="140" t="s">
        <v>169</v>
      </c>
      <c r="AU1052" s="140" t="s">
        <v>84</v>
      </c>
      <c r="AY1052" s="18" t="s">
        <v>167</v>
      </c>
      <c r="BE1052" s="141">
        <f>IF(N1052="základní",J1052,0)</f>
        <v>0</v>
      </c>
      <c r="BF1052" s="141">
        <f>IF(N1052="snížená",J1052,0)</f>
        <v>0</v>
      </c>
      <c r="BG1052" s="141">
        <f>IF(N1052="zákl. přenesená",J1052,0)</f>
        <v>0</v>
      </c>
      <c r="BH1052" s="141">
        <f>IF(N1052="sníž. přenesená",J1052,0)</f>
        <v>0</v>
      </c>
      <c r="BI1052" s="141">
        <f>IF(N1052="nulová",J1052,0)</f>
        <v>0</v>
      </c>
      <c r="BJ1052" s="18" t="s">
        <v>82</v>
      </c>
      <c r="BK1052" s="141">
        <f>ROUND(I1052*H1052,2)</f>
        <v>0</v>
      </c>
      <c r="BL1052" s="18" t="s">
        <v>265</v>
      </c>
      <c r="BM1052" s="140" t="s">
        <v>1399</v>
      </c>
    </row>
    <row r="1053" spans="2:65" s="1" customFormat="1" ht="11.25">
      <c r="B1053" s="33"/>
      <c r="D1053" s="142" t="s">
        <v>175</v>
      </c>
      <c r="F1053" s="143" t="s">
        <v>1400</v>
      </c>
      <c r="I1053" s="144"/>
      <c r="L1053" s="33"/>
      <c r="M1053" s="145"/>
      <c r="T1053" s="54"/>
      <c r="AT1053" s="18" t="s">
        <v>175</v>
      </c>
      <c r="AU1053" s="18" t="s">
        <v>84</v>
      </c>
    </row>
    <row r="1054" spans="2:65" s="11" customFormat="1" ht="22.9" customHeight="1">
      <c r="B1054" s="117"/>
      <c r="D1054" s="118" t="s">
        <v>73</v>
      </c>
      <c r="E1054" s="127" t="s">
        <v>1401</v>
      </c>
      <c r="F1054" s="127" t="s">
        <v>1402</v>
      </c>
      <c r="I1054" s="120"/>
      <c r="J1054" s="128">
        <f>BK1054</f>
        <v>0</v>
      </c>
      <c r="L1054" s="117"/>
      <c r="M1054" s="122"/>
      <c r="P1054" s="123">
        <f>SUM(P1055:P1106)</f>
        <v>0</v>
      </c>
      <c r="R1054" s="123">
        <f>SUM(R1055:R1106)</f>
        <v>9.0241904000000002</v>
      </c>
      <c r="T1054" s="124">
        <f>SUM(T1055:T1106)</f>
        <v>39.772639999999996</v>
      </c>
      <c r="AR1054" s="118" t="s">
        <v>84</v>
      </c>
      <c r="AT1054" s="125" t="s">
        <v>73</v>
      </c>
      <c r="AU1054" s="125" t="s">
        <v>82</v>
      </c>
      <c r="AY1054" s="118" t="s">
        <v>167</v>
      </c>
      <c r="BK1054" s="126">
        <f>SUM(BK1055:BK1106)</f>
        <v>0</v>
      </c>
    </row>
    <row r="1055" spans="2:65" s="1" customFormat="1" ht="24.2" customHeight="1">
      <c r="B1055" s="33"/>
      <c r="C1055" s="129" t="s">
        <v>1403</v>
      </c>
      <c r="D1055" s="129" t="s">
        <v>169</v>
      </c>
      <c r="E1055" s="130" t="s">
        <v>1404</v>
      </c>
      <c r="F1055" s="131" t="s">
        <v>1405</v>
      </c>
      <c r="G1055" s="132" t="s">
        <v>436</v>
      </c>
      <c r="H1055" s="133">
        <v>9</v>
      </c>
      <c r="I1055" s="134"/>
      <c r="J1055" s="135">
        <f>ROUND(I1055*H1055,2)</f>
        <v>0</v>
      </c>
      <c r="K1055" s="131" t="s">
        <v>172</v>
      </c>
      <c r="L1055" s="33"/>
      <c r="M1055" s="136" t="s">
        <v>19</v>
      </c>
      <c r="N1055" s="137" t="s">
        <v>45</v>
      </c>
      <c r="P1055" s="138">
        <f>O1055*H1055</f>
        <v>0</v>
      </c>
      <c r="Q1055" s="138">
        <v>3.8E-3</v>
      </c>
      <c r="R1055" s="138">
        <f>Q1055*H1055</f>
        <v>3.4200000000000001E-2</v>
      </c>
      <c r="S1055" s="138">
        <v>0</v>
      </c>
      <c r="T1055" s="139">
        <f>S1055*H1055</f>
        <v>0</v>
      </c>
      <c r="AR1055" s="140" t="s">
        <v>265</v>
      </c>
      <c r="AT1055" s="140" t="s">
        <v>169</v>
      </c>
      <c r="AU1055" s="140" t="s">
        <v>84</v>
      </c>
      <c r="AY1055" s="18" t="s">
        <v>167</v>
      </c>
      <c r="BE1055" s="141">
        <f>IF(N1055="základní",J1055,0)</f>
        <v>0</v>
      </c>
      <c r="BF1055" s="141">
        <f>IF(N1055="snížená",J1055,0)</f>
        <v>0</v>
      </c>
      <c r="BG1055" s="141">
        <f>IF(N1055="zákl. přenesená",J1055,0)</f>
        <v>0</v>
      </c>
      <c r="BH1055" s="141">
        <f>IF(N1055="sníž. přenesená",J1055,0)</f>
        <v>0</v>
      </c>
      <c r="BI1055" s="141">
        <f>IF(N1055="nulová",J1055,0)</f>
        <v>0</v>
      </c>
      <c r="BJ1055" s="18" t="s">
        <v>82</v>
      </c>
      <c r="BK1055" s="141">
        <f>ROUND(I1055*H1055,2)</f>
        <v>0</v>
      </c>
      <c r="BL1055" s="18" t="s">
        <v>265</v>
      </c>
      <c r="BM1055" s="140" t="s">
        <v>1406</v>
      </c>
    </row>
    <row r="1056" spans="2:65" s="1" customFormat="1" ht="11.25">
      <c r="B1056" s="33"/>
      <c r="D1056" s="142" t="s">
        <v>175</v>
      </c>
      <c r="F1056" s="143" t="s">
        <v>1407</v>
      </c>
      <c r="I1056" s="144"/>
      <c r="L1056" s="33"/>
      <c r="M1056" s="145"/>
      <c r="T1056" s="54"/>
      <c r="AT1056" s="18" t="s">
        <v>175</v>
      </c>
      <c r="AU1056" s="18" t="s">
        <v>84</v>
      </c>
    </row>
    <row r="1057" spans="2:65" s="12" customFormat="1" ht="11.25">
      <c r="B1057" s="146"/>
      <c r="D1057" s="147" t="s">
        <v>177</v>
      </c>
      <c r="E1057" s="148" t="s">
        <v>19</v>
      </c>
      <c r="F1057" s="149" t="s">
        <v>255</v>
      </c>
      <c r="H1057" s="148" t="s">
        <v>19</v>
      </c>
      <c r="I1057" s="150"/>
      <c r="L1057" s="146"/>
      <c r="M1057" s="151"/>
      <c r="T1057" s="152"/>
      <c r="AT1057" s="148" t="s">
        <v>177</v>
      </c>
      <c r="AU1057" s="148" t="s">
        <v>84</v>
      </c>
      <c r="AV1057" s="12" t="s">
        <v>82</v>
      </c>
      <c r="AW1057" s="12" t="s">
        <v>34</v>
      </c>
      <c r="AX1057" s="12" t="s">
        <v>74</v>
      </c>
      <c r="AY1057" s="148" t="s">
        <v>167</v>
      </c>
    </row>
    <row r="1058" spans="2:65" s="13" customFormat="1" ht="11.25">
      <c r="B1058" s="153"/>
      <c r="D1058" s="147" t="s">
        <v>177</v>
      </c>
      <c r="E1058" s="154" t="s">
        <v>19</v>
      </c>
      <c r="F1058" s="155" t="s">
        <v>1408</v>
      </c>
      <c r="H1058" s="156">
        <v>9</v>
      </c>
      <c r="I1058" s="157"/>
      <c r="L1058" s="153"/>
      <c r="M1058" s="158"/>
      <c r="T1058" s="159"/>
      <c r="AT1058" s="154" t="s">
        <v>177</v>
      </c>
      <c r="AU1058" s="154" t="s">
        <v>84</v>
      </c>
      <c r="AV1058" s="13" t="s">
        <v>84</v>
      </c>
      <c r="AW1058" s="13" t="s">
        <v>34</v>
      </c>
      <c r="AX1058" s="13" t="s">
        <v>82</v>
      </c>
      <c r="AY1058" s="154" t="s">
        <v>167</v>
      </c>
    </row>
    <row r="1059" spans="2:65" s="1" customFormat="1" ht="24.2" customHeight="1">
      <c r="B1059" s="33"/>
      <c r="C1059" s="129" t="s">
        <v>1409</v>
      </c>
      <c r="D1059" s="129" t="s">
        <v>169</v>
      </c>
      <c r="E1059" s="130" t="s">
        <v>1410</v>
      </c>
      <c r="F1059" s="131" t="s">
        <v>1411</v>
      </c>
      <c r="G1059" s="132" t="s">
        <v>436</v>
      </c>
      <c r="H1059" s="133">
        <v>9</v>
      </c>
      <c r="I1059" s="134"/>
      <c r="J1059" s="135">
        <f>ROUND(I1059*H1059,2)</f>
        <v>0</v>
      </c>
      <c r="K1059" s="131" t="s">
        <v>172</v>
      </c>
      <c r="L1059" s="33"/>
      <c r="M1059" s="136" t="s">
        <v>19</v>
      </c>
      <c r="N1059" s="137" t="s">
        <v>45</v>
      </c>
      <c r="P1059" s="138">
        <f>O1059*H1059</f>
        <v>0</v>
      </c>
      <c r="Q1059" s="138">
        <v>2.3800000000000002E-3</v>
      </c>
      <c r="R1059" s="138">
        <f>Q1059*H1059</f>
        <v>2.1420000000000002E-2</v>
      </c>
      <c r="S1059" s="138">
        <v>0</v>
      </c>
      <c r="T1059" s="139">
        <f>S1059*H1059</f>
        <v>0</v>
      </c>
      <c r="AR1059" s="140" t="s">
        <v>265</v>
      </c>
      <c r="AT1059" s="140" t="s">
        <v>169</v>
      </c>
      <c r="AU1059" s="140" t="s">
        <v>84</v>
      </c>
      <c r="AY1059" s="18" t="s">
        <v>167</v>
      </c>
      <c r="BE1059" s="141">
        <f>IF(N1059="základní",J1059,0)</f>
        <v>0</v>
      </c>
      <c r="BF1059" s="141">
        <f>IF(N1059="snížená",J1059,0)</f>
        <v>0</v>
      </c>
      <c r="BG1059" s="141">
        <f>IF(N1059="zákl. přenesená",J1059,0)</f>
        <v>0</v>
      </c>
      <c r="BH1059" s="141">
        <f>IF(N1059="sníž. přenesená",J1059,0)</f>
        <v>0</v>
      </c>
      <c r="BI1059" s="141">
        <f>IF(N1059="nulová",J1059,0)</f>
        <v>0</v>
      </c>
      <c r="BJ1059" s="18" t="s">
        <v>82</v>
      </c>
      <c r="BK1059" s="141">
        <f>ROUND(I1059*H1059,2)</f>
        <v>0</v>
      </c>
      <c r="BL1059" s="18" t="s">
        <v>265</v>
      </c>
      <c r="BM1059" s="140" t="s">
        <v>1412</v>
      </c>
    </row>
    <row r="1060" spans="2:65" s="1" customFormat="1" ht="11.25">
      <c r="B1060" s="33"/>
      <c r="D1060" s="142" t="s">
        <v>175</v>
      </c>
      <c r="F1060" s="143" t="s">
        <v>1413</v>
      </c>
      <c r="I1060" s="144"/>
      <c r="L1060" s="33"/>
      <c r="M1060" s="145"/>
      <c r="T1060" s="54"/>
      <c r="AT1060" s="18" t="s">
        <v>175</v>
      </c>
      <c r="AU1060" s="18" t="s">
        <v>84</v>
      </c>
    </row>
    <row r="1061" spans="2:65" s="12" customFormat="1" ht="11.25">
      <c r="B1061" s="146"/>
      <c r="D1061" s="147" t="s">
        <v>177</v>
      </c>
      <c r="E1061" s="148" t="s">
        <v>19</v>
      </c>
      <c r="F1061" s="149" t="s">
        <v>255</v>
      </c>
      <c r="H1061" s="148" t="s">
        <v>19</v>
      </c>
      <c r="I1061" s="150"/>
      <c r="L1061" s="146"/>
      <c r="M1061" s="151"/>
      <c r="T1061" s="152"/>
      <c r="AT1061" s="148" t="s">
        <v>177</v>
      </c>
      <c r="AU1061" s="148" t="s">
        <v>84</v>
      </c>
      <c r="AV1061" s="12" t="s">
        <v>82</v>
      </c>
      <c r="AW1061" s="12" t="s">
        <v>34</v>
      </c>
      <c r="AX1061" s="12" t="s">
        <v>74</v>
      </c>
      <c r="AY1061" s="148" t="s">
        <v>167</v>
      </c>
    </row>
    <row r="1062" spans="2:65" s="13" customFormat="1" ht="11.25">
      <c r="B1062" s="153"/>
      <c r="D1062" s="147" t="s">
        <v>177</v>
      </c>
      <c r="E1062" s="154" t="s">
        <v>19</v>
      </c>
      <c r="F1062" s="155" t="s">
        <v>1408</v>
      </c>
      <c r="H1062" s="156">
        <v>9</v>
      </c>
      <c r="I1062" s="157"/>
      <c r="L1062" s="153"/>
      <c r="M1062" s="158"/>
      <c r="T1062" s="159"/>
      <c r="AT1062" s="154" t="s">
        <v>177</v>
      </c>
      <c r="AU1062" s="154" t="s">
        <v>84</v>
      </c>
      <c r="AV1062" s="13" t="s">
        <v>84</v>
      </c>
      <c r="AW1062" s="13" t="s">
        <v>34</v>
      </c>
      <c r="AX1062" s="13" t="s">
        <v>82</v>
      </c>
      <c r="AY1062" s="154" t="s">
        <v>167</v>
      </c>
    </row>
    <row r="1063" spans="2:65" s="1" customFormat="1" ht="16.5" customHeight="1">
      <c r="B1063" s="33"/>
      <c r="C1063" s="167" t="s">
        <v>1414</v>
      </c>
      <c r="D1063" s="167" t="s">
        <v>259</v>
      </c>
      <c r="E1063" s="168" t="s">
        <v>1415</v>
      </c>
      <c r="F1063" s="169" t="s">
        <v>1416</v>
      </c>
      <c r="G1063" s="170" t="s">
        <v>436</v>
      </c>
      <c r="H1063" s="171">
        <v>18.72</v>
      </c>
      <c r="I1063" s="172"/>
      <c r="J1063" s="173">
        <f>ROUND(I1063*H1063,2)</f>
        <v>0</v>
      </c>
      <c r="K1063" s="169" t="s">
        <v>172</v>
      </c>
      <c r="L1063" s="174"/>
      <c r="M1063" s="175" t="s">
        <v>19</v>
      </c>
      <c r="N1063" s="176" t="s">
        <v>45</v>
      </c>
      <c r="P1063" s="138">
        <f>O1063*H1063</f>
        <v>0</v>
      </c>
      <c r="Q1063" s="138">
        <v>8.9999999999999993E-3</v>
      </c>
      <c r="R1063" s="138">
        <f>Q1063*H1063</f>
        <v>0.16847999999999999</v>
      </c>
      <c r="S1063" s="138">
        <v>0</v>
      </c>
      <c r="T1063" s="139">
        <f>S1063*H1063</f>
        <v>0</v>
      </c>
      <c r="AR1063" s="140" t="s">
        <v>366</v>
      </c>
      <c r="AT1063" s="140" t="s">
        <v>259</v>
      </c>
      <c r="AU1063" s="140" t="s">
        <v>84</v>
      </c>
      <c r="AY1063" s="18" t="s">
        <v>167</v>
      </c>
      <c r="BE1063" s="141">
        <f>IF(N1063="základní",J1063,0)</f>
        <v>0</v>
      </c>
      <c r="BF1063" s="141">
        <f>IF(N1063="snížená",J1063,0)</f>
        <v>0</v>
      </c>
      <c r="BG1063" s="141">
        <f>IF(N1063="zákl. přenesená",J1063,0)</f>
        <v>0</v>
      </c>
      <c r="BH1063" s="141">
        <f>IF(N1063="sníž. přenesená",J1063,0)</f>
        <v>0</v>
      </c>
      <c r="BI1063" s="141">
        <f>IF(N1063="nulová",J1063,0)</f>
        <v>0</v>
      </c>
      <c r="BJ1063" s="18" t="s">
        <v>82</v>
      </c>
      <c r="BK1063" s="141">
        <f>ROUND(I1063*H1063,2)</f>
        <v>0</v>
      </c>
      <c r="BL1063" s="18" t="s">
        <v>265</v>
      </c>
      <c r="BM1063" s="140" t="s">
        <v>1417</v>
      </c>
    </row>
    <row r="1064" spans="2:65" s="13" customFormat="1" ht="11.25">
      <c r="B1064" s="153"/>
      <c r="D1064" s="147" t="s">
        <v>177</v>
      </c>
      <c r="E1064" s="154" t="s">
        <v>19</v>
      </c>
      <c r="F1064" s="155" t="s">
        <v>1418</v>
      </c>
      <c r="H1064" s="156">
        <v>9</v>
      </c>
      <c r="I1064" s="157"/>
      <c r="L1064" s="153"/>
      <c r="M1064" s="158"/>
      <c r="T1064" s="159"/>
      <c r="AT1064" s="154" t="s">
        <v>177</v>
      </c>
      <c r="AU1064" s="154" t="s">
        <v>84</v>
      </c>
      <c r="AV1064" s="13" t="s">
        <v>84</v>
      </c>
      <c r="AW1064" s="13" t="s">
        <v>34</v>
      </c>
      <c r="AX1064" s="13" t="s">
        <v>74</v>
      </c>
      <c r="AY1064" s="154" t="s">
        <v>167</v>
      </c>
    </row>
    <row r="1065" spans="2:65" s="13" customFormat="1" ht="11.25">
      <c r="B1065" s="153"/>
      <c r="D1065" s="147" t="s">
        <v>177</v>
      </c>
      <c r="E1065" s="154" t="s">
        <v>19</v>
      </c>
      <c r="F1065" s="155" t="s">
        <v>1419</v>
      </c>
      <c r="H1065" s="156">
        <v>9</v>
      </c>
      <c r="I1065" s="157"/>
      <c r="L1065" s="153"/>
      <c r="M1065" s="158"/>
      <c r="T1065" s="159"/>
      <c r="AT1065" s="154" t="s">
        <v>177</v>
      </c>
      <c r="AU1065" s="154" t="s">
        <v>84</v>
      </c>
      <c r="AV1065" s="13" t="s">
        <v>84</v>
      </c>
      <c r="AW1065" s="13" t="s">
        <v>34</v>
      </c>
      <c r="AX1065" s="13" t="s">
        <v>74</v>
      </c>
      <c r="AY1065" s="154" t="s">
        <v>167</v>
      </c>
    </row>
    <row r="1066" spans="2:65" s="14" customFormat="1" ht="11.25">
      <c r="B1066" s="160"/>
      <c r="D1066" s="147" t="s">
        <v>177</v>
      </c>
      <c r="E1066" s="161" t="s">
        <v>19</v>
      </c>
      <c r="F1066" s="162" t="s">
        <v>181</v>
      </c>
      <c r="H1066" s="163">
        <v>18</v>
      </c>
      <c r="I1066" s="164"/>
      <c r="L1066" s="160"/>
      <c r="M1066" s="165"/>
      <c r="T1066" s="166"/>
      <c r="AT1066" s="161" t="s">
        <v>177</v>
      </c>
      <c r="AU1066" s="161" t="s">
        <v>84</v>
      </c>
      <c r="AV1066" s="14" t="s">
        <v>173</v>
      </c>
      <c r="AW1066" s="14" t="s">
        <v>34</v>
      </c>
      <c r="AX1066" s="14" t="s">
        <v>82</v>
      </c>
      <c r="AY1066" s="161" t="s">
        <v>167</v>
      </c>
    </row>
    <row r="1067" spans="2:65" s="13" customFormat="1" ht="11.25">
      <c r="B1067" s="153"/>
      <c r="D1067" s="147" t="s">
        <v>177</v>
      </c>
      <c r="F1067" s="155" t="s">
        <v>1420</v>
      </c>
      <c r="H1067" s="156">
        <v>18.72</v>
      </c>
      <c r="I1067" s="157"/>
      <c r="L1067" s="153"/>
      <c r="M1067" s="158"/>
      <c r="T1067" s="159"/>
      <c r="AT1067" s="154" t="s">
        <v>177</v>
      </c>
      <c r="AU1067" s="154" t="s">
        <v>84</v>
      </c>
      <c r="AV1067" s="13" t="s">
        <v>84</v>
      </c>
      <c r="AW1067" s="13" t="s">
        <v>4</v>
      </c>
      <c r="AX1067" s="13" t="s">
        <v>82</v>
      </c>
      <c r="AY1067" s="154" t="s">
        <v>167</v>
      </c>
    </row>
    <row r="1068" spans="2:65" s="1" customFormat="1" ht="16.5" customHeight="1">
      <c r="B1068" s="33"/>
      <c r="C1068" s="129" t="s">
        <v>1421</v>
      </c>
      <c r="D1068" s="129" t="s">
        <v>169</v>
      </c>
      <c r="E1068" s="130" t="s">
        <v>1422</v>
      </c>
      <c r="F1068" s="131" t="s">
        <v>1423</v>
      </c>
      <c r="G1068" s="132" t="s">
        <v>436</v>
      </c>
      <c r="H1068" s="133">
        <v>133.47999999999999</v>
      </c>
      <c r="I1068" s="134"/>
      <c r="J1068" s="135">
        <f>ROUND(I1068*H1068,2)</f>
        <v>0</v>
      </c>
      <c r="K1068" s="131" t="s">
        <v>172</v>
      </c>
      <c r="L1068" s="33"/>
      <c r="M1068" s="136" t="s">
        <v>19</v>
      </c>
      <c r="N1068" s="137" t="s">
        <v>45</v>
      </c>
      <c r="P1068" s="138">
        <f>O1068*H1068</f>
        <v>0</v>
      </c>
      <c r="Q1068" s="138">
        <v>0</v>
      </c>
      <c r="R1068" s="138">
        <f>Q1068*H1068</f>
        <v>0</v>
      </c>
      <c r="S1068" s="138">
        <v>1.7999999999999999E-2</v>
      </c>
      <c r="T1068" s="139">
        <f>S1068*H1068</f>
        <v>2.4026399999999994</v>
      </c>
      <c r="AR1068" s="140" t="s">
        <v>265</v>
      </c>
      <c r="AT1068" s="140" t="s">
        <v>169</v>
      </c>
      <c r="AU1068" s="140" t="s">
        <v>84</v>
      </c>
      <c r="AY1068" s="18" t="s">
        <v>167</v>
      </c>
      <c r="BE1068" s="141">
        <f>IF(N1068="základní",J1068,0)</f>
        <v>0</v>
      </c>
      <c r="BF1068" s="141">
        <f>IF(N1068="snížená",J1068,0)</f>
        <v>0</v>
      </c>
      <c r="BG1068" s="141">
        <f>IF(N1068="zákl. přenesená",J1068,0)</f>
        <v>0</v>
      </c>
      <c r="BH1068" s="141">
        <f>IF(N1068="sníž. přenesená",J1068,0)</f>
        <v>0</v>
      </c>
      <c r="BI1068" s="141">
        <f>IF(N1068="nulová",J1068,0)</f>
        <v>0</v>
      </c>
      <c r="BJ1068" s="18" t="s">
        <v>82</v>
      </c>
      <c r="BK1068" s="141">
        <f>ROUND(I1068*H1068,2)</f>
        <v>0</v>
      </c>
      <c r="BL1068" s="18" t="s">
        <v>265</v>
      </c>
      <c r="BM1068" s="140" t="s">
        <v>1424</v>
      </c>
    </row>
    <row r="1069" spans="2:65" s="1" customFormat="1" ht="11.25">
      <c r="B1069" s="33"/>
      <c r="D1069" s="142" t="s">
        <v>175</v>
      </c>
      <c r="F1069" s="143" t="s">
        <v>1425</v>
      </c>
      <c r="I1069" s="144"/>
      <c r="L1069" s="33"/>
      <c r="M1069" s="145"/>
      <c r="T1069" s="54"/>
      <c r="AT1069" s="18" t="s">
        <v>175</v>
      </c>
      <c r="AU1069" s="18" t="s">
        <v>84</v>
      </c>
    </row>
    <row r="1070" spans="2:65" s="12" customFormat="1" ht="11.25">
      <c r="B1070" s="146"/>
      <c r="D1070" s="147" t="s">
        <v>177</v>
      </c>
      <c r="E1070" s="148" t="s">
        <v>19</v>
      </c>
      <c r="F1070" s="149" t="s">
        <v>178</v>
      </c>
      <c r="H1070" s="148" t="s">
        <v>19</v>
      </c>
      <c r="I1070" s="150"/>
      <c r="L1070" s="146"/>
      <c r="M1070" s="151"/>
      <c r="T1070" s="152"/>
      <c r="AT1070" s="148" t="s">
        <v>177</v>
      </c>
      <c r="AU1070" s="148" t="s">
        <v>84</v>
      </c>
      <c r="AV1070" s="12" t="s">
        <v>82</v>
      </c>
      <c r="AW1070" s="12" t="s">
        <v>34</v>
      </c>
      <c r="AX1070" s="12" t="s">
        <v>74</v>
      </c>
      <c r="AY1070" s="148" t="s">
        <v>167</v>
      </c>
    </row>
    <row r="1071" spans="2:65" s="13" customFormat="1" ht="11.25">
      <c r="B1071" s="153"/>
      <c r="D1071" s="147" t="s">
        <v>177</v>
      </c>
      <c r="E1071" s="154" t="s">
        <v>19</v>
      </c>
      <c r="F1071" s="155" t="s">
        <v>1426</v>
      </c>
      <c r="H1071" s="156">
        <v>3.98</v>
      </c>
      <c r="I1071" s="157"/>
      <c r="L1071" s="153"/>
      <c r="M1071" s="158"/>
      <c r="T1071" s="159"/>
      <c r="AT1071" s="154" t="s">
        <v>177</v>
      </c>
      <c r="AU1071" s="154" t="s">
        <v>84</v>
      </c>
      <c r="AV1071" s="13" t="s">
        <v>84</v>
      </c>
      <c r="AW1071" s="13" t="s">
        <v>34</v>
      </c>
      <c r="AX1071" s="13" t="s">
        <v>74</v>
      </c>
      <c r="AY1071" s="154" t="s">
        <v>167</v>
      </c>
    </row>
    <row r="1072" spans="2:65" s="13" customFormat="1" ht="11.25">
      <c r="B1072" s="153"/>
      <c r="D1072" s="147" t="s">
        <v>177</v>
      </c>
      <c r="E1072" s="154" t="s">
        <v>19</v>
      </c>
      <c r="F1072" s="155" t="s">
        <v>1427</v>
      </c>
      <c r="H1072" s="156">
        <v>14.2</v>
      </c>
      <c r="I1072" s="157"/>
      <c r="L1072" s="153"/>
      <c r="M1072" s="158"/>
      <c r="T1072" s="159"/>
      <c r="AT1072" s="154" t="s">
        <v>177</v>
      </c>
      <c r="AU1072" s="154" t="s">
        <v>84</v>
      </c>
      <c r="AV1072" s="13" t="s">
        <v>84</v>
      </c>
      <c r="AW1072" s="13" t="s">
        <v>34</v>
      </c>
      <c r="AX1072" s="13" t="s">
        <v>74</v>
      </c>
      <c r="AY1072" s="154" t="s">
        <v>167</v>
      </c>
    </row>
    <row r="1073" spans="2:65" s="13" customFormat="1" ht="11.25">
      <c r="B1073" s="153"/>
      <c r="D1073" s="147" t="s">
        <v>177</v>
      </c>
      <c r="E1073" s="154" t="s">
        <v>19</v>
      </c>
      <c r="F1073" s="155" t="s">
        <v>1428</v>
      </c>
      <c r="H1073" s="156">
        <v>35</v>
      </c>
      <c r="I1073" s="157"/>
      <c r="L1073" s="153"/>
      <c r="M1073" s="158"/>
      <c r="T1073" s="159"/>
      <c r="AT1073" s="154" t="s">
        <v>177</v>
      </c>
      <c r="AU1073" s="154" t="s">
        <v>84</v>
      </c>
      <c r="AV1073" s="13" t="s">
        <v>84</v>
      </c>
      <c r="AW1073" s="13" t="s">
        <v>34</v>
      </c>
      <c r="AX1073" s="13" t="s">
        <v>74</v>
      </c>
      <c r="AY1073" s="154" t="s">
        <v>167</v>
      </c>
    </row>
    <row r="1074" spans="2:65" s="15" customFormat="1" ht="11.25">
      <c r="B1074" s="177"/>
      <c r="D1074" s="147" t="s">
        <v>177</v>
      </c>
      <c r="E1074" s="178" t="s">
        <v>19</v>
      </c>
      <c r="F1074" s="179" t="s">
        <v>524</v>
      </c>
      <c r="H1074" s="180">
        <v>53.18</v>
      </c>
      <c r="I1074" s="181"/>
      <c r="L1074" s="177"/>
      <c r="M1074" s="182"/>
      <c r="T1074" s="183"/>
      <c r="AT1074" s="178" t="s">
        <v>177</v>
      </c>
      <c r="AU1074" s="178" t="s">
        <v>84</v>
      </c>
      <c r="AV1074" s="15" t="s">
        <v>104</v>
      </c>
      <c r="AW1074" s="15" t="s">
        <v>34</v>
      </c>
      <c r="AX1074" s="15" t="s">
        <v>74</v>
      </c>
      <c r="AY1074" s="178" t="s">
        <v>167</v>
      </c>
    </row>
    <row r="1075" spans="2:65" s="12" customFormat="1" ht="11.25">
      <c r="B1075" s="146"/>
      <c r="D1075" s="147" t="s">
        <v>177</v>
      </c>
      <c r="E1075" s="148" t="s">
        <v>19</v>
      </c>
      <c r="F1075" s="149" t="s">
        <v>668</v>
      </c>
      <c r="H1075" s="148" t="s">
        <v>19</v>
      </c>
      <c r="I1075" s="150"/>
      <c r="L1075" s="146"/>
      <c r="M1075" s="151"/>
      <c r="T1075" s="152"/>
      <c r="AT1075" s="148" t="s">
        <v>177</v>
      </c>
      <c r="AU1075" s="148" t="s">
        <v>84</v>
      </c>
      <c r="AV1075" s="12" t="s">
        <v>82</v>
      </c>
      <c r="AW1075" s="12" t="s">
        <v>34</v>
      </c>
      <c r="AX1075" s="12" t="s">
        <v>74</v>
      </c>
      <c r="AY1075" s="148" t="s">
        <v>167</v>
      </c>
    </row>
    <row r="1076" spans="2:65" s="13" customFormat="1" ht="11.25">
      <c r="B1076" s="153"/>
      <c r="D1076" s="147" t="s">
        <v>177</v>
      </c>
      <c r="E1076" s="154" t="s">
        <v>19</v>
      </c>
      <c r="F1076" s="155" t="s">
        <v>1429</v>
      </c>
      <c r="H1076" s="156">
        <v>80.3</v>
      </c>
      <c r="I1076" s="157"/>
      <c r="L1076" s="153"/>
      <c r="M1076" s="158"/>
      <c r="T1076" s="159"/>
      <c r="AT1076" s="154" t="s">
        <v>177</v>
      </c>
      <c r="AU1076" s="154" t="s">
        <v>84</v>
      </c>
      <c r="AV1076" s="13" t="s">
        <v>84</v>
      </c>
      <c r="AW1076" s="13" t="s">
        <v>34</v>
      </c>
      <c r="AX1076" s="13" t="s">
        <v>74</v>
      </c>
      <c r="AY1076" s="154" t="s">
        <v>167</v>
      </c>
    </row>
    <row r="1077" spans="2:65" s="15" customFormat="1" ht="11.25">
      <c r="B1077" s="177"/>
      <c r="D1077" s="147" t="s">
        <v>177</v>
      </c>
      <c r="E1077" s="178" t="s">
        <v>19</v>
      </c>
      <c r="F1077" s="179" t="s">
        <v>524</v>
      </c>
      <c r="H1077" s="180">
        <v>80.3</v>
      </c>
      <c r="I1077" s="181"/>
      <c r="L1077" s="177"/>
      <c r="M1077" s="182"/>
      <c r="T1077" s="183"/>
      <c r="AT1077" s="178" t="s">
        <v>177</v>
      </c>
      <c r="AU1077" s="178" t="s">
        <v>84</v>
      </c>
      <c r="AV1077" s="15" t="s">
        <v>104</v>
      </c>
      <c r="AW1077" s="15" t="s">
        <v>34</v>
      </c>
      <c r="AX1077" s="15" t="s">
        <v>74</v>
      </c>
      <c r="AY1077" s="178" t="s">
        <v>167</v>
      </c>
    </row>
    <row r="1078" spans="2:65" s="14" customFormat="1" ht="11.25">
      <c r="B1078" s="160"/>
      <c r="D1078" s="147" t="s">
        <v>177</v>
      </c>
      <c r="E1078" s="161" t="s">
        <v>19</v>
      </c>
      <c r="F1078" s="162" t="s">
        <v>181</v>
      </c>
      <c r="H1078" s="163">
        <v>133.47999999999999</v>
      </c>
      <c r="I1078" s="164"/>
      <c r="L1078" s="160"/>
      <c r="M1078" s="165"/>
      <c r="T1078" s="166"/>
      <c r="AT1078" s="161" t="s">
        <v>177</v>
      </c>
      <c r="AU1078" s="161" t="s">
        <v>84</v>
      </c>
      <c r="AV1078" s="14" t="s">
        <v>173</v>
      </c>
      <c r="AW1078" s="14" t="s">
        <v>34</v>
      </c>
      <c r="AX1078" s="14" t="s">
        <v>82</v>
      </c>
      <c r="AY1078" s="161" t="s">
        <v>167</v>
      </c>
    </row>
    <row r="1079" spans="2:65" s="1" customFormat="1" ht="24.2" customHeight="1">
      <c r="B1079" s="33"/>
      <c r="C1079" s="129" t="s">
        <v>1430</v>
      </c>
      <c r="D1079" s="129" t="s">
        <v>169</v>
      </c>
      <c r="E1079" s="130" t="s">
        <v>1431</v>
      </c>
      <c r="F1079" s="131" t="s">
        <v>1432</v>
      </c>
      <c r="G1079" s="132" t="s">
        <v>102</v>
      </c>
      <c r="H1079" s="133">
        <v>76.3</v>
      </c>
      <c r="I1079" s="134"/>
      <c r="J1079" s="135">
        <f>ROUND(I1079*H1079,2)</f>
        <v>0</v>
      </c>
      <c r="K1079" s="131" t="s">
        <v>172</v>
      </c>
      <c r="L1079" s="33"/>
      <c r="M1079" s="136" t="s">
        <v>19</v>
      </c>
      <c r="N1079" s="137" t="s">
        <v>45</v>
      </c>
      <c r="P1079" s="138">
        <f>O1079*H1079</f>
        <v>0</v>
      </c>
      <c r="Q1079" s="138">
        <v>3.9E-2</v>
      </c>
      <c r="R1079" s="138">
        <f>Q1079*H1079</f>
        <v>2.9756999999999998</v>
      </c>
      <c r="S1079" s="138">
        <v>0</v>
      </c>
      <c r="T1079" s="139">
        <f>S1079*H1079</f>
        <v>0</v>
      </c>
      <c r="AR1079" s="140" t="s">
        <v>265</v>
      </c>
      <c r="AT1079" s="140" t="s">
        <v>169</v>
      </c>
      <c r="AU1079" s="140" t="s">
        <v>84</v>
      </c>
      <c r="AY1079" s="18" t="s">
        <v>167</v>
      </c>
      <c r="BE1079" s="141">
        <f>IF(N1079="základní",J1079,0)</f>
        <v>0</v>
      </c>
      <c r="BF1079" s="141">
        <f>IF(N1079="snížená",J1079,0)</f>
        <v>0</v>
      </c>
      <c r="BG1079" s="141">
        <f>IF(N1079="zákl. přenesená",J1079,0)</f>
        <v>0</v>
      </c>
      <c r="BH1079" s="141">
        <f>IF(N1079="sníž. přenesená",J1079,0)</f>
        <v>0</v>
      </c>
      <c r="BI1079" s="141">
        <f>IF(N1079="nulová",J1079,0)</f>
        <v>0</v>
      </c>
      <c r="BJ1079" s="18" t="s">
        <v>82</v>
      </c>
      <c r="BK1079" s="141">
        <f>ROUND(I1079*H1079,2)</f>
        <v>0</v>
      </c>
      <c r="BL1079" s="18" t="s">
        <v>265</v>
      </c>
      <c r="BM1079" s="140" t="s">
        <v>1433</v>
      </c>
    </row>
    <row r="1080" spans="2:65" s="1" customFormat="1" ht="11.25">
      <c r="B1080" s="33"/>
      <c r="D1080" s="142" t="s">
        <v>175</v>
      </c>
      <c r="F1080" s="143" t="s">
        <v>1434</v>
      </c>
      <c r="I1080" s="144"/>
      <c r="L1080" s="33"/>
      <c r="M1080" s="145"/>
      <c r="T1080" s="54"/>
      <c r="AT1080" s="18" t="s">
        <v>175</v>
      </c>
      <c r="AU1080" s="18" t="s">
        <v>84</v>
      </c>
    </row>
    <row r="1081" spans="2:65" s="12" customFormat="1" ht="11.25">
      <c r="B1081" s="146"/>
      <c r="D1081" s="147" t="s">
        <v>177</v>
      </c>
      <c r="E1081" s="148" t="s">
        <v>19</v>
      </c>
      <c r="F1081" s="149" t="s">
        <v>255</v>
      </c>
      <c r="H1081" s="148" t="s">
        <v>19</v>
      </c>
      <c r="I1081" s="150"/>
      <c r="L1081" s="146"/>
      <c r="M1081" s="151"/>
      <c r="T1081" s="152"/>
      <c r="AT1081" s="148" t="s">
        <v>177</v>
      </c>
      <c r="AU1081" s="148" t="s">
        <v>84</v>
      </c>
      <c r="AV1081" s="12" t="s">
        <v>82</v>
      </c>
      <c r="AW1081" s="12" t="s">
        <v>34</v>
      </c>
      <c r="AX1081" s="12" t="s">
        <v>74</v>
      </c>
      <c r="AY1081" s="148" t="s">
        <v>167</v>
      </c>
    </row>
    <row r="1082" spans="2:65" s="13" customFormat="1" ht="11.25">
      <c r="B1082" s="153"/>
      <c r="D1082" s="147" t="s">
        <v>177</v>
      </c>
      <c r="E1082" s="154" t="s">
        <v>19</v>
      </c>
      <c r="F1082" s="155" t="s">
        <v>930</v>
      </c>
      <c r="H1082" s="156">
        <v>23</v>
      </c>
      <c r="I1082" s="157"/>
      <c r="L1082" s="153"/>
      <c r="M1082" s="158"/>
      <c r="T1082" s="159"/>
      <c r="AT1082" s="154" t="s">
        <v>177</v>
      </c>
      <c r="AU1082" s="154" t="s">
        <v>84</v>
      </c>
      <c r="AV1082" s="13" t="s">
        <v>84</v>
      </c>
      <c r="AW1082" s="13" t="s">
        <v>34</v>
      </c>
      <c r="AX1082" s="13" t="s">
        <v>74</v>
      </c>
      <c r="AY1082" s="154" t="s">
        <v>167</v>
      </c>
    </row>
    <row r="1083" spans="2:65" s="13" customFormat="1" ht="11.25">
      <c r="B1083" s="153"/>
      <c r="D1083" s="147" t="s">
        <v>177</v>
      </c>
      <c r="E1083" s="154" t="s">
        <v>19</v>
      </c>
      <c r="F1083" s="155" t="s">
        <v>496</v>
      </c>
      <c r="H1083" s="156">
        <v>53.3</v>
      </c>
      <c r="I1083" s="157"/>
      <c r="L1083" s="153"/>
      <c r="M1083" s="158"/>
      <c r="T1083" s="159"/>
      <c r="AT1083" s="154" t="s">
        <v>177</v>
      </c>
      <c r="AU1083" s="154" t="s">
        <v>84</v>
      </c>
      <c r="AV1083" s="13" t="s">
        <v>84</v>
      </c>
      <c r="AW1083" s="13" t="s">
        <v>34</v>
      </c>
      <c r="AX1083" s="13" t="s">
        <v>74</v>
      </c>
      <c r="AY1083" s="154" t="s">
        <v>167</v>
      </c>
    </row>
    <row r="1084" spans="2:65" s="14" customFormat="1" ht="11.25">
      <c r="B1084" s="160"/>
      <c r="D1084" s="147" t="s">
        <v>177</v>
      </c>
      <c r="E1084" s="161" t="s">
        <v>19</v>
      </c>
      <c r="F1084" s="162" t="s">
        <v>181</v>
      </c>
      <c r="H1084" s="163">
        <v>76.3</v>
      </c>
      <c r="I1084" s="164"/>
      <c r="L1084" s="160"/>
      <c r="M1084" s="165"/>
      <c r="T1084" s="166"/>
      <c r="AT1084" s="161" t="s">
        <v>177</v>
      </c>
      <c r="AU1084" s="161" t="s">
        <v>84</v>
      </c>
      <c r="AV1084" s="14" t="s">
        <v>173</v>
      </c>
      <c r="AW1084" s="14" t="s">
        <v>34</v>
      </c>
      <c r="AX1084" s="14" t="s">
        <v>82</v>
      </c>
      <c r="AY1084" s="161" t="s">
        <v>167</v>
      </c>
    </row>
    <row r="1085" spans="2:65" s="1" customFormat="1" ht="16.5" customHeight="1">
      <c r="B1085" s="33"/>
      <c r="C1085" s="167" t="s">
        <v>1435</v>
      </c>
      <c r="D1085" s="167" t="s">
        <v>259</v>
      </c>
      <c r="E1085" s="168" t="s">
        <v>1436</v>
      </c>
      <c r="F1085" s="169" t="s">
        <v>1437</v>
      </c>
      <c r="G1085" s="170" t="s">
        <v>102</v>
      </c>
      <c r="H1085" s="171">
        <v>25.3</v>
      </c>
      <c r="I1085" s="172"/>
      <c r="J1085" s="173">
        <f>ROUND(I1085*H1085,2)</f>
        <v>0</v>
      </c>
      <c r="K1085" s="169" t="s">
        <v>184</v>
      </c>
      <c r="L1085" s="174"/>
      <c r="M1085" s="175" t="s">
        <v>19</v>
      </c>
      <c r="N1085" s="176" t="s">
        <v>45</v>
      </c>
      <c r="P1085" s="138">
        <f>O1085*H1085</f>
        <v>0</v>
      </c>
      <c r="Q1085" s="138">
        <v>4.2000000000000003E-2</v>
      </c>
      <c r="R1085" s="138">
        <f>Q1085*H1085</f>
        <v>1.0626</v>
      </c>
      <c r="S1085" s="138">
        <v>0</v>
      </c>
      <c r="T1085" s="139">
        <f>S1085*H1085</f>
        <v>0</v>
      </c>
      <c r="AR1085" s="140" t="s">
        <v>366</v>
      </c>
      <c r="AT1085" s="140" t="s">
        <v>259</v>
      </c>
      <c r="AU1085" s="140" t="s">
        <v>84</v>
      </c>
      <c r="AY1085" s="18" t="s">
        <v>167</v>
      </c>
      <c r="BE1085" s="141">
        <f>IF(N1085="základní",J1085,0)</f>
        <v>0</v>
      </c>
      <c r="BF1085" s="141">
        <f>IF(N1085="snížená",J1085,0)</f>
        <v>0</v>
      </c>
      <c r="BG1085" s="141">
        <f>IF(N1085="zákl. přenesená",J1085,0)</f>
        <v>0</v>
      </c>
      <c r="BH1085" s="141">
        <f>IF(N1085="sníž. přenesená",J1085,0)</f>
        <v>0</v>
      </c>
      <c r="BI1085" s="141">
        <f>IF(N1085="nulová",J1085,0)</f>
        <v>0</v>
      </c>
      <c r="BJ1085" s="18" t="s">
        <v>82</v>
      </c>
      <c r="BK1085" s="141">
        <f>ROUND(I1085*H1085,2)</f>
        <v>0</v>
      </c>
      <c r="BL1085" s="18" t="s">
        <v>265</v>
      </c>
      <c r="BM1085" s="140" t="s">
        <v>1438</v>
      </c>
    </row>
    <row r="1086" spans="2:65" s="12" customFormat="1" ht="11.25">
      <c r="B1086" s="146"/>
      <c r="D1086" s="147" t="s">
        <v>177</v>
      </c>
      <c r="E1086" s="148" t="s">
        <v>19</v>
      </c>
      <c r="F1086" s="149" t="s">
        <v>255</v>
      </c>
      <c r="H1086" s="148" t="s">
        <v>19</v>
      </c>
      <c r="I1086" s="150"/>
      <c r="L1086" s="146"/>
      <c r="M1086" s="151"/>
      <c r="T1086" s="152"/>
      <c r="AT1086" s="148" t="s">
        <v>177</v>
      </c>
      <c r="AU1086" s="148" t="s">
        <v>84</v>
      </c>
      <c r="AV1086" s="12" t="s">
        <v>82</v>
      </c>
      <c r="AW1086" s="12" t="s">
        <v>34</v>
      </c>
      <c r="AX1086" s="12" t="s">
        <v>74</v>
      </c>
      <c r="AY1086" s="148" t="s">
        <v>167</v>
      </c>
    </row>
    <row r="1087" spans="2:65" s="13" customFormat="1" ht="11.25">
      <c r="B1087" s="153"/>
      <c r="D1087" s="147" t="s">
        <v>177</v>
      </c>
      <c r="E1087" s="154" t="s">
        <v>19</v>
      </c>
      <c r="F1087" s="155" t="s">
        <v>930</v>
      </c>
      <c r="H1087" s="156">
        <v>23</v>
      </c>
      <c r="I1087" s="157"/>
      <c r="L1087" s="153"/>
      <c r="M1087" s="158"/>
      <c r="T1087" s="159"/>
      <c r="AT1087" s="154" t="s">
        <v>177</v>
      </c>
      <c r="AU1087" s="154" t="s">
        <v>84</v>
      </c>
      <c r="AV1087" s="13" t="s">
        <v>84</v>
      </c>
      <c r="AW1087" s="13" t="s">
        <v>34</v>
      </c>
      <c r="AX1087" s="13" t="s">
        <v>82</v>
      </c>
      <c r="AY1087" s="154" t="s">
        <v>167</v>
      </c>
    </row>
    <row r="1088" spans="2:65" s="13" customFormat="1" ht="11.25">
      <c r="B1088" s="153"/>
      <c r="D1088" s="147" t="s">
        <v>177</v>
      </c>
      <c r="F1088" s="155" t="s">
        <v>1439</v>
      </c>
      <c r="H1088" s="156">
        <v>25.3</v>
      </c>
      <c r="I1088" s="157"/>
      <c r="L1088" s="153"/>
      <c r="M1088" s="158"/>
      <c r="T1088" s="159"/>
      <c r="AT1088" s="154" t="s">
        <v>177</v>
      </c>
      <c r="AU1088" s="154" t="s">
        <v>84</v>
      </c>
      <c r="AV1088" s="13" t="s">
        <v>84</v>
      </c>
      <c r="AW1088" s="13" t="s">
        <v>4</v>
      </c>
      <c r="AX1088" s="13" t="s">
        <v>82</v>
      </c>
      <c r="AY1088" s="154" t="s">
        <v>167</v>
      </c>
    </row>
    <row r="1089" spans="2:65" s="1" customFormat="1" ht="16.5" customHeight="1">
      <c r="B1089" s="33"/>
      <c r="C1089" s="167" t="s">
        <v>1440</v>
      </c>
      <c r="D1089" s="167" t="s">
        <v>259</v>
      </c>
      <c r="E1089" s="168" t="s">
        <v>1441</v>
      </c>
      <c r="F1089" s="169" t="s">
        <v>1442</v>
      </c>
      <c r="G1089" s="170" t="s">
        <v>102</v>
      </c>
      <c r="H1089" s="171">
        <v>58.63</v>
      </c>
      <c r="I1089" s="172"/>
      <c r="J1089" s="173">
        <f>ROUND(I1089*H1089,2)</f>
        <v>0</v>
      </c>
      <c r="K1089" s="169" t="s">
        <v>172</v>
      </c>
      <c r="L1089" s="174"/>
      <c r="M1089" s="175" t="s">
        <v>19</v>
      </c>
      <c r="N1089" s="176" t="s">
        <v>45</v>
      </c>
      <c r="P1089" s="138">
        <f>O1089*H1089</f>
        <v>0</v>
      </c>
      <c r="Q1089" s="138">
        <v>8.1000000000000003E-2</v>
      </c>
      <c r="R1089" s="138">
        <f>Q1089*H1089</f>
        <v>4.7490300000000003</v>
      </c>
      <c r="S1089" s="138">
        <v>0</v>
      </c>
      <c r="T1089" s="139">
        <f>S1089*H1089</f>
        <v>0</v>
      </c>
      <c r="AR1089" s="140" t="s">
        <v>366</v>
      </c>
      <c r="AT1089" s="140" t="s">
        <v>259</v>
      </c>
      <c r="AU1089" s="140" t="s">
        <v>84</v>
      </c>
      <c r="AY1089" s="18" t="s">
        <v>167</v>
      </c>
      <c r="BE1089" s="141">
        <f>IF(N1089="základní",J1089,0)</f>
        <v>0</v>
      </c>
      <c r="BF1089" s="141">
        <f>IF(N1089="snížená",J1089,0)</f>
        <v>0</v>
      </c>
      <c r="BG1089" s="141">
        <f>IF(N1089="zákl. přenesená",J1089,0)</f>
        <v>0</v>
      </c>
      <c r="BH1089" s="141">
        <f>IF(N1089="sníž. přenesená",J1089,0)</f>
        <v>0</v>
      </c>
      <c r="BI1089" s="141">
        <f>IF(N1089="nulová",J1089,0)</f>
        <v>0</v>
      </c>
      <c r="BJ1089" s="18" t="s">
        <v>82</v>
      </c>
      <c r="BK1089" s="141">
        <f>ROUND(I1089*H1089,2)</f>
        <v>0</v>
      </c>
      <c r="BL1089" s="18" t="s">
        <v>265</v>
      </c>
      <c r="BM1089" s="140" t="s">
        <v>1443</v>
      </c>
    </row>
    <row r="1090" spans="2:65" s="12" customFormat="1" ht="11.25">
      <c r="B1090" s="146"/>
      <c r="D1090" s="147" t="s">
        <v>177</v>
      </c>
      <c r="E1090" s="148" t="s">
        <v>19</v>
      </c>
      <c r="F1090" s="149" t="s">
        <v>255</v>
      </c>
      <c r="H1090" s="148" t="s">
        <v>19</v>
      </c>
      <c r="I1090" s="150"/>
      <c r="L1090" s="146"/>
      <c r="M1090" s="151"/>
      <c r="T1090" s="152"/>
      <c r="AT1090" s="148" t="s">
        <v>177</v>
      </c>
      <c r="AU1090" s="148" t="s">
        <v>84</v>
      </c>
      <c r="AV1090" s="12" t="s">
        <v>82</v>
      </c>
      <c r="AW1090" s="12" t="s">
        <v>34</v>
      </c>
      <c r="AX1090" s="12" t="s">
        <v>74</v>
      </c>
      <c r="AY1090" s="148" t="s">
        <v>167</v>
      </c>
    </row>
    <row r="1091" spans="2:65" s="13" customFormat="1" ht="11.25">
      <c r="B1091" s="153"/>
      <c r="D1091" s="147" t="s">
        <v>177</v>
      </c>
      <c r="E1091" s="154" t="s">
        <v>19</v>
      </c>
      <c r="F1091" s="155" t="s">
        <v>496</v>
      </c>
      <c r="H1091" s="156">
        <v>53.3</v>
      </c>
      <c r="I1091" s="157"/>
      <c r="L1091" s="153"/>
      <c r="M1091" s="158"/>
      <c r="T1091" s="159"/>
      <c r="AT1091" s="154" t="s">
        <v>177</v>
      </c>
      <c r="AU1091" s="154" t="s">
        <v>84</v>
      </c>
      <c r="AV1091" s="13" t="s">
        <v>84</v>
      </c>
      <c r="AW1091" s="13" t="s">
        <v>34</v>
      </c>
      <c r="AX1091" s="13" t="s">
        <v>82</v>
      </c>
      <c r="AY1091" s="154" t="s">
        <v>167</v>
      </c>
    </row>
    <row r="1092" spans="2:65" s="13" customFormat="1" ht="11.25">
      <c r="B1092" s="153"/>
      <c r="D1092" s="147" t="s">
        <v>177</v>
      </c>
      <c r="F1092" s="155" t="s">
        <v>1444</v>
      </c>
      <c r="H1092" s="156">
        <v>58.63</v>
      </c>
      <c r="I1092" s="157"/>
      <c r="L1092" s="153"/>
      <c r="M1092" s="158"/>
      <c r="T1092" s="159"/>
      <c r="AT1092" s="154" t="s">
        <v>177</v>
      </c>
      <c r="AU1092" s="154" t="s">
        <v>84</v>
      </c>
      <c r="AV1092" s="13" t="s">
        <v>84</v>
      </c>
      <c r="AW1092" s="13" t="s">
        <v>4</v>
      </c>
      <c r="AX1092" s="13" t="s">
        <v>82</v>
      </c>
      <c r="AY1092" s="154" t="s">
        <v>167</v>
      </c>
    </row>
    <row r="1093" spans="2:65" s="1" customFormat="1" ht="16.5" customHeight="1">
      <c r="B1093" s="33"/>
      <c r="C1093" s="129" t="s">
        <v>1445</v>
      </c>
      <c r="D1093" s="129" t="s">
        <v>169</v>
      </c>
      <c r="E1093" s="130" t="s">
        <v>1446</v>
      </c>
      <c r="F1093" s="131" t="s">
        <v>1447</v>
      </c>
      <c r="G1093" s="132" t="s">
        <v>102</v>
      </c>
      <c r="H1093" s="133">
        <v>202</v>
      </c>
      <c r="I1093" s="134"/>
      <c r="J1093" s="135">
        <f>ROUND(I1093*H1093,2)</f>
        <v>0</v>
      </c>
      <c r="K1093" s="131" t="s">
        <v>172</v>
      </c>
      <c r="L1093" s="33"/>
      <c r="M1093" s="136" t="s">
        <v>19</v>
      </c>
      <c r="N1093" s="137" t="s">
        <v>45</v>
      </c>
      <c r="P1093" s="138">
        <f>O1093*H1093</f>
        <v>0</v>
      </c>
      <c r="Q1093" s="138">
        <v>0</v>
      </c>
      <c r="R1093" s="138">
        <f>Q1093*H1093</f>
        <v>0</v>
      </c>
      <c r="S1093" s="138">
        <v>0.185</v>
      </c>
      <c r="T1093" s="139">
        <f>S1093*H1093</f>
        <v>37.369999999999997</v>
      </c>
      <c r="AR1093" s="140" t="s">
        <v>265</v>
      </c>
      <c r="AT1093" s="140" t="s">
        <v>169</v>
      </c>
      <c r="AU1093" s="140" t="s">
        <v>84</v>
      </c>
      <c r="AY1093" s="18" t="s">
        <v>167</v>
      </c>
      <c r="BE1093" s="141">
        <f>IF(N1093="základní",J1093,0)</f>
        <v>0</v>
      </c>
      <c r="BF1093" s="141">
        <f>IF(N1093="snížená",J1093,0)</f>
        <v>0</v>
      </c>
      <c r="BG1093" s="141">
        <f>IF(N1093="zákl. přenesená",J1093,0)</f>
        <v>0</v>
      </c>
      <c r="BH1093" s="141">
        <f>IF(N1093="sníž. přenesená",J1093,0)</f>
        <v>0</v>
      </c>
      <c r="BI1093" s="141">
        <f>IF(N1093="nulová",J1093,0)</f>
        <v>0</v>
      </c>
      <c r="BJ1093" s="18" t="s">
        <v>82</v>
      </c>
      <c r="BK1093" s="141">
        <f>ROUND(I1093*H1093,2)</f>
        <v>0</v>
      </c>
      <c r="BL1093" s="18" t="s">
        <v>265</v>
      </c>
      <c r="BM1093" s="140" t="s">
        <v>1448</v>
      </c>
    </row>
    <row r="1094" spans="2:65" s="1" customFormat="1" ht="11.25">
      <c r="B1094" s="33"/>
      <c r="D1094" s="142" t="s">
        <v>175</v>
      </c>
      <c r="F1094" s="143" t="s">
        <v>1449</v>
      </c>
      <c r="I1094" s="144"/>
      <c r="L1094" s="33"/>
      <c r="M1094" s="145"/>
      <c r="T1094" s="54"/>
      <c r="AT1094" s="18" t="s">
        <v>175</v>
      </c>
      <c r="AU1094" s="18" t="s">
        <v>84</v>
      </c>
    </row>
    <row r="1095" spans="2:65" s="12" customFormat="1" ht="11.25">
      <c r="B1095" s="146"/>
      <c r="D1095" s="147" t="s">
        <v>177</v>
      </c>
      <c r="E1095" s="148" t="s">
        <v>19</v>
      </c>
      <c r="F1095" s="149" t="s">
        <v>668</v>
      </c>
      <c r="H1095" s="148" t="s">
        <v>19</v>
      </c>
      <c r="I1095" s="150"/>
      <c r="L1095" s="146"/>
      <c r="M1095" s="151"/>
      <c r="T1095" s="152"/>
      <c r="AT1095" s="148" t="s">
        <v>177</v>
      </c>
      <c r="AU1095" s="148" t="s">
        <v>84</v>
      </c>
      <c r="AV1095" s="12" t="s">
        <v>82</v>
      </c>
      <c r="AW1095" s="12" t="s">
        <v>34</v>
      </c>
      <c r="AX1095" s="12" t="s">
        <v>74</v>
      </c>
      <c r="AY1095" s="148" t="s">
        <v>167</v>
      </c>
    </row>
    <row r="1096" spans="2:65" s="13" customFormat="1" ht="11.25">
      <c r="B1096" s="153"/>
      <c r="D1096" s="147" t="s">
        <v>177</v>
      </c>
      <c r="E1096" s="154" t="s">
        <v>19</v>
      </c>
      <c r="F1096" s="155" t="s">
        <v>1450</v>
      </c>
      <c r="H1096" s="156">
        <v>202</v>
      </c>
      <c r="I1096" s="157"/>
      <c r="L1096" s="153"/>
      <c r="M1096" s="158"/>
      <c r="T1096" s="159"/>
      <c r="AT1096" s="154" t="s">
        <v>177</v>
      </c>
      <c r="AU1096" s="154" t="s">
        <v>84</v>
      </c>
      <c r="AV1096" s="13" t="s">
        <v>84</v>
      </c>
      <c r="AW1096" s="13" t="s">
        <v>34</v>
      </c>
      <c r="AX1096" s="13" t="s">
        <v>82</v>
      </c>
      <c r="AY1096" s="154" t="s">
        <v>167</v>
      </c>
    </row>
    <row r="1097" spans="2:65" s="1" customFormat="1" ht="16.5" customHeight="1">
      <c r="B1097" s="33"/>
      <c r="C1097" s="129" t="s">
        <v>1451</v>
      </c>
      <c r="D1097" s="129" t="s">
        <v>169</v>
      </c>
      <c r="E1097" s="130" t="s">
        <v>1452</v>
      </c>
      <c r="F1097" s="131" t="s">
        <v>1453</v>
      </c>
      <c r="G1097" s="132" t="s">
        <v>102</v>
      </c>
      <c r="H1097" s="133">
        <v>55.48</v>
      </c>
      <c r="I1097" s="134"/>
      <c r="J1097" s="135">
        <f>ROUND(I1097*H1097,2)</f>
        <v>0</v>
      </c>
      <c r="K1097" s="131" t="s">
        <v>172</v>
      </c>
      <c r="L1097" s="33"/>
      <c r="M1097" s="136" t="s">
        <v>19</v>
      </c>
      <c r="N1097" s="137" t="s">
        <v>45</v>
      </c>
      <c r="P1097" s="138">
        <f>O1097*H1097</f>
        <v>0</v>
      </c>
      <c r="Q1097" s="138">
        <v>2.3000000000000001E-4</v>
      </c>
      <c r="R1097" s="138">
        <f>Q1097*H1097</f>
        <v>1.27604E-2</v>
      </c>
      <c r="S1097" s="138">
        <v>0</v>
      </c>
      <c r="T1097" s="139">
        <f>S1097*H1097</f>
        <v>0</v>
      </c>
      <c r="AR1097" s="140" t="s">
        <v>265</v>
      </c>
      <c r="AT1097" s="140" t="s">
        <v>169</v>
      </c>
      <c r="AU1097" s="140" t="s">
        <v>84</v>
      </c>
      <c r="AY1097" s="18" t="s">
        <v>167</v>
      </c>
      <c r="BE1097" s="141">
        <f>IF(N1097="základní",J1097,0)</f>
        <v>0</v>
      </c>
      <c r="BF1097" s="141">
        <f>IF(N1097="snížená",J1097,0)</f>
        <v>0</v>
      </c>
      <c r="BG1097" s="141">
        <f>IF(N1097="zákl. přenesená",J1097,0)</f>
        <v>0</v>
      </c>
      <c r="BH1097" s="141">
        <f>IF(N1097="sníž. přenesená",J1097,0)</f>
        <v>0</v>
      </c>
      <c r="BI1097" s="141">
        <f>IF(N1097="nulová",J1097,0)</f>
        <v>0</v>
      </c>
      <c r="BJ1097" s="18" t="s">
        <v>82</v>
      </c>
      <c r="BK1097" s="141">
        <f>ROUND(I1097*H1097,2)</f>
        <v>0</v>
      </c>
      <c r="BL1097" s="18" t="s">
        <v>265</v>
      </c>
      <c r="BM1097" s="140" t="s">
        <v>1454</v>
      </c>
    </row>
    <row r="1098" spans="2:65" s="1" customFormat="1" ht="11.25">
      <c r="B1098" s="33"/>
      <c r="D1098" s="142" t="s">
        <v>175</v>
      </c>
      <c r="F1098" s="143" t="s">
        <v>1455</v>
      </c>
      <c r="I1098" s="144"/>
      <c r="L1098" s="33"/>
      <c r="M1098" s="145"/>
      <c r="T1098" s="54"/>
      <c r="AT1098" s="18" t="s">
        <v>175</v>
      </c>
      <c r="AU1098" s="18" t="s">
        <v>84</v>
      </c>
    </row>
    <row r="1099" spans="2:65" s="12" customFormat="1" ht="11.25">
      <c r="B1099" s="146"/>
      <c r="D1099" s="147" t="s">
        <v>177</v>
      </c>
      <c r="E1099" s="148" t="s">
        <v>19</v>
      </c>
      <c r="F1099" s="149" t="s">
        <v>1456</v>
      </c>
      <c r="H1099" s="148" t="s">
        <v>19</v>
      </c>
      <c r="I1099" s="150"/>
      <c r="L1099" s="146"/>
      <c r="M1099" s="151"/>
      <c r="T1099" s="152"/>
      <c r="AT1099" s="148" t="s">
        <v>177</v>
      </c>
      <c r="AU1099" s="148" t="s">
        <v>84</v>
      </c>
      <c r="AV1099" s="12" t="s">
        <v>82</v>
      </c>
      <c r="AW1099" s="12" t="s">
        <v>34</v>
      </c>
      <c r="AX1099" s="12" t="s">
        <v>74</v>
      </c>
      <c r="AY1099" s="148" t="s">
        <v>167</v>
      </c>
    </row>
    <row r="1100" spans="2:65" s="13" customFormat="1" ht="11.25">
      <c r="B1100" s="153"/>
      <c r="D1100" s="147" t="s">
        <v>177</v>
      </c>
      <c r="E1100" s="154" t="s">
        <v>19</v>
      </c>
      <c r="F1100" s="155" t="s">
        <v>496</v>
      </c>
      <c r="H1100" s="156">
        <v>53.3</v>
      </c>
      <c r="I1100" s="157"/>
      <c r="L1100" s="153"/>
      <c r="M1100" s="158"/>
      <c r="T1100" s="159"/>
      <c r="AT1100" s="154" t="s">
        <v>177</v>
      </c>
      <c r="AU1100" s="154" t="s">
        <v>84</v>
      </c>
      <c r="AV1100" s="13" t="s">
        <v>84</v>
      </c>
      <c r="AW1100" s="13" t="s">
        <v>34</v>
      </c>
      <c r="AX1100" s="13" t="s">
        <v>74</v>
      </c>
      <c r="AY1100" s="154" t="s">
        <v>167</v>
      </c>
    </row>
    <row r="1101" spans="2:65" s="13" customFormat="1" ht="11.25">
      <c r="B1101" s="153"/>
      <c r="D1101" s="147" t="s">
        <v>177</v>
      </c>
      <c r="E1101" s="154" t="s">
        <v>19</v>
      </c>
      <c r="F1101" s="155" t="s">
        <v>1457</v>
      </c>
      <c r="H1101" s="156">
        <v>2.1800000000000002</v>
      </c>
      <c r="I1101" s="157"/>
      <c r="L1101" s="153"/>
      <c r="M1101" s="158"/>
      <c r="T1101" s="159"/>
      <c r="AT1101" s="154" t="s">
        <v>177</v>
      </c>
      <c r="AU1101" s="154" t="s">
        <v>84</v>
      </c>
      <c r="AV1101" s="13" t="s">
        <v>84</v>
      </c>
      <c r="AW1101" s="13" t="s">
        <v>34</v>
      </c>
      <c r="AX1101" s="13" t="s">
        <v>74</v>
      </c>
      <c r="AY1101" s="154" t="s">
        <v>167</v>
      </c>
    </row>
    <row r="1102" spans="2:65" s="14" customFormat="1" ht="11.25">
      <c r="B1102" s="160"/>
      <c r="D1102" s="147" t="s">
        <v>177</v>
      </c>
      <c r="E1102" s="161" t="s">
        <v>19</v>
      </c>
      <c r="F1102" s="162" t="s">
        <v>181</v>
      </c>
      <c r="H1102" s="163">
        <v>55.48</v>
      </c>
      <c r="I1102" s="164"/>
      <c r="L1102" s="160"/>
      <c r="M1102" s="165"/>
      <c r="T1102" s="166"/>
      <c r="AT1102" s="161" t="s">
        <v>177</v>
      </c>
      <c r="AU1102" s="161" t="s">
        <v>84</v>
      </c>
      <c r="AV1102" s="14" t="s">
        <v>173</v>
      </c>
      <c r="AW1102" s="14" t="s">
        <v>34</v>
      </c>
      <c r="AX1102" s="14" t="s">
        <v>82</v>
      </c>
      <c r="AY1102" s="161" t="s">
        <v>167</v>
      </c>
    </row>
    <row r="1103" spans="2:65" s="1" customFormat="1" ht="33" customHeight="1">
      <c r="B1103" s="33"/>
      <c r="C1103" s="129" t="s">
        <v>1458</v>
      </c>
      <c r="D1103" s="129" t="s">
        <v>169</v>
      </c>
      <c r="E1103" s="130" t="s">
        <v>1459</v>
      </c>
      <c r="F1103" s="131" t="s">
        <v>1460</v>
      </c>
      <c r="G1103" s="132" t="s">
        <v>246</v>
      </c>
      <c r="H1103" s="133">
        <v>9.0239999999999991</v>
      </c>
      <c r="I1103" s="134"/>
      <c r="J1103" s="135">
        <f>ROUND(I1103*H1103,2)</f>
        <v>0</v>
      </c>
      <c r="K1103" s="131" t="s">
        <v>172</v>
      </c>
      <c r="L1103" s="33"/>
      <c r="M1103" s="136" t="s">
        <v>19</v>
      </c>
      <c r="N1103" s="137" t="s">
        <v>45</v>
      </c>
      <c r="P1103" s="138">
        <f>O1103*H1103</f>
        <v>0</v>
      </c>
      <c r="Q1103" s="138">
        <v>0</v>
      </c>
      <c r="R1103" s="138">
        <f>Q1103*H1103</f>
        <v>0</v>
      </c>
      <c r="S1103" s="138">
        <v>0</v>
      </c>
      <c r="T1103" s="139">
        <f>S1103*H1103</f>
        <v>0</v>
      </c>
      <c r="AR1103" s="140" t="s">
        <v>265</v>
      </c>
      <c r="AT1103" s="140" t="s">
        <v>169</v>
      </c>
      <c r="AU1103" s="140" t="s">
        <v>84</v>
      </c>
      <c r="AY1103" s="18" t="s">
        <v>167</v>
      </c>
      <c r="BE1103" s="141">
        <f>IF(N1103="základní",J1103,0)</f>
        <v>0</v>
      </c>
      <c r="BF1103" s="141">
        <f>IF(N1103="snížená",J1103,0)</f>
        <v>0</v>
      </c>
      <c r="BG1103" s="141">
        <f>IF(N1103="zákl. přenesená",J1103,0)</f>
        <v>0</v>
      </c>
      <c r="BH1103" s="141">
        <f>IF(N1103="sníž. přenesená",J1103,0)</f>
        <v>0</v>
      </c>
      <c r="BI1103" s="141">
        <f>IF(N1103="nulová",J1103,0)</f>
        <v>0</v>
      </c>
      <c r="BJ1103" s="18" t="s">
        <v>82</v>
      </c>
      <c r="BK1103" s="141">
        <f>ROUND(I1103*H1103,2)</f>
        <v>0</v>
      </c>
      <c r="BL1103" s="18" t="s">
        <v>265</v>
      </c>
      <c r="BM1103" s="140" t="s">
        <v>1461</v>
      </c>
    </row>
    <row r="1104" spans="2:65" s="1" customFormat="1" ht="11.25">
      <c r="B1104" s="33"/>
      <c r="D1104" s="142" t="s">
        <v>175</v>
      </c>
      <c r="F1104" s="143" t="s">
        <v>1462</v>
      </c>
      <c r="I1104" s="144"/>
      <c r="L1104" s="33"/>
      <c r="M1104" s="145"/>
      <c r="T1104" s="54"/>
      <c r="AT1104" s="18" t="s">
        <v>175</v>
      </c>
      <c r="AU1104" s="18" t="s">
        <v>84</v>
      </c>
    </row>
    <row r="1105" spans="2:65" s="1" customFormat="1" ht="37.9" customHeight="1">
      <c r="B1105" s="33"/>
      <c r="C1105" s="129" t="s">
        <v>1463</v>
      </c>
      <c r="D1105" s="129" t="s">
        <v>169</v>
      </c>
      <c r="E1105" s="130" t="s">
        <v>1464</v>
      </c>
      <c r="F1105" s="131" t="s">
        <v>1465</v>
      </c>
      <c r="G1105" s="132" t="s">
        <v>246</v>
      </c>
      <c r="H1105" s="133">
        <v>9.0239999999999991</v>
      </c>
      <c r="I1105" s="134"/>
      <c r="J1105" s="135">
        <f>ROUND(I1105*H1105,2)</f>
        <v>0</v>
      </c>
      <c r="K1105" s="131" t="s">
        <v>172</v>
      </c>
      <c r="L1105" s="33"/>
      <c r="M1105" s="136" t="s">
        <v>19</v>
      </c>
      <c r="N1105" s="137" t="s">
        <v>45</v>
      </c>
      <c r="P1105" s="138">
        <f>O1105*H1105</f>
        <v>0</v>
      </c>
      <c r="Q1105" s="138">
        <v>0</v>
      </c>
      <c r="R1105" s="138">
        <f>Q1105*H1105</f>
        <v>0</v>
      </c>
      <c r="S1105" s="138">
        <v>0</v>
      </c>
      <c r="T1105" s="139">
        <f>S1105*H1105</f>
        <v>0</v>
      </c>
      <c r="AR1105" s="140" t="s">
        <v>265</v>
      </c>
      <c r="AT1105" s="140" t="s">
        <v>169</v>
      </c>
      <c r="AU1105" s="140" t="s">
        <v>84</v>
      </c>
      <c r="AY1105" s="18" t="s">
        <v>167</v>
      </c>
      <c r="BE1105" s="141">
        <f>IF(N1105="základní",J1105,0)</f>
        <v>0</v>
      </c>
      <c r="BF1105" s="141">
        <f>IF(N1105="snížená",J1105,0)</f>
        <v>0</v>
      </c>
      <c r="BG1105" s="141">
        <f>IF(N1105="zákl. přenesená",J1105,0)</f>
        <v>0</v>
      </c>
      <c r="BH1105" s="141">
        <f>IF(N1105="sníž. přenesená",J1105,0)</f>
        <v>0</v>
      </c>
      <c r="BI1105" s="141">
        <f>IF(N1105="nulová",J1105,0)</f>
        <v>0</v>
      </c>
      <c r="BJ1105" s="18" t="s">
        <v>82</v>
      </c>
      <c r="BK1105" s="141">
        <f>ROUND(I1105*H1105,2)</f>
        <v>0</v>
      </c>
      <c r="BL1105" s="18" t="s">
        <v>265</v>
      </c>
      <c r="BM1105" s="140" t="s">
        <v>1466</v>
      </c>
    </row>
    <row r="1106" spans="2:65" s="1" customFormat="1" ht="11.25">
      <c r="B1106" s="33"/>
      <c r="D1106" s="142" t="s">
        <v>175</v>
      </c>
      <c r="F1106" s="143" t="s">
        <v>1467</v>
      </c>
      <c r="I1106" s="144"/>
      <c r="L1106" s="33"/>
      <c r="M1106" s="145"/>
      <c r="T1106" s="54"/>
      <c r="AT1106" s="18" t="s">
        <v>175</v>
      </c>
      <c r="AU1106" s="18" t="s">
        <v>84</v>
      </c>
    </row>
    <row r="1107" spans="2:65" s="11" customFormat="1" ht="22.9" customHeight="1">
      <c r="B1107" s="117"/>
      <c r="D1107" s="118" t="s">
        <v>73</v>
      </c>
      <c r="E1107" s="127" t="s">
        <v>1468</v>
      </c>
      <c r="F1107" s="127" t="s">
        <v>1469</v>
      </c>
      <c r="I1107" s="120"/>
      <c r="J1107" s="128">
        <f>BK1107</f>
        <v>0</v>
      </c>
      <c r="L1107" s="117"/>
      <c r="M1107" s="122"/>
      <c r="P1107" s="123">
        <f>SUM(P1108:P1148)</f>
        <v>0</v>
      </c>
      <c r="R1107" s="123">
        <f>SUM(R1108:R1148)</f>
        <v>5.8597776499999998</v>
      </c>
      <c r="T1107" s="124">
        <f>SUM(T1108:T1148)</f>
        <v>0</v>
      </c>
      <c r="AR1107" s="118" t="s">
        <v>84</v>
      </c>
      <c r="AT1107" s="125" t="s">
        <v>73</v>
      </c>
      <c r="AU1107" s="125" t="s">
        <v>82</v>
      </c>
      <c r="AY1107" s="118" t="s">
        <v>167</v>
      </c>
      <c r="BK1107" s="126">
        <f>SUM(BK1108:BK1148)</f>
        <v>0</v>
      </c>
    </row>
    <row r="1108" spans="2:65" s="1" customFormat="1" ht="24.2" customHeight="1">
      <c r="B1108" s="33"/>
      <c r="C1108" s="129" t="s">
        <v>1470</v>
      </c>
      <c r="D1108" s="129" t="s">
        <v>169</v>
      </c>
      <c r="E1108" s="130" t="s">
        <v>1471</v>
      </c>
      <c r="F1108" s="131" t="s">
        <v>1472</v>
      </c>
      <c r="G1108" s="132" t="s">
        <v>102</v>
      </c>
      <c r="H1108" s="133">
        <v>220.62</v>
      </c>
      <c r="I1108" s="134"/>
      <c r="J1108" s="135">
        <f>ROUND(I1108*H1108,2)</f>
        <v>0</v>
      </c>
      <c r="K1108" s="131" t="s">
        <v>172</v>
      </c>
      <c r="L1108" s="33"/>
      <c r="M1108" s="136" t="s">
        <v>19</v>
      </c>
      <c r="N1108" s="137" t="s">
        <v>45</v>
      </c>
      <c r="P1108" s="138">
        <f>O1108*H1108</f>
        <v>0</v>
      </c>
      <c r="Q1108" s="138">
        <v>7.5799999999999999E-3</v>
      </c>
      <c r="R1108" s="138">
        <f>Q1108*H1108</f>
        <v>1.6722996000000001</v>
      </c>
      <c r="S1108" s="138">
        <v>0</v>
      </c>
      <c r="T1108" s="139">
        <f>S1108*H1108</f>
        <v>0</v>
      </c>
      <c r="AR1108" s="140" t="s">
        <v>265</v>
      </c>
      <c r="AT1108" s="140" t="s">
        <v>169</v>
      </c>
      <c r="AU1108" s="140" t="s">
        <v>84</v>
      </c>
      <c r="AY1108" s="18" t="s">
        <v>167</v>
      </c>
      <c r="BE1108" s="141">
        <f>IF(N1108="základní",J1108,0)</f>
        <v>0</v>
      </c>
      <c r="BF1108" s="141">
        <f>IF(N1108="snížená",J1108,0)</f>
        <v>0</v>
      </c>
      <c r="BG1108" s="141">
        <f>IF(N1108="zákl. přenesená",J1108,0)</f>
        <v>0</v>
      </c>
      <c r="BH1108" s="141">
        <f>IF(N1108="sníž. přenesená",J1108,0)</f>
        <v>0</v>
      </c>
      <c r="BI1108" s="141">
        <f>IF(N1108="nulová",J1108,0)</f>
        <v>0</v>
      </c>
      <c r="BJ1108" s="18" t="s">
        <v>82</v>
      </c>
      <c r="BK1108" s="141">
        <f>ROUND(I1108*H1108,2)</f>
        <v>0</v>
      </c>
      <c r="BL1108" s="18" t="s">
        <v>265</v>
      </c>
      <c r="BM1108" s="140" t="s">
        <v>1473</v>
      </c>
    </row>
    <row r="1109" spans="2:65" s="1" customFormat="1" ht="11.25">
      <c r="B1109" s="33"/>
      <c r="D1109" s="142" t="s">
        <v>175</v>
      </c>
      <c r="F1109" s="143" t="s">
        <v>1474</v>
      </c>
      <c r="I1109" s="144"/>
      <c r="L1109" s="33"/>
      <c r="M1109" s="145"/>
      <c r="T1109" s="54"/>
      <c r="AT1109" s="18" t="s">
        <v>175</v>
      </c>
      <c r="AU1109" s="18" t="s">
        <v>84</v>
      </c>
    </row>
    <row r="1110" spans="2:65" s="12" customFormat="1" ht="11.25">
      <c r="B1110" s="146"/>
      <c r="D1110" s="147" t="s">
        <v>177</v>
      </c>
      <c r="E1110" s="148" t="s">
        <v>19</v>
      </c>
      <c r="F1110" s="149" t="s">
        <v>503</v>
      </c>
      <c r="H1110" s="148" t="s">
        <v>19</v>
      </c>
      <c r="I1110" s="150"/>
      <c r="L1110" s="146"/>
      <c r="M1110" s="151"/>
      <c r="T1110" s="152"/>
      <c r="AT1110" s="148" t="s">
        <v>177</v>
      </c>
      <c r="AU1110" s="148" t="s">
        <v>84</v>
      </c>
      <c r="AV1110" s="12" t="s">
        <v>82</v>
      </c>
      <c r="AW1110" s="12" t="s">
        <v>34</v>
      </c>
      <c r="AX1110" s="12" t="s">
        <v>74</v>
      </c>
      <c r="AY1110" s="148" t="s">
        <v>167</v>
      </c>
    </row>
    <row r="1111" spans="2:65" s="13" customFormat="1" ht="11.25">
      <c r="B1111" s="153"/>
      <c r="D1111" s="147" t="s">
        <v>177</v>
      </c>
      <c r="E1111" s="154" t="s">
        <v>19</v>
      </c>
      <c r="F1111" s="155" t="s">
        <v>621</v>
      </c>
      <c r="H1111" s="156">
        <v>61.1</v>
      </c>
      <c r="I1111" s="157"/>
      <c r="L1111" s="153"/>
      <c r="M1111" s="158"/>
      <c r="T1111" s="159"/>
      <c r="AT1111" s="154" t="s">
        <v>177</v>
      </c>
      <c r="AU1111" s="154" t="s">
        <v>84</v>
      </c>
      <c r="AV1111" s="13" t="s">
        <v>84</v>
      </c>
      <c r="AW1111" s="13" t="s">
        <v>34</v>
      </c>
      <c r="AX1111" s="13" t="s">
        <v>74</v>
      </c>
      <c r="AY1111" s="154" t="s">
        <v>167</v>
      </c>
    </row>
    <row r="1112" spans="2:65" s="13" customFormat="1" ht="11.25">
      <c r="B1112" s="153"/>
      <c r="D1112" s="147" t="s">
        <v>177</v>
      </c>
      <c r="E1112" s="154" t="s">
        <v>19</v>
      </c>
      <c r="F1112" s="155" t="s">
        <v>622</v>
      </c>
      <c r="H1112" s="156">
        <v>138.30000000000001</v>
      </c>
      <c r="I1112" s="157"/>
      <c r="L1112" s="153"/>
      <c r="M1112" s="158"/>
      <c r="T1112" s="159"/>
      <c r="AT1112" s="154" t="s">
        <v>177</v>
      </c>
      <c r="AU1112" s="154" t="s">
        <v>84</v>
      </c>
      <c r="AV1112" s="13" t="s">
        <v>84</v>
      </c>
      <c r="AW1112" s="13" t="s">
        <v>34</v>
      </c>
      <c r="AX1112" s="13" t="s">
        <v>74</v>
      </c>
      <c r="AY1112" s="154" t="s">
        <v>167</v>
      </c>
    </row>
    <row r="1113" spans="2:65" s="13" customFormat="1" ht="11.25">
      <c r="B1113" s="153"/>
      <c r="D1113" s="147" t="s">
        <v>177</v>
      </c>
      <c r="E1113" s="154" t="s">
        <v>19</v>
      </c>
      <c r="F1113" s="155" t="s">
        <v>623</v>
      </c>
      <c r="H1113" s="156">
        <v>21.22</v>
      </c>
      <c r="I1113" s="157"/>
      <c r="L1113" s="153"/>
      <c r="M1113" s="158"/>
      <c r="T1113" s="159"/>
      <c r="AT1113" s="154" t="s">
        <v>177</v>
      </c>
      <c r="AU1113" s="154" t="s">
        <v>84</v>
      </c>
      <c r="AV1113" s="13" t="s">
        <v>84</v>
      </c>
      <c r="AW1113" s="13" t="s">
        <v>34</v>
      </c>
      <c r="AX1113" s="13" t="s">
        <v>74</v>
      </c>
      <c r="AY1113" s="154" t="s">
        <v>167</v>
      </c>
    </row>
    <row r="1114" spans="2:65" s="14" customFormat="1" ht="11.25">
      <c r="B1114" s="160"/>
      <c r="D1114" s="147" t="s">
        <v>177</v>
      </c>
      <c r="E1114" s="161" t="s">
        <v>19</v>
      </c>
      <c r="F1114" s="162" t="s">
        <v>181</v>
      </c>
      <c r="H1114" s="163">
        <v>220.62</v>
      </c>
      <c r="I1114" s="164"/>
      <c r="L1114" s="160"/>
      <c r="M1114" s="165"/>
      <c r="T1114" s="166"/>
      <c r="AT1114" s="161" t="s">
        <v>177</v>
      </c>
      <c r="AU1114" s="161" t="s">
        <v>84</v>
      </c>
      <c r="AV1114" s="14" t="s">
        <v>173</v>
      </c>
      <c r="AW1114" s="14" t="s">
        <v>34</v>
      </c>
      <c r="AX1114" s="14" t="s">
        <v>82</v>
      </c>
      <c r="AY1114" s="161" t="s">
        <v>167</v>
      </c>
    </row>
    <row r="1115" spans="2:65" s="1" customFormat="1" ht="24.2" customHeight="1">
      <c r="B1115" s="33"/>
      <c r="C1115" s="129" t="s">
        <v>1475</v>
      </c>
      <c r="D1115" s="129" t="s">
        <v>169</v>
      </c>
      <c r="E1115" s="130" t="s">
        <v>1476</v>
      </c>
      <c r="F1115" s="131" t="s">
        <v>1477</v>
      </c>
      <c r="G1115" s="132" t="s">
        <v>436</v>
      </c>
      <c r="H1115" s="133">
        <v>38.875</v>
      </c>
      <c r="I1115" s="134"/>
      <c r="J1115" s="135">
        <f>ROUND(I1115*H1115,2)</f>
        <v>0</v>
      </c>
      <c r="K1115" s="131" t="s">
        <v>172</v>
      </c>
      <c r="L1115" s="33"/>
      <c r="M1115" s="136" t="s">
        <v>19</v>
      </c>
      <c r="N1115" s="137" t="s">
        <v>45</v>
      </c>
      <c r="P1115" s="138">
        <f>O1115*H1115</f>
        <v>0</v>
      </c>
      <c r="Q1115" s="138">
        <v>5.0000000000000002E-5</v>
      </c>
      <c r="R1115" s="138">
        <f>Q1115*H1115</f>
        <v>1.9437500000000002E-3</v>
      </c>
      <c r="S1115" s="138">
        <v>0</v>
      </c>
      <c r="T1115" s="139">
        <f>S1115*H1115</f>
        <v>0</v>
      </c>
      <c r="AR1115" s="140" t="s">
        <v>265</v>
      </c>
      <c r="AT1115" s="140" t="s">
        <v>169</v>
      </c>
      <c r="AU1115" s="140" t="s">
        <v>84</v>
      </c>
      <c r="AY1115" s="18" t="s">
        <v>167</v>
      </c>
      <c r="BE1115" s="141">
        <f>IF(N1115="základní",J1115,0)</f>
        <v>0</v>
      </c>
      <c r="BF1115" s="141">
        <f>IF(N1115="snížená",J1115,0)</f>
        <v>0</v>
      </c>
      <c r="BG1115" s="141">
        <f>IF(N1115="zákl. přenesená",J1115,0)</f>
        <v>0</v>
      </c>
      <c r="BH1115" s="141">
        <f>IF(N1115="sníž. přenesená",J1115,0)</f>
        <v>0</v>
      </c>
      <c r="BI1115" s="141">
        <f>IF(N1115="nulová",J1115,0)</f>
        <v>0</v>
      </c>
      <c r="BJ1115" s="18" t="s">
        <v>82</v>
      </c>
      <c r="BK1115" s="141">
        <f>ROUND(I1115*H1115,2)</f>
        <v>0</v>
      </c>
      <c r="BL1115" s="18" t="s">
        <v>265</v>
      </c>
      <c r="BM1115" s="140" t="s">
        <v>1478</v>
      </c>
    </row>
    <row r="1116" spans="2:65" s="1" customFormat="1" ht="11.25">
      <c r="B1116" s="33"/>
      <c r="D1116" s="142" t="s">
        <v>175</v>
      </c>
      <c r="F1116" s="143" t="s">
        <v>1479</v>
      </c>
      <c r="I1116" s="144"/>
      <c r="L1116" s="33"/>
      <c r="M1116" s="145"/>
      <c r="T1116" s="54"/>
      <c r="AT1116" s="18" t="s">
        <v>175</v>
      </c>
      <c r="AU1116" s="18" t="s">
        <v>84</v>
      </c>
    </row>
    <row r="1117" spans="2:65" s="12" customFormat="1" ht="11.25">
      <c r="B1117" s="146"/>
      <c r="D1117" s="147" t="s">
        <v>177</v>
      </c>
      <c r="E1117" s="148" t="s">
        <v>19</v>
      </c>
      <c r="F1117" s="149" t="s">
        <v>1480</v>
      </c>
      <c r="H1117" s="148" t="s">
        <v>19</v>
      </c>
      <c r="I1117" s="150"/>
      <c r="L1117" s="146"/>
      <c r="M1117" s="151"/>
      <c r="T1117" s="152"/>
      <c r="AT1117" s="148" t="s">
        <v>177</v>
      </c>
      <c r="AU1117" s="148" t="s">
        <v>84</v>
      </c>
      <c r="AV1117" s="12" t="s">
        <v>82</v>
      </c>
      <c r="AW1117" s="12" t="s">
        <v>34</v>
      </c>
      <c r="AX1117" s="12" t="s">
        <v>74</v>
      </c>
      <c r="AY1117" s="148" t="s">
        <v>167</v>
      </c>
    </row>
    <row r="1118" spans="2:65" s="12" customFormat="1" ht="11.25">
      <c r="B1118" s="146"/>
      <c r="D1118" s="147" t="s">
        <v>177</v>
      </c>
      <c r="E1118" s="148" t="s">
        <v>19</v>
      </c>
      <c r="F1118" s="149" t="s">
        <v>489</v>
      </c>
      <c r="H1118" s="148" t="s">
        <v>19</v>
      </c>
      <c r="I1118" s="150"/>
      <c r="L1118" s="146"/>
      <c r="M1118" s="151"/>
      <c r="T1118" s="152"/>
      <c r="AT1118" s="148" t="s">
        <v>177</v>
      </c>
      <c r="AU1118" s="148" t="s">
        <v>84</v>
      </c>
      <c r="AV1118" s="12" t="s">
        <v>82</v>
      </c>
      <c r="AW1118" s="12" t="s">
        <v>34</v>
      </c>
      <c r="AX1118" s="12" t="s">
        <v>74</v>
      </c>
      <c r="AY1118" s="148" t="s">
        <v>167</v>
      </c>
    </row>
    <row r="1119" spans="2:65" s="13" customFormat="1" ht="11.25">
      <c r="B1119" s="153"/>
      <c r="D1119" s="147" t="s">
        <v>177</v>
      </c>
      <c r="E1119" s="154" t="s">
        <v>19</v>
      </c>
      <c r="F1119" s="155" t="s">
        <v>1481</v>
      </c>
      <c r="H1119" s="156">
        <v>20.527000000000001</v>
      </c>
      <c r="I1119" s="157"/>
      <c r="L1119" s="153"/>
      <c r="M1119" s="158"/>
      <c r="T1119" s="159"/>
      <c r="AT1119" s="154" t="s">
        <v>177</v>
      </c>
      <c r="AU1119" s="154" t="s">
        <v>84</v>
      </c>
      <c r="AV1119" s="13" t="s">
        <v>84</v>
      </c>
      <c r="AW1119" s="13" t="s">
        <v>34</v>
      </c>
      <c r="AX1119" s="13" t="s">
        <v>74</v>
      </c>
      <c r="AY1119" s="154" t="s">
        <v>167</v>
      </c>
    </row>
    <row r="1120" spans="2:65" s="13" customFormat="1" ht="11.25">
      <c r="B1120" s="153"/>
      <c r="D1120" s="147" t="s">
        <v>177</v>
      </c>
      <c r="E1120" s="154" t="s">
        <v>19</v>
      </c>
      <c r="F1120" s="155" t="s">
        <v>1482</v>
      </c>
      <c r="H1120" s="156">
        <v>18.347999999999999</v>
      </c>
      <c r="I1120" s="157"/>
      <c r="L1120" s="153"/>
      <c r="M1120" s="158"/>
      <c r="T1120" s="159"/>
      <c r="AT1120" s="154" t="s">
        <v>177</v>
      </c>
      <c r="AU1120" s="154" t="s">
        <v>84</v>
      </c>
      <c r="AV1120" s="13" t="s">
        <v>84</v>
      </c>
      <c r="AW1120" s="13" t="s">
        <v>34</v>
      </c>
      <c r="AX1120" s="13" t="s">
        <v>74</v>
      </c>
      <c r="AY1120" s="154" t="s">
        <v>167</v>
      </c>
    </row>
    <row r="1121" spans="2:65" s="14" customFormat="1" ht="11.25">
      <c r="B1121" s="160"/>
      <c r="D1121" s="147" t="s">
        <v>177</v>
      </c>
      <c r="E1121" s="161" t="s">
        <v>19</v>
      </c>
      <c r="F1121" s="162" t="s">
        <v>181</v>
      </c>
      <c r="H1121" s="163">
        <v>38.875</v>
      </c>
      <c r="I1121" s="164"/>
      <c r="L1121" s="160"/>
      <c r="M1121" s="165"/>
      <c r="T1121" s="166"/>
      <c r="AT1121" s="161" t="s">
        <v>177</v>
      </c>
      <c r="AU1121" s="161" t="s">
        <v>84</v>
      </c>
      <c r="AV1121" s="14" t="s">
        <v>173</v>
      </c>
      <c r="AW1121" s="14" t="s">
        <v>34</v>
      </c>
      <c r="AX1121" s="14" t="s">
        <v>82</v>
      </c>
      <c r="AY1121" s="161" t="s">
        <v>167</v>
      </c>
    </row>
    <row r="1122" spans="2:65" s="1" customFormat="1" ht="16.5" customHeight="1">
      <c r="B1122" s="33"/>
      <c r="C1122" s="167" t="s">
        <v>1483</v>
      </c>
      <c r="D1122" s="167" t="s">
        <v>259</v>
      </c>
      <c r="E1122" s="168" t="s">
        <v>1484</v>
      </c>
      <c r="F1122" s="169" t="s">
        <v>1485</v>
      </c>
      <c r="G1122" s="170" t="s">
        <v>436</v>
      </c>
      <c r="H1122" s="171">
        <v>41.984999999999999</v>
      </c>
      <c r="I1122" s="172"/>
      <c r="J1122" s="173">
        <f>ROUND(I1122*H1122,2)</f>
        <v>0</v>
      </c>
      <c r="K1122" s="169" t="s">
        <v>184</v>
      </c>
      <c r="L1122" s="174"/>
      <c r="M1122" s="175" t="s">
        <v>19</v>
      </c>
      <c r="N1122" s="176" t="s">
        <v>45</v>
      </c>
      <c r="P1122" s="138">
        <f>O1122*H1122</f>
        <v>0</v>
      </c>
      <c r="Q1122" s="138">
        <v>2.0000000000000001E-4</v>
      </c>
      <c r="R1122" s="138">
        <f>Q1122*H1122</f>
        <v>8.397E-3</v>
      </c>
      <c r="S1122" s="138">
        <v>0</v>
      </c>
      <c r="T1122" s="139">
        <f>S1122*H1122</f>
        <v>0</v>
      </c>
      <c r="AR1122" s="140" t="s">
        <v>366</v>
      </c>
      <c r="AT1122" s="140" t="s">
        <v>259</v>
      </c>
      <c r="AU1122" s="140" t="s">
        <v>84</v>
      </c>
      <c r="AY1122" s="18" t="s">
        <v>167</v>
      </c>
      <c r="BE1122" s="141">
        <f>IF(N1122="základní",J1122,0)</f>
        <v>0</v>
      </c>
      <c r="BF1122" s="141">
        <f>IF(N1122="snížená",J1122,0)</f>
        <v>0</v>
      </c>
      <c r="BG1122" s="141">
        <f>IF(N1122="zákl. přenesená",J1122,0)</f>
        <v>0</v>
      </c>
      <c r="BH1122" s="141">
        <f>IF(N1122="sníž. přenesená",J1122,0)</f>
        <v>0</v>
      </c>
      <c r="BI1122" s="141">
        <f>IF(N1122="nulová",J1122,0)</f>
        <v>0</v>
      </c>
      <c r="BJ1122" s="18" t="s">
        <v>82</v>
      </c>
      <c r="BK1122" s="141">
        <f>ROUND(I1122*H1122,2)</f>
        <v>0</v>
      </c>
      <c r="BL1122" s="18" t="s">
        <v>265</v>
      </c>
      <c r="BM1122" s="140" t="s">
        <v>1486</v>
      </c>
    </row>
    <row r="1123" spans="2:65" s="1" customFormat="1" ht="19.5">
      <c r="B1123" s="33"/>
      <c r="D1123" s="147" t="s">
        <v>1487</v>
      </c>
      <c r="F1123" s="184" t="s">
        <v>1488</v>
      </c>
      <c r="I1123" s="144"/>
      <c r="L1123" s="33"/>
      <c r="M1123" s="145"/>
      <c r="T1123" s="54"/>
      <c r="AT1123" s="18" t="s">
        <v>1487</v>
      </c>
      <c r="AU1123" s="18" t="s">
        <v>84</v>
      </c>
    </row>
    <row r="1124" spans="2:65" s="12" customFormat="1" ht="11.25">
      <c r="B1124" s="146"/>
      <c r="D1124" s="147" t="s">
        <v>177</v>
      </c>
      <c r="E1124" s="148" t="s">
        <v>19</v>
      </c>
      <c r="F1124" s="149" t="s">
        <v>1480</v>
      </c>
      <c r="H1124" s="148" t="s">
        <v>19</v>
      </c>
      <c r="I1124" s="150"/>
      <c r="L1124" s="146"/>
      <c r="M1124" s="151"/>
      <c r="T1124" s="152"/>
      <c r="AT1124" s="148" t="s">
        <v>177</v>
      </c>
      <c r="AU1124" s="148" t="s">
        <v>84</v>
      </c>
      <c r="AV1124" s="12" t="s">
        <v>82</v>
      </c>
      <c r="AW1124" s="12" t="s">
        <v>34</v>
      </c>
      <c r="AX1124" s="12" t="s">
        <v>74</v>
      </c>
      <c r="AY1124" s="148" t="s">
        <v>167</v>
      </c>
    </row>
    <row r="1125" spans="2:65" s="12" customFormat="1" ht="11.25">
      <c r="B1125" s="146"/>
      <c r="D1125" s="147" t="s">
        <v>177</v>
      </c>
      <c r="E1125" s="148" t="s">
        <v>19</v>
      </c>
      <c r="F1125" s="149" t="s">
        <v>489</v>
      </c>
      <c r="H1125" s="148" t="s">
        <v>19</v>
      </c>
      <c r="I1125" s="150"/>
      <c r="L1125" s="146"/>
      <c r="M1125" s="151"/>
      <c r="T1125" s="152"/>
      <c r="AT1125" s="148" t="s">
        <v>177</v>
      </c>
      <c r="AU1125" s="148" t="s">
        <v>84</v>
      </c>
      <c r="AV1125" s="12" t="s">
        <v>82</v>
      </c>
      <c r="AW1125" s="12" t="s">
        <v>34</v>
      </c>
      <c r="AX1125" s="12" t="s">
        <v>74</v>
      </c>
      <c r="AY1125" s="148" t="s">
        <v>167</v>
      </c>
    </row>
    <row r="1126" spans="2:65" s="13" customFormat="1" ht="11.25">
      <c r="B1126" s="153"/>
      <c r="D1126" s="147" t="s">
        <v>177</v>
      </c>
      <c r="E1126" s="154" t="s">
        <v>19</v>
      </c>
      <c r="F1126" s="155" t="s">
        <v>1481</v>
      </c>
      <c r="H1126" s="156">
        <v>20.527000000000001</v>
      </c>
      <c r="I1126" s="157"/>
      <c r="L1126" s="153"/>
      <c r="M1126" s="158"/>
      <c r="T1126" s="159"/>
      <c r="AT1126" s="154" t="s">
        <v>177</v>
      </c>
      <c r="AU1126" s="154" t="s">
        <v>84</v>
      </c>
      <c r="AV1126" s="13" t="s">
        <v>84</v>
      </c>
      <c r="AW1126" s="13" t="s">
        <v>34</v>
      </c>
      <c r="AX1126" s="13" t="s">
        <v>74</v>
      </c>
      <c r="AY1126" s="154" t="s">
        <v>167</v>
      </c>
    </row>
    <row r="1127" spans="2:65" s="13" customFormat="1" ht="11.25">
      <c r="B1127" s="153"/>
      <c r="D1127" s="147" t="s">
        <v>177</v>
      </c>
      <c r="E1127" s="154" t="s">
        <v>19</v>
      </c>
      <c r="F1127" s="155" t="s">
        <v>1482</v>
      </c>
      <c r="H1127" s="156">
        <v>18.347999999999999</v>
      </c>
      <c r="I1127" s="157"/>
      <c r="L1127" s="153"/>
      <c r="M1127" s="158"/>
      <c r="T1127" s="159"/>
      <c r="AT1127" s="154" t="s">
        <v>177</v>
      </c>
      <c r="AU1127" s="154" t="s">
        <v>84</v>
      </c>
      <c r="AV1127" s="13" t="s">
        <v>84</v>
      </c>
      <c r="AW1127" s="13" t="s">
        <v>34</v>
      </c>
      <c r="AX1127" s="13" t="s">
        <v>74</v>
      </c>
      <c r="AY1127" s="154" t="s">
        <v>167</v>
      </c>
    </row>
    <row r="1128" spans="2:65" s="14" customFormat="1" ht="11.25">
      <c r="B1128" s="160"/>
      <c r="D1128" s="147" t="s">
        <v>177</v>
      </c>
      <c r="E1128" s="161" t="s">
        <v>19</v>
      </c>
      <c r="F1128" s="162" t="s">
        <v>181</v>
      </c>
      <c r="H1128" s="163">
        <v>38.875</v>
      </c>
      <c r="I1128" s="164"/>
      <c r="L1128" s="160"/>
      <c r="M1128" s="165"/>
      <c r="T1128" s="166"/>
      <c r="AT1128" s="161" t="s">
        <v>177</v>
      </c>
      <c r="AU1128" s="161" t="s">
        <v>84</v>
      </c>
      <c r="AV1128" s="14" t="s">
        <v>173</v>
      </c>
      <c r="AW1128" s="14" t="s">
        <v>34</v>
      </c>
      <c r="AX1128" s="14" t="s">
        <v>82</v>
      </c>
      <c r="AY1128" s="161" t="s">
        <v>167</v>
      </c>
    </row>
    <row r="1129" spans="2:65" s="13" customFormat="1" ht="11.25">
      <c r="B1129" s="153"/>
      <c r="D1129" s="147" t="s">
        <v>177</v>
      </c>
      <c r="F1129" s="155" t="s">
        <v>1489</v>
      </c>
      <c r="H1129" s="156">
        <v>41.984999999999999</v>
      </c>
      <c r="I1129" s="157"/>
      <c r="L1129" s="153"/>
      <c r="M1129" s="158"/>
      <c r="T1129" s="159"/>
      <c r="AT1129" s="154" t="s">
        <v>177</v>
      </c>
      <c r="AU1129" s="154" t="s">
        <v>84</v>
      </c>
      <c r="AV1129" s="13" t="s">
        <v>84</v>
      </c>
      <c r="AW1129" s="13" t="s">
        <v>4</v>
      </c>
      <c r="AX1129" s="13" t="s">
        <v>82</v>
      </c>
      <c r="AY1129" s="154" t="s">
        <v>167</v>
      </c>
    </row>
    <row r="1130" spans="2:65" s="1" customFormat="1" ht="24.2" customHeight="1">
      <c r="B1130" s="33"/>
      <c r="C1130" s="129" t="s">
        <v>1490</v>
      </c>
      <c r="D1130" s="129" t="s">
        <v>169</v>
      </c>
      <c r="E1130" s="130" t="s">
        <v>1491</v>
      </c>
      <c r="F1130" s="131" t="s">
        <v>1492</v>
      </c>
      <c r="G1130" s="132" t="s">
        <v>102</v>
      </c>
      <c r="H1130" s="133">
        <v>220.62</v>
      </c>
      <c r="I1130" s="134"/>
      <c r="J1130" s="135">
        <f>ROUND(I1130*H1130,2)</f>
        <v>0</v>
      </c>
      <c r="K1130" s="131" t="s">
        <v>172</v>
      </c>
      <c r="L1130" s="33"/>
      <c r="M1130" s="136" t="s">
        <v>19</v>
      </c>
      <c r="N1130" s="137" t="s">
        <v>45</v>
      </c>
      <c r="P1130" s="138">
        <f>O1130*H1130</f>
        <v>0</v>
      </c>
      <c r="Q1130" s="138">
        <v>1.47E-3</v>
      </c>
      <c r="R1130" s="138">
        <f>Q1130*H1130</f>
        <v>0.32431139999999997</v>
      </c>
      <c r="S1130" s="138">
        <v>0</v>
      </c>
      <c r="T1130" s="139">
        <f>S1130*H1130</f>
        <v>0</v>
      </c>
      <c r="AR1130" s="140" t="s">
        <v>265</v>
      </c>
      <c r="AT1130" s="140" t="s">
        <v>169</v>
      </c>
      <c r="AU1130" s="140" t="s">
        <v>84</v>
      </c>
      <c r="AY1130" s="18" t="s">
        <v>167</v>
      </c>
      <c r="BE1130" s="141">
        <f>IF(N1130="základní",J1130,0)</f>
        <v>0</v>
      </c>
      <c r="BF1130" s="141">
        <f>IF(N1130="snížená",J1130,0)</f>
        <v>0</v>
      </c>
      <c r="BG1130" s="141">
        <f>IF(N1130="zákl. přenesená",J1130,0)</f>
        <v>0</v>
      </c>
      <c r="BH1130" s="141">
        <f>IF(N1130="sníž. přenesená",J1130,0)</f>
        <v>0</v>
      </c>
      <c r="BI1130" s="141">
        <f>IF(N1130="nulová",J1130,0)</f>
        <v>0</v>
      </c>
      <c r="BJ1130" s="18" t="s">
        <v>82</v>
      </c>
      <c r="BK1130" s="141">
        <f>ROUND(I1130*H1130,2)</f>
        <v>0</v>
      </c>
      <c r="BL1130" s="18" t="s">
        <v>265</v>
      </c>
      <c r="BM1130" s="140" t="s">
        <v>1493</v>
      </c>
    </row>
    <row r="1131" spans="2:65" s="1" customFormat="1" ht="11.25">
      <c r="B1131" s="33"/>
      <c r="D1131" s="142" t="s">
        <v>175</v>
      </c>
      <c r="F1131" s="143" t="s">
        <v>1494</v>
      </c>
      <c r="I1131" s="144"/>
      <c r="L1131" s="33"/>
      <c r="M1131" s="145"/>
      <c r="T1131" s="54"/>
      <c r="AT1131" s="18" t="s">
        <v>175</v>
      </c>
      <c r="AU1131" s="18" t="s">
        <v>84</v>
      </c>
    </row>
    <row r="1132" spans="2:65" s="12" customFormat="1" ht="11.25">
      <c r="B1132" s="146"/>
      <c r="D1132" s="147" t="s">
        <v>177</v>
      </c>
      <c r="E1132" s="148" t="s">
        <v>19</v>
      </c>
      <c r="F1132" s="149" t="s">
        <v>1495</v>
      </c>
      <c r="H1132" s="148" t="s">
        <v>19</v>
      </c>
      <c r="I1132" s="150"/>
      <c r="L1132" s="146"/>
      <c r="M1132" s="151"/>
      <c r="T1132" s="152"/>
      <c r="AT1132" s="148" t="s">
        <v>177</v>
      </c>
      <c r="AU1132" s="148" t="s">
        <v>84</v>
      </c>
      <c r="AV1132" s="12" t="s">
        <v>82</v>
      </c>
      <c r="AW1132" s="12" t="s">
        <v>34</v>
      </c>
      <c r="AX1132" s="12" t="s">
        <v>74</v>
      </c>
      <c r="AY1132" s="148" t="s">
        <v>167</v>
      </c>
    </row>
    <row r="1133" spans="2:65" s="12" customFormat="1" ht="11.25">
      <c r="B1133" s="146"/>
      <c r="D1133" s="147" t="s">
        <v>177</v>
      </c>
      <c r="E1133" s="148" t="s">
        <v>19</v>
      </c>
      <c r="F1133" s="149" t="s">
        <v>503</v>
      </c>
      <c r="H1133" s="148" t="s">
        <v>19</v>
      </c>
      <c r="I1133" s="150"/>
      <c r="L1133" s="146"/>
      <c r="M1133" s="151"/>
      <c r="T1133" s="152"/>
      <c r="AT1133" s="148" t="s">
        <v>177</v>
      </c>
      <c r="AU1133" s="148" t="s">
        <v>84</v>
      </c>
      <c r="AV1133" s="12" t="s">
        <v>82</v>
      </c>
      <c r="AW1133" s="12" t="s">
        <v>34</v>
      </c>
      <c r="AX1133" s="12" t="s">
        <v>74</v>
      </c>
      <c r="AY1133" s="148" t="s">
        <v>167</v>
      </c>
    </row>
    <row r="1134" spans="2:65" s="13" customFormat="1" ht="11.25">
      <c r="B1134" s="153"/>
      <c r="D1134" s="147" t="s">
        <v>177</v>
      </c>
      <c r="E1134" s="154" t="s">
        <v>19</v>
      </c>
      <c r="F1134" s="155" t="s">
        <v>621</v>
      </c>
      <c r="H1134" s="156">
        <v>61.1</v>
      </c>
      <c r="I1134" s="157"/>
      <c r="L1134" s="153"/>
      <c r="M1134" s="158"/>
      <c r="T1134" s="159"/>
      <c r="AT1134" s="154" t="s">
        <v>177</v>
      </c>
      <c r="AU1134" s="154" t="s">
        <v>84</v>
      </c>
      <c r="AV1134" s="13" t="s">
        <v>84</v>
      </c>
      <c r="AW1134" s="13" t="s">
        <v>34</v>
      </c>
      <c r="AX1134" s="13" t="s">
        <v>74</v>
      </c>
      <c r="AY1134" s="154" t="s">
        <v>167</v>
      </c>
    </row>
    <row r="1135" spans="2:65" s="13" customFormat="1" ht="11.25">
      <c r="B1135" s="153"/>
      <c r="D1135" s="147" t="s">
        <v>177</v>
      </c>
      <c r="E1135" s="154" t="s">
        <v>19</v>
      </c>
      <c r="F1135" s="155" t="s">
        <v>622</v>
      </c>
      <c r="H1135" s="156">
        <v>138.30000000000001</v>
      </c>
      <c r="I1135" s="157"/>
      <c r="L1135" s="153"/>
      <c r="M1135" s="158"/>
      <c r="T1135" s="159"/>
      <c r="AT1135" s="154" t="s">
        <v>177</v>
      </c>
      <c r="AU1135" s="154" t="s">
        <v>84</v>
      </c>
      <c r="AV1135" s="13" t="s">
        <v>84</v>
      </c>
      <c r="AW1135" s="13" t="s">
        <v>34</v>
      </c>
      <c r="AX1135" s="13" t="s">
        <v>74</v>
      </c>
      <c r="AY1135" s="154" t="s">
        <v>167</v>
      </c>
    </row>
    <row r="1136" spans="2:65" s="13" customFormat="1" ht="11.25">
      <c r="B1136" s="153"/>
      <c r="D1136" s="147" t="s">
        <v>177</v>
      </c>
      <c r="E1136" s="154" t="s">
        <v>19</v>
      </c>
      <c r="F1136" s="155" t="s">
        <v>623</v>
      </c>
      <c r="H1136" s="156">
        <v>21.22</v>
      </c>
      <c r="I1136" s="157"/>
      <c r="L1136" s="153"/>
      <c r="M1136" s="158"/>
      <c r="T1136" s="159"/>
      <c r="AT1136" s="154" t="s">
        <v>177</v>
      </c>
      <c r="AU1136" s="154" t="s">
        <v>84</v>
      </c>
      <c r="AV1136" s="13" t="s">
        <v>84</v>
      </c>
      <c r="AW1136" s="13" t="s">
        <v>34</v>
      </c>
      <c r="AX1136" s="13" t="s">
        <v>74</v>
      </c>
      <c r="AY1136" s="154" t="s">
        <v>167</v>
      </c>
    </row>
    <row r="1137" spans="2:65" s="14" customFormat="1" ht="11.25">
      <c r="B1137" s="160"/>
      <c r="D1137" s="147" t="s">
        <v>177</v>
      </c>
      <c r="E1137" s="161" t="s">
        <v>19</v>
      </c>
      <c r="F1137" s="162" t="s">
        <v>181</v>
      </c>
      <c r="H1137" s="163">
        <v>220.62</v>
      </c>
      <c r="I1137" s="164"/>
      <c r="L1137" s="160"/>
      <c r="M1137" s="165"/>
      <c r="T1137" s="166"/>
      <c r="AT1137" s="161" t="s">
        <v>177</v>
      </c>
      <c r="AU1137" s="161" t="s">
        <v>84</v>
      </c>
      <c r="AV1137" s="14" t="s">
        <v>173</v>
      </c>
      <c r="AW1137" s="14" t="s">
        <v>34</v>
      </c>
      <c r="AX1137" s="14" t="s">
        <v>82</v>
      </c>
      <c r="AY1137" s="161" t="s">
        <v>167</v>
      </c>
    </row>
    <row r="1138" spans="2:65" s="1" customFormat="1" ht="16.5" customHeight="1">
      <c r="B1138" s="33"/>
      <c r="C1138" s="167" t="s">
        <v>1496</v>
      </c>
      <c r="D1138" s="167" t="s">
        <v>259</v>
      </c>
      <c r="E1138" s="168" t="s">
        <v>1497</v>
      </c>
      <c r="F1138" s="169" t="s">
        <v>1498</v>
      </c>
      <c r="G1138" s="170" t="s">
        <v>102</v>
      </c>
      <c r="H1138" s="171">
        <v>238.27</v>
      </c>
      <c r="I1138" s="172"/>
      <c r="J1138" s="173">
        <f>ROUND(I1138*H1138,2)</f>
        <v>0</v>
      </c>
      <c r="K1138" s="169" t="s">
        <v>184</v>
      </c>
      <c r="L1138" s="174"/>
      <c r="M1138" s="175" t="s">
        <v>19</v>
      </c>
      <c r="N1138" s="176" t="s">
        <v>45</v>
      </c>
      <c r="P1138" s="138">
        <f>O1138*H1138</f>
        <v>0</v>
      </c>
      <c r="Q1138" s="138">
        <v>1.617E-2</v>
      </c>
      <c r="R1138" s="138">
        <f>Q1138*H1138</f>
        <v>3.8528259</v>
      </c>
      <c r="S1138" s="138">
        <v>0</v>
      </c>
      <c r="T1138" s="139">
        <f>S1138*H1138</f>
        <v>0</v>
      </c>
      <c r="AR1138" s="140" t="s">
        <v>366</v>
      </c>
      <c r="AT1138" s="140" t="s">
        <v>259</v>
      </c>
      <c r="AU1138" s="140" t="s">
        <v>84</v>
      </c>
      <c r="AY1138" s="18" t="s">
        <v>167</v>
      </c>
      <c r="BE1138" s="141">
        <f>IF(N1138="základní",J1138,0)</f>
        <v>0</v>
      </c>
      <c r="BF1138" s="141">
        <f>IF(N1138="snížená",J1138,0)</f>
        <v>0</v>
      </c>
      <c r="BG1138" s="141">
        <f>IF(N1138="zákl. přenesená",J1138,0)</f>
        <v>0</v>
      </c>
      <c r="BH1138" s="141">
        <f>IF(N1138="sníž. přenesená",J1138,0)</f>
        <v>0</v>
      </c>
      <c r="BI1138" s="141">
        <f>IF(N1138="nulová",J1138,0)</f>
        <v>0</v>
      </c>
      <c r="BJ1138" s="18" t="s">
        <v>82</v>
      </c>
      <c r="BK1138" s="141">
        <f>ROUND(I1138*H1138,2)</f>
        <v>0</v>
      </c>
      <c r="BL1138" s="18" t="s">
        <v>265</v>
      </c>
      <c r="BM1138" s="140" t="s">
        <v>1499</v>
      </c>
    </row>
    <row r="1139" spans="2:65" s="12" customFormat="1" ht="11.25">
      <c r="B1139" s="146"/>
      <c r="D1139" s="147" t="s">
        <v>177</v>
      </c>
      <c r="E1139" s="148" t="s">
        <v>19</v>
      </c>
      <c r="F1139" s="149" t="s">
        <v>503</v>
      </c>
      <c r="H1139" s="148" t="s">
        <v>19</v>
      </c>
      <c r="I1139" s="150"/>
      <c r="L1139" s="146"/>
      <c r="M1139" s="151"/>
      <c r="T1139" s="152"/>
      <c r="AT1139" s="148" t="s">
        <v>177</v>
      </c>
      <c r="AU1139" s="148" t="s">
        <v>84</v>
      </c>
      <c r="AV1139" s="12" t="s">
        <v>82</v>
      </c>
      <c r="AW1139" s="12" t="s">
        <v>34</v>
      </c>
      <c r="AX1139" s="12" t="s">
        <v>74</v>
      </c>
      <c r="AY1139" s="148" t="s">
        <v>167</v>
      </c>
    </row>
    <row r="1140" spans="2:65" s="13" customFormat="1" ht="11.25">
      <c r="B1140" s="153"/>
      <c r="D1140" s="147" t="s">
        <v>177</v>
      </c>
      <c r="E1140" s="154" t="s">
        <v>19</v>
      </c>
      <c r="F1140" s="155" t="s">
        <v>621</v>
      </c>
      <c r="H1140" s="156">
        <v>61.1</v>
      </c>
      <c r="I1140" s="157"/>
      <c r="L1140" s="153"/>
      <c r="M1140" s="158"/>
      <c r="T1140" s="159"/>
      <c r="AT1140" s="154" t="s">
        <v>177</v>
      </c>
      <c r="AU1140" s="154" t="s">
        <v>84</v>
      </c>
      <c r="AV1140" s="13" t="s">
        <v>84</v>
      </c>
      <c r="AW1140" s="13" t="s">
        <v>34</v>
      </c>
      <c r="AX1140" s="13" t="s">
        <v>74</v>
      </c>
      <c r="AY1140" s="154" t="s">
        <v>167</v>
      </c>
    </row>
    <row r="1141" spans="2:65" s="13" customFormat="1" ht="11.25">
      <c r="B1141" s="153"/>
      <c r="D1141" s="147" t="s">
        <v>177</v>
      </c>
      <c r="E1141" s="154" t="s">
        <v>19</v>
      </c>
      <c r="F1141" s="155" t="s">
        <v>622</v>
      </c>
      <c r="H1141" s="156">
        <v>138.30000000000001</v>
      </c>
      <c r="I1141" s="157"/>
      <c r="L1141" s="153"/>
      <c r="M1141" s="158"/>
      <c r="T1141" s="159"/>
      <c r="AT1141" s="154" t="s">
        <v>177</v>
      </c>
      <c r="AU1141" s="154" t="s">
        <v>84</v>
      </c>
      <c r="AV1141" s="13" t="s">
        <v>84</v>
      </c>
      <c r="AW1141" s="13" t="s">
        <v>34</v>
      </c>
      <c r="AX1141" s="13" t="s">
        <v>74</v>
      </c>
      <c r="AY1141" s="154" t="s">
        <v>167</v>
      </c>
    </row>
    <row r="1142" spans="2:65" s="13" customFormat="1" ht="11.25">
      <c r="B1142" s="153"/>
      <c r="D1142" s="147" t="s">
        <v>177</v>
      </c>
      <c r="E1142" s="154" t="s">
        <v>19</v>
      </c>
      <c r="F1142" s="155" t="s">
        <v>623</v>
      </c>
      <c r="H1142" s="156">
        <v>21.22</v>
      </c>
      <c r="I1142" s="157"/>
      <c r="L1142" s="153"/>
      <c r="M1142" s="158"/>
      <c r="T1142" s="159"/>
      <c r="AT1142" s="154" t="s">
        <v>177</v>
      </c>
      <c r="AU1142" s="154" t="s">
        <v>84</v>
      </c>
      <c r="AV1142" s="13" t="s">
        <v>84</v>
      </c>
      <c r="AW1142" s="13" t="s">
        <v>34</v>
      </c>
      <c r="AX1142" s="13" t="s">
        <v>74</v>
      </c>
      <c r="AY1142" s="154" t="s">
        <v>167</v>
      </c>
    </row>
    <row r="1143" spans="2:65" s="14" customFormat="1" ht="11.25">
      <c r="B1143" s="160"/>
      <c r="D1143" s="147" t="s">
        <v>177</v>
      </c>
      <c r="E1143" s="161" t="s">
        <v>19</v>
      </c>
      <c r="F1143" s="162" t="s">
        <v>181</v>
      </c>
      <c r="H1143" s="163">
        <v>220.62</v>
      </c>
      <c r="I1143" s="164"/>
      <c r="L1143" s="160"/>
      <c r="M1143" s="165"/>
      <c r="T1143" s="166"/>
      <c r="AT1143" s="161" t="s">
        <v>177</v>
      </c>
      <c r="AU1143" s="161" t="s">
        <v>84</v>
      </c>
      <c r="AV1143" s="14" t="s">
        <v>173</v>
      </c>
      <c r="AW1143" s="14" t="s">
        <v>34</v>
      </c>
      <c r="AX1143" s="14" t="s">
        <v>82</v>
      </c>
      <c r="AY1143" s="161" t="s">
        <v>167</v>
      </c>
    </row>
    <row r="1144" spans="2:65" s="13" customFormat="1" ht="11.25">
      <c r="B1144" s="153"/>
      <c r="D1144" s="147" t="s">
        <v>177</v>
      </c>
      <c r="F1144" s="155" t="s">
        <v>1500</v>
      </c>
      <c r="H1144" s="156">
        <v>238.27</v>
      </c>
      <c r="I1144" s="157"/>
      <c r="L1144" s="153"/>
      <c r="M1144" s="158"/>
      <c r="T1144" s="159"/>
      <c r="AT1144" s="154" t="s">
        <v>177</v>
      </c>
      <c r="AU1144" s="154" t="s">
        <v>84</v>
      </c>
      <c r="AV1144" s="13" t="s">
        <v>84</v>
      </c>
      <c r="AW1144" s="13" t="s">
        <v>4</v>
      </c>
      <c r="AX1144" s="13" t="s">
        <v>82</v>
      </c>
      <c r="AY1144" s="154" t="s">
        <v>167</v>
      </c>
    </row>
    <row r="1145" spans="2:65" s="1" customFormat="1" ht="24.2" customHeight="1">
      <c r="B1145" s="33"/>
      <c r="C1145" s="129" t="s">
        <v>1501</v>
      </c>
      <c r="D1145" s="129" t="s">
        <v>169</v>
      </c>
      <c r="E1145" s="130" t="s">
        <v>1502</v>
      </c>
      <c r="F1145" s="131" t="s">
        <v>1503</v>
      </c>
      <c r="G1145" s="132" t="s">
        <v>246</v>
      </c>
      <c r="H1145" s="133">
        <v>5.86</v>
      </c>
      <c r="I1145" s="134"/>
      <c r="J1145" s="135">
        <f>ROUND(I1145*H1145,2)</f>
        <v>0</v>
      </c>
      <c r="K1145" s="131" t="s">
        <v>172</v>
      </c>
      <c r="L1145" s="33"/>
      <c r="M1145" s="136" t="s">
        <v>19</v>
      </c>
      <c r="N1145" s="137" t="s">
        <v>45</v>
      </c>
      <c r="P1145" s="138">
        <f>O1145*H1145</f>
        <v>0</v>
      </c>
      <c r="Q1145" s="138">
        <v>0</v>
      </c>
      <c r="R1145" s="138">
        <f>Q1145*H1145</f>
        <v>0</v>
      </c>
      <c r="S1145" s="138">
        <v>0</v>
      </c>
      <c r="T1145" s="139">
        <f>S1145*H1145</f>
        <v>0</v>
      </c>
      <c r="AR1145" s="140" t="s">
        <v>265</v>
      </c>
      <c r="AT1145" s="140" t="s">
        <v>169</v>
      </c>
      <c r="AU1145" s="140" t="s">
        <v>84</v>
      </c>
      <c r="AY1145" s="18" t="s">
        <v>167</v>
      </c>
      <c r="BE1145" s="141">
        <f>IF(N1145="základní",J1145,0)</f>
        <v>0</v>
      </c>
      <c r="BF1145" s="141">
        <f>IF(N1145="snížená",J1145,0)</f>
        <v>0</v>
      </c>
      <c r="BG1145" s="141">
        <f>IF(N1145="zákl. přenesená",J1145,0)</f>
        <v>0</v>
      </c>
      <c r="BH1145" s="141">
        <f>IF(N1145="sníž. přenesená",J1145,0)</f>
        <v>0</v>
      </c>
      <c r="BI1145" s="141">
        <f>IF(N1145="nulová",J1145,0)</f>
        <v>0</v>
      </c>
      <c r="BJ1145" s="18" t="s">
        <v>82</v>
      </c>
      <c r="BK1145" s="141">
        <f>ROUND(I1145*H1145,2)</f>
        <v>0</v>
      </c>
      <c r="BL1145" s="18" t="s">
        <v>265</v>
      </c>
      <c r="BM1145" s="140" t="s">
        <v>1504</v>
      </c>
    </row>
    <row r="1146" spans="2:65" s="1" customFormat="1" ht="11.25">
      <c r="B1146" s="33"/>
      <c r="D1146" s="142" t="s">
        <v>175</v>
      </c>
      <c r="F1146" s="143" t="s">
        <v>1505</v>
      </c>
      <c r="I1146" s="144"/>
      <c r="L1146" s="33"/>
      <c r="M1146" s="145"/>
      <c r="T1146" s="54"/>
      <c r="AT1146" s="18" t="s">
        <v>175</v>
      </c>
      <c r="AU1146" s="18" t="s">
        <v>84</v>
      </c>
    </row>
    <row r="1147" spans="2:65" s="1" customFormat="1" ht="24.2" customHeight="1">
      <c r="B1147" s="33"/>
      <c r="C1147" s="129" t="s">
        <v>1506</v>
      </c>
      <c r="D1147" s="129" t="s">
        <v>169</v>
      </c>
      <c r="E1147" s="130" t="s">
        <v>1507</v>
      </c>
      <c r="F1147" s="131" t="s">
        <v>1508</v>
      </c>
      <c r="G1147" s="132" t="s">
        <v>246</v>
      </c>
      <c r="H1147" s="133">
        <v>5.86</v>
      </c>
      <c r="I1147" s="134"/>
      <c r="J1147" s="135">
        <f>ROUND(I1147*H1147,2)</f>
        <v>0</v>
      </c>
      <c r="K1147" s="131" t="s">
        <v>172</v>
      </c>
      <c r="L1147" s="33"/>
      <c r="M1147" s="136" t="s">
        <v>19</v>
      </c>
      <c r="N1147" s="137" t="s">
        <v>45</v>
      </c>
      <c r="P1147" s="138">
        <f>O1147*H1147</f>
        <v>0</v>
      </c>
      <c r="Q1147" s="138">
        <v>0</v>
      </c>
      <c r="R1147" s="138">
        <f>Q1147*H1147</f>
        <v>0</v>
      </c>
      <c r="S1147" s="138">
        <v>0</v>
      </c>
      <c r="T1147" s="139">
        <f>S1147*H1147</f>
        <v>0</v>
      </c>
      <c r="AR1147" s="140" t="s">
        <v>265</v>
      </c>
      <c r="AT1147" s="140" t="s">
        <v>169</v>
      </c>
      <c r="AU1147" s="140" t="s">
        <v>84</v>
      </c>
      <c r="AY1147" s="18" t="s">
        <v>167</v>
      </c>
      <c r="BE1147" s="141">
        <f>IF(N1147="základní",J1147,0)</f>
        <v>0</v>
      </c>
      <c r="BF1147" s="141">
        <f>IF(N1147="snížená",J1147,0)</f>
        <v>0</v>
      </c>
      <c r="BG1147" s="141">
        <f>IF(N1147="zákl. přenesená",J1147,0)</f>
        <v>0</v>
      </c>
      <c r="BH1147" s="141">
        <f>IF(N1147="sníž. přenesená",J1147,0)</f>
        <v>0</v>
      </c>
      <c r="BI1147" s="141">
        <f>IF(N1147="nulová",J1147,0)</f>
        <v>0</v>
      </c>
      <c r="BJ1147" s="18" t="s">
        <v>82</v>
      </c>
      <c r="BK1147" s="141">
        <f>ROUND(I1147*H1147,2)</f>
        <v>0</v>
      </c>
      <c r="BL1147" s="18" t="s">
        <v>265</v>
      </c>
      <c r="BM1147" s="140" t="s">
        <v>1509</v>
      </c>
    </row>
    <row r="1148" spans="2:65" s="1" customFormat="1" ht="11.25">
      <c r="B1148" s="33"/>
      <c r="D1148" s="142" t="s">
        <v>175</v>
      </c>
      <c r="F1148" s="143" t="s">
        <v>1510</v>
      </c>
      <c r="I1148" s="144"/>
      <c r="L1148" s="33"/>
      <c r="M1148" s="145"/>
      <c r="T1148" s="54"/>
      <c r="AT1148" s="18" t="s">
        <v>175</v>
      </c>
      <c r="AU1148" s="18" t="s">
        <v>84</v>
      </c>
    </row>
    <row r="1149" spans="2:65" s="11" customFormat="1" ht="22.9" customHeight="1">
      <c r="B1149" s="117"/>
      <c r="D1149" s="118" t="s">
        <v>73</v>
      </c>
      <c r="E1149" s="127" t="s">
        <v>1511</v>
      </c>
      <c r="F1149" s="127" t="s">
        <v>1512</v>
      </c>
      <c r="I1149" s="120"/>
      <c r="J1149" s="128">
        <f>BK1149</f>
        <v>0</v>
      </c>
      <c r="L1149" s="117"/>
      <c r="M1149" s="122"/>
      <c r="P1149" s="123">
        <f>SUM(P1150:P1178)</f>
        <v>0</v>
      </c>
      <c r="R1149" s="123">
        <f>SUM(R1150:R1178)</f>
        <v>0.14529593999999998</v>
      </c>
      <c r="T1149" s="124">
        <f>SUM(T1150:T1178)</f>
        <v>0.11823</v>
      </c>
      <c r="AR1149" s="118" t="s">
        <v>84</v>
      </c>
      <c r="AT1149" s="125" t="s">
        <v>73</v>
      </c>
      <c r="AU1149" s="125" t="s">
        <v>82</v>
      </c>
      <c r="AY1149" s="118" t="s">
        <v>167</v>
      </c>
      <c r="BK1149" s="126">
        <f>SUM(BK1150:BK1178)</f>
        <v>0</v>
      </c>
    </row>
    <row r="1150" spans="2:65" s="1" customFormat="1" ht="21.75" customHeight="1">
      <c r="B1150" s="33"/>
      <c r="C1150" s="129" t="s">
        <v>1513</v>
      </c>
      <c r="D1150" s="129" t="s">
        <v>169</v>
      </c>
      <c r="E1150" s="130" t="s">
        <v>1514</v>
      </c>
      <c r="F1150" s="131" t="s">
        <v>1515</v>
      </c>
      <c r="G1150" s="132" t="s">
        <v>102</v>
      </c>
      <c r="H1150" s="133">
        <v>24.39</v>
      </c>
      <c r="I1150" s="134"/>
      <c r="J1150" s="135">
        <f>ROUND(I1150*H1150,2)</f>
        <v>0</v>
      </c>
      <c r="K1150" s="131" t="s">
        <v>172</v>
      </c>
      <c r="L1150" s="33"/>
      <c r="M1150" s="136" t="s">
        <v>19</v>
      </c>
      <c r="N1150" s="137" t="s">
        <v>45</v>
      </c>
      <c r="P1150" s="138">
        <f>O1150*H1150</f>
        <v>0</v>
      </c>
      <c r="Q1150" s="138">
        <v>1E-4</v>
      </c>
      <c r="R1150" s="138">
        <f>Q1150*H1150</f>
        <v>2.4390000000000002E-3</v>
      </c>
      <c r="S1150" s="138">
        <v>0</v>
      </c>
      <c r="T1150" s="139">
        <f>S1150*H1150</f>
        <v>0</v>
      </c>
      <c r="AR1150" s="140" t="s">
        <v>265</v>
      </c>
      <c r="AT1150" s="140" t="s">
        <v>169</v>
      </c>
      <c r="AU1150" s="140" t="s">
        <v>84</v>
      </c>
      <c r="AY1150" s="18" t="s">
        <v>167</v>
      </c>
      <c r="BE1150" s="141">
        <f>IF(N1150="základní",J1150,0)</f>
        <v>0</v>
      </c>
      <c r="BF1150" s="141">
        <f>IF(N1150="snížená",J1150,0)</f>
        <v>0</v>
      </c>
      <c r="BG1150" s="141">
        <f>IF(N1150="zákl. přenesená",J1150,0)</f>
        <v>0</v>
      </c>
      <c r="BH1150" s="141">
        <f>IF(N1150="sníž. přenesená",J1150,0)</f>
        <v>0</v>
      </c>
      <c r="BI1150" s="141">
        <f>IF(N1150="nulová",J1150,0)</f>
        <v>0</v>
      </c>
      <c r="BJ1150" s="18" t="s">
        <v>82</v>
      </c>
      <c r="BK1150" s="141">
        <f>ROUND(I1150*H1150,2)</f>
        <v>0</v>
      </c>
      <c r="BL1150" s="18" t="s">
        <v>265</v>
      </c>
      <c r="BM1150" s="140" t="s">
        <v>1516</v>
      </c>
    </row>
    <row r="1151" spans="2:65" s="1" customFormat="1" ht="11.25">
      <c r="B1151" s="33"/>
      <c r="D1151" s="142" t="s">
        <v>175</v>
      </c>
      <c r="F1151" s="143" t="s">
        <v>1517</v>
      </c>
      <c r="I1151" s="144"/>
      <c r="L1151" s="33"/>
      <c r="M1151" s="145"/>
      <c r="T1151" s="54"/>
      <c r="AT1151" s="18" t="s">
        <v>175</v>
      </c>
      <c r="AU1151" s="18" t="s">
        <v>84</v>
      </c>
    </row>
    <row r="1152" spans="2:65" s="13" customFormat="1" ht="11.25">
      <c r="B1152" s="153"/>
      <c r="D1152" s="147" t="s">
        <v>177</v>
      </c>
      <c r="E1152" s="154" t="s">
        <v>19</v>
      </c>
      <c r="F1152" s="155" t="s">
        <v>1518</v>
      </c>
      <c r="H1152" s="156">
        <v>24.39</v>
      </c>
      <c r="I1152" s="157"/>
      <c r="L1152" s="153"/>
      <c r="M1152" s="158"/>
      <c r="T1152" s="159"/>
      <c r="AT1152" s="154" t="s">
        <v>177</v>
      </c>
      <c r="AU1152" s="154" t="s">
        <v>84</v>
      </c>
      <c r="AV1152" s="13" t="s">
        <v>84</v>
      </c>
      <c r="AW1152" s="13" t="s">
        <v>34</v>
      </c>
      <c r="AX1152" s="13" t="s">
        <v>82</v>
      </c>
      <c r="AY1152" s="154" t="s">
        <v>167</v>
      </c>
    </row>
    <row r="1153" spans="2:65" s="1" customFormat="1" ht="16.5" customHeight="1">
      <c r="B1153" s="33"/>
      <c r="C1153" s="167" t="s">
        <v>1519</v>
      </c>
      <c r="D1153" s="167" t="s">
        <v>259</v>
      </c>
      <c r="E1153" s="168" t="s">
        <v>1520</v>
      </c>
      <c r="F1153" s="169" t="s">
        <v>1521</v>
      </c>
      <c r="G1153" s="170" t="s">
        <v>102</v>
      </c>
      <c r="H1153" s="171">
        <v>26.341000000000001</v>
      </c>
      <c r="I1153" s="172"/>
      <c r="J1153" s="173">
        <f>ROUND(I1153*H1153,2)</f>
        <v>0</v>
      </c>
      <c r="K1153" s="169" t="s">
        <v>172</v>
      </c>
      <c r="L1153" s="174"/>
      <c r="M1153" s="175" t="s">
        <v>19</v>
      </c>
      <c r="N1153" s="176" t="s">
        <v>45</v>
      </c>
      <c r="P1153" s="138">
        <f>O1153*H1153</f>
        <v>0</v>
      </c>
      <c r="Q1153" s="138">
        <v>8.4000000000000003E-4</v>
      </c>
      <c r="R1153" s="138">
        <f>Q1153*H1153</f>
        <v>2.2126440000000001E-2</v>
      </c>
      <c r="S1153" s="138">
        <v>0</v>
      </c>
      <c r="T1153" s="139">
        <f>S1153*H1153</f>
        <v>0</v>
      </c>
      <c r="AR1153" s="140" t="s">
        <v>366</v>
      </c>
      <c r="AT1153" s="140" t="s">
        <v>259</v>
      </c>
      <c r="AU1153" s="140" t="s">
        <v>84</v>
      </c>
      <c r="AY1153" s="18" t="s">
        <v>167</v>
      </c>
      <c r="BE1153" s="141">
        <f>IF(N1153="základní",J1153,0)</f>
        <v>0</v>
      </c>
      <c r="BF1153" s="141">
        <f>IF(N1153="snížená",J1153,0)</f>
        <v>0</v>
      </c>
      <c r="BG1153" s="141">
        <f>IF(N1153="zákl. přenesená",J1153,0)</f>
        <v>0</v>
      </c>
      <c r="BH1153" s="141">
        <f>IF(N1153="sníž. přenesená",J1153,0)</f>
        <v>0</v>
      </c>
      <c r="BI1153" s="141">
        <f>IF(N1153="nulová",J1153,0)</f>
        <v>0</v>
      </c>
      <c r="BJ1153" s="18" t="s">
        <v>82</v>
      </c>
      <c r="BK1153" s="141">
        <f>ROUND(I1153*H1153,2)</f>
        <v>0</v>
      </c>
      <c r="BL1153" s="18" t="s">
        <v>265</v>
      </c>
      <c r="BM1153" s="140" t="s">
        <v>1522</v>
      </c>
    </row>
    <row r="1154" spans="2:65" s="13" customFormat="1" ht="11.25">
      <c r="B1154" s="153"/>
      <c r="D1154" s="147" t="s">
        <v>177</v>
      </c>
      <c r="E1154" s="154" t="s">
        <v>19</v>
      </c>
      <c r="F1154" s="155" t="s">
        <v>1518</v>
      </c>
      <c r="H1154" s="156">
        <v>24.39</v>
      </c>
      <c r="I1154" s="157"/>
      <c r="L1154" s="153"/>
      <c r="M1154" s="158"/>
      <c r="T1154" s="159"/>
      <c r="AT1154" s="154" t="s">
        <v>177</v>
      </c>
      <c r="AU1154" s="154" t="s">
        <v>84</v>
      </c>
      <c r="AV1154" s="13" t="s">
        <v>84</v>
      </c>
      <c r="AW1154" s="13" t="s">
        <v>34</v>
      </c>
      <c r="AX1154" s="13" t="s">
        <v>82</v>
      </c>
      <c r="AY1154" s="154" t="s">
        <v>167</v>
      </c>
    </row>
    <row r="1155" spans="2:65" s="13" customFormat="1" ht="11.25">
      <c r="B1155" s="153"/>
      <c r="D1155" s="147" t="s">
        <v>177</v>
      </c>
      <c r="F1155" s="155" t="s">
        <v>1523</v>
      </c>
      <c r="H1155" s="156">
        <v>26.341000000000001</v>
      </c>
      <c r="I1155" s="157"/>
      <c r="L1155" s="153"/>
      <c r="M1155" s="158"/>
      <c r="T1155" s="159"/>
      <c r="AT1155" s="154" t="s">
        <v>177</v>
      </c>
      <c r="AU1155" s="154" t="s">
        <v>84</v>
      </c>
      <c r="AV1155" s="13" t="s">
        <v>84</v>
      </c>
      <c r="AW1155" s="13" t="s">
        <v>4</v>
      </c>
      <c r="AX1155" s="13" t="s">
        <v>82</v>
      </c>
      <c r="AY1155" s="154" t="s">
        <v>167</v>
      </c>
    </row>
    <row r="1156" spans="2:65" s="1" customFormat="1" ht="16.5" customHeight="1">
      <c r="B1156" s="33"/>
      <c r="C1156" s="129" t="s">
        <v>1524</v>
      </c>
      <c r="D1156" s="129" t="s">
        <v>169</v>
      </c>
      <c r="E1156" s="130" t="s">
        <v>1525</v>
      </c>
      <c r="F1156" s="131" t="s">
        <v>1526</v>
      </c>
      <c r="G1156" s="132" t="s">
        <v>102</v>
      </c>
      <c r="H1156" s="133">
        <v>36.1</v>
      </c>
      <c r="I1156" s="134"/>
      <c r="J1156" s="135">
        <f>ROUND(I1156*H1156,2)</f>
        <v>0</v>
      </c>
      <c r="K1156" s="131" t="s">
        <v>172</v>
      </c>
      <c r="L1156" s="33"/>
      <c r="M1156" s="136" t="s">
        <v>19</v>
      </c>
      <c r="N1156" s="137" t="s">
        <v>45</v>
      </c>
      <c r="P1156" s="138">
        <f>O1156*H1156</f>
        <v>0</v>
      </c>
      <c r="Q1156" s="138">
        <v>0</v>
      </c>
      <c r="R1156" s="138">
        <f>Q1156*H1156</f>
        <v>0</v>
      </c>
      <c r="S1156" s="138">
        <v>3.0000000000000001E-3</v>
      </c>
      <c r="T1156" s="139">
        <f>S1156*H1156</f>
        <v>0.10830000000000001</v>
      </c>
      <c r="AR1156" s="140" t="s">
        <v>265</v>
      </c>
      <c r="AT1156" s="140" t="s">
        <v>169</v>
      </c>
      <c r="AU1156" s="140" t="s">
        <v>84</v>
      </c>
      <c r="AY1156" s="18" t="s">
        <v>167</v>
      </c>
      <c r="BE1156" s="141">
        <f>IF(N1156="základní",J1156,0)</f>
        <v>0</v>
      </c>
      <c r="BF1156" s="141">
        <f>IF(N1156="snížená",J1156,0)</f>
        <v>0</v>
      </c>
      <c r="BG1156" s="141">
        <f>IF(N1156="zákl. přenesená",J1156,0)</f>
        <v>0</v>
      </c>
      <c r="BH1156" s="141">
        <f>IF(N1156="sníž. přenesená",J1156,0)</f>
        <v>0</v>
      </c>
      <c r="BI1156" s="141">
        <f>IF(N1156="nulová",J1156,0)</f>
        <v>0</v>
      </c>
      <c r="BJ1156" s="18" t="s">
        <v>82</v>
      </c>
      <c r="BK1156" s="141">
        <f>ROUND(I1156*H1156,2)</f>
        <v>0</v>
      </c>
      <c r="BL1156" s="18" t="s">
        <v>265</v>
      </c>
      <c r="BM1156" s="140" t="s">
        <v>1527</v>
      </c>
    </row>
    <row r="1157" spans="2:65" s="1" customFormat="1" ht="11.25">
      <c r="B1157" s="33"/>
      <c r="D1157" s="142" t="s">
        <v>175</v>
      </c>
      <c r="F1157" s="143" t="s">
        <v>1528</v>
      </c>
      <c r="I1157" s="144"/>
      <c r="L1157" s="33"/>
      <c r="M1157" s="145"/>
      <c r="T1157" s="54"/>
      <c r="AT1157" s="18" t="s">
        <v>175</v>
      </c>
      <c r="AU1157" s="18" t="s">
        <v>84</v>
      </c>
    </row>
    <row r="1158" spans="2:65" s="12" customFormat="1" ht="11.25">
      <c r="B1158" s="146"/>
      <c r="D1158" s="147" t="s">
        <v>177</v>
      </c>
      <c r="E1158" s="148" t="s">
        <v>19</v>
      </c>
      <c r="F1158" s="149" t="s">
        <v>668</v>
      </c>
      <c r="H1158" s="148" t="s">
        <v>19</v>
      </c>
      <c r="I1158" s="150"/>
      <c r="L1158" s="146"/>
      <c r="M1158" s="151"/>
      <c r="T1158" s="152"/>
      <c r="AT1158" s="148" t="s">
        <v>177</v>
      </c>
      <c r="AU1158" s="148" t="s">
        <v>84</v>
      </c>
      <c r="AV1158" s="12" t="s">
        <v>82</v>
      </c>
      <c r="AW1158" s="12" t="s">
        <v>34</v>
      </c>
      <c r="AX1158" s="12" t="s">
        <v>74</v>
      </c>
      <c r="AY1158" s="148" t="s">
        <v>167</v>
      </c>
    </row>
    <row r="1159" spans="2:65" s="13" customFormat="1" ht="11.25">
      <c r="B1159" s="153"/>
      <c r="D1159" s="147" t="s">
        <v>177</v>
      </c>
      <c r="E1159" s="154" t="s">
        <v>19</v>
      </c>
      <c r="F1159" s="155" t="s">
        <v>1529</v>
      </c>
      <c r="H1159" s="156">
        <v>21.22</v>
      </c>
      <c r="I1159" s="157"/>
      <c r="L1159" s="153"/>
      <c r="M1159" s="158"/>
      <c r="T1159" s="159"/>
      <c r="AT1159" s="154" t="s">
        <v>177</v>
      </c>
      <c r="AU1159" s="154" t="s">
        <v>84</v>
      </c>
      <c r="AV1159" s="13" t="s">
        <v>84</v>
      </c>
      <c r="AW1159" s="13" t="s">
        <v>34</v>
      </c>
      <c r="AX1159" s="13" t="s">
        <v>74</v>
      </c>
      <c r="AY1159" s="154" t="s">
        <v>167</v>
      </c>
    </row>
    <row r="1160" spans="2:65" s="13" customFormat="1" ht="11.25">
      <c r="B1160" s="153"/>
      <c r="D1160" s="147" t="s">
        <v>177</v>
      </c>
      <c r="E1160" s="154" t="s">
        <v>19</v>
      </c>
      <c r="F1160" s="155" t="s">
        <v>1530</v>
      </c>
      <c r="H1160" s="156">
        <v>14.88</v>
      </c>
      <c r="I1160" s="157"/>
      <c r="L1160" s="153"/>
      <c r="M1160" s="158"/>
      <c r="T1160" s="159"/>
      <c r="AT1160" s="154" t="s">
        <v>177</v>
      </c>
      <c r="AU1160" s="154" t="s">
        <v>84</v>
      </c>
      <c r="AV1160" s="13" t="s">
        <v>84</v>
      </c>
      <c r="AW1160" s="13" t="s">
        <v>34</v>
      </c>
      <c r="AX1160" s="13" t="s">
        <v>74</v>
      </c>
      <c r="AY1160" s="154" t="s">
        <v>167</v>
      </c>
    </row>
    <row r="1161" spans="2:65" s="14" customFormat="1" ht="11.25">
      <c r="B1161" s="160"/>
      <c r="D1161" s="147" t="s">
        <v>177</v>
      </c>
      <c r="E1161" s="161" t="s">
        <v>19</v>
      </c>
      <c r="F1161" s="162" t="s">
        <v>181</v>
      </c>
      <c r="H1161" s="163">
        <v>36.1</v>
      </c>
      <c r="I1161" s="164"/>
      <c r="L1161" s="160"/>
      <c r="M1161" s="165"/>
      <c r="T1161" s="166"/>
      <c r="AT1161" s="161" t="s">
        <v>177</v>
      </c>
      <c r="AU1161" s="161" t="s">
        <v>84</v>
      </c>
      <c r="AV1161" s="14" t="s">
        <v>173</v>
      </c>
      <c r="AW1161" s="14" t="s">
        <v>34</v>
      </c>
      <c r="AX1161" s="14" t="s">
        <v>82</v>
      </c>
      <c r="AY1161" s="161" t="s">
        <v>167</v>
      </c>
    </row>
    <row r="1162" spans="2:65" s="1" customFormat="1" ht="16.5" customHeight="1">
      <c r="B1162" s="33"/>
      <c r="C1162" s="129" t="s">
        <v>1531</v>
      </c>
      <c r="D1162" s="129" t="s">
        <v>169</v>
      </c>
      <c r="E1162" s="130" t="s">
        <v>1532</v>
      </c>
      <c r="F1162" s="131" t="s">
        <v>1533</v>
      </c>
      <c r="G1162" s="132" t="s">
        <v>102</v>
      </c>
      <c r="H1162" s="133">
        <v>24.39</v>
      </c>
      <c r="I1162" s="134"/>
      <c r="J1162" s="135">
        <f>ROUND(I1162*H1162,2)</f>
        <v>0</v>
      </c>
      <c r="K1162" s="131" t="s">
        <v>172</v>
      </c>
      <c r="L1162" s="33"/>
      <c r="M1162" s="136" t="s">
        <v>19</v>
      </c>
      <c r="N1162" s="137" t="s">
        <v>45</v>
      </c>
      <c r="P1162" s="138">
        <f>O1162*H1162</f>
        <v>0</v>
      </c>
      <c r="Q1162" s="138">
        <v>0</v>
      </c>
      <c r="R1162" s="138">
        <f>Q1162*H1162</f>
        <v>0</v>
      </c>
      <c r="S1162" s="138">
        <v>0</v>
      </c>
      <c r="T1162" s="139">
        <f>S1162*H1162</f>
        <v>0</v>
      </c>
      <c r="AR1162" s="140" t="s">
        <v>265</v>
      </c>
      <c r="AT1162" s="140" t="s">
        <v>169</v>
      </c>
      <c r="AU1162" s="140" t="s">
        <v>84</v>
      </c>
      <c r="AY1162" s="18" t="s">
        <v>167</v>
      </c>
      <c r="BE1162" s="141">
        <f>IF(N1162="základní",J1162,0)</f>
        <v>0</v>
      </c>
      <c r="BF1162" s="141">
        <f>IF(N1162="snížená",J1162,0)</f>
        <v>0</v>
      </c>
      <c r="BG1162" s="141">
        <f>IF(N1162="zákl. přenesená",J1162,0)</f>
        <v>0</v>
      </c>
      <c r="BH1162" s="141">
        <f>IF(N1162="sníž. přenesená",J1162,0)</f>
        <v>0</v>
      </c>
      <c r="BI1162" s="141">
        <f>IF(N1162="nulová",J1162,0)</f>
        <v>0</v>
      </c>
      <c r="BJ1162" s="18" t="s">
        <v>82</v>
      </c>
      <c r="BK1162" s="141">
        <f>ROUND(I1162*H1162,2)</f>
        <v>0</v>
      </c>
      <c r="BL1162" s="18" t="s">
        <v>265</v>
      </c>
      <c r="BM1162" s="140" t="s">
        <v>1534</v>
      </c>
    </row>
    <row r="1163" spans="2:65" s="1" customFormat="1" ht="11.25">
      <c r="B1163" s="33"/>
      <c r="D1163" s="142" t="s">
        <v>175</v>
      </c>
      <c r="F1163" s="143" t="s">
        <v>1535</v>
      </c>
      <c r="I1163" s="144"/>
      <c r="L1163" s="33"/>
      <c r="M1163" s="145"/>
      <c r="T1163" s="54"/>
      <c r="AT1163" s="18" t="s">
        <v>175</v>
      </c>
      <c r="AU1163" s="18" t="s">
        <v>84</v>
      </c>
    </row>
    <row r="1164" spans="2:65" s="13" customFormat="1" ht="11.25">
      <c r="B1164" s="153"/>
      <c r="D1164" s="147" t="s">
        <v>177</v>
      </c>
      <c r="E1164" s="154" t="s">
        <v>19</v>
      </c>
      <c r="F1164" s="155" t="s">
        <v>1518</v>
      </c>
      <c r="H1164" s="156">
        <v>24.39</v>
      </c>
      <c r="I1164" s="157"/>
      <c r="L1164" s="153"/>
      <c r="M1164" s="158"/>
      <c r="T1164" s="159"/>
      <c r="AT1164" s="154" t="s">
        <v>177</v>
      </c>
      <c r="AU1164" s="154" t="s">
        <v>84</v>
      </c>
      <c r="AV1164" s="13" t="s">
        <v>84</v>
      </c>
      <c r="AW1164" s="13" t="s">
        <v>34</v>
      </c>
      <c r="AX1164" s="13" t="s">
        <v>82</v>
      </c>
      <c r="AY1164" s="154" t="s">
        <v>167</v>
      </c>
    </row>
    <row r="1165" spans="2:65" s="1" customFormat="1" ht="16.5" customHeight="1">
      <c r="B1165" s="33"/>
      <c r="C1165" s="167" t="s">
        <v>1536</v>
      </c>
      <c r="D1165" s="167" t="s">
        <v>259</v>
      </c>
      <c r="E1165" s="168" t="s">
        <v>1537</v>
      </c>
      <c r="F1165" s="169" t="s">
        <v>1538</v>
      </c>
      <c r="G1165" s="170" t="s">
        <v>102</v>
      </c>
      <c r="H1165" s="171">
        <v>26.829000000000001</v>
      </c>
      <c r="I1165" s="172"/>
      <c r="J1165" s="173">
        <f>ROUND(I1165*H1165,2)</f>
        <v>0</v>
      </c>
      <c r="K1165" s="169" t="s">
        <v>184</v>
      </c>
      <c r="L1165" s="174"/>
      <c r="M1165" s="175" t="s">
        <v>19</v>
      </c>
      <c r="N1165" s="176" t="s">
        <v>45</v>
      </c>
      <c r="P1165" s="138">
        <f>O1165*H1165</f>
        <v>0</v>
      </c>
      <c r="Q1165" s="138">
        <v>4.4999999999999997E-3</v>
      </c>
      <c r="R1165" s="138">
        <f>Q1165*H1165</f>
        <v>0.12073049999999999</v>
      </c>
      <c r="S1165" s="138">
        <v>0</v>
      </c>
      <c r="T1165" s="139">
        <f>S1165*H1165</f>
        <v>0</v>
      </c>
      <c r="AR1165" s="140" t="s">
        <v>366</v>
      </c>
      <c r="AT1165" s="140" t="s">
        <v>259</v>
      </c>
      <c r="AU1165" s="140" t="s">
        <v>84</v>
      </c>
      <c r="AY1165" s="18" t="s">
        <v>167</v>
      </c>
      <c r="BE1165" s="141">
        <f>IF(N1165="základní",J1165,0)</f>
        <v>0</v>
      </c>
      <c r="BF1165" s="141">
        <f>IF(N1165="snížená",J1165,0)</f>
        <v>0</v>
      </c>
      <c r="BG1165" s="141">
        <f>IF(N1165="zákl. přenesená",J1165,0)</f>
        <v>0</v>
      </c>
      <c r="BH1165" s="141">
        <f>IF(N1165="sníž. přenesená",J1165,0)</f>
        <v>0</v>
      </c>
      <c r="BI1165" s="141">
        <f>IF(N1165="nulová",J1165,0)</f>
        <v>0</v>
      </c>
      <c r="BJ1165" s="18" t="s">
        <v>82</v>
      </c>
      <c r="BK1165" s="141">
        <f>ROUND(I1165*H1165,2)</f>
        <v>0</v>
      </c>
      <c r="BL1165" s="18" t="s">
        <v>265</v>
      </c>
      <c r="BM1165" s="140" t="s">
        <v>1539</v>
      </c>
    </row>
    <row r="1166" spans="2:65" s="12" customFormat="1" ht="11.25">
      <c r="B1166" s="146"/>
      <c r="D1166" s="147" t="s">
        <v>177</v>
      </c>
      <c r="E1166" s="148" t="s">
        <v>19</v>
      </c>
      <c r="F1166" s="149" t="s">
        <v>1540</v>
      </c>
      <c r="H1166" s="148" t="s">
        <v>19</v>
      </c>
      <c r="I1166" s="150"/>
      <c r="L1166" s="146"/>
      <c r="M1166" s="151"/>
      <c r="T1166" s="152"/>
      <c r="AT1166" s="148" t="s">
        <v>177</v>
      </c>
      <c r="AU1166" s="148" t="s">
        <v>84</v>
      </c>
      <c r="AV1166" s="12" t="s">
        <v>82</v>
      </c>
      <c r="AW1166" s="12" t="s">
        <v>34</v>
      </c>
      <c r="AX1166" s="12" t="s">
        <v>74</v>
      </c>
      <c r="AY1166" s="148" t="s">
        <v>167</v>
      </c>
    </row>
    <row r="1167" spans="2:65" s="13" customFormat="1" ht="11.25">
      <c r="B1167" s="153"/>
      <c r="D1167" s="147" t="s">
        <v>177</v>
      </c>
      <c r="E1167" s="154" t="s">
        <v>19</v>
      </c>
      <c r="F1167" s="155" t="s">
        <v>1541</v>
      </c>
      <c r="H1167" s="156">
        <v>24.39</v>
      </c>
      <c r="I1167" s="157"/>
      <c r="L1167" s="153"/>
      <c r="M1167" s="158"/>
      <c r="T1167" s="159"/>
      <c r="AT1167" s="154" t="s">
        <v>177</v>
      </c>
      <c r="AU1167" s="154" t="s">
        <v>84</v>
      </c>
      <c r="AV1167" s="13" t="s">
        <v>84</v>
      </c>
      <c r="AW1167" s="13" t="s">
        <v>34</v>
      </c>
      <c r="AX1167" s="13" t="s">
        <v>82</v>
      </c>
      <c r="AY1167" s="154" t="s">
        <v>167</v>
      </c>
    </row>
    <row r="1168" spans="2:65" s="13" customFormat="1" ht="11.25">
      <c r="B1168" s="153"/>
      <c r="D1168" s="147" t="s">
        <v>177</v>
      </c>
      <c r="F1168" s="155" t="s">
        <v>1542</v>
      </c>
      <c r="H1168" s="156">
        <v>26.829000000000001</v>
      </c>
      <c r="I1168" s="157"/>
      <c r="L1168" s="153"/>
      <c r="M1168" s="158"/>
      <c r="T1168" s="159"/>
      <c r="AT1168" s="154" t="s">
        <v>177</v>
      </c>
      <c r="AU1168" s="154" t="s">
        <v>84</v>
      </c>
      <c r="AV1168" s="13" t="s">
        <v>84</v>
      </c>
      <c r="AW1168" s="13" t="s">
        <v>4</v>
      </c>
      <c r="AX1168" s="13" t="s">
        <v>82</v>
      </c>
      <c r="AY1168" s="154" t="s">
        <v>167</v>
      </c>
    </row>
    <row r="1169" spans="2:65" s="1" customFormat="1" ht="16.5" customHeight="1">
      <c r="B1169" s="33"/>
      <c r="C1169" s="129" t="s">
        <v>1543</v>
      </c>
      <c r="D1169" s="129" t="s">
        <v>169</v>
      </c>
      <c r="E1169" s="130" t="s">
        <v>1544</v>
      </c>
      <c r="F1169" s="131" t="s">
        <v>1545</v>
      </c>
      <c r="G1169" s="132" t="s">
        <v>436</v>
      </c>
      <c r="H1169" s="133">
        <v>33.1</v>
      </c>
      <c r="I1169" s="134"/>
      <c r="J1169" s="135">
        <f>ROUND(I1169*H1169,2)</f>
        <v>0</v>
      </c>
      <c r="K1169" s="131" t="s">
        <v>172</v>
      </c>
      <c r="L1169" s="33"/>
      <c r="M1169" s="136" t="s">
        <v>19</v>
      </c>
      <c r="N1169" s="137" t="s">
        <v>45</v>
      </c>
      <c r="P1169" s="138">
        <f>O1169*H1169</f>
        <v>0</v>
      </c>
      <c r="Q1169" s="138">
        <v>0</v>
      </c>
      <c r="R1169" s="138">
        <f>Q1169*H1169</f>
        <v>0</v>
      </c>
      <c r="S1169" s="138">
        <v>2.9999999999999997E-4</v>
      </c>
      <c r="T1169" s="139">
        <f>S1169*H1169</f>
        <v>9.9299999999999996E-3</v>
      </c>
      <c r="AR1169" s="140" t="s">
        <v>265</v>
      </c>
      <c r="AT1169" s="140" t="s">
        <v>169</v>
      </c>
      <c r="AU1169" s="140" t="s">
        <v>84</v>
      </c>
      <c r="AY1169" s="18" t="s">
        <v>167</v>
      </c>
      <c r="BE1169" s="141">
        <f>IF(N1169="základní",J1169,0)</f>
        <v>0</v>
      </c>
      <c r="BF1169" s="141">
        <f>IF(N1169="snížená",J1169,0)</f>
        <v>0</v>
      </c>
      <c r="BG1169" s="141">
        <f>IF(N1169="zákl. přenesená",J1169,0)</f>
        <v>0</v>
      </c>
      <c r="BH1169" s="141">
        <f>IF(N1169="sníž. přenesená",J1169,0)</f>
        <v>0</v>
      </c>
      <c r="BI1169" s="141">
        <f>IF(N1169="nulová",J1169,0)</f>
        <v>0</v>
      </c>
      <c r="BJ1169" s="18" t="s">
        <v>82</v>
      </c>
      <c r="BK1169" s="141">
        <f>ROUND(I1169*H1169,2)</f>
        <v>0</v>
      </c>
      <c r="BL1169" s="18" t="s">
        <v>265</v>
      </c>
      <c r="BM1169" s="140" t="s">
        <v>1546</v>
      </c>
    </row>
    <row r="1170" spans="2:65" s="1" customFormat="1" ht="11.25">
      <c r="B1170" s="33"/>
      <c r="D1170" s="142" t="s">
        <v>175</v>
      </c>
      <c r="F1170" s="143" t="s">
        <v>1547</v>
      </c>
      <c r="I1170" s="144"/>
      <c r="L1170" s="33"/>
      <c r="M1170" s="145"/>
      <c r="T1170" s="54"/>
      <c r="AT1170" s="18" t="s">
        <v>175</v>
      </c>
      <c r="AU1170" s="18" t="s">
        <v>84</v>
      </c>
    </row>
    <row r="1171" spans="2:65" s="12" customFormat="1" ht="11.25">
      <c r="B1171" s="146"/>
      <c r="D1171" s="147" t="s">
        <v>177</v>
      </c>
      <c r="E1171" s="148" t="s">
        <v>19</v>
      </c>
      <c r="F1171" s="149" t="s">
        <v>668</v>
      </c>
      <c r="H1171" s="148" t="s">
        <v>19</v>
      </c>
      <c r="I1171" s="150"/>
      <c r="L1171" s="146"/>
      <c r="M1171" s="151"/>
      <c r="T1171" s="152"/>
      <c r="AT1171" s="148" t="s">
        <v>177</v>
      </c>
      <c r="AU1171" s="148" t="s">
        <v>84</v>
      </c>
      <c r="AV1171" s="12" t="s">
        <v>82</v>
      </c>
      <c r="AW1171" s="12" t="s">
        <v>34</v>
      </c>
      <c r="AX1171" s="12" t="s">
        <v>74</v>
      </c>
      <c r="AY1171" s="148" t="s">
        <v>167</v>
      </c>
    </row>
    <row r="1172" spans="2:65" s="13" customFormat="1" ht="11.25">
      <c r="B1172" s="153"/>
      <c r="D1172" s="147" t="s">
        <v>177</v>
      </c>
      <c r="E1172" s="154" t="s">
        <v>19</v>
      </c>
      <c r="F1172" s="155" t="s">
        <v>1548</v>
      </c>
      <c r="H1172" s="156">
        <v>17.36</v>
      </c>
      <c r="I1172" s="157"/>
      <c r="L1172" s="153"/>
      <c r="M1172" s="158"/>
      <c r="T1172" s="159"/>
      <c r="AT1172" s="154" t="s">
        <v>177</v>
      </c>
      <c r="AU1172" s="154" t="s">
        <v>84</v>
      </c>
      <c r="AV1172" s="13" t="s">
        <v>84</v>
      </c>
      <c r="AW1172" s="13" t="s">
        <v>34</v>
      </c>
      <c r="AX1172" s="13" t="s">
        <v>74</v>
      </c>
      <c r="AY1172" s="154" t="s">
        <v>167</v>
      </c>
    </row>
    <row r="1173" spans="2:65" s="13" customFormat="1" ht="11.25">
      <c r="B1173" s="153"/>
      <c r="D1173" s="147" t="s">
        <v>177</v>
      </c>
      <c r="E1173" s="154" t="s">
        <v>19</v>
      </c>
      <c r="F1173" s="155" t="s">
        <v>1549</v>
      </c>
      <c r="H1173" s="156">
        <v>15.74</v>
      </c>
      <c r="I1173" s="157"/>
      <c r="L1173" s="153"/>
      <c r="M1173" s="158"/>
      <c r="T1173" s="159"/>
      <c r="AT1173" s="154" t="s">
        <v>177</v>
      </c>
      <c r="AU1173" s="154" t="s">
        <v>84</v>
      </c>
      <c r="AV1173" s="13" t="s">
        <v>84</v>
      </c>
      <c r="AW1173" s="13" t="s">
        <v>34</v>
      </c>
      <c r="AX1173" s="13" t="s">
        <v>74</v>
      </c>
      <c r="AY1173" s="154" t="s">
        <v>167</v>
      </c>
    </row>
    <row r="1174" spans="2:65" s="15" customFormat="1" ht="11.25">
      <c r="B1174" s="177"/>
      <c r="D1174" s="147" t="s">
        <v>177</v>
      </c>
      <c r="E1174" s="178" t="s">
        <v>19</v>
      </c>
      <c r="F1174" s="179" t="s">
        <v>524</v>
      </c>
      <c r="H1174" s="180">
        <v>33.1</v>
      </c>
      <c r="I1174" s="181"/>
      <c r="L1174" s="177"/>
      <c r="M1174" s="182"/>
      <c r="T1174" s="183"/>
      <c r="AT1174" s="178" t="s">
        <v>177</v>
      </c>
      <c r="AU1174" s="178" t="s">
        <v>84</v>
      </c>
      <c r="AV1174" s="15" t="s">
        <v>104</v>
      </c>
      <c r="AW1174" s="15" t="s">
        <v>34</v>
      </c>
      <c r="AX1174" s="15" t="s">
        <v>82</v>
      </c>
      <c r="AY1174" s="178" t="s">
        <v>167</v>
      </c>
    </row>
    <row r="1175" spans="2:65" s="1" customFormat="1" ht="24.2" customHeight="1">
      <c r="B1175" s="33"/>
      <c r="C1175" s="129" t="s">
        <v>1550</v>
      </c>
      <c r="D1175" s="129" t="s">
        <v>169</v>
      </c>
      <c r="E1175" s="130" t="s">
        <v>1551</v>
      </c>
      <c r="F1175" s="131" t="s">
        <v>1552</v>
      </c>
      <c r="G1175" s="132" t="s">
        <v>246</v>
      </c>
      <c r="H1175" s="133">
        <v>0.14499999999999999</v>
      </c>
      <c r="I1175" s="134"/>
      <c r="J1175" s="135">
        <f>ROUND(I1175*H1175,2)</f>
        <v>0</v>
      </c>
      <c r="K1175" s="131" t="s">
        <v>172</v>
      </c>
      <c r="L1175" s="33"/>
      <c r="M1175" s="136" t="s">
        <v>19</v>
      </c>
      <c r="N1175" s="137" t="s">
        <v>45</v>
      </c>
      <c r="P1175" s="138">
        <f>O1175*H1175</f>
        <v>0</v>
      </c>
      <c r="Q1175" s="138">
        <v>0</v>
      </c>
      <c r="R1175" s="138">
        <f>Q1175*H1175</f>
        <v>0</v>
      </c>
      <c r="S1175" s="138">
        <v>0</v>
      </c>
      <c r="T1175" s="139">
        <f>S1175*H1175</f>
        <v>0</v>
      </c>
      <c r="AR1175" s="140" t="s">
        <v>265</v>
      </c>
      <c r="AT1175" s="140" t="s">
        <v>169</v>
      </c>
      <c r="AU1175" s="140" t="s">
        <v>84</v>
      </c>
      <c r="AY1175" s="18" t="s">
        <v>167</v>
      </c>
      <c r="BE1175" s="141">
        <f>IF(N1175="základní",J1175,0)</f>
        <v>0</v>
      </c>
      <c r="BF1175" s="141">
        <f>IF(N1175="snížená",J1175,0)</f>
        <v>0</v>
      </c>
      <c r="BG1175" s="141">
        <f>IF(N1175="zákl. přenesená",J1175,0)</f>
        <v>0</v>
      </c>
      <c r="BH1175" s="141">
        <f>IF(N1175="sníž. přenesená",J1175,0)</f>
        <v>0</v>
      </c>
      <c r="BI1175" s="141">
        <f>IF(N1175="nulová",J1175,0)</f>
        <v>0</v>
      </c>
      <c r="BJ1175" s="18" t="s">
        <v>82</v>
      </c>
      <c r="BK1175" s="141">
        <f>ROUND(I1175*H1175,2)</f>
        <v>0</v>
      </c>
      <c r="BL1175" s="18" t="s">
        <v>265</v>
      </c>
      <c r="BM1175" s="140" t="s">
        <v>1553</v>
      </c>
    </row>
    <row r="1176" spans="2:65" s="1" customFormat="1" ht="11.25">
      <c r="B1176" s="33"/>
      <c r="D1176" s="142" t="s">
        <v>175</v>
      </c>
      <c r="F1176" s="143" t="s">
        <v>1554</v>
      </c>
      <c r="I1176" s="144"/>
      <c r="L1176" s="33"/>
      <c r="M1176" s="145"/>
      <c r="T1176" s="54"/>
      <c r="AT1176" s="18" t="s">
        <v>175</v>
      </c>
      <c r="AU1176" s="18" t="s">
        <v>84</v>
      </c>
    </row>
    <row r="1177" spans="2:65" s="1" customFormat="1" ht="24.2" customHeight="1">
      <c r="B1177" s="33"/>
      <c r="C1177" s="129" t="s">
        <v>1555</v>
      </c>
      <c r="D1177" s="129" t="s">
        <v>169</v>
      </c>
      <c r="E1177" s="130" t="s">
        <v>1556</v>
      </c>
      <c r="F1177" s="131" t="s">
        <v>1557</v>
      </c>
      <c r="G1177" s="132" t="s">
        <v>246</v>
      </c>
      <c r="H1177" s="133">
        <v>0.14499999999999999</v>
      </c>
      <c r="I1177" s="134"/>
      <c r="J1177" s="135">
        <f>ROUND(I1177*H1177,2)</f>
        <v>0</v>
      </c>
      <c r="K1177" s="131" t="s">
        <v>172</v>
      </c>
      <c r="L1177" s="33"/>
      <c r="M1177" s="136" t="s">
        <v>19</v>
      </c>
      <c r="N1177" s="137" t="s">
        <v>45</v>
      </c>
      <c r="P1177" s="138">
        <f>O1177*H1177</f>
        <v>0</v>
      </c>
      <c r="Q1177" s="138">
        <v>0</v>
      </c>
      <c r="R1177" s="138">
        <f>Q1177*H1177</f>
        <v>0</v>
      </c>
      <c r="S1177" s="138">
        <v>0</v>
      </c>
      <c r="T1177" s="139">
        <f>S1177*H1177</f>
        <v>0</v>
      </c>
      <c r="AR1177" s="140" t="s">
        <v>265</v>
      </c>
      <c r="AT1177" s="140" t="s">
        <v>169</v>
      </c>
      <c r="AU1177" s="140" t="s">
        <v>84</v>
      </c>
      <c r="AY1177" s="18" t="s">
        <v>167</v>
      </c>
      <c r="BE1177" s="141">
        <f>IF(N1177="základní",J1177,0)</f>
        <v>0</v>
      </c>
      <c r="BF1177" s="141">
        <f>IF(N1177="snížená",J1177,0)</f>
        <v>0</v>
      </c>
      <c r="BG1177" s="141">
        <f>IF(N1177="zákl. přenesená",J1177,0)</f>
        <v>0</v>
      </c>
      <c r="BH1177" s="141">
        <f>IF(N1177="sníž. přenesená",J1177,0)</f>
        <v>0</v>
      </c>
      <c r="BI1177" s="141">
        <f>IF(N1177="nulová",J1177,0)</f>
        <v>0</v>
      </c>
      <c r="BJ1177" s="18" t="s">
        <v>82</v>
      </c>
      <c r="BK1177" s="141">
        <f>ROUND(I1177*H1177,2)</f>
        <v>0</v>
      </c>
      <c r="BL1177" s="18" t="s">
        <v>265</v>
      </c>
      <c r="BM1177" s="140" t="s">
        <v>1558</v>
      </c>
    </row>
    <row r="1178" spans="2:65" s="1" customFormat="1" ht="11.25">
      <c r="B1178" s="33"/>
      <c r="D1178" s="142" t="s">
        <v>175</v>
      </c>
      <c r="F1178" s="143" t="s">
        <v>1559</v>
      </c>
      <c r="I1178" s="144"/>
      <c r="L1178" s="33"/>
      <c r="M1178" s="145"/>
      <c r="T1178" s="54"/>
      <c r="AT1178" s="18" t="s">
        <v>175</v>
      </c>
      <c r="AU1178" s="18" t="s">
        <v>84</v>
      </c>
    </row>
    <row r="1179" spans="2:65" s="11" customFormat="1" ht="22.9" customHeight="1">
      <c r="B1179" s="117"/>
      <c r="D1179" s="118" t="s">
        <v>73</v>
      </c>
      <c r="E1179" s="127" t="s">
        <v>1560</v>
      </c>
      <c r="F1179" s="127" t="s">
        <v>1561</v>
      </c>
      <c r="I1179" s="120"/>
      <c r="J1179" s="128">
        <f>BK1179</f>
        <v>0</v>
      </c>
      <c r="L1179" s="117"/>
      <c r="M1179" s="122"/>
      <c r="P1179" s="123">
        <f>SUM(P1180:P1217)</f>
        <v>0</v>
      </c>
      <c r="R1179" s="123">
        <f>SUM(R1180:R1217)</f>
        <v>1.3184000000000001E-2</v>
      </c>
      <c r="T1179" s="124">
        <f>SUM(T1180:T1217)</f>
        <v>0</v>
      </c>
      <c r="AR1179" s="118" t="s">
        <v>84</v>
      </c>
      <c r="AT1179" s="125" t="s">
        <v>73</v>
      </c>
      <c r="AU1179" s="125" t="s">
        <v>82</v>
      </c>
      <c r="AY1179" s="118" t="s">
        <v>167</v>
      </c>
      <c r="BK1179" s="126">
        <f>SUM(BK1180:BK1217)</f>
        <v>0</v>
      </c>
    </row>
    <row r="1180" spans="2:65" s="1" customFormat="1" ht="16.5" customHeight="1">
      <c r="B1180" s="33"/>
      <c r="C1180" s="129" t="s">
        <v>1562</v>
      </c>
      <c r="D1180" s="129" t="s">
        <v>169</v>
      </c>
      <c r="E1180" s="130" t="s">
        <v>1563</v>
      </c>
      <c r="F1180" s="131" t="s">
        <v>1564</v>
      </c>
      <c r="G1180" s="132" t="s">
        <v>102</v>
      </c>
      <c r="H1180" s="133">
        <v>329.6</v>
      </c>
      <c r="I1180" s="134"/>
      <c r="J1180" s="135">
        <f>ROUND(I1180*H1180,2)</f>
        <v>0</v>
      </c>
      <c r="K1180" s="131" t="s">
        <v>172</v>
      </c>
      <c r="L1180" s="33"/>
      <c r="M1180" s="136" t="s">
        <v>19</v>
      </c>
      <c r="N1180" s="137" t="s">
        <v>45</v>
      </c>
      <c r="P1180" s="138">
        <f>O1180*H1180</f>
        <v>0</v>
      </c>
      <c r="Q1180" s="138">
        <v>0</v>
      </c>
      <c r="R1180" s="138">
        <f>Q1180*H1180</f>
        <v>0</v>
      </c>
      <c r="S1180" s="138">
        <v>0</v>
      </c>
      <c r="T1180" s="139">
        <f>S1180*H1180</f>
        <v>0</v>
      </c>
      <c r="AR1180" s="140" t="s">
        <v>265</v>
      </c>
      <c r="AT1180" s="140" t="s">
        <v>169</v>
      </c>
      <c r="AU1180" s="140" t="s">
        <v>84</v>
      </c>
      <c r="AY1180" s="18" t="s">
        <v>167</v>
      </c>
      <c r="BE1180" s="141">
        <f>IF(N1180="základní",J1180,0)</f>
        <v>0</v>
      </c>
      <c r="BF1180" s="141">
        <f>IF(N1180="snížená",J1180,0)</f>
        <v>0</v>
      </c>
      <c r="BG1180" s="141">
        <f>IF(N1180="zákl. přenesená",J1180,0)</f>
        <v>0</v>
      </c>
      <c r="BH1180" s="141">
        <f>IF(N1180="sníž. přenesená",J1180,0)</f>
        <v>0</v>
      </c>
      <c r="BI1180" s="141">
        <f>IF(N1180="nulová",J1180,0)</f>
        <v>0</v>
      </c>
      <c r="BJ1180" s="18" t="s">
        <v>82</v>
      </c>
      <c r="BK1180" s="141">
        <f>ROUND(I1180*H1180,2)</f>
        <v>0</v>
      </c>
      <c r="BL1180" s="18" t="s">
        <v>265</v>
      </c>
      <c r="BM1180" s="140" t="s">
        <v>1565</v>
      </c>
    </row>
    <row r="1181" spans="2:65" s="1" customFormat="1" ht="11.25">
      <c r="B1181" s="33"/>
      <c r="D1181" s="142" t="s">
        <v>175</v>
      </c>
      <c r="F1181" s="143" t="s">
        <v>1566</v>
      </c>
      <c r="I1181" s="144"/>
      <c r="L1181" s="33"/>
      <c r="M1181" s="145"/>
      <c r="T1181" s="54"/>
      <c r="AT1181" s="18" t="s">
        <v>175</v>
      </c>
      <c r="AU1181" s="18" t="s">
        <v>84</v>
      </c>
    </row>
    <row r="1182" spans="2:65" s="12" customFormat="1" ht="11.25">
      <c r="B1182" s="146"/>
      <c r="D1182" s="147" t="s">
        <v>177</v>
      </c>
      <c r="E1182" s="148" t="s">
        <v>19</v>
      </c>
      <c r="F1182" s="149" t="s">
        <v>255</v>
      </c>
      <c r="H1182" s="148" t="s">
        <v>19</v>
      </c>
      <c r="I1182" s="150"/>
      <c r="L1182" s="146"/>
      <c r="M1182" s="151"/>
      <c r="T1182" s="152"/>
      <c r="AT1182" s="148" t="s">
        <v>177</v>
      </c>
      <c r="AU1182" s="148" t="s">
        <v>84</v>
      </c>
      <c r="AV1182" s="12" t="s">
        <v>82</v>
      </c>
      <c r="AW1182" s="12" t="s">
        <v>34</v>
      </c>
      <c r="AX1182" s="12" t="s">
        <v>74</v>
      </c>
      <c r="AY1182" s="148" t="s">
        <v>167</v>
      </c>
    </row>
    <row r="1183" spans="2:65" s="13" customFormat="1" ht="11.25">
      <c r="B1183" s="153"/>
      <c r="D1183" s="147" t="s">
        <v>177</v>
      </c>
      <c r="E1183" s="154" t="s">
        <v>19</v>
      </c>
      <c r="F1183" s="155" t="s">
        <v>1219</v>
      </c>
      <c r="H1183" s="156">
        <v>23</v>
      </c>
      <c r="I1183" s="157"/>
      <c r="L1183" s="153"/>
      <c r="M1183" s="158"/>
      <c r="T1183" s="159"/>
      <c r="AT1183" s="154" t="s">
        <v>177</v>
      </c>
      <c r="AU1183" s="154" t="s">
        <v>84</v>
      </c>
      <c r="AV1183" s="13" t="s">
        <v>84</v>
      </c>
      <c r="AW1183" s="13" t="s">
        <v>34</v>
      </c>
      <c r="AX1183" s="13" t="s">
        <v>74</v>
      </c>
      <c r="AY1183" s="154" t="s">
        <v>167</v>
      </c>
    </row>
    <row r="1184" spans="2:65" s="13" customFormat="1" ht="11.25">
      <c r="B1184" s="153"/>
      <c r="D1184" s="147" t="s">
        <v>177</v>
      </c>
      <c r="E1184" s="154" t="s">
        <v>19</v>
      </c>
      <c r="F1184" s="155" t="s">
        <v>1567</v>
      </c>
      <c r="H1184" s="156">
        <v>14</v>
      </c>
      <c r="I1184" s="157"/>
      <c r="L1184" s="153"/>
      <c r="M1184" s="158"/>
      <c r="T1184" s="159"/>
      <c r="AT1184" s="154" t="s">
        <v>177</v>
      </c>
      <c r="AU1184" s="154" t="s">
        <v>84</v>
      </c>
      <c r="AV1184" s="13" t="s">
        <v>84</v>
      </c>
      <c r="AW1184" s="13" t="s">
        <v>34</v>
      </c>
      <c r="AX1184" s="13" t="s">
        <v>74</v>
      </c>
      <c r="AY1184" s="154" t="s">
        <v>167</v>
      </c>
    </row>
    <row r="1185" spans="2:65" s="13" customFormat="1" ht="11.25">
      <c r="B1185" s="153"/>
      <c r="D1185" s="147" t="s">
        <v>177</v>
      </c>
      <c r="E1185" s="154" t="s">
        <v>19</v>
      </c>
      <c r="F1185" s="155" t="s">
        <v>1568</v>
      </c>
      <c r="H1185" s="156">
        <v>2.7</v>
      </c>
      <c r="I1185" s="157"/>
      <c r="L1185" s="153"/>
      <c r="M1185" s="158"/>
      <c r="T1185" s="159"/>
      <c r="AT1185" s="154" t="s">
        <v>177</v>
      </c>
      <c r="AU1185" s="154" t="s">
        <v>84</v>
      </c>
      <c r="AV1185" s="13" t="s">
        <v>84</v>
      </c>
      <c r="AW1185" s="13" t="s">
        <v>34</v>
      </c>
      <c r="AX1185" s="13" t="s">
        <v>74</v>
      </c>
      <c r="AY1185" s="154" t="s">
        <v>167</v>
      </c>
    </row>
    <row r="1186" spans="2:65" s="13" customFormat="1" ht="11.25">
      <c r="B1186" s="153"/>
      <c r="D1186" s="147" t="s">
        <v>177</v>
      </c>
      <c r="E1186" s="154" t="s">
        <v>19</v>
      </c>
      <c r="F1186" s="155" t="s">
        <v>933</v>
      </c>
      <c r="H1186" s="156">
        <v>53.3</v>
      </c>
      <c r="I1186" s="157"/>
      <c r="L1186" s="153"/>
      <c r="M1186" s="158"/>
      <c r="T1186" s="159"/>
      <c r="AT1186" s="154" t="s">
        <v>177</v>
      </c>
      <c r="AU1186" s="154" t="s">
        <v>84</v>
      </c>
      <c r="AV1186" s="13" t="s">
        <v>84</v>
      </c>
      <c r="AW1186" s="13" t="s">
        <v>34</v>
      </c>
      <c r="AX1186" s="13" t="s">
        <v>74</v>
      </c>
      <c r="AY1186" s="154" t="s">
        <v>167</v>
      </c>
    </row>
    <row r="1187" spans="2:65" s="15" customFormat="1" ht="11.25">
      <c r="B1187" s="177"/>
      <c r="D1187" s="147" t="s">
        <v>177</v>
      </c>
      <c r="E1187" s="178" t="s">
        <v>19</v>
      </c>
      <c r="F1187" s="179" t="s">
        <v>524</v>
      </c>
      <c r="H1187" s="180">
        <v>93</v>
      </c>
      <c r="I1187" s="181"/>
      <c r="L1187" s="177"/>
      <c r="M1187" s="182"/>
      <c r="T1187" s="183"/>
      <c r="AT1187" s="178" t="s">
        <v>177</v>
      </c>
      <c r="AU1187" s="178" t="s">
        <v>84</v>
      </c>
      <c r="AV1187" s="15" t="s">
        <v>104</v>
      </c>
      <c r="AW1187" s="15" t="s">
        <v>34</v>
      </c>
      <c r="AX1187" s="15" t="s">
        <v>74</v>
      </c>
      <c r="AY1187" s="178" t="s">
        <v>167</v>
      </c>
    </row>
    <row r="1188" spans="2:65" s="12" customFormat="1" ht="11.25">
      <c r="B1188" s="146"/>
      <c r="D1188" s="147" t="s">
        <v>177</v>
      </c>
      <c r="E1188" s="148" t="s">
        <v>19</v>
      </c>
      <c r="F1188" s="149" t="s">
        <v>503</v>
      </c>
      <c r="H1188" s="148" t="s">
        <v>19</v>
      </c>
      <c r="I1188" s="150"/>
      <c r="L1188" s="146"/>
      <c r="M1188" s="151"/>
      <c r="T1188" s="152"/>
      <c r="AT1188" s="148" t="s">
        <v>177</v>
      </c>
      <c r="AU1188" s="148" t="s">
        <v>84</v>
      </c>
      <c r="AV1188" s="12" t="s">
        <v>82</v>
      </c>
      <c r="AW1188" s="12" t="s">
        <v>34</v>
      </c>
      <c r="AX1188" s="12" t="s">
        <v>74</v>
      </c>
      <c r="AY1188" s="148" t="s">
        <v>167</v>
      </c>
    </row>
    <row r="1189" spans="2:65" s="13" customFormat="1" ht="11.25">
      <c r="B1189" s="153"/>
      <c r="D1189" s="147" t="s">
        <v>177</v>
      </c>
      <c r="E1189" s="154" t="s">
        <v>19</v>
      </c>
      <c r="F1189" s="155" t="s">
        <v>621</v>
      </c>
      <c r="H1189" s="156">
        <v>61.1</v>
      </c>
      <c r="I1189" s="157"/>
      <c r="L1189" s="153"/>
      <c r="M1189" s="158"/>
      <c r="T1189" s="159"/>
      <c r="AT1189" s="154" t="s">
        <v>177</v>
      </c>
      <c r="AU1189" s="154" t="s">
        <v>84</v>
      </c>
      <c r="AV1189" s="13" t="s">
        <v>84</v>
      </c>
      <c r="AW1189" s="13" t="s">
        <v>34</v>
      </c>
      <c r="AX1189" s="13" t="s">
        <v>74</v>
      </c>
      <c r="AY1189" s="154" t="s">
        <v>167</v>
      </c>
    </row>
    <row r="1190" spans="2:65" s="13" customFormat="1" ht="11.25">
      <c r="B1190" s="153"/>
      <c r="D1190" s="147" t="s">
        <v>177</v>
      </c>
      <c r="E1190" s="154" t="s">
        <v>19</v>
      </c>
      <c r="F1190" s="155" t="s">
        <v>622</v>
      </c>
      <c r="H1190" s="156">
        <v>138.30000000000001</v>
      </c>
      <c r="I1190" s="157"/>
      <c r="L1190" s="153"/>
      <c r="M1190" s="158"/>
      <c r="T1190" s="159"/>
      <c r="AT1190" s="154" t="s">
        <v>177</v>
      </c>
      <c r="AU1190" s="154" t="s">
        <v>84</v>
      </c>
      <c r="AV1190" s="13" t="s">
        <v>84</v>
      </c>
      <c r="AW1190" s="13" t="s">
        <v>34</v>
      </c>
      <c r="AX1190" s="13" t="s">
        <v>74</v>
      </c>
      <c r="AY1190" s="154" t="s">
        <v>167</v>
      </c>
    </row>
    <row r="1191" spans="2:65" s="13" customFormat="1" ht="11.25">
      <c r="B1191" s="153"/>
      <c r="D1191" s="147" t="s">
        <v>177</v>
      </c>
      <c r="E1191" s="154" t="s">
        <v>19</v>
      </c>
      <c r="F1191" s="155" t="s">
        <v>623</v>
      </c>
      <c r="H1191" s="156">
        <v>21.22</v>
      </c>
      <c r="I1191" s="157"/>
      <c r="L1191" s="153"/>
      <c r="M1191" s="158"/>
      <c r="T1191" s="159"/>
      <c r="AT1191" s="154" t="s">
        <v>177</v>
      </c>
      <c r="AU1191" s="154" t="s">
        <v>84</v>
      </c>
      <c r="AV1191" s="13" t="s">
        <v>84</v>
      </c>
      <c r="AW1191" s="13" t="s">
        <v>34</v>
      </c>
      <c r="AX1191" s="13" t="s">
        <v>74</v>
      </c>
      <c r="AY1191" s="154" t="s">
        <v>167</v>
      </c>
    </row>
    <row r="1192" spans="2:65" s="15" customFormat="1" ht="11.25">
      <c r="B1192" s="177"/>
      <c r="D1192" s="147" t="s">
        <v>177</v>
      </c>
      <c r="E1192" s="178" t="s">
        <v>19</v>
      </c>
      <c r="F1192" s="179" t="s">
        <v>524</v>
      </c>
      <c r="H1192" s="180">
        <v>220.62</v>
      </c>
      <c r="I1192" s="181"/>
      <c r="L1192" s="177"/>
      <c r="M1192" s="182"/>
      <c r="T1192" s="183"/>
      <c r="AT1192" s="178" t="s">
        <v>177</v>
      </c>
      <c r="AU1192" s="178" t="s">
        <v>84</v>
      </c>
      <c r="AV1192" s="15" t="s">
        <v>104</v>
      </c>
      <c r="AW1192" s="15" t="s">
        <v>34</v>
      </c>
      <c r="AX1192" s="15" t="s">
        <v>74</v>
      </c>
      <c r="AY1192" s="178" t="s">
        <v>167</v>
      </c>
    </row>
    <row r="1193" spans="2:65" s="13" customFormat="1" ht="11.25">
      <c r="B1193" s="153"/>
      <c r="D1193" s="147" t="s">
        <v>177</v>
      </c>
      <c r="E1193" s="154" t="s">
        <v>19</v>
      </c>
      <c r="F1193" s="155" t="s">
        <v>624</v>
      </c>
      <c r="H1193" s="156">
        <v>1.1000000000000001</v>
      </c>
      <c r="I1193" s="157"/>
      <c r="L1193" s="153"/>
      <c r="M1193" s="158"/>
      <c r="T1193" s="159"/>
      <c r="AT1193" s="154" t="s">
        <v>177</v>
      </c>
      <c r="AU1193" s="154" t="s">
        <v>84</v>
      </c>
      <c r="AV1193" s="13" t="s">
        <v>84</v>
      </c>
      <c r="AW1193" s="13" t="s">
        <v>34</v>
      </c>
      <c r="AX1193" s="13" t="s">
        <v>74</v>
      </c>
      <c r="AY1193" s="154" t="s">
        <v>167</v>
      </c>
    </row>
    <row r="1194" spans="2:65" s="13" customFormat="1" ht="11.25">
      <c r="B1194" s="153"/>
      <c r="D1194" s="147" t="s">
        <v>177</v>
      </c>
      <c r="E1194" s="154" t="s">
        <v>19</v>
      </c>
      <c r="F1194" s="155" t="s">
        <v>625</v>
      </c>
      <c r="H1194" s="156">
        <v>14.88</v>
      </c>
      <c r="I1194" s="157"/>
      <c r="L1194" s="153"/>
      <c r="M1194" s="158"/>
      <c r="T1194" s="159"/>
      <c r="AT1194" s="154" t="s">
        <v>177</v>
      </c>
      <c r="AU1194" s="154" t="s">
        <v>84</v>
      </c>
      <c r="AV1194" s="13" t="s">
        <v>84</v>
      </c>
      <c r="AW1194" s="13" t="s">
        <v>34</v>
      </c>
      <c r="AX1194" s="13" t="s">
        <v>74</v>
      </c>
      <c r="AY1194" s="154" t="s">
        <v>167</v>
      </c>
    </row>
    <row r="1195" spans="2:65" s="15" customFormat="1" ht="11.25">
      <c r="B1195" s="177"/>
      <c r="D1195" s="147" t="s">
        <v>177</v>
      </c>
      <c r="E1195" s="178" t="s">
        <v>19</v>
      </c>
      <c r="F1195" s="179" t="s">
        <v>524</v>
      </c>
      <c r="H1195" s="180">
        <v>15.98</v>
      </c>
      <c r="I1195" s="181"/>
      <c r="L1195" s="177"/>
      <c r="M1195" s="182"/>
      <c r="T1195" s="183"/>
      <c r="AT1195" s="178" t="s">
        <v>177</v>
      </c>
      <c r="AU1195" s="178" t="s">
        <v>84</v>
      </c>
      <c r="AV1195" s="15" t="s">
        <v>104</v>
      </c>
      <c r="AW1195" s="15" t="s">
        <v>34</v>
      </c>
      <c r="AX1195" s="15" t="s">
        <v>74</v>
      </c>
      <c r="AY1195" s="178" t="s">
        <v>167</v>
      </c>
    </row>
    <row r="1196" spans="2:65" s="14" customFormat="1" ht="11.25">
      <c r="B1196" s="160"/>
      <c r="D1196" s="147" t="s">
        <v>177</v>
      </c>
      <c r="E1196" s="161" t="s">
        <v>19</v>
      </c>
      <c r="F1196" s="162" t="s">
        <v>181</v>
      </c>
      <c r="H1196" s="163">
        <v>329.6</v>
      </c>
      <c r="I1196" s="164"/>
      <c r="L1196" s="160"/>
      <c r="M1196" s="165"/>
      <c r="T1196" s="166"/>
      <c r="AT1196" s="161" t="s">
        <v>177</v>
      </c>
      <c r="AU1196" s="161" t="s">
        <v>84</v>
      </c>
      <c r="AV1196" s="14" t="s">
        <v>173</v>
      </c>
      <c r="AW1196" s="14" t="s">
        <v>34</v>
      </c>
      <c r="AX1196" s="14" t="s">
        <v>82</v>
      </c>
      <c r="AY1196" s="161" t="s">
        <v>167</v>
      </c>
    </row>
    <row r="1197" spans="2:65" s="1" customFormat="1" ht="16.5" customHeight="1">
      <c r="B1197" s="33"/>
      <c r="C1197" s="129" t="s">
        <v>1569</v>
      </c>
      <c r="D1197" s="129" t="s">
        <v>169</v>
      </c>
      <c r="E1197" s="130" t="s">
        <v>1570</v>
      </c>
      <c r="F1197" s="131" t="s">
        <v>1571</v>
      </c>
      <c r="G1197" s="132" t="s">
        <v>102</v>
      </c>
      <c r="H1197" s="133">
        <v>329.6</v>
      </c>
      <c r="I1197" s="134"/>
      <c r="J1197" s="135">
        <f>ROUND(I1197*H1197,2)</f>
        <v>0</v>
      </c>
      <c r="K1197" s="131" t="s">
        <v>172</v>
      </c>
      <c r="L1197" s="33"/>
      <c r="M1197" s="136" t="s">
        <v>19</v>
      </c>
      <c r="N1197" s="137" t="s">
        <v>45</v>
      </c>
      <c r="P1197" s="138">
        <f>O1197*H1197</f>
        <v>0</v>
      </c>
      <c r="Q1197" s="138">
        <v>4.0000000000000003E-5</v>
      </c>
      <c r="R1197" s="138">
        <f>Q1197*H1197</f>
        <v>1.3184000000000001E-2</v>
      </c>
      <c r="S1197" s="138">
        <v>0</v>
      </c>
      <c r="T1197" s="139">
        <f>S1197*H1197</f>
        <v>0</v>
      </c>
      <c r="AR1197" s="140" t="s">
        <v>265</v>
      </c>
      <c r="AT1197" s="140" t="s">
        <v>169</v>
      </c>
      <c r="AU1197" s="140" t="s">
        <v>84</v>
      </c>
      <c r="AY1197" s="18" t="s">
        <v>167</v>
      </c>
      <c r="BE1197" s="141">
        <f>IF(N1197="základní",J1197,0)</f>
        <v>0</v>
      </c>
      <c r="BF1197" s="141">
        <f>IF(N1197="snížená",J1197,0)</f>
        <v>0</v>
      </c>
      <c r="BG1197" s="141">
        <f>IF(N1197="zákl. přenesená",J1197,0)</f>
        <v>0</v>
      </c>
      <c r="BH1197" s="141">
        <f>IF(N1197="sníž. přenesená",J1197,0)</f>
        <v>0</v>
      </c>
      <c r="BI1197" s="141">
        <f>IF(N1197="nulová",J1197,0)</f>
        <v>0</v>
      </c>
      <c r="BJ1197" s="18" t="s">
        <v>82</v>
      </c>
      <c r="BK1197" s="141">
        <f>ROUND(I1197*H1197,2)</f>
        <v>0</v>
      </c>
      <c r="BL1197" s="18" t="s">
        <v>265</v>
      </c>
      <c r="BM1197" s="140" t="s">
        <v>1572</v>
      </c>
    </row>
    <row r="1198" spans="2:65" s="1" customFormat="1" ht="11.25">
      <c r="B1198" s="33"/>
      <c r="D1198" s="142" t="s">
        <v>175</v>
      </c>
      <c r="F1198" s="143" t="s">
        <v>1573</v>
      </c>
      <c r="I1198" s="144"/>
      <c r="L1198" s="33"/>
      <c r="M1198" s="145"/>
      <c r="T1198" s="54"/>
      <c r="AT1198" s="18" t="s">
        <v>175</v>
      </c>
      <c r="AU1198" s="18" t="s">
        <v>84</v>
      </c>
    </row>
    <row r="1199" spans="2:65" s="12" customFormat="1" ht="11.25">
      <c r="B1199" s="146"/>
      <c r="D1199" s="147" t="s">
        <v>177</v>
      </c>
      <c r="E1199" s="148" t="s">
        <v>19</v>
      </c>
      <c r="F1199" s="149" t="s">
        <v>255</v>
      </c>
      <c r="H1199" s="148" t="s">
        <v>19</v>
      </c>
      <c r="I1199" s="150"/>
      <c r="L1199" s="146"/>
      <c r="M1199" s="151"/>
      <c r="T1199" s="152"/>
      <c r="AT1199" s="148" t="s">
        <v>177</v>
      </c>
      <c r="AU1199" s="148" t="s">
        <v>84</v>
      </c>
      <c r="AV1199" s="12" t="s">
        <v>82</v>
      </c>
      <c r="AW1199" s="12" t="s">
        <v>34</v>
      </c>
      <c r="AX1199" s="12" t="s">
        <v>74</v>
      </c>
      <c r="AY1199" s="148" t="s">
        <v>167</v>
      </c>
    </row>
    <row r="1200" spans="2:65" s="13" customFormat="1" ht="11.25">
      <c r="B1200" s="153"/>
      <c r="D1200" s="147" t="s">
        <v>177</v>
      </c>
      <c r="E1200" s="154" t="s">
        <v>19</v>
      </c>
      <c r="F1200" s="155" t="s">
        <v>1219</v>
      </c>
      <c r="H1200" s="156">
        <v>23</v>
      </c>
      <c r="I1200" s="157"/>
      <c r="L1200" s="153"/>
      <c r="M1200" s="158"/>
      <c r="T1200" s="159"/>
      <c r="AT1200" s="154" t="s">
        <v>177</v>
      </c>
      <c r="AU1200" s="154" t="s">
        <v>84</v>
      </c>
      <c r="AV1200" s="13" t="s">
        <v>84</v>
      </c>
      <c r="AW1200" s="13" t="s">
        <v>34</v>
      </c>
      <c r="AX1200" s="13" t="s">
        <v>74</v>
      </c>
      <c r="AY1200" s="154" t="s">
        <v>167</v>
      </c>
    </row>
    <row r="1201" spans="2:65" s="13" customFormat="1" ht="11.25">
      <c r="B1201" s="153"/>
      <c r="D1201" s="147" t="s">
        <v>177</v>
      </c>
      <c r="E1201" s="154" t="s">
        <v>19</v>
      </c>
      <c r="F1201" s="155" t="s">
        <v>1567</v>
      </c>
      <c r="H1201" s="156">
        <v>14</v>
      </c>
      <c r="I1201" s="157"/>
      <c r="L1201" s="153"/>
      <c r="M1201" s="158"/>
      <c r="T1201" s="159"/>
      <c r="AT1201" s="154" t="s">
        <v>177</v>
      </c>
      <c r="AU1201" s="154" t="s">
        <v>84</v>
      </c>
      <c r="AV1201" s="13" t="s">
        <v>84</v>
      </c>
      <c r="AW1201" s="13" t="s">
        <v>34</v>
      </c>
      <c r="AX1201" s="13" t="s">
        <v>74</v>
      </c>
      <c r="AY1201" s="154" t="s">
        <v>167</v>
      </c>
    </row>
    <row r="1202" spans="2:65" s="13" customFormat="1" ht="11.25">
      <c r="B1202" s="153"/>
      <c r="D1202" s="147" t="s">
        <v>177</v>
      </c>
      <c r="E1202" s="154" t="s">
        <v>19</v>
      </c>
      <c r="F1202" s="155" t="s">
        <v>1568</v>
      </c>
      <c r="H1202" s="156">
        <v>2.7</v>
      </c>
      <c r="I1202" s="157"/>
      <c r="L1202" s="153"/>
      <c r="M1202" s="158"/>
      <c r="T1202" s="159"/>
      <c r="AT1202" s="154" t="s">
        <v>177</v>
      </c>
      <c r="AU1202" s="154" t="s">
        <v>84</v>
      </c>
      <c r="AV1202" s="13" t="s">
        <v>84</v>
      </c>
      <c r="AW1202" s="13" t="s">
        <v>34</v>
      </c>
      <c r="AX1202" s="13" t="s">
        <v>74</v>
      </c>
      <c r="AY1202" s="154" t="s">
        <v>167</v>
      </c>
    </row>
    <row r="1203" spans="2:65" s="13" customFormat="1" ht="11.25">
      <c r="B1203" s="153"/>
      <c r="D1203" s="147" t="s">
        <v>177</v>
      </c>
      <c r="E1203" s="154" t="s">
        <v>19</v>
      </c>
      <c r="F1203" s="155" t="s">
        <v>933</v>
      </c>
      <c r="H1203" s="156">
        <v>53.3</v>
      </c>
      <c r="I1203" s="157"/>
      <c r="L1203" s="153"/>
      <c r="M1203" s="158"/>
      <c r="T1203" s="159"/>
      <c r="AT1203" s="154" t="s">
        <v>177</v>
      </c>
      <c r="AU1203" s="154" t="s">
        <v>84</v>
      </c>
      <c r="AV1203" s="13" t="s">
        <v>84</v>
      </c>
      <c r="AW1203" s="13" t="s">
        <v>34</v>
      </c>
      <c r="AX1203" s="13" t="s">
        <v>74</v>
      </c>
      <c r="AY1203" s="154" t="s">
        <v>167</v>
      </c>
    </row>
    <row r="1204" spans="2:65" s="15" customFormat="1" ht="11.25">
      <c r="B1204" s="177"/>
      <c r="D1204" s="147" t="s">
        <v>177</v>
      </c>
      <c r="E1204" s="178" t="s">
        <v>19</v>
      </c>
      <c r="F1204" s="179" t="s">
        <v>524</v>
      </c>
      <c r="H1204" s="180">
        <v>93</v>
      </c>
      <c r="I1204" s="181"/>
      <c r="L1204" s="177"/>
      <c r="M1204" s="182"/>
      <c r="T1204" s="183"/>
      <c r="AT1204" s="178" t="s">
        <v>177</v>
      </c>
      <c r="AU1204" s="178" t="s">
        <v>84</v>
      </c>
      <c r="AV1204" s="15" t="s">
        <v>104</v>
      </c>
      <c r="AW1204" s="15" t="s">
        <v>34</v>
      </c>
      <c r="AX1204" s="15" t="s">
        <v>74</v>
      </c>
      <c r="AY1204" s="178" t="s">
        <v>167</v>
      </c>
    </row>
    <row r="1205" spans="2:65" s="12" customFormat="1" ht="11.25">
      <c r="B1205" s="146"/>
      <c r="D1205" s="147" t="s">
        <v>177</v>
      </c>
      <c r="E1205" s="148" t="s">
        <v>19</v>
      </c>
      <c r="F1205" s="149" t="s">
        <v>503</v>
      </c>
      <c r="H1205" s="148" t="s">
        <v>19</v>
      </c>
      <c r="I1205" s="150"/>
      <c r="L1205" s="146"/>
      <c r="M1205" s="151"/>
      <c r="T1205" s="152"/>
      <c r="AT1205" s="148" t="s">
        <v>177</v>
      </c>
      <c r="AU1205" s="148" t="s">
        <v>84</v>
      </c>
      <c r="AV1205" s="12" t="s">
        <v>82</v>
      </c>
      <c r="AW1205" s="12" t="s">
        <v>34</v>
      </c>
      <c r="AX1205" s="12" t="s">
        <v>74</v>
      </c>
      <c r="AY1205" s="148" t="s">
        <v>167</v>
      </c>
    </row>
    <row r="1206" spans="2:65" s="13" customFormat="1" ht="11.25">
      <c r="B1206" s="153"/>
      <c r="D1206" s="147" t="s">
        <v>177</v>
      </c>
      <c r="E1206" s="154" t="s">
        <v>19</v>
      </c>
      <c r="F1206" s="155" t="s">
        <v>621</v>
      </c>
      <c r="H1206" s="156">
        <v>61.1</v>
      </c>
      <c r="I1206" s="157"/>
      <c r="L1206" s="153"/>
      <c r="M1206" s="158"/>
      <c r="T1206" s="159"/>
      <c r="AT1206" s="154" t="s">
        <v>177</v>
      </c>
      <c r="AU1206" s="154" t="s">
        <v>84</v>
      </c>
      <c r="AV1206" s="13" t="s">
        <v>84</v>
      </c>
      <c r="AW1206" s="13" t="s">
        <v>34</v>
      </c>
      <c r="AX1206" s="13" t="s">
        <v>74</v>
      </c>
      <c r="AY1206" s="154" t="s">
        <v>167</v>
      </c>
    </row>
    <row r="1207" spans="2:65" s="13" customFormat="1" ht="11.25">
      <c r="B1207" s="153"/>
      <c r="D1207" s="147" t="s">
        <v>177</v>
      </c>
      <c r="E1207" s="154" t="s">
        <v>19</v>
      </c>
      <c r="F1207" s="155" t="s">
        <v>622</v>
      </c>
      <c r="H1207" s="156">
        <v>138.30000000000001</v>
      </c>
      <c r="I1207" s="157"/>
      <c r="L1207" s="153"/>
      <c r="M1207" s="158"/>
      <c r="T1207" s="159"/>
      <c r="AT1207" s="154" t="s">
        <v>177</v>
      </c>
      <c r="AU1207" s="154" t="s">
        <v>84</v>
      </c>
      <c r="AV1207" s="13" t="s">
        <v>84</v>
      </c>
      <c r="AW1207" s="13" t="s">
        <v>34</v>
      </c>
      <c r="AX1207" s="13" t="s">
        <v>74</v>
      </c>
      <c r="AY1207" s="154" t="s">
        <v>167</v>
      </c>
    </row>
    <row r="1208" spans="2:65" s="13" customFormat="1" ht="11.25">
      <c r="B1208" s="153"/>
      <c r="D1208" s="147" t="s">
        <v>177</v>
      </c>
      <c r="E1208" s="154" t="s">
        <v>19</v>
      </c>
      <c r="F1208" s="155" t="s">
        <v>623</v>
      </c>
      <c r="H1208" s="156">
        <v>21.22</v>
      </c>
      <c r="I1208" s="157"/>
      <c r="L1208" s="153"/>
      <c r="M1208" s="158"/>
      <c r="T1208" s="159"/>
      <c r="AT1208" s="154" t="s">
        <v>177</v>
      </c>
      <c r="AU1208" s="154" t="s">
        <v>84</v>
      </c>
      <c r="AV1208" s="13" t="s">
        <v>84</v>
      </c>
      <c r="AW1208" s="13" t="s">
        <v>34</v>
      </c>
      <c r="AX1208" s="13" t="s">
        <v>74</v>
      </c>
      <c r="AY1208" s="154" t="s">
        <v>167</v>
      </c>
    </row>
    <row r="1209" spans="2:65" s="15" customFormat="1" ht="11.25">
      <c r="B1209" s="177"/>
      <c r="D1209" s="147" t="s">
        <v>177</v>
      </c>
      <c r="E1209" s="178" t="s">
        <v>19</v>
      </c>
      <c r="F1209" s="179" t="s">
        <v>524</v>
      </c>
      <c r="H1209" s="180">
        <v>220.62</v>
      </c>
      <c r="I1209" s="181"/>
      <c r="L1209" s="177"/>
      <c r="M1209" s="182"/>
      <c r="T1209" s="183"/>
      <c r="AT1209" s="178" t="s">
        <v>177</v>
      </c>
      <c r="AU1209" s="178" t="s">
        <v>84</v>
      </c>
      <c r="AV1209" s="15" t="s">
        <v>104</v>
      </c>
      <c r="AW1209" s="15" t="s">
        <v>34</v>
      </c>
      <c r="AX1209" s="15" t="s">
        <v>74</v>
      </c>
      <c r="AY1209" s="178" t="s">
        <v>167</v>
      </c>
    </row>
    <row r="1210" spans="2:65" s="13" customFormat="1" ht="11.25">
      <c r="B1210" s="153"/>
      <c r="D1210" s="147" t="s">
        <v>177</v>
      </c>
      <c r="E1210" s="154" t="s">
        <v>19</v>
      </c>
      <c r="F1210" s="155" t="s">
        <v>624</v>
      </c>
      <c r="H1210" s="156">
        <v>1.1000000000000001</v>
      </c>
      <c r="I1210" s="157"/>
      <c r="L1210" s="153"/>
      <c r="M1210" s="158"/>
      <c r="T1210" s="159"/>
      <c r="AT1210" s="154" t="s">
        <v>177</v>
      </c>
      <c r="AU1210" s="154" t="s">
        <v>84</v>
      </c>
      <c r="AV1210" s="13" t="s">
        <v>84</v>
      </c>
      <c r="AW1210" s="13" t="s">
        <v>34</v>
      </c>
      <c r="AX1210" s="13" t="s">
        <v>74</v>
      </c>
      <c r="AY1210" s="154" t="s">
        <v>167</v>
      </c>
    </row>
    <row r="1211" spans="2:65" s="13" customFormat="1" ht="11.25">
      <c r="B1211" s="153"/>
      <c r="D1211" s="147" t="s">
        <v>177</v>
      </c>
      <c r="E1211" s="154" t="s">
        <v>19</v>
      </c>
      <c r="F1211" s="155" t="s">
        <v>625</v>
      </c>
      <c r="H1211" s="156">
        <v>14.88</v>
      </c>
      <c r="I1211" s="157"/>
      <c r="L1211" s="153"/>
      <c r="M1211" s="158"/>
      <c r="T1211" s="159"/>
      <c r="AT1211" s="154" t="s">
        <v>177</v>
      </c>
      <c r="AU1211" s="154" t="s">
        <v>84</v>
      </c>
      <c r="AV1211" s="13" t="s">
        <v>84</v>
      </c>
      <c r="AW1211" s="13" t="s">
        <v>34</v>
      </c>
      <c r="AX1211" s="13" t="s">
        <v>74</v>
      </c>
      <c r="AY1211" s="154" t="s">
        <v>167</v>
      </c>
    </row>
    <row r="1212" spans="2:65" s="15" customFormat="1" ht="11.25">
      <c r="B1212" s="177"/>
      <c r="D1212" s="147" t="s">
        <v>177</v>
      </c>
      <c r="E1212" s="178" t="s">
        <v>19</v>
      </c>
      <c r="F1212" s="179" t="s">
        <v>524</v>
      </c>
      <c r="H1212" s="180">
        <v>15.98</v>
      </c>
      <c r="I1212" s="181"/>
      <c r="L1212" s="177"/>
      <c r="M1212" s="182"/>
      <c r="T1212" s="183"/>
      <c r="AT1212" s="178" t="s">
        <v>177</v>
      </c>
      <c r="AU1212" s="178" t="s">
        <v>84</v>
      </c>
      <c r="AV1212" s="15" t="s">
        <v>104</v>
      </c>
      <c r="AW1212" s="15" t="s">
        <v>34</v>
      </c>
      <c r="AX1212" s="15" t="s">
        <v>74</v>
      </c>
      <c r="AY1212" s="178" t="s">
        <v>167</v>
      </c>
    </row>
    <row r="1213" spans="2:65" s="14" customFormat="1" ht="11.25">
      <c r="B1213" s="160"/>
      <c r="D1213" s="147" t="s">
        <v>177</v>
      </c>
      <c r="E1213" s="161" t="s">
        <v>19</v>
      </c>
      <c r="F1213" s="162" t="s">
        <v>181</v>
      </c>
      <c r="H1213" s="163">
        <v>329.6</v>
      </c>
      <c r="I1213" s="164"/>
      <c r="L1213" s="160"/>
      <c r="M1213" s="165"/>
      <c r="T1213" s="166"/>
      <c r="AT1213" s="161" t="s">
        <v>177</v>
      </c>
      <c r="AU1213" s="161" t="s">
        <v>84</v>
      </c>
      <c r="AV1213" s="14" t="s">
        <v>173</v>
      </c>
      <c r="AW1213" s="14" t="s">
        <v>34</v>
      </c>
      <c r="AX1213" s="14" t="s">
        <v>82</v>
      </c>
      <c r="AY1213" s="161" t="s">
        <v>167</v>
      </c>
    </row>
    <row r="1214" spans="2:65" s="1" customFormat="1" ht="24.2" customHeight="1">
      <c r="B1214" s="33"/>
      <c r="C1214" s="129" t="s">
        <v>1574</v>
      </c>
      <c r="D1214" s="129" t="s">
        <v>169</v>
      </c>
      <c r="E1214" s="130" t="s">
        <v>1575</v>
      </c>
      <c r="F1214" s="131" t="s">
        <v>1576</v>
      </c>
      <c r="G1214" s="132" t="s">
        <v>246</v>
      </c>
      <c r="H1214" s="133">
        <v>1.2999999999999999E-2</v>
      </c>
      <c r="I1214" s="134"/>
      <c r="J1214" s="135">
        <f>ROUND(I1214*H1214,2)</f>
        <v>0</v>
      </c>
      <c r="K1214" s="131" t="s">
        <v>172</v>
      </c>
      <c r="L1214" s="33"/>
      <c r="M1214" s="136" t="s">
        <v>19</v>
      </c>
      <c r="N1214" s="137" t="s">
        <v>45</v>
      </c>
      <c r="P1214" s="138">
        <f>O1214*H1214</f>
        <v>0</v>
      </c>
      <c r="Q1214" s="138">
        <v>0</v>
      </c>
      <c r="R1214" s="138">
        <f>Q1214*H1214</f>
        <v>0</v>
      </c>
      <c r="S1214" s="138">
        <v>0</v>
      </c>
      <c r="T1214" s="139">
        <f>S1214*H1214</f>
        <v>0</v>
      </c>
      <c r="AR1214" s="140" t="s">
        <v>265</v>
      </c>
      <c r="AT1214" s="140" t="s">
        <v>169</v>
      </c>
      <c r="AU1214" s="140" t="s">
        <v>84</v>
      </c>
      <c r="AY1214" s="18" t="s">
        <v>167</v>
      </c>
      <c r="BE1214" s="141">
        <f>IF(N1214="základní",J1214,0)</f>
        <v>0</v>
      </c>
      <c r="BF1214" s="141">
        <f>IF(N1214="snížená",J1214,0)</f>
        <v>0</v>
      </c>
      <c r="BG1214" s="141">
        <f>IF(N1214="zákl. přenesená",J1214,0)</f>
        <v>0</v>
      </c>
      <c r="BH1214" s="141">
        <f>IF(N1214="sníž. přenesená",J1214,0)</f>
        <v>0</v>
      </c>
      <c r="BI1214" s="141">
        <f>IF(N1214="nulová",J1214,0)</f>
        <v>0</v>
      </c>
      <c r="BJ1214" s="18" t="s">
        <v>82</v>
      </c>
      <c r="BK1214" s="141">
        <f>ROUND(I1214*H1214,2)</f>
        <v>0</v>
      </c>
      <c r="BL1214" s="18" t="s">
        <v>265</v>
      </c>
      <c r="BM1214" s="140" t="s">
        <v>1577</v>
      </c>
    </row>
    <row r="1215" spans="2:65" s="1" customFormat="1" ht="11.25">
      <c r="B1215" s="33"/>
      <c r="D1215" s="142" t="s">
        <v>175</v>
      </c>
      <c r="F1215" s="143" t="s">
        <v>1578</v>
      </c>
      <c r="I1215" s="144"/>
      <c r="L1215" s="33"/>
      <c r="M1215" s="145"/>
      <c r="T1215" s="54"/>
      <c r="AT1215" s="18" t="s">
        <v>175</v>
      </c>
      <c r="AU1215" s="18" t="s">
        <v>84</v>
      </c>
    </row>
    <row r="1216" spans="2:65" s="1" customFormat="1" ht="24.2" customHeight="1">
      <c r="B1216" s="33"/>
      <c r="C1216" s="129" t="s">
        <v>1579</v>
      </c>
      <c r="D1216" s="129" t="s">
        <v>169</v>
      </c>
      <c r="E1216" s="130" t="s">
        <v>1580</v>
      </c>
      <c r="F1216" s="131" t="s">
        <v>1581</v>
      </c>
      <c r="G1216" s="132" t="s">
        <v>246</v>
      </c>
      <c r="H1216" s="133">
        <v>1.2999999999999999E-2</v>
      </c>
      <c r="I1216" s="134"/>
      <c r="J1216" s="135">
        <f>ROUND(I1216*H1216,2)</f>
        <v>0</v>
      </c>
      <c r="K1216" s="131" t="s">
        <v>172</v>
      </c>
      <c r="L1216" s="33"/>
      <c r="M1216" s="136" t="s">
        <v>19</v>
      </c>
      <c r="N1216" s="137" t="s">
        <v>45</v>
      </c>
      <c r="P1216" s="138">
        <f>O1216*H1216</f>
        <v>0</v>
      </c>
      <c r="Q1216" s="138">
        <v>0</v>
      </c>
      <c r="R1216" s="138">
        <f>Q1216*H1216</f>
        <v>0</v>
      </c>
      <c r="S1216" s="138">
        <v>0</v>
      </c>
      <c r="T1216" s="139">
        <f>S1216*H1216</f>
        <v>0</v>
      </c>
      <c r="AR1216" s="140" t="s">
        <v>265</v>
      </c>
      <c r="AT1216" s="140" t="s">
        <v>169</v>
      </c>
      <c r="AU1216" s="140" t="s">
        <v>84</v>
      </c>
      <c r="AY1216" s="18" t="s">
        <v>167</v>
      </c>
      <c r="BE1216" s="141">
        <f>IF(N1216="základní",J1216,0)</f>
        <v>0</v>
      </c>
      <c r="BF1216" s="141">
        <f>IF(N1216="snížená",J1216,0)</f>
        <v>0</v>
      </c>
      <c r="BG1216" s="141">
        <f>IF(N1216="zákl. přenesená",J1216,0)</f>
        <v>0</v>
      </c>
      <c r="BH1216" s="141">
        <f>IF(N1216="sníž. přenesená",J1216,0)</f>
        <v>0</v>
      </c>
      <c r="BI1216" s="141">
        <f>IF(N1216="nulová",J1216,0)</f>
        <v>0</v>
      </c>
      <c r="BJ1216" s="18" t="s">
        <v>82</v>
      </c>
      <c r="BK1216" s="141">
        <f>ROUND(I1216*H1216,2)</f>
        <v>0</v>
      </c>
      <c r="BL1216" s="18" t="s">
        <v>265</v>
      </c>
      <c r="BM1216" s="140" t="s">
        <v>1582</v>
      </c>
    </row>
    <row r="1217" spans="2:65" s="1" customFormat="1" ht="11.25">
      <c r="B1217" s="33"/>
      <c r="D1217" s="142" t="s">
        <v>175</v>
      </c>
      <c r="F1217" s="143" t="s">
        <v>1583</v>
      </c>
      <c r="I1217" s="144"/>
      <c r="L1217" s="33"/>
      <c r="M1217" s="145"/>
      <c r="T1217" s="54"/>
      <c r="AT1217" s="18" t="s">
        <v>175</v>
      </c>
      <c r="AU1217" s="18" t="s">
        <v>84</v>
      </c>
    </row>
    <row r="1218" spans="2:65" s="11" customFormat="1" ht="22.9" customHeight="1">
      <c r="B1218" s="117"/>
      <c r="D1218" s="118" t="s">
        <v>73</v>
      </c>
      <c r="E1218" s="127" t="s">
        <v>1584</v>
      </c>
      <c r="F1218" s="127" t="s">
        <v>1585</v>
      </c>
      <c r="I1218" s="120"/>
      <c r="J1218" s="128">
        <f>BK1218</f>
        <v>0</v>
      </c>
      <c r="L1218" s="117"/>
      <c r="M1218" s="122"/>
      <c r="P1218" s="123">
        <f>SUM(P1219:P1249)</f>
        <v>0</v>
      </c>
      <c r="R1218" s="123">
        <f>SUM(R1219:R1249)</f>
        <v>4.5327861999999994</v>
      </c>
      <c r="T1218" s="124">
        <f>SUM(T1219:T1249)</f>
        <v>0.95355000000000001</v>
      </c>
      <c r="AR1218" s="118" t="s">
        <v>84</v>
      </c>
      <c r="AT1218" s="125" t="s">
        <v>73</v>
      </c>
      <c r="AU1218" s="125" t="s">
        <v>82</v>
      </c>
      <c r="AY1218" s="118" t="s">
        <v>167</v>
      </c>
      <c r="BK1218" s="126">
        <f>SUM(BK1219:BK1249)</f>
        <v>0</v>
      </c>
    </row>
    <row r="1219" spans="2:65" s="1" customFormat="1" ht="16.5" customHeight="1">
      <c r="B1219" s="33"/>
      <c r="C1219" s="129" t="s">
        <v>1586</v>
      </c>
      <c r="D1219" s="129" t="s">
        <v>169</v>
      </c>
      <c r="E1219" s="130" t="s">
        <v>1587</v>
      </c>
      <c r="F1219" s="131" t="s">
        <v>1588</v>
      </c>
      <c r="G1219" s="132" t="s">
        <v>102</v>
      </c>
      <c r="H1219" s="133">
        <v>140.334</v>
      </c>
      <c r="I1219" s="134"/>
      <c r="J1219" s="135">
        <f>ROUND(I1219*H1219,2)</f>
        <v>0</v>
      </c>
      <c r="K1219" s="131" t="s">
        <v>172</v>
      </c>
      <c r="L1219" s="33"/>
      <c r="M1219" s="136" t="s">
        <v>19</v>
      </c>
      <c r="N1219" s="137" t="s">
        <v>45</v>
      </c>
      <c r="P1219" s="138">
        <f>O1219*H1219</f>
        <v>0</v>
      </c>
      <c r="Q1219" s="138">
        <v>2.9999999999999997E-4</v>
      </c>
      <c r="R1219" s="138">
        <f>Q1219*H1219</f>
        <v>4.2100199999999997E-2</v>
      </c>
      <c r="S1219" s="138">
        <v>0</v>
      </c>
      <c r="T1219" s="139">
        <f>S1219*H1219</f>
        <v>0</v>
      </c>
      <c r="AR1219" s="140" t="s">
        <v>265</v>
      </c>
      <c r="AT1219" s="140" t="s">
        <v>169</v>
      </c>
      <c r="AU1219" s="140" t="s">
        <v>84</v>
      </c>
      <c r="AY1219" s="18" t="s">
        <v>167</v>
      </c>
      <c r="BE1219" s="141">
        <f>IF(N1219="základní",J1219,0)</f>
        <v>0</v>
      </c>
      <c r="BF1219" s="141">
        <f>IF(N1219="snížená",J1219,0)</f>
        <v>0</v>
      </c>
      <c r="BG1219" s="141">
        <f>IF(N1219="zákl. přenesená",J1219,0)</f>
        <v>0</v>
      </c>
      <c r="BH1219" s="141">
        <f>IF(N1219="sníž. přenesená",J1219,0)</f>
        <v>0</v>
      </c>
      <c r="BI1219" s="141">
        <f>IF(N1219="nulová",J1219,0)</f>
        <v>0</v>
      </c>
      <c r="BJ1219" s="18" t="s">
        <v>82</v>
      </c>
      <c r="BK1219" s="141">
        <f>ROUND(I1219*H1219,2)</f>
        <v>0</v>
      </c>
      <c r="BL1219" s="18" t="s">
        <v>265</v>
      </c>
      <c r="BM1219" s="140" t="s">
        <v>1589</v>
      </c>
    </row>
    <row r="1220" spans="2:65" s="1" customFormat="1" ht="11.25">
      <c r="B1220" s="33"/>
      <c r="D1220" s="142" t="s">
        <v>175</v>
      </c>
      <c r="F1220" s="143" t="s">
        <v>1590</v>
      </c>
      <c r="I1220" s="144"/>
      <c r="L1220" s="33"/>
      <c r="M1220" s="145"/>
      <c r="T1220" s="54"/>
      <c r="AT1220" s="18" t="s">
        <v>175</v>
      </c>
      <c r="AU1220" s="18" t="s">
        <v>84</v>
      </c>
    </row>
    <row r="1221" spans="2:65" s="12" customFormat="1" ht="11.25">
      <c r="B1221" s="146"/>
      <c r="D1221" s="147" t="s">
        <v>177</v>
      </c>
      <c r="E1221" s="148" t="s">
        <v>19</v>
      </c>
      <c r="F1221" s="149" t="s">
        <v>489</v>
      </c>
      <c r="H1221" s="148" t="s">
        <v>19</v>
      </c>
      <c r="I1221" s="150"/>
      <c r="L1221" s="146"/>
      <c r="M1221" s="151"/>
      <c r="T1221" s="152"/>
      <c r="AT1221" s="148" t="s">
        <v>177</v>
      </c>
      <c r="AU1221" s="148" t="s">
        <v>84</v>
      </c>
      <c r="AV1221" s="12" t="s">
        <v>82</v>
      </c>
      <c r="AW1221" s="12" t="s">
        <v>34</v>
      </c>
      <c r="AX1221" s="12" t="s">
        <v>74</v>
      </c>
      <c r="AY1221" s="148" t="s">
        <v>167</v>
      </c>
    </row>
    <row r="1222" spans="2:65" s="13" customFormat="1" ht="11.25">
      <c r="B1222" s="153"/>
      <c r="D1222" s="147" t="s">
        <v>177</v>
      </c>
      <c r="E1222" s="154" t="s">
        <v>19</v>
      </c>
      <c r="F1222" s="155" t="s">
        <v>1591</v>
      </c>
      <c r="H1222" s="156">
        <v>19.018999999999998</v>
      </c>
      <c r="I1222" s="157"/>
      <c r="L1222" s="153"/>
      <c r="M1222" s="158"/>
      <c r="T1222" s="159"/>
      <c r="AT1222" s="154" t="s">
        <v>177</v>
      </c>
      <c r="AU1222" s="154" t="s">
        <v>84</v>
      </c>
      <c r="AV1222" s="13" t="s">
        <v>84</v>
      </c>
      <c r="AW1222" s="13" t="s">
        <v>34</v>
      </c>
      <c r="AX1222" s="13" t="s">
        <v>74</v>
      </c>
      <c r="AY1222" s="154" t="s">
        <v>167</v>
      </c>
    </row>
    <row r="1223" spans="2:65" s="13" customFormat="1" ht="11.25">
      <c r="B1223" s="153"/>
      <c r="D1223" s="147" t="s">
        <v>177</v>
      </c>
      <c r="E1223" s="154" t="s">
        <v>19</v>
      </c>
      <c r="F1223" s="155" t="s">
        <v>1592</v>
      </c>
      <c r="H1223" s="156">
        <v>66.715000000000003</v>
      </c>
      <c r="I1223" s="157"/>
      <c r="L1223" s="153"/>
      <c r="M1223" s="158"/>
      <c r="T1223" s="159"/>
      <c r="AT1223" s="154" t="s">
        <v>177</v>
      </c>
      <c r="AU1223" s="154" t="s">
        <v>84</v>
      </c>
      <c r="AV1223" s="13" t="s">
        <v>84</v>
      </c>
      <c r="AW1223" s="13" t="s">
        <v>34</v>
      </c>
      <c r="AX1223" s="13" t="s">
        <v>74</v>
      </c>
      <c r="AY1223" s="154" t="s">
        <v>167</v>
      </c>
    </row>
    <row r="1224" spans="2:65" s="13" customFormat="1" ht="11.25">
      <c r="B1224" s="153"/>
      <c r="D1224" s="147" t="s">
        <v>177</v>
      </c>
      <c r="E1224" s="154" t="s">
        <v>19</v>
      </c>
      <c r="F1224" s="155" t="s">
        <v>1593</v>
      </c>
      <c r="H1224" s="156">
        <v>47.003999999999998</v>
      </c>
      <c r="I1224" s="157"/>
      <c r="L1224" s="153"/>
      <c r="M1224" s="158"/>
      <c r="T1224" s="159"/>
      <c r="AT1224" s="154" t="s">
        <v>177</v>
      </c>
      <c r="AU1224" s="154" t="s">
        <v>84</v>
      </c>
      <c r="AV1224" s="13" t="s">
        <v>84</v>
      </c>
      <c r="AW1224" s="13" t="s">
        <v>34</v>
      </c>
      <c r="AX1224" s="13" t="s">
        <v>74</v>
      </c>
      <c r="AY1224" s="154" t="s">
        <v>167</v>
      </c>
    </row>
    <row r="1225" spans="2:65" s="15" customFormat="1" ht="11.25">
      <c r="B1225" s="177"/>
      <c r="D1225" s="147" t="s">
        <v>177</v>
      </c>
      <c r="E1225" s="178" t="s">
        <v>19</v>
      </c>
      <c r="F1225" s="179" t="s">
        <v>524</v>
      </c>
      <c r="H1225" s="180">
        <v>132.738</v>
      </c>
      <c r="I1225" s="181"/>
      <c r="L1225" s="177"/>
      <c r="M1225" s="182"/>
      <c r="T1225" s="183"/>
      <c r="AT1225" s="178" t="s">
        <v>177</v>
      </c>
      <c r="AU1225" s="178" t="s">
        <v>84</v>
      </c>
      <c r="AV1225" s="15" t="s">
        <v>104</v>
      </c>
      <c r="AW1225" s="15" t="s">
        <v>34</v>
      </c>
      <c r="AX1225" s="15" t="s">
        <v>74</v>
      </c>
      <c r="AY1225" s="178" t="s">
        <v>167</v>
      </c>
    </row>
    <row r="1226" spans="2:65" s="12" customFormat="1" ht="11.25">
      <c r="B1226" s="146"/>
      <c r="D1226" s="147" t="s">
        <v>177</v>
      </c>
      <c r="E1226" s="148" t="s">
        <v>19</v>
      </c>
      <c r="F1226" s="149" t="s">
        <v>503</v>
      </c>
      <c r="H1226" s="148" t="s">
        <v>19</v>
      </c>
      <c r="I1226" s="150"/>
      <c r="L1226" s="146"/>
      <c r="M1226" s="151"/>
      <c r="T1226" s="152"/>
      <c r="AT1226" s="148" t="s">
        <v>177</v>
      </c>
      <c r="AU1226" s="148" t="s">
        <v>84</v>
      </c>
      <c r="AV1226" s="12" t="s">
        <v>82</v>
      </c>
      <c r="AW1226" s="12" t="s">
        <v>34</v>
      </c>
      <c r="AX1226" s="12" t="s">
        <v>74</v>
      </c>
      <c r="AY1226" s="148" t="s">
        <v>167</v>
      </c>
    </row>
    <row r="1227" spans="2:65" s="13" customFormat="1" ht="11.25">
      <c r="B1227" s="153"/>
      <c r="D1227" s="147" t="s">
        <v>177</v>
      </c>
      <c r="E1227" s="154" t="s">
        <v>19</v>
      </c>
      <c r="F1227" s="155" t="s">
        <v>504</v>
      </c>
      <c r="H1227" s="156">
        <v>7.5960000000000001</v>
      </c>
      <c r="I1227" s="157"/>
      <c r="L1227" s="153"/>
      <c r="M1227" s="158"/>
      <c r="T1227" s="159"/>
      <c r="AT1227" s="154" t="s">
        <v>177</v>
      </c>
      <c r="AU1227" s="154" t="s">
        <v>84</v>
      </c>
      <c r="AV1227" s="13" t="s">
        <v>84</v>
      </c>
      <c r="AW1227" s="13" t="s">
        <v>34</v>
      </c>
      <c r="AX1227" s="13" t="s">
        <v>74</v>
      </c>
      <c r="AY1227" s="154" t="s">
        <v>167</v>
      </c>
    </row>
    <row r="1228" spans="2:65" s="14" customFormat="1" ht="11.25">
      <c r="B1228" s="160"/>
      <c r="D1228" s="147" t="s">
        <v>177</v>
      </c>
      <c r="E1228" s="161" t="s">
        <v>19</v>
      </c>
      <c r="F1228" s="162" t="s">
        <v>181</v>
      </c>
      <c r="H1228" s="163">
        <v>140.334</v>
      </c>
      <c r="I1228" s="164"/>
      <c r="L1228" s="160"/>
      <c r="M1228" s="165"/>
      <c r="T1228" s="166"/>
      <c r="AT1228" s="161" t="s">
        <v>177</v>
      </c>
      <c r="AU1228" s="161" t="s">
        <v>84</v>
      </c>
      <c r="AV1228" s="14" t="s">
        <v>173</v>
      </c>
      <c r="AW1228" s="14" t="s">
        <v>34</v>
      </c>
      <c r="AX1228" s="14" t="s">
        <v>82</v>
      </c>
      <c r="AY1228" s="161" t="s">
        <v>167</v>
      </c>
    </row>
    <row r="1229" spans="2:65" s="1" customFormat="1" ht="16.5" customHeight="1">
      <c r="B1229" s="33"/>
      <c r="C1229" s="129" t="s">
        <v>1594</v>
      </c>
      <c r="D1229" s="129" t="s">
        <v>169</v>
      </c>
      <c r="E1229" s="130" t="s">
        <v>1595</v>
      </c>
      <c r="F1229" s="131" t="s">
        <v>1596</v>
      </c>
      <c r="G1229" s="132" t="s">
        <v>102</v>
      </c>
      <c r="H1229" s="133">
        <v>11.7</v>
      </c>
      <c r="I1229" s="134"/>
      <c r="J1229" s="135">
        <f>ROUND(I1229*H1229,2)</f>
        <v>0</v>
      </c>
      <c r="K1229" s="131" t="s">
        <v>172</v>
      </c>
      <c r="L1229" s="33"/>
      <c r="M1229" s="136" t="s">
        <v>19</v>
      </c>
      <c r="N1229" s="137" t="s">
        <v>45</v>
      </c>
      <c r="P1229" s="138">
        <f>O1229*H1229</f>
        <v>0</v>
      </c>
      <c r="Q1229" s="138">
        <v>0</v>
      </c>
      <c r="R1229" s="138">
        <f>Q1229*H1229</f>
        <v>0</v>
      </c>
      <c r="S1229" s="138">
        <v>8.1500000000000003E-2</v>
      </c>
      <c r="T1229" s="139">
        <f>S1229*H1229</f>
        <v>0.95355000000000001</v>
      </c>
      <c r="AR1229" s="140" t="s">
        <v>265</v>
      </c>
      <c r="AT1229" s="140" t="s">
        <v>169</v>
      </c>
      <c r="AU1229" s="140" t="s">
        <v>84</v>
      </c>
      <c r="AY1229" s="18" t="s">
        <v>167</v>
      </c>
      <c r="BE1229" s="141">
        <f>IF(N1229="základní",J1229,0)</f>
        <v>0</v>
      </c>
      <c r="BF1229" s="141">
        <f>IF(N1229="snížená",J1229,0)</f>
        <v>0</v>
      </c>
      <c r="BG1229" s="141">
        <f>IF(N1229="zákl. přenesená",J1229,0)</f>
        <v>0</v>
      </c>
      <c r="BH1229" s="141">
        <f>IF(N1229="sníž. přenesená",J1229,0)</f>
        <v>0</v>
      </c>
      <c r="BI1229" s="141">
        <f>IF(N1229="nulová",J1229,0)</f>
        <v>0</v>
      </c>
      <c r="BJ1229" s="18" t="s">
        <v>82</v>
      </c>
      <c r="BK1229" s="141">
        <f>ROUND(I1229*H1229,2)</f>
        <v>0</v>
      </c>
      <c r="BL1229" s="18" t="s">
        <v>265</v>
      </c>
      <c r="BM1229" s="140" t="s">
        <v>1597</v>
      </c>
    </row>
    <row r="1230" spans="2:65" s="1" customFormat="1" ht="11.25">
      <c r="B1230" s="33"/>
      <c r="D1230" s="142" t="s">
        <v>175</v>
      </c>
      <c r="F1230" s="143" t="s">
        <v>1598</v>
      </c>
      <c r="I1230" s="144"/>
      <c r="L1230" s="33"/>
      <c r="M1230" s="145"/>
      <c r="T1230" s="54"/>
      <c r="AT1230" s="18" t="s">
        <v>175</v>
      </c>
      <c r="AU1230" s="18" t="s">
        <v>84</v>
      </c>
    </row>
    <row r="1231" spans="2:65" s="12" customFormat="1" ht="11.25">
      <c r="B1231" s="146"/>
      <c r="D1231" s="147" t="s">
        <v>177</v>
      </c>
      <c r="E1231" s="148" t="s">
        <v>19</v>
      </c>
      <c r="F1231" s="149" t="s">
        <v>178</v>
      </c>
      <c r="H1231" s="148" t="s">
        <v>19</v>
      </c>
      <c r="I1231" s="150"/>
      <c r="L1231" s="146"/>
      <c r="M1231" s="151"/>
      <c r="T1231" s="152"/>
      <c r="AT1231" s="148" t="s">
        <v>177</v>
      </c>
      <c r="AU1231" s="148" t="s">
        <v>84</v>
      </c>
      <c r="AV1231" s="12" t="s">
        <v>82</v>
      </c>
      <c r="AW1231" s="12" t="s">
        <v>34</v>
      </c>
      <c r="AX1231" s="12" t="s">
        <v>74</v>
      </c>
      <c r="AY1231" s="148" t="s">
        <v>167</v>
      </c>
    </row>
    <row r="1232" spans="2:65" s="13" customFormat="1" ht="11.25">
      <c r="B1232" s="153"/>
      <c r="D1232" s="147" t="s">
        <v>177</v>
      </c>
      <c r="E1232" s="154" t="s">
        <v>19</v>
      </c>
      <c r="F1232" s="155" t="s">
        <v>1599</v>
      </c>
      <c r="H1232" s="156">
        <v>11.7</v>
      </c>
      <c r="I1232" s="157"/>
      <c r="L1232" s="153"/>
      <c r="M1232" s="158"/>
      <c r="T1232" s="159"/>
      <c r="AT1232" s="154" t="s">
        <v>177</v>
      </c>
      <c r="AU1232" s="154" t="s">
        <v>84</v>
      </c>
      <c r="AV1232" s="13" t="s">
        <v>84</v>
      </c>
      <c r="AW1232" s="13" t="s">
        <v>34</v>
      </c>
      <c r="AX1232" s="13" t="s">
        <v>82</v>
      </c>
      <c r="AY1232" s="154" t="s">
        <v>167</v>
      </c>
    </row>
    <row r="1233" spans="2:65" s="1" customFormat="1" ht="24.2" customHeight="1">
      <c r="B1233" s="33"/>
      <c r="C1233" s="129" t="s">
        <v>1600</v>
      </c>
      <c r="D1233" s="129" t="s">
        <v>169</v>
      </c>
      <c r="E1233" s="130" t="s">
        <v>1601</v>
      </c>
      <c r="F1233" s="131" t="s">
        <v>1602</v>
      </c>
      <c r="G1233" s="132" t="s">
        <v>102</v>
      </c>
      <c r="H1233" s="133">
        <v>140.334</v>
      </c>
      <c r="I1233" s="134"/>
      <c r="J1233" s="135">
        <f>ROUND(I1233*H1233,2)</f>
        <v>0</v>
      </c>
      <c r="K1233" s="131" t="s">
        <v>172</v>
      </c>
      <c r="L1233" s="33"/>
      <c r="M1233" s="136" t="s">
        <v>19</v>
      </c>
      <c r="N1233" s="137" t="s">
        <v>45</v>
      </c>
      <c r="P1233" s="138">
        <f>O1233*H1233</f>
        <v>0</v>
      </c>
      <c r="Q1233" s="138">
        <v>8.9999999999999993E-3</v>
      </c>
      <c r="R1233" s="138">
        <f>Q1233*H1233</f>
        <v>1.2630059999999999</v>
      </c>
      <c r="S1233" s="138">
        <v>0</v>
      </c>
      <c r="T1233" s="139">
        <f>S1233*H1233</f>
        <v>0</v>
      </c>
      <c r="AR1233" s="140" t="s">
        <v>265</v>
      </c>
      <c r="AT1233" s="140" t="s">
        <v>169</v>
      </c>
      <c r="AU1233" s="140" t="s">
        <v>84</v>
      </c>
      <c r="AY1233" s="18" t="s">
        <v>167</v>
      </c>
      <c r="BE1233" s="141">
        <f>IF(N1233="základní",J1233,0)</f>
        <v>0</v>
      </c>
      <c r="BF1233" s="141">
        <f>IF(N1233="snížená",J1233,0)</f>
        <v>0</v>
      </c>
      <c r="BG1233" s="141">
        <f>IF(N1233="zákl. přenesená",J1233,0)</f>
        <v>0</v>
      </c>
      <c r="BH1233" s="141">
        <f>IF(N1233="sníž. přenesená",J1233,0)</f>
        <v>0</v>
      </c>
      <c r="BI1233" s="141">
        <f>IF(N1233="nulová",J1233,0)</f>
        <v>0</v>
      </c>
      <c r="BJ1233" s="18" t="s">
        <v>82</v>
      </c>
      <c r="BK1233" s="141">
        <f>ROUND(I1233*H1233,2)</f>
        <v>0</v>
      </c>
      <c r="BL1233" s="18" t="s">
        <v>265</v>
      </c>
      <c r="BM1233" s="140" t="s">
        <v>1603</v>
      </c>
    </row>
    <row r="1234" spans="2:65" s="1" customFormat="1" ht="11.25">
      <c r="B1234" s="33"/>
      <c r="D1234" s="142" t="s">
        <v>175</v>
      </c>
      <c r="F1234" s="143" t="s">
        <v>1604</v>
      </c>
      <c r="I1234" s="144"/>
      <c r="L1234" s="33"/>
      <c r="M1234" s="145"/>
      <c r="T1234" s="54"/>
      <c r="AT1234" s="18" t="s">
        <v>175</v>
      </c>
      <c r="AU1234" s="18" t="s">
        <v>84</v>
      </c>
    </row>
    <row r="1235" spans="2:65" s="12" customFormat="1" ht="11.25">
      <c r="B1235" s="146"/>
      <c r="D1235" s="147" t="s">
        <v>177</v>
      </c>
      <c r="E1235" s="148" t="s">
        <v>19</v>
      </c>
      <c r="F1235" s="149" t="s">
        <v>489</v>
      </c>
      <c r="H1235" s="148" t="s">
        <v>19</v>
      </c>
      <c r="I1235" s="150"/>
      <c r="L1235" s="146"/>
      <c r="M1235" s="151"/>
      <c r="T1235" s="152"/>
      <c r="AT1235" s="148" t="s">
        <v>177</v>
      </c>
      <c r="AU1235" s="148" t="s">
        <v>84</v>
      </c>
      <c r="AV1235" s="12" t="s">
        <v>82</v>
      </c>
      <c r="AW1235" s="12" t="s">
        <v>34</v>
      </c>
      <c r="AX1235" s="12" t="s">
        <v>74</v>
      </c>
      <c r="AY1235" s="148" t="s">
        <v>167</v>
      </c>
    </row>
    <row r="1236" spans="2:65" s="13" customFormat="1" ht="11.25">
      <c r="B1236" s="153"/>
      <c r="D1236" s="147" t="s">
        <v>177</v>
      </c>
      <c r="E1236" s="154" t="s">
        <v>19</v>
      </c>
      <c r="F1236" s="155" t="s">
        <v>1591</v>
      </c>
      <c r="H1236" s="156">
        <v>19.018999999999998</v>
      </c>
      <c r="I1236" s="157"/>
      <c r="L1236" s="153"/>
      <c r="M1236" s="158"/>
      <c r="T1236" s="159"/>
      <c r="AT1236" s="154" t="s">
        <v>177</v>
      </c>
      <c r="AU1236" s="154" t="s">
        <v>84</v>
      </c>
      <c r="AV1236" s="13" t="s">
        <v>84</v>
      </c>
      <c r="AW1236" s="13" t="s">
        <v>34</v>
      </c>
      <c r="AX1236" s="13" t="s">
        <v>74</v>
      </c>
      <c r="AY1236" s="154" t="s">
        <v>167</v>
      </c>
    </row>
    <row r="1237" spans="2:65" s="13" customFormat="1" ht="11.25">
      <c r="B1237" s="153"/>
      <c r="D1237" s="147" t="s">
        <v>177</v>
      </c>
      <c r="E1237" s="154" t="s">
        <v>19</v>
      </c>
      <c r="F1237" s="155" t="s">
        <v>1592</v>
      </c>
      <c r="H1237" s="156">
        <v>66.715000000000003</v>
      </c>
      <c r="I1237" s="157"/>
      <c r="L1237" s="153"/>
      <c r="M1237" s="158"/>
      <c r="T1237" s="159"/>
      <c r="AT1237" s="154" t="s">
        <v>177</v>
      </c>
      <c r="AU1237" s="154" t="s">
        <v>84</v>
      </c>
      <c r="AV1237" s="13" t="s">
        <v>84</v>
      </c>
      <c r="AW1237" s="13" t="s">
        <v>34</v>
      </c>
      <c r="AX1237" s="13" t="s">
        <v>74</v>
      </c>
      <c r="AY1237" s="154" t="s">
        <v>167</v>
      </c>
    </row>
    <row r="1238" spans="2:65" s="13" customFormat="1" ht="11.25">
      <c r="B1238" s="153"/>
      <c r="D1238" s="147" t="s">
        <v>177</v>
      </c>
      <c r="E1238" s="154" t="s">
        <v>19</v>
      </c>
      <c r="F1238" s="155" t="s">
        <v>1593</v>
      </c>
      <c r="H1238" s="156">
        <v>47.003999999999998</v>
      </c>
      <c r="I1238" s="157"/>
      <c r="L1238" s="153"/>
      <c r="M1238" s="158"/>
      <c r="T1238" s="159"/>
      <c r="AT1238" s="154" t="s">
        <v>177</v>
      </c>
      <c r="AU1238" s="154" t="s">
        <v>84</v>
      </c>
      <c r="AV1238" s="13" t="s">
        <v>84</v>
      </c>
      <c r="AW1238" s="13" t="s">
        <v>34</v>
      </c>
      <c r="AX1238" s="13" t="s">
        <v>74</v>
      </c>
      <c r="AY1238" s="154" t="s">
        <v>167</v>
      </c>
    </row>
    <row r="1239" spans="2:65" s="15" customFormat="1" ht="11.25">
      <c r="B1239" s="177"/>
      <c r="D1239" s="147" t="s">
        <v>177</v>
      </c>
      <c r="E1239" s="178" t="s">
        <v>19</v>
      </c>
      <c r="F1239" s="179" t="s">
        <v>524</v>
      </c>
      <c r="H1239" s="180">
        <v>132.738</v>
      </c>
      <c r="I1239" s="181"/>
      <c r="L1239" s="177"/>
      <c r="M1239" s="182"/>
      <c r="T1239" s="183"/>
      <c r="AT1239" s="178" t="s">
        <v>177</v>
      </c>
      <c r="AU1239" s="178" t="s">
        <v>84</v>
      </c>
      <c r="AV1239" s="15" t="s">
        <v>104</v>
      </c>
      <c r="AW1239" s="15" t="s">
        <v>34</v>
      </c>
      <c r="AX1239" s="15" t="s">
        <v>74</v>
      </c>
      <c r="AY1239" s="178" t="s">
        <v>167</v>
      </c>
    </row>
    <row r="1240" spans="2:65" s="12" customFormat="1" ht="11.25">
      <c r="B1240" s="146"/>
      <c r="D1240" s="147" t="s">
        <v>177</v>
      </c>
      <c r="E1240" s="148" t="s">
        <v>19</v>
      </c>
      <c r="F1240" s="149" t="s">
        <v>503</v>
      </c>
      <c r="H1240" s="148" t="s">
        <v>19</v>
      </c>
      <c r="I1240" s="150"/>
      <c r="L1240" s="146"/>
      <c r="M1240" s="151"/>
      <c r="T1240" s="152"/>
      <c r="AT1240" s="148" t="s">
        <v>177</v>
      </c>
      <c r="AU1240" s="148" t="s">
        <v>84</v>
      </c>
      <c r="AV1240" s="12" t="s">
        <v>82</v>
      </c>
      <c r="AW1240" s="12" t="s">
        <v>34</v>
      </c>
      <c r="AX1240" s="12" t="s">
        <v>74</v>
      </c>
      <c r="AY1240" s="148" t="s">
        <v>167</v>
      </c>
    </row>
    <row r="1241" spans="2:65" s="13" customFormat="1" ht="11.25">
      <c r="B1241" s="153"/>
      <c r="D1241" s="147" t="s">
        <v>177</v>
      </c>
      <c r="E1241" s="154" t="s">
        <v>19</v>
      </c>
      <c r="F1241" s="155" t="s">
        <v>504</v>
      </c>
      <c r="H1241" s="156">
        <v>7.5960000000000001</v>
      </c>
      <c r="I1241" s="157"/>
      <c r="L1241" s="153"/>
      <c r="M1241" s="158"/>
      <c r="T1241" s="159"/>
      <c r="AT1241" s="154" t="s">
        <v>177</v>
      </c>
      <c r="AU1241" s="154" t="s">
        <v>84</v>
      </c>
      <c r="AV1241" s="13" t="s">
        <v>84</v>
      </c>
      <c r="AW1241" s="13" t="s">
        <v>34</v>
      </c>
      <c r="AX1241" s="13" t="s">
        <v>74</v>
      </c>
      <c r="AY1241" s="154" t="s">
        <v>167</v>
      </c>
    </row>
    <row r="1242" spans="2:65" s="14" customFormat="1" ht="11.25">
      <c r="B1242" s="160"/>
      <c r="D1242" s="147" t="s">
        <v>177</v>
      </c>
      <c r="E1242" s="161" t="s">
        <v>19</v>
      </c>
      <c r="F1242" s="162" t="s">
        <v>181</v>
      </c>
      <c r="H1242" s="163">
        <v>140.334</v>
      </c>
      <c r="I1242" s="164"/>
      <c r="L1242" s="160"/>
      <c r="M1242" s="165"/>
      <c r="T1242" s="166"/>
      <c r="AT1242" s="161" t="s">
        <v>177</v>
      </c>
      <c r="AU1242" s="161" t="s">
        <v>84</v>
      </c>
      <c r="AV1242" s="14" t="s">
        <v>173</v>
      </c>
      <c r="AW1242" s="14" t="s">
        <v>34</v>
      </c>
      <c r="AX1242" s="14" t="s">
        <v>82</v>
      </c>
      <c r="AY1242" s="161" t="s">
        <v>167</v>
      </c>
    </row>
    <row r="1243" spans="2:65" s="1" customFormat="1" ht="16.5" customHeight="1">
      <c r="B1243" s="33"/>
      <c r="C1243" s="167" t="s">
        <v>1605</v>
      </c>
      <c r="D1243" s="167" t="s">
        <v>259</v>
      </c>
      <c r="E1243" s="168" t="s">
        <v>1606</v>
      </c>
      <c r="F1243" s="169" t="s">
        <v>1607</v>
      </c>
      <c r="G1243" s="170" t="s">
        <v>102</v>
      </c>
      <c r="H1243" s="171">
        <v>161.38399999999999</v>
      </c>
      <c r="I1243" s="172"/>
      <c r="J1243" s="173">
        <f>ROUND(I1243*H1243,2)</f>
        <v>0</v>
      </c>
      <c r="K1243" s="169" t="s">
        <v>172</v>
      </c>
      <c r="L1243" s="174"/>
      <c r="M1243" s="175" t="s">
        <v>19</v>
      </c>
      <c r="N1243" s="176" t="s">
        <v>45</v>
      </c>
      <c r="P1243" s="138">
        <f>O1243*H1243</f>
        <v>0</v>
      </c>
      <c r="Q1243" s="138">
        <v>0.02</v>
      </c>
      <c r="R1243" s="138">
        <f>Q1243*H1243</f>
        <v>3.2276799999999999</v>
      </c>
      <c r="S1243" s="138">
        <v>0</v>
      </c>
      <c r="T1243" s="139">
        <f>S1243*H1243</f>
        <v>0</v>
      </c>
      <c r="AR1243" s="140" t="s">
        <v>366</v>
      </c>
      <c r="AT1243" s="140" t="s">
        <v>259</v>
      </c>
      <c r="AU1243" s="140" t="s">
        <v>84</v>
      </c>
      <c r="AY1243" s="18" t="s">
        <v>167</v>
      </c>
      <c r="BE1243" s="141">
        <f>IF(N1243="základní",J1243,0)</f>
        <v>0</v>
      </c>
      <c r="BF1243" s="141">
        <f>IF(N1243="snížená",J1243,0)</f>
        <v>0</v>
      </c>
      <c r="BG1243" s="141">
        <f>IF(N1243="zákl. přenesená",J1243,0)</f>
        <v>0</v>
      </c>
      <c r="BH1243" s="141">
        <f>IF(N1243="sníž. přenesená",J1243,0)</f>
        <v>0</v>
      </c>
      <c r="BI1243" s="141">
        <f>IF(N1243="nulová",J1243,0)</f>
        <v>0</v>
      </c>
      <c r="BJ1243" s="18" t="s">
        <v>82</v>
      </c>
      <c r="BK1243" s="141">
        <f>ROUND(I1243*H1243,2)</f>
        <v>0</v>
      </c>
      <c r="BL1243" s="18" t="s">
        <v>265</v>
      </c>
      <c r="BM1243" s="140" t="s">
        <v>1608</v>
      </c>
    </row>
    <row r="1244" spans="2:65" s="13" customFormat="1" ht="11.25">
      <c r="B1244" s="153"/>
      <c r="D1244" s="147" t="s">
        <v>177</v>
      </c>
      <c r="E1244" s="154" t="s">
        <v>19</v>
      </c>
      <c r="F1244" s="155" t="s">
        <v>1609</v>
      </c>
      <c r="H1244" s="156">
        <v>140.334</v>
      </c>
      <c r="I1244" s="157"/>
      <c r="L1244" s="153"/>
      <c r="M1244" s="158"/>
      <c r="T1244" s="159"/>
      <c r="AT1244" s="154" t="s">
        <v>177</v>
      </c>
      <c r="AU1244" s="154" t="s">
        <v>84</v>
      </c>
      <c r="AV1244" s="13" t="s">
        <v>84</v>
      </c>
      <c r="AW1244" s="13" t="s">
        <v>34</v>
      </c>
      <c r="AX1244" s="13" t="s">
        <v>82</v>
      </c>
      <c r="AY1244" s="154" t="s">
        <v>167</v>
      </c>
    </row>
    <row r="1245" spans="2:65" s="13" customFormat="1" ht="11.25">
      <c r="B1245" s="153"/>
      <c r="D1245" s="147" t="s">
        <v>177</v>
      </c>
      <c r="F1245" s="155" t="s">
        <v>1610</v>
      </c>
      <c r="H1245" s="156">
        <v>161.38399999999999</v>
      </c>
      <c r="I1245" s="157"/>
      <c r="L1245" s="153"/>
      <c r="M1245" s="158"/>
      <c r="T1245" s="159"/>
      <c r="AT1245" s="154" t="s">
        <v>177</v>
      </c>
      <c r="AU1245" s="154" t="s">
        <v>84</v>
      </c>
      <c r="AV1245" s="13" t="s">
        <v>84</v>
      </c>
      <c r="AW1245" s="13" t="s">
        <v>4</v>
      </c>
      <c r="AX1245" s="13" t="s">
        <v>82</v>
      </c>
      <c r="AY1245" s="154" t="s">
        <v>167</v>
      </c>
    </row>
    <row r="1246" spans="2:65" s="1" customFormat="1" ht="24.2" customHeight="1">
      <c r="B1246" s="33"/>
      <c r="C1246" s="129" t="s">
        <v>1611</v>
      </c>
      <c r="D1246" s="129" t="s">
        <v>169</v>
      </c>
      <c r="E1246" s="130" t="s">
        <v>1612</v>
      </c>
      <c r="F1246" s="131" t="s">
        <v>1613</v>
      </c>
      <c r="G1246" s="132" t="s">
        <v>246</v>
      </c>
      <c r="H1246" s="133">
        <v>4.5330000000000004</v>
      </c>
      <c r="I1246" s="134"/>
      <c r="J1246" s="135">
        <f>ROUND(I1246*H1246,2)</f>
        <v>0</v>
      </c>
      <c r="K1246" s="131" t="s">
        <v>172</v>
      </c>
      <c r="L1246" s="33"/>
      <c r="M1246" s="136" t="s">
        <v>19</v>
      </c>
      <c r="N1246" s="137" t="s">
        <v>45</v>
      </c>
      <c r="P1246" s="138">
        <f>O1246*H1246</f>
        <v>0</v>
      </c>
      <c r="Q1246" s="138">
        <v>0</v>
      </c>
      <c r="R1246" s="138">
        <f>Q1246*H1246</f>
        <v>0</v>
      </c>
      <c r="S1246" s="138">
        <v>0</v>
      </c>
      <c r="T1246" s="139">
        <f>S1246*H1246</f>
        <v>0</v>
      </c>
      <c r="AR1246" s="140" t="s">
        <v>265</v>
      </c>
      <c r="AT1246" s="140" t="s">
        <v>169</v>
      </c>
      <c r="AU1246" s="140" t="s">
        <v>84</v>
      </c>
      <c r="AY1246" s="18" t="s">
        <v>167</v>
      </c>
      <c r="BE1246" s="141">
        <f>IF(N1246="základní",J1246,0)</f>
        <v>0</v>
      </c>
      <c r="BF1246" s="141">
        <f>IF(N1246="snížená",J1246,0)</f>
        <v>0</v>
      </c>
      <c r="BG1246" s="141">
        <f>IF(N1246="zákl. přenesená",J1246,0)</f>
        <v>0</v>
      </c>
      <c r="BH1246" s="141">
        <f>IF(N1246="sníž. přenesená",J1246,0)</f>
        <v>0</v>
      </c>
      <c r="BI1246" s="141">
        <f>IF(N1246="nulová",J1246,0)</f>
        <v>0</v>
      </c>
      <c r="BJ1246" s="18" t="s">
        <v>82</v>
      </c>
      <c r="BK1246" s="141">
        <f>ROUND(I1246*H1246,2)</f>
        <v>0</v>
      </c>
      <c r="BL1246" s="18" t="s">
        <v>265</v>
      </c>
      <c r="BM1246" s="140" t="s">
        <v>1614</v>
      </c>
    </row>
    <row r="1247" spans="2:65" s="1" customFormat="1" ht="11.25">
      <c r="B1247" s="33"/>
      <c r="D1247" s="142" t="s">
        <v>175</v>
      </c>
      <c r="F1247" s="143" t="s">
        <v>1615</v>
      </c>
      <c r="I1247" s="144"/>
      <c r="L1247" s="33"/>
      <c r="M1247" s="145"/>
      <c r="T1247" s="54"/>
      <c r="AT1247" s="18" t="s">
        <v>175</v>
      </c>
      <c r="AU1247" s="18" t="s">
        <v>84</v>
      </c>
    </row>
    <row r="1248" spans="2:65" s="1" customFormat="1" ht="24.2" customHeight="1">
      <c r="B1248" s="33"/>
      <c r="C1248" s="129" t="s">
        <v>1616</v>
      </c>
      <c r="D1248" s="129" t="s">
        <v>169</v>
      </c>
      <c r="E1248" s="130" t="s">
        <v>1617</v>
      </c>
      <c r="F1248" s="131" t="s">
        <v>1618</v>
      </c>
      <c r="G1248" s="132" t="s">
        <v>246</v>
      </c>
      <c r="H1248" s="133">
        <v>4.5330000000000004</v>
      </c>
      <c r="I1248" s="134"/>
      <c r="J1248" s="135">
        <f>ROUND(I1248*H1248,2)</f>
        <v>0</v>
      </c>
      <c r="K1248" s="131" t="s">
        <v>172</v>
      </c>
      <c r="L1248" s="33"/>
      <c r="M1248" s="136" t="s">
        <v>19</v>
      </c>
      <c r="N1248" s="137" t="s">
        <v>45</v>
      </c>
      <c r="P1248" s="138">
        <f>O1248*H1248</f>
        <v>0</v>
      </c>
      <c r="Q1248" s="138">
        <v>0</v>
      </c>
      <c r="R1248" s="138">
        <f>Q1248*H1248</f>
        <v>0</v>
      </c>
      <c r="S1248" s="138">
        <v>0</v>
      </c>
      <c r="T1248" s="139">
        <f>S1248*H1248</f>
        <v>0</v>
      </c>
      <c r="AR1248" s="140" t="s">
        <v>265</v>
      </c>
      <c r="AT1248" s="140" t="s">
        <v>169</v>
      </c>
      <c r="AU1248" s="140" t="s">
        <v>84</v>
      </c>
      <c r="AY1248" s="18" t="s">
        <v>167</v>
      </c>
      <c r="BE1248" s="141">
        <f>IF(N1248="základní",J1248,0)</f>
        <v>0</v>
      </c>
      <c r="BF1248" s="141">
        <f>IF(N1248="snížená",J1248,0)</f>
        <v>0</v>
      </c>
      <c r="BG1248" s="141">
        <f>IF(N1248="zákl. přenesená",J1248,0)</f>
        <v>0</v>
      </c>
      <c r="BH1248" s="141">
        <f>IF(N1248="sníž. přenesená",J1248,0)</f>
        <v>0</v>
      </c>
      <c r="BI1248" s="141">
        <f>IF(N1248="nulová",J1248,0)</f>
        <v>0</v>
      </c>
      <c r="BJ1248" s="18" t="s">
        <v>82</v>
      </c>
      <c r="BK1248" s="141">
        <f>ROUND(I1248*H1248,2)</f>
        <v>0</v>
      </c>
      <c r="BL1248" s="18" t="s">
        <v>265</v>
      </c>
      <c r="BM1248" s="140" t="s">
        <v>1619</v>
      </c>
    </row>
    <row r="1249" spans="2:65" s="1" customFormat="1" ht="11.25">
      <c r="B1249" s="33"/>
      <c r="D1249" s="142" t="s">
        <v>175</v>
      </c>
      <c r="F1249" s="143" t="s">
        <v>1620</v>
      </c>
      <c r="I1249" s="144"/>
      <c r="L1249" s="33"/>
      <c r="M1249" s="145"/>
      <c r="T1249" s="54"/>
      <c r="AT1249" s="18" t="s">
        <v>175</v>
      </c>
      <c r="AU1249" s="18" t="s">
        <v>84</v>
      </c>
    </row>
    <row r="1250" spans="2:65" s="11" customFormat="1" ht="22.9" customHeight="1">
      <c r="B1250" s="117"/>
      <c r="D1250" s="118" t="s">
        <v>73</v>
      </c>
      <c r="E1250" s="127" t="s">
        <v>1621</v>
      </c>
      <c r="F1250" s="127" t="s">
        <v>1622</v>
      </c>
      <c r="I1250" s="120"/>
      <c r="J1250" s="128">
        <f>BK1250</f>
        <v>0</v>
      </c>
      <c r="L1250" s="117"/>
      <c r="M1250" s="122"/>
      <c r="P1250" s="123">
        <f>SUM(P1251:P1256)</f>
        <v>0</v>
      </c>
      <c r="R1250" s="123">
        <f>SUM(R1251:R1256)</f>
        <v>0</v>
      </c>
      <c r="T1250" s="124">
        <f>SUM(T1251:T1256)</f>
        <v>2.957576</v>
      </c>
      <c r="AR1250" s="118" t="s">
        <v>84</v>
      </c>
      <c r="AT1250" s="125" t="s">
        <v>73</v>
      </c>
      <c r="AU1250" s="125" t="s">
        <v>82</v>
      </c>
      <c r="AY1250" s="118" t="s">
        <v>167</v>
      </c>
      <c r="BK1250" s="126">
        <f>SUM(BK1251:BK1256)</f>
        <v>0</v>
      </c>
    </row>
    <row r="1251" spans="2:65" s="1" customFormat="1" ht="16.5" customHeight="1">
      <c r="B1251" s="33"/>
      <c r="C1251" s="129" t="s">
        <v>1623</v>
      </c>
      <c r="D1251" s="129" t="s">
        <v>169</v>
      </c>
      <c r="E1251" s="130" t="s">
        <v>1624</v>
      </c>
      <c r="F1251" s="131" t="s">
        <v>1625</v>
      </c>
      <c r="G1251" s="132" t="s">
        <v>102</v>
      </c>
      <c r="H1251" s="133">
        <v>23.288</v>
      </c>
      <c r="I1251" s="134"/>
      <c r="J1251" s="135">
        <f>ROUND(I1251*H1251,2)</f>
        <v>0</v>
      </c>
      <c r="K1251" s="131" t="s">
        <v>172</v>
      </c>
      <c r="L1251" s="33"/>
      <c r="M1251" s="136" t="s">
        <v>19</v>
      </c>
      <c r="N1251" s="137" t="s">
        <v>45</v>
      </c>
      <c r="P1251" s="138">
        <f>O1251*H1251</f>
        <v>0</v>
      </c>
      <c r="Q1251" s="138">
        <v>0</v>
      </c>
      <c r="R1251" s="138">
        <f>Q1251*H1251</f>
        <v>0</v>
      </c>
      <c r="S1251" s="138">
        <v>0.127</v>
      </c>
      <c r="T1251" s="139">
        <f>S1251*H1251</f>
        <v>2.957576</v>
      </c>
      <c r="AR1251" s="140" t="s">
        <v>265</v>
      </c>
      <c r="AT1251" s="140" t="s">
        <v>169</v>
      </c>
      <c r="AU1251" s="140" t="s">
        <v>84</v>
      </c>
      <c r="AY1251" s="18" t="s">
        <v>167</v>
      </c>
      <c r="BE1251" s="141">
        <f>IF(N1251="základní",J1251,0)</f>
        <v>0</v>
      </c>
      <c r="BF1251" s="141">
        <f>IF(N1251="snížená",J1251,0)</f>
        <v>0</v>
      </c>
      <c r="BG1251" s="141">
        <f>IF(N1251="zákl. přenesená",J1251,0)</f>
        <v>0</v>
      </c>
      <c r="BH1251" s="141">
        <f>IF(N1251="sníž. přenesená",J1251,0)</f>
        <v>0</v>
      </c>
      <c r="BI1251" s="141">
        <f>IF(N1251="nulová",J1251,0)</f>
        <v>0</v>
      </c>
      <c r="BJ1251" s="18" t="s">
        <v>82</v>
      </c>
      <c r="BK1251" s="141">
        <f>ROUND(I1251*H1251,2)</f>
        <v>0</v>
      </c>
      <c r="BL1251" s="18" t="s">
        <v>265</v>
      </c>
      <c r="BM1251" s="140" t="s">
        <v>1626</v>
      </c>
    </row>
    <row r="1252" spans="2:65" s="1" customFormat="1" ht="11.25">
      <c r="B1252" s="33"/>
      <c r="D1252" s="142" t="s">
        <v>175</v>
      </c>
      <c r="F1252" s="143" t="s">
        <v>1627</v>
      </c>
      <c r="I1252" s="144"/>
      <c r="L1252" s="33"/>
      <c r="M1252" s="145"/>
      <c r="T1252" s="54"/>
      <c r="AT1252" s="18" t="s">
        <v>175</v>
      </c>
      <c r="AU1252" s="18" t="s">
        <v>84</v>
      </c>
    </row>
    <row r="1253" spans="2:65" s="12" customFormat="1" ht="11.25">
      <c r="B1253" s="146"/>
      <c r="D1253" s="147" t="s">
        <v>177</v>
      </c>
      <c r="E1253" s="148" t="s">
        <v>19</v>
      </c>
      <c r="F1253" s="149" t="s">
        <v>668</v>
      </c>
      <c r="H1253" s="148" t="s">
        <v>19</v>
      </c>
      <c r="I1253" s="150"/>
      <c r="L1253" s="146"/>
      <c r="M1253" s="151"/>
      <c r="T1253" s="152"/>
      <c r="AT1253" s="148" t="s">
        <v>177</v>
      </c>
      <c r="AU1253" s="148" t="s">
        <v>84</v>
      </c>
      <c r="AV1253" s="12" t="s">
        <v>82</v>
      </c>
      <c r="AW1253" s="12" t="s">
        <v>34</v>
      </c>
      <c r="AX1253" s="12" t="s">
        <v>74</v>
      </c>
      <c r="AY1253" s="148" t="s">
        <v>167</v>
      </c>
    </row>
    <row r="1254" spans="2:65" s="13" customFormat="1" ht="11.25">
      <c r="B1254" s="153"/>
      <c r="D1254" s="147" t="s">
        <v>177</v>
      </c>
      <c r="E1254" s="154" t="s">
        <v>19</v>
      </c>
      <c r="F1254" s="155" t="s">
        <v>1628</v>
      </c>
      <c r="H1254" s="156">
        <v>14.555</v>
      </c>
      <c r="I1254" s="157"/>
      <c r="L1254" s="153"/>
      <c r="M1254" s="158"/>
      <c r="T1254" s="159"/>
      <c r="AT1254" s="154" t="s">
        <v>177</v>
      </c>
      <c r="AU1254" s="154" t="s">
        <v>84</v>
      </c>
      <c r="AV1254" s="13" t="s">
        <v>84</v>
      </c>
      <c r="AW1254" s="13" t="s">
        <v>34</v>
      </c>
      <c r="AX1254" s="13" t="s">
        <v>74</v>
      </c>
      <c r="AY1254" s="154" t="s">
        <v>167</v>
      </c>
    </row>
    <row r="1255" spans="2:65" s="13" customFormat="1" ht="11.25">
      <c r="B1255" s="153"/>
      <c r="D1255" s="147" t="s">
        <v>177</v>
      </c>
      <c r="E1255" s="154" t="s">
        <v>19</v>
      </c>
      <c r="F1255" s="155" t="s">
        <v>1629</v>
      </c>
      <c r="H1255" s="156">
        <v>8.7330000000000005</v>
      </c>
      <c r="I1255" s="157"/>
      <c r="L1255" s="153"/>
      <c r="M1255" s="158"/>
      <c r="T1255" s="159"/>
      <c r="AT1255" s="154" t="s">
        <v>177</v>
      </c>
      <c r="AU1255" s="154" t="s">
        <v>84</v>
      </c>
      <c r="AV1255" s="13" t="s">
        <v>84</v>
      </c>
      <c r="AW1255" s="13" t="s">
        <v>34</v>
      </c>
      <c r="AX1255" s="13" t="s">
        <v>74</v>
      </c>
      <c r="AY1255" s="154" t="s">
        <v>167</v>
      </c>
    </row>
    <row r="1256" spans="2:65" s="14" customFormat="1" ht="11.25">
      <c r="B1256" s="160"/>
      <c r="D1256" s="147" t="s">
        <v>177</v>
      </c>
      <c r="E1256" s="161" t="s">
        <v>19</v>
      </c>
      <c r="F1256" s="162" t="s">
        <v>181</v>
      </c>
      <c r="H1256" s="163">
        <v>23.288</v>
      </c>
      <c r="I1256" s="164"/>
      <c r="L1256" s="160"/>
      <c r="M1256" s="165"/>
      <c r="T1256" s="166"/>
      <c r="AT1256" s="161" t="s">
        <v>177</v>
      </c>
      <c r="AU1256" s="161" t="s">
        <v>84</v>
      </c>
      <c r="AV1256" s="14" t="s">
        <v>173</v>
      </c>
      <c r="AW1256" s="14" t="s">
        <v>34</v>
      </c>
      <c r="AX1256" s="14" t="s">
        <v>82</v>
      </c>
      <c r="AY1256" s="161" t="s">
        <v>167</v>
      </c>
    </row>
    <row r="1257" spans="2:65" s="11" customFormat="1" ht="22.9" customHeight="1">
      <c r="B1257" s="117"/>
      <c r="D1257" s="118" t="s">
        <v>73</v>
      </c>
      <c r="E1257" s="127" t="s">
        <v>1630</v>
      </c>
      <c r="F1257" s="127" t="s">
        <v>1631</v>
      </c>
      <c r="I1257" s="120"/>
      <c r="J1257" s="128">
        <f>BK1257</f>
        <v>0</v>
      </c>
      <c r="L1257" s="117"/>
      <c r="M1257" s="122"/>
      <c r="P1257" s="123">
        <f>SUM(P1258:P1274)</f>
        <v>0</v>
      </c>
      <c r="R1257" s="123">
        <f>SUM(R1258:R1274)</f>
        <v>0.47462400000000005</v>
      </c>
      <c r="T1257" s="124">
        <f>SUM(T1258:T1274)</f>
        <v>0</v>
      </c>
      <c r="AR1257" s="118" t="s">
        <v>84</v>
      </c>
      <c r="AT1257" s="125" t="s">
        <v>73</v>
      </c>
      <c r="AU1257" s="125" t="s">
        <v>82</v>
      </c>
      <c r="AY1257" s="118" t="s">
        <v>167</v>
      </c>
      <c r="BK1257" s="126">
        <f>SUM(BK1258:BK1274)</f>
        <v>0</v>
      </c>
    </row>
    <row r="1258" spans="2:65" s="1" customFormat="1" ht="24.2" customHeight="1">
      <c r="B1258" s="33"/>
      <c r="C1258" s="129" t="s">
        <v>1632</v>
      </c>
      <c r="D1258" s="129" t="s">
        <v>169</v>
      </c>
      <c r="E1258" s="130" t="s">
        <v>1633</v>
      </c>
      <c r="F1258" s="131" t="s">
        <v>1634</v>
      </c>
      <c r="G1258" s="132" t="s">
        <v>102</v>
      </c>
      <c r="H1258" s="133">
        <v>329.6</v>
      </c>
      <c r="I1258" s="134"/>
      <c r="J1258" s="135">
        <f>ROUND(I1258*H1258,2)</f>
        <v>0</v>
      </c>
      <c r="K1258" s="131" t="s">
        <v>172</v>
      </c>
      <c r="L1258" s="33"/>
      <c r="M1258" s="136" t="s">
        <v>19</v>
      </c>
      <c r="N1258" s="137" t="s">
        <v>45</v>
      </c>
      <c r="P1258" s="138">
        <f>O1258*H1258</f>
        <v>0</v>
      </c>
      <c r="Q1258" s="138">
        <v>1.4400000000000001E-3</v>
      </c>
      <c r="R1258" s="138">
        <f>Q1258*H1258</f>
        <v>0.47462400000000005</v>
      </c>
      <c r="S1258" s="138">
        <v>0</v>
      </c>
      <c r="T1258" s="139">
        <f>S1258*H1258</f>
        <v>0</v>
      </c>
      <c r="AR1258" s="140" t="s">
        <v>265</v>
      </c>
      <c r="AT1258" s="140" t="s">
        <v>169</v>
      </c>
      <c r="AU1258" s="140" t="s">
        <v>84</v>
      </c>
      <c r="AY1258" s="18" t="s">
        <v>167</v>
      </c>
      <c r="BE1258" s="141">
        <f>IF(N1258="základní",J1258,0)</f>
        <v>0</v>
      </c>
      <c r="BF1258" s="141">
        <f>IF(N1258="snížená",J1258,0)</f>
        <v>0</v>
      </c>
      <c r="BG1258" s="141">
        <f>IF(N1258="zákl. přenesená",J1258,0)</f>
        <v>0</v>
      </c>
      <c r="BH1258" s="141">
        <f>IF(N1258="sníž. přenesená",J1258,0)</f>
        <v>0</v>
      </c>
      <c r="BI1258" s="141">
        <f>IF(N1258="nulová",J1258,0)</f>
        <v>0</v>
      </c>
      <c r="BJ1258" s="18" t="s">
        <v>82</v>
      </c>
      <c r="BK1258" s="141">
        <f>ROUND(I1258*H1258,2)</f>
        <v>0</v>
      </c>
      <c r="BL1258" s="18" t="s">
        <v>265</v>
      </c>
      <c r="BM1258" s="140" t="s">
        <v>1635</v>
      </c>
    </row>
    <row r="1259" spans="2:65" s="1" customFormat="1" ht="11.25">
      <c r="B1259" s="33"/>
      <c r="D1259" s="142" t="s">
        <v>175</v>
      </c>
      <c r="F1259" s="143" t="s">
        <v>1636</v>
      </c>
      <c r="I1259" s="144"/>
      <c r="L1259" s="33"/>
      <c r="M1259" s="145"/>
      <c r="T1259" s="54"/>
      <c r="AT1259" s="18" t="s">
        <v>175</v>
      </c>
      <c r="AU1259" s="18" t="s">
        <v>84</v>
      </c>
    </row>
    <row r="1260" spans="2:65" s="12" customFormat="1" ht="11.25">
      <c r="B1260" s="146"/>
      <c r="D1260" s="147" t="s">
        <v>177</v>
      </c>
      <c r="E1260" s="148" t="s">
        <v>19</v>
      </c>
      <c r="F1260" s="149" t="s">
        <v>255</v>
      </c>
      <c r="H1260" s="148" t="s">
        <v>19</v>
      </c>
      <c r="I1260" s="150"/>
      <c r="L1260" s="146"/>
      <c r="M1260" s="151"/>
      <c r="T1260" s="152"/>
      <c r="AT1260" s="148" t="s">
        <v>177</v>
      </c>
      <c r="AU1260" s="148" t="s">
        <v>84</v>
      </c>
      <c r="AV1260" s="12" t="s">
        <v>82</v>
      </c>
      <c r="AW1260" s="12" t="s">
        <v>34</v>
      </c>
      <c r="AX1260" s="12" t="s">
        <v>74</v>
      </c>
      <c r="AY1260" s="148" t="s">
        <v>167</v>
      </c>
    </row>
    <row r="1261" spans="2:65" s="13" customFormat="1" ht="11.25">
      <c r="B1261" s="153"/>
      <c r="D1261" s="147" t="s">
        <v>177</v>
      </c>
      <c r="E1261" s="154" t="s">
        <v>19</v>
      </c>
      <c r="F1261" s="155" t="s">
        <v>1219</v>
      </c>
      <c r="H1261" s="156">
        <v>23</v>
      </c>
      <c r="I1261" s="157"/>
      <c r="L1261" s="153"/>
      <c r="M1261" s="158"/>
      <c r="T1261" s="159"/>
      <c r="AT1261" s="154" t="s">
        <v>177</v>
      </c>
      <c r="AU1261" s="154" t="s">
        <v>84</v>
      </c>
      <c r="AV1261" s="13" t="s">
        <v>84</v>
      </c>
      <c r="AW1261" s="13" t="s">
        <v>34</v>
      </c>
      <c r="AX1261" s="13" t="s">
        <v>74</v>
      </c>
      <c r="AY1261" s="154" t="s">
        <v>167</v>
      </c>
    </row>
    <row r="1262" spans="2:65" s="13" customFormat="1" ht="11.25">
      <c r="B1262" s="153"/>
      <c r="D1262" s="147" t="s">
        <v>177</v>
      </c>
      <c r="E1262" s="154" t="s">
        <v>19</v>
      </c>
      <c r="F1262" s="155" t="s">
        <v>1567</v>
      </c>
      <c r="H1262" s="156">
        <v>14</v>
      </c>
      <c r="I1262" s="157"/>
      <c r="L1262" s="153"/>
      <c r="M1262" s="158"/>
      <c r="T1262" s="159"/>
      <c r="AT1262" s="154" t="s">
        <v>177</v>
      </c>
      <c r="AU1262" s="154" t="s">
        <v>84</v>
      </c>
      <c r="AV1262" s="13" t="s">
        <v>84</v>
      </c>
      <c r="AW1262" s="13" t="s">
        <v>34</v>
      </c>
      <c r="AX1262" s="13" t="s">
        <v>74</v>
      </c>
      <c r="AY1262" s="154" t="s">
        <v>167</v>
      </c>
    </row>
    <row r="1263" spans="2:65" s="13" customFormat="1" ht="11.25">
      <c r="B1263" s="153"/>
      <c r="D1263" s="147" t="s">
        <v>177</v>
      </c>
      <c r="E1263" s="154" t="s">
        <v>19</v>
      </c>
      <c r="F1263" s="155" t="s">
        <v>1568</v>
      </c>
      <c r="H1263" s="156">
        <v>2.7</v>
      </c>
      <c r="I1263" s="157"/>
      <c r="L1263" s="153"/>
      <c r="M1263" s="158"/>
      <c r="T1263" s="159"/>
      <c r="AT1263" s="154" t="s">
        <v>177</v>
      </c>
      <c r="AU1263" s="154" t="s">
        <v>84</v>
      </c>
      <c r="AV1263" s="13" t="s">
        <v>84</v>
      </c>
      <c r="AW1263" s="13" t="s">
        <v>34</v>
      </c>
      <c r="AX1263" s="13" t="s">
        <v>74</v>
      </c>
      <c r="AY1263" s="154" t="s">
        <v>167</v>
      </c>
    </row>
    <row r="1264" spans="2:65" s="13" customFormat="1" ht="11.25">
      <c r="B1264" s="153"/>
      <c r="D1264" s="147" t="s">
        <v>177</v>
      </c>
      <c r="E1264" s="154" t="s">
        <v>19</v>
      </c>
      <c r="F1264" s="155" t="s">
        <v>933</v>
      </c>
      <c r="H1264" s="156">
        <v>53.3</v>
      </c>
      <c r="I1264" s="157"/>
      <c r="L1264" s="153"/>
      <c r="M1264" s="158"/>
      <c r="T1264" s="159"/>
      <c r="AT1264" s="154" t="s">
        <v>177</v>
      </c>
      <c r="AU1264" s="154" t="s">
        <v>84</v>
      </c>
      <c r="AV1264" s="13" t="s">
        <v>84</v>
      </c>
      <c r="AW1264" s="13" t="s">
        <v>34</v>
      </c>
      <c r="AX1264" s="13" t="s">
        <v>74</v>
      </c>
      <c r="AY1264" s="154" t="s">
        <v>167</v>
      </c>
    </row>
    <row r="1265" spans="2:65" s="15" customFormat="1" ht="11.25">
      <c r="B1265" s="177"/>
      <c r="D1265" s="147" t="s">
        <v>177</v>
      </c>
      <c r="E1265" s="178" t="s">
        <v>19</v>
      </c>
      <c r="F1265" s="179" t="s">
        <v>524</v>
      </c>
      <c r="H1265" s="180">
        <v>93</v>
      </c>
      <c r="I1265" s="181"/>
      <c r="L1265" s="177"/>
      <c r="M1265" s="182"/>
      <c r="T1265" s="183"/>
      <c r="AT1265" s="178" t="s">
        <v>177</v>
      </c>
      <c r="AU1265" s="178" t="s">
        <v>84</v>
      </c>
      <c r="AV1265" s="15" t="s">
        <v>104</v>
      </c>
      <c r="AW1265" s="15" t="s">
        <v>34</v>
      </c>
      <c r="AX1265" s="15" t="s">
        <v>74</v>
      </c>
      <c r="AY1265" s="178" t="s">
        <v>167</v>
      </c>
    </row>
    <row r="1266" spans="2:65" s="12" customFormat="1" ht="11.25">
      <c r="B1266" s="146"/>
      <c r="D1266" s="147" t="s">
        <v>177</v>
      </c>
      <c r="E1266" s="148" t="s">
        <v>19</v>
      </c>
      <c r="F1266" s="149" t="s">
        <v>503</v>
      </c>
      <c r="H1266" s="148" t="s">
        <v>19</v>
      </c>
      <c r="I1266" s="150"/>
      <c r="L1266" s="146"/>
      <c r="M1266" s="151"/>
      <c r="T1266" s="152"/>
      <c r="AT1266" s="148" t="s">
        <v>177</v>
      </c>
      <c r="AU1266" s="148" t="s">
        <v>84</v>
      </c>
      <c r="AV1266" s="12" t="s">
        <v>82</v>
      </c>
      <c r="AW1266" s="12" t="s">
        <v>34</v>
      </c>
      <c r="AX1266" s="12" t="s">
        <v>74</v>
      </c>
      <c r="AY1266" s="148" t="s">
        <v>167</v>
      </c>
    </row>
    <row r="1267" spans="2:65" s="13" customFormat="1" ht="11.25">
      <c r="B1267" s="153"/>
      <c r="D1267" s="147" t="s">
        <v>177</v>
      </c>
      <c r="E1267" s="154" t="s">
        <v>19</v>
      </c>
      <c r="F1267" s="155" t="s">
        <v>621</v>
      </c>
      <c r="H1267" s="156">
        <v>61.1</v>
      </c>
      <c r="I1267" s="157"/>
      <c r="L1267" s="153"/>
      <c r="M1267" s="158"/>
      <c r="T1267" s="159"/>
      <c r="AT1267" s="154" t="s">
        <v>177</v>
      </c>
      <c r="AU1267" s="154" t="s">
        <v>84</v>
      </c>
      <c r="AV1267" s="13" t="s">
        <v>84</v>
      </c>
      <c r="AW1267" s="13" t="s">
        <v>34</v>
      </c>
      <c r="AX1267" s="13" t="s">
        <v>74</v>
      </c>
      <c r="AY1267" s="154" t="s">
        <v>167</v>
      </c>
    </row>
    <row r="1268" spans="2:65" s="13" customFormat="1" ht="11.25">
      <c r="B1268" s="153"/>
      <c r="D1268" s="147" t="s">
        <v>177</v>
      </c>
      <c r="E1268" s="154" t="s">
        <v>19</v>
      </c>
      <c r="F1268" s="155" t="s">
        <v>622</v>
      </c>
      <c r="H1268" s="156">
        <v>138.30000000000001</v>
      </c>
      <c r="I1268" s="157"/>
      <c r="L1268" s="153"/>
      <c r="M1268" s="158"/>
      <c r="T1268" s="159"/>
      <c r="AT1268" s="154" t="s">
        <v>177</v>
      </c>
      <c r="AU1268" s="154" t="s">
        <v>84</v>
      </c>
      <c r="AV1268" s="13" t="s">
        <v>84</v>
      </c>
      <c r="AW1268" s="13" t="s">
        <v>34</v>
      </c>
      <c r="AX1268" s="13" t="s">
        <v>74</v>
      </c>
      <c r="AY1268" s="154" t="s">
        <v>167</v>
      </c>
    </row>
    <row r="1269" spans="2:65" s="13" customFormat="1" ht="11.25">
      <c r="B1269" s="153"/>
      <c r="D1269" s="147" t="s">
        <v>177</v>
      </c>
      <c r="E1269" s="154" t="s">
        <v>19</v>
      </c>
      <c r="F1269" s="155" t="s">
        <v>623</v>
      </c>
      <c r="H1269" s="156">
        <v>21.22</v>
      </c>
      <c r="I1269" s="157"/>
      <c r="L1269" s="153"/>
      <c r="M1269" s="158"/>
      <c r="T1269" s="159"/>
      <c r="AT1269" s="154" t="s">
        <v>177</v>
      </c>
      <c r="AU1269" s="154" t="s">
        <v>84</v>
      </c>
      <c r="AV1269" s="13" t="s">
        <v>84</v>
      </c>
      <c r="AW1269" s="13" t="s">
        <v>34</v>
      </c>
      <c r="AX1269" s="13" t="s">
        <v>74</v>
      </c>
      <c r="AY1269" s="154" t="s">
        <v>167</v>
      </c>
    </row>
    <row r="1270" spans="2:65" s="15" customFormat="1" ht="11.25">
      <c r="B1270" s="177"/>
      <c r="D1270" s="147" t="s">
        <v>177</v>
      </c>
      <c r="E1270" s="178" t="s">
        <v>19</v>
      </c>
      <c r="F1270" s="179" t="s">
        <v>524</v>
      </c>
      <c r="H1270" s="180">
        <v>220.62</v>
      </c>
      <c r="I1270" s="181"/>
      <c r="L1270" s="177"/>
      <c r="M1270" s="182"/>
      <c r="T1270" s="183"/>
      <c r="AT1270" s="178" t="s">
        <v>177</v>
      </c>
      <c r="AU1270" s="178" t="s">
        <v>84</v>
      </c>
      <c r="AV1270" s="15" t="s">
        <v>104</v>
      </c>
      <c r="AW1270" s="15" t="s">
        <v>34</v>
      </c>
      <c r="AX1270" s="15" t="s">
        <v>74</v>
      </c>
      <c r="AY1270" s="178" t="s">
        <v>167</v>
      </c>
    </row>
    <row r="1271" spans="2:65" s="13" customFormat="1" ht="11.25">
      <c r="B1271" s="153"/>
      <c r="D1271" s="147" t="s">
        <v>177</v>
      </c>
      <c r="E1271" s="154" t="s">
        <v>19</v>
      </c>
      <c r="F1271" s="155" t="s">
        <v>624</v>
      </c>
      <c r="H1271" s="156">
        <v>1.1000000000000001</v>
      </c>
      <c r="I1271" s="157"/>
      <c r="L1271" s="153"/>
      <c r="M1271" s="158"/>
      <c r="T1271" s="159"/>
      <c r="AT1271" s="154" t="s">
        <v>177</v>
      </c>
      <c r="AU1271" s="154" t="s">
        <v>84</v>
      </c>
      <c r="AV1271" s="13" t="s">
        <v>84</v>
      </c>
      <c r="AW1271" s="13" t="s">
        <v>34</v>
      </c>
      <c r="AX1271" s="13" t="s">
        <v>74</v>
      </c>
      <c r="AY1271" s="154" t="s">
        <v>167</v>
      </c>
    </row>
    <row r="1272" spans="2:65" s="13" customFormat="1" ht="11.25">
      <c r="B1272" s="153"/>
      <c r="D1272" s="147" t="s">
        <v>177</v>
      </c>
      <c r="E1272" s="154" t="s">
        <v>19</v>
      </c>
      <c r="F1272" s="155" t="s">
        <v>625</v>
      </c>
      <c r="H1272" s="156">
        <v>14.88</v>
      </c>
      <c r="I1272" s="157"/>
      <c r="L1272" s="153"/>
      <c r="M1272" s="158"/>
      <c r="T1272" s="159"/>
      <c r="AT1272" s="154" t="s">
        <v>177</v>
      </c>
      <c r="AU1272" s="154" t="s">
        <v>84</v>
      </c>
      <c r="AV1272" s="13" t="s">
        <v>84</v>
      </c>
      <c r="AW1272" s="13" t="s">
        <v>34</v>
      </c>
      <c r="AX1272" s="13" t="s">
        <v>74</v>
      </c>
      <c r="AY1272" s="154" t="s">
        <v>167</v>
      </c>
    </row>
    <row r="1273" spans="2:65" s="15" customFormat="1" ht="11.25">
      <c r="B1273" s="177"/>
      <c r="D1273" s="147" t="s">
        <v>177</v>
      </c>
      <c r="E1273" s="178" t="s">
        <v>19</v>
      </c>
      <c r="F1273" s="179" t="s">
        <v>524</v>
      </c>
      <c r="H1273" s="180">
        <v>15.98</v>
      </c>
      <c r="I1273" s="181"/>
      <c r="L1273" s="177"/>
      <c r="M1273" s="182"/>
      <c r="T1273" s="183"/>
      <c r="AT1273" s="178" t="s">
        <v>177</v>
      </c>
      <c r="AU1273" s="178" t="s">
        <v>84</v>
      </c>
      <c r="AV1273" s="15" t="s">
        <v>104</v>
      </c>
      <c r="AW1273" s="15" t="s">
        <v>34</v>
      </c>
      <c r="AX1273" s="15" t="s">
        <v>74</v>
      </c>
      <c r="AY1273" s="178" t="s">
        <v>167</v>
      </c>
    </row>
    <row r="1274" spans="2:65" s="14" customFormat="1" ht="11.25">
      <c r="B1274" s="160"/>
      <c r="D1274" s="147" t="s">
        <v>177</v>
      </c>
      <c r="E1274" s="161" t="s">
        <v>19</v>
      </c>
      <c r="F1274" s="162" t="s">
        <v>181</v>
      </c>
      <c r="H1274" s="163">
        <v>329.6</v>
      </c>
      <c r="I1274" s="164"/>
      <c r="L1274" s="160"/>
      <c r="M1274" s="165"/>
      <c r="T1274" s="166"/>
      <c r="AT1274" s="161" t="s">
        <v>177</v>
      </c>
      <c r="AU1274" s="161" t="s">
        <v>84</v>
      </c>
      <c r="AV1274" s="14" t="s">
        <v>173</v>
      </c>
      <c r="AW1274" s="14" t="s">
        <v>34</v>
      </c>
      <c r="AX1274" s="14" t="s">
        <v>82</v>
      </c>
      <c r="AY1274" s="161" t="s">
        <v>167</v>
      </c>
    </row>
    <row r="1275" spans="2:65" s="11" customFormat="1" ht="22.9" customHeight="1">
      <c r="B1275" s="117"/>
      <c r="D1275" s="118" t="s">
        <v>73</v>
      </c>
      <c r="E1275" s="127" t="s">
        <v>1637</v>
      </c>
      <c r="F1275" s="127" t="s">
        <v>1638</v>
      </c>
      <c r="I1275" s="120"/>
      <c r="J1275" s="128">
        <f>BK1275</f>
        <v>0</v>
      </c>
      <c r="L1275" s="117"/>
      <c r="M1275" s="122"/>
      <c r="P1275" s="123">
        <f>SUM(P1276:P1317)</f>
        <v>0</v>
      </c>
      <c r="R1275" s="123">
        <f>SUM(R1276:R1317)</f>
        <v>1.4956221500000002</v>
      </c>
      <c r="T1275" s="124">
        <f>SUM(T1276:T1317)</f>
        <v>0</v>
      </c>
      <c r="AR1275" s="118" t="s">
        <v>84</v>
      </c>
      <c r="AT1275" s="125" t="s">
        <v>73</v>
      </c>
      <c r="AU1275" s="125" t="s">
        <v>82</v>
      </c>
      <c r="AY1275" s="118" t="s">
        <v>167</v>
      </c>
      <c r="BK1275" s="126">
        <f>SUM(BK1276:BK1317)</f>
        <v>0</v>
      </c>
    </row>
    <row r="1276" spans="2:65" s="1" customFormat="1" ht="16.5" customHeight="1">
      <c r="B1276" s="33"/>
      <c r="C1276" s="129" t="s">
        <v>1639</v>
      </c>
      <c r="D1276" s="129" t="s">
        <v>169</v>
      </c>
      <c r="E1276" s="130" t="s">
        <v>1640</v>
      </c>
      <c r="F1276" s="131" t="s">
        <v>1641</v>
      </c>
      <c r="G1276" s="132" t="s">
        <v>102</v>
      </c>
      <c r="H1276" s="133">
        <v>1300.5409999999999</v>
      </c>
      <c r="I1276" s="134"/>
      <c r="J1276" s="135">
        <f>ROUND(I1276*H1276,2)</f>
        <v>0</v>
      </c>
      <c r="K1276" s="131" t="s">
        <v>172</v>
      </c>
      <c r="L1276" s="33"/>
      <c r="M1276" s="136" t="s">
        <v>19</v>
      </c>
      <c r="N1276" s="137" t="s">
        <v>45</v>
      </c>
      <c r="P1276" s="138">
        <f>O1276*H1276</f>
        <v>0</v>
      </c>
      <c r="Q1276" s="138">
        <v>0</v>
      </c>
      <c r="R1276" s="138">
        <f>Q1276*H1276</f>
        <v>0</v>
      </c>
      <c r="S1276" s="138">
        <v>0</v>
      </c>
      <c r="T1276" s="139">
        <f>S1276*H1276</f>
        <v>0</v>
      </c>
      <c r="AR1276" s="140" t="s">
        <v>265</v>
      </c>
      <c r="AT1276" s="140" t="s">
        <v>169</v>
      </c>
      <c r="AU1276" s="140" t="s">
        <v>84</v>
      </c>
      <c r="AY1276" s="18" t="s">
        <v>167</v>
      </c>
      <c r="BE1276" s="141">
        <f>IF(N1276="základní",J1276,0)</f>
        <v>0</v>
      </c>
      <c r="BF1276" s="141">
        <f>IF(N1276="snížená",J1276,0)</f>
        <v>0</v>
      </c>
      <c r="BG1276" s="141">
        <f>IF(N1276="zákl. přenesená",J1276,0)</f>
        <v>0</v>
      </c>
      <c r="BH1276" s="141">
        <f>IF(N1276="sníž. přenesená",J1276,0)</f>
        <v>0</v>
      </c>
      <c r="BI1276" s="141">
        <f>IF(N1276="nulová",J1276,0)</f>
        <v>0</v>
      </c>
      <c r="BJ1276" s="18" t="s">
        <v>82</v>
      </c>
      <c r="BK1276" s="141">
        <f>ROUND(I1276*H1276,2)</f>
        <v>0</v>
      </c>
      <c r="BL1276" s="18" t="s">
        <v>265</v>
      </c>
      <c r="BM1276" s="140" t="s">
        <v>1642</v>
      </c>
    </row>
    <row r="1277" spans="2:65" s="1" customFormat="1" ht="11.25">
      <c r="B1277" s="33"/>
      <c r="D1277" s="142" t="s">
        <v>175</v>
      </c>
      <c r="F1277" s="143" t="s">
        <v>1643</v>
      </c>
      <c r="I1277" s="144"/>
      <c r="L1277" s="33"/>
      <c r="M1277" s="145"/>
      <c r="T1277" s="54"/>
      <c r="AT1277" s="18" t="s">
        <v>175</v>
      </c>
      <c r="AU1277" s="18" t="s">
        <v>84</v>
      </c>
    </row>
    <row r="1278" spans="2:65" s="1" customFormat="1" ht="16.5" customHeight="1">
      <c r="B1278" s="33"/>
      <c r="C1278" s="129" t="s">
        <v>1644</v>
      </c>
      <c r="D1278" s="129" t="s">
        <v>169</v>
      </c>
      <c r="E1278" s="130" t="s">
        <v>1645</v>
      </c>
      <c r="F1278" s="131" t="s">
        <v>1646</v>
      </c>
      <c r="G1278" s="132" t="s">
        <v>102</v>
      </c>
      <c r="H1278" s="133">
        <v>1300.5409999999999</v>
      </c>
      <c r="I1278" s="134"/>
      <c r="J1278" s="135">
        <f>ROUND(I1278*H1278,2)</f>
        <v>0</v>
      </c>
      <c r="K1278" s="131" t="s">
        <v>172</v>
      </c>
      <c r="L1278" s="33"/>
      <c r="M1278" s="136" t="s">
        <v>19</v>
      </c>
      <c r="N1278" s="137" t="s">
        <v>45</v>
      </c>
      <c r="P1278" s="138">
        <f>O1278*H1278</f>
        <v>0</v>
      </c>
      <c r="Q1278" s="138">
        <v>7.3999999999999999E-4</v>
      </c>
      <c r="R1278" s="138">
        <f>Q1278*H1278</f>
        <v>0.96240033999999997</v>
      </c>
      <c r="S1278" s="138">
        <v>0</v>
      </c>
      <c r="T1278" s="139">
        <f>S1278*H1278</f>
        <v>0</v>
      </c>
      <c r="AR1278" s="140" t="s">
        <v>265</v>
      </c>
      <c r="AT1278" s="140" t="s">
        <v>169</v>
      </c>
      <c r="AU1278" s="140" t="s">
        <v>84</v>
      </c>
      <c r="AY1278" s="18" t="s">
        <v>167</v>
      </c>
      <c r="BE1278" s="141">
        <f>IF(N1278="základní",J1278,0)</f>
        <v>0</v>
      </c>
      <c r="BF1278" s="141">
        <f>IF(N1278="snížená",J1278,0)</f>
        <v>0</v>
      </c>
      <c r="BG1278" s="141">
        <f>IF(N1278="zákl. přenesená",J1278,0)</f>
        <v>0</v>
      </c>
      <c r="BH1278" s="141">
        <f>IF(N1278="sníž. přenesená",J1278,0)</f>
        <v>0</v>
      </c>
      <c r="BI1278" s="141">
        <f>IF(N1278="nulová",J1278,0)</f>
        <v>0</v>
      </c>
      <c r="BJ1278" s="18" t="s">
        <v>82</v>
      </c>
      <c r="BK1278" s="141">
        <f>ROUND(I1278*H1278,2)</f>
        <v>0</v>
      </c>
      <c r="BL1278" s="18" t="s">
        <v>265</v>
      </c>
      <c r="BM1278" s="140" t="s">
        <v>1647</v>
      </c>
    </row>
    <row r="1279" spans="2:65" s="1" customFormat="1" ht="11.25">
      <c r="B1279" s="33"/>
      <c r="D1279" s="142" t="s">
        <v>175</v>
      </c>
      <c r="F1279" s="143" t="s">
        <v>1648</v>
      </c>
      <c r="I1279" s="144"/>
      <c r="L1279" s="33"/>
      <c r="M1279" s="145"/>
      <c r="T1279" s="54"/>
      <c r="AT1279" s="18" t="s">
        <v>175</v>
      </c>
      <c r="AU1279" s="18" t="s">
        <v>84</v>
      </c>
    </row>
    <row r="1280" spans="2:65" s="1" customFormat="1" ht="16.5" customHeight="1">
      <c r="B1280" s="33"/>
      <c r="C1280" s="129" t="s">
        <v>1649</v>
      </c>
      <c r="D1280" s="129" t="s">
        <v>169</v>
      </c>
      <c r="E1280" s="130" t="s">
        <v>1650</v>
      </c>
      <c r="F1280" s="131" t="s">
        <v>1651</v>
      </c>
      <c r="G1280" s="132" t="s">
        <v>102</v>
      </c>
      <c r="H1280" s="133">
        <v>1300.5409999999999</v>
      </c>
      <c r="I1280" s="134"/>
      <c r="J1280" s="135">
        <f>ROUND(I1280*H1280,2)</f>
        <v>0</v>
      </c>
      <c r="K1280" s="131" t="s">
        <v>172</v>
      </c>
      <c r="L1280" s="33"/>
      <c r="M1280" s="136" t="s">
        <v>19</v>
      </c>
      <c r="N1280" s="137" t="s">
        <v>45</v>
      </c>
      <c r="P1280" s="138">
        <f>O1280*H1280</f>
        <v>0</v>
      </c>
      <c r="Q1280" s="138">
        <v>4.0000000000000002E-4</v>
      </c>
      <c r="R1280" s="138">
        <f>Q1280*H1280</f>
        <v>0.52021640000000002</v>
      </c>
      <c r="S1280" s="138">
        <v>0</v>
      </c>
      <c r="T1280" s="139">
        <f>S1280*H1280</f>
        <v>0</v>
      </c>
      <c r="AR1280" s="140" t="s">
        <v>265</v>
      </c>
      <c r="AT1280" s="140" t="s">
        <v>169</v>
      </c>
      <c r="AU1280" s="140" t="s">
        <v>84</v>
      </c>
      <c r="AY1280" s="18" t="s">
        <v>167</v>
      </c>
      <c r="BE1280" s="141">
        <f>IF(N1280="základní",J1280,0)</f>
        <v>0</v>
      </c>
      <c r="BF1280" s="141">
        <f>IF(N1280="snížená",J1280,0)</f>
        <v>0</v>
      </c>
      <c r="BG1280" s="141">
        <f>IF(N1280="zákl. přenesená",J1280,0)</f>
        <v>0</v>
      </c>
      <c r="BH1280" s="141">
        <f>IF(N1280="sníž. přenesená",J1280,0)</f>
        <v>0</v>
      </c>
      <c r="BI1280" s="141">
        <f>IF(N1280="nulová",J1280,0)</f>
        <v>0</v>
      </c>
      <c r="BJ1280" s="18" t="s">
        <v>82</v>
      </c>
      <c r="BK1280" s="141">
        <f>ROUND(I1280*H1280,2)</f>
        <v>0</v>
      </c>
      <c r="BL1280" s="18" t="s">
        <v>265</v>
      </c>
      <c r="BM1280" s="140" t="s">
        <v>1652</v>
      </c>
    </row>
    <row r="1281" spans="2:51" s="1" customFormat="1" ht="11.25">
      <c r="B1281" s="33"/>
      <c r="D1281" s="142" t="s">
        <v>175</v>
      </c>
      <c r="F1281" s="143" t="s">
        <v>1653</v>
      </c>
      <c r="I1281" s="144"/>
      <c r="L1281" s="33"/>
      <c r="M1281" s="145"/>
      <c r="T1281" s="54"/>
      <c r="AT1281" s="18" t="s">
        <v>175</v>
      </c>
      <c r="AU1281" s="18" t="s">
        <v>84</v>
      </c>
    </row>
    <row r="1282" spans="2:51" s="12" customFormat="1" ht="11.25">
      <c r="B1282" s="146"/>
      <c r="D1282" s="147" t="s">
        <v>177</v>
      </c>
      <c r="E1282" s="148" t="s">
        <v>19</v>
      </c>
      <c r="F1282" s="149" t="s">
        <v>489</v>
      </c>
      <c r="H1282" s="148" t="s">
        <v>19</v>
      </c>
      <c r="I1282" s="150"/>
      <c r="L1282" s="146"/>
      <c r="M1282" s="151"/>
      <c r="T1282" s="152"/>
      <c r="AT1282" s="148" t="s">
        <v>177</v>
      </c>
      <c r="AU1282" s="148" t="s">
        <v>84</v>
      </c>
      <c r="AV1282" s="12" t="s">
        <v>82</v>
      </c>
      <c r="AW1282" s="12" t="s">
        <v>34</v>
      </c>
      <c r="AX1282" s="12" t="s">
        <v>74</v>
      </c>
      <c r="AY1282" s="148" t="s">
        <v>167</v>
      </c>
    </row>
    <row r="1283" spans="2:51" s="12" customFormat="1" ht="11.25">
      <c r="B1283" s="146"/>
      <c r="D1283" s="147" t="s">
        <v>177</v>
      </c>
      <c r="E1283" s="148" t="s">
        <v>19</v>
      </c>
      <c r="F1283" s="149" t="s">
        <v>1654</v>
      </c>
      <c r="H1283" s="148" t="s">
        <v>19</v>
      </c>
      <c r="I1283" s="150"/>
      <c r="L1283" s="146"/>
      <c r="M1283" s="151"/>
      <c r="T1283" s="152"/>
      <c r="AT1283" s="148" t="s">
        <v>177</v>
      </c>
      <c r="AU1283" s="148" t="s">
        <v>84</v>
      </c>
      <c r="AV1283" s="12" t="s">
        <v>82</v>
      </c>
      <c r="AW1283" s="12" t="s">
        <v>34</v>
      </c>
      <c r="AX1283" s="12" t="s">
        <v>74</v>
      </c>
      <c r="AY1283" s="148" t="s">
        <v>167</v>
      </c>
    </row>
    <row r="1284" spans="2:51" s="12" customFormat="1" ht="11.25">
      <c r="B1284" s="146"/>
      <c r="D1284" s="147" t="s">
        <v>177</v>
      </c>
      <c r="E1284" s="148" t="s">
        <v>19</v>
      </c>
      <c r="F1284" s="149" t="s">
        <v>316</v>
      </c>
      <c r="H1284" s="148" t="s">
        <v>19</v>
      </c>
      <c r="I1284" s="150"/>
      <c r="L1284" s="146"/>
      <c r="M1284" s="151"/>
      <c r="T1284" s="152"/>
      <c r="AT1284" s="148" t="s">
        <v>177</v>
      </c>
      <c r="AU1284" s="148" t="s">
        <v>84</v>
      </c>
      <c r="AV1284" s="12" t="s">
        <v>82</v>
      </c>
      <c r="AW1284" s="12" t="s">
        <v>34</v>
      </c>
      <c r="AX1284" s="12" t="s">
        <v>74</v>
      </c>
      <c r="AY1284" s="148" t="s">
        <v>167</v>
      </c>
    </row>
    <row r="1285" spans="2:51" s="13" customFormat="1" ht="11.25">
      <c r="B1285" s="153"/>
      <c r="D1285" s="147" t="s">
        <v>177</v>
      </c>
      <c r="E1285" s="154" t="s">
        <v>19</v>
      </c>
      <c r="F1285" s="155" t="s">
        <v>510</v>
      </c>
      <c r="H1285" s="156">
        <v>1.383</v>
      </c>
      <c r="I1285" s="157"/>
      <c r="L1285" s="153"/>
      <c r="M1285" s="158"/>
      <c r="T1285" s="159"/>
      <c r="AT1285" s="154" t="s">
        <v>177</v>
      </c>
      <c r="AU1285" s="154" t="s">
        <v>84</v>
      </c>
      <c r="AV1285" s="13" t="s">
        <v>84</v>
      </c>
      <c r="AW1285" s="13" t="s">
        <v>34</v>
      </c>
      <c r="AX1285" s="13" t="s">
        <v>74</v>
      </c>
      <c r="AY1285" s="154" t="s">
        <v>167</v>
      </c>
    </row>
    <row r="1286" spans="2:51" s="12" customFormat="1" ht="11.25">
      <c r="B1286" s="146"/>
      <c r="D1286" s="147" t="s">
        <v>177</v>
      </c>
      <c r="E1286" s="148" t="s">
        <v>19</v>
      </c>
      <c r="F1286" s="149" t="s">
        <v>279</v>
      </c>
      <c r="H1286" s="148" t="s">
        <v>19</v>
      </c>
      <c r="I1286" s="150"/>
      <c r="L1286" s="146"/>
      <c r="M1286" s="151"/>
      <c r="T1286" s="152"/>
      <c r="AT1286" s="148" t="s">
        <v>177</v>
      </c>
      <c r="AU1286" s="148" t="s">
        <v>84</v>
      </c>
      <c r="AV1286" s="12" t="s">
        <v>82</v>
      </c>
      <c r="AW1286" s="12" t="s">
        <v>34</v>
      </c>
      <c r="AX1286" s="12" t="s">
        <v>74</v>
      </c>
      <c r="AY1286" s="148" t="s">
        <v>167</v>
      </c>
    </row>
    <row r="1287" spans="2:51" s="12" customFormat="1" ht="11.25">
      <c r="B1287" s="146"/>
      <c r="D1287" s="147" t="s">
        <v>177</v>
      </c>
      <c r="E1287" s="148" t="s">
        <v>19</v>
      </c>
      <c r="F1287" s="149" t="s">
        <v>517</v>
      </c>
      <c r="H1287" s="148" t="s">
        <v>19</v>
      </c>
      <c r="I1287" s="150"/>
      <c r="L1287" s="146"/>
      <c r="M1287" s="151"/>
      <c r="T1287" s="152"/>
      <c r="AT1287" s="148" t="s">
        <v>177</v>
      </c>
      <c r="AU1287" s="148" t="s">
        <v>84</v>
      </c>
      <c r="AV1287" s="12" t="s">
        <v>82</v>
      </c>
      <c r="AW1287" s="12" t="s">
        <v>34</v>
      </c>
      <c r="AX1287" s="12" t="s">
        <v>74</v>
      </c>
      <c r="AY1287" s="148" t="s">
        <v>167</v>
      </c>
    </row>
    <row r="1288" spans="2:51" s="13" customFormat="1" ht="11.25">
      <c r="B1288" s="153"/>
      <c r="D1288" s="147" t="s">
        <v>177</v>
      </c>
      <c r="E1288" s="154" t="s">
        <v>19</v>
      </c>
      <c r="F1288" s="155" t="s">
        <v>323</v>
      </c>
      <c r="H1288" s="156">
        <v>33.354999999999997</v>
      </c>
      <c r="I1288" s="157"/>
      <c r="L1288" s="153"/>
      <c r="M1288" s="158"/>
      <c r="T1288" s="159"/>
      <c r="AT1288" s="154" t="s">
        <v>177</v>
      </c>
      <c r="AU1288" s="154" t="s">
        <v>84</v>
      </c>
      <c r="AV1288" s="13" t="s">
        <v>84</v>
      </c>
      <c r="AW1288" s="13" t="s">
        <v>34</v>
      </c>
      <c r="AX1288" s="13" t="s">
        <v>74</v>
      </c>
      <c r="AY1288" s="154" t="s">
        <v>167</v>
      </c>
    </row>
    <row r="1289" spans="2:51" s="13" customFormat="1" ht="11.25">
      <c r="B1289" s="153"/>
      <c r="D1289" s="147" t="s">
        <v>177</v>
      </c>
      <c r="E1289" s="154" t="s">
        <v>19</v>
      </c>
      <c r="F1289" s="155" t="s">
        <v>324</v>
      </c>
      <c r="H1289" s="156">
        <v>2.31</v>
      </c>
      <c r="I1289" s="157"/>
      <c r="L1289" s="153"/>
      <c r="M1289" s="158"/>
      <c r="T1289" s="159"/>
      <c r="AT1289" s="154" t="s">
        <v>177</v>
      </c>
      <c r="AU1289" s="154" t="s">
        <v>84</v>
      </c>
      <c r="AV1289" s="13" t="s">
        <v>84</v>
      </c>
      <c r="AW1289" s="13" t="s">
        <v>34</v>
      </c>
      <c r="AX1289" s="13" t="s">
        <v>74</v>
      </c>
      <c r="AY1289" s="154" t="s">
        <v>167</v>
      </c>
    </row>
    <row r="1290" spans="2:51" s="12" customFormat="1" ht="11.25">
      <c r="B1290" s="146"/>
      <c r="D1290" s="147" t="s">
        <v>177</v>
      </c>
      <c r="E1290" s="148" t="s">
        <v>19</v>
      </c>
      <c r="F1290" s="149" t="s">
        <v>518</v>
      </c>
      <c r="H1290" s="148" t="s">
        <v>19</v>
      </c>
      <c r="I1290" s="150"/>
      <c r="L1290" s="146"/>
      <c r="M1290" s="151"/>
      <c r="T1290" s="152"/>
      <c r="AT1290" s="148" t="s">
        <v>177</v>
      </c>
      <c r="AU1290" s="148" t="s">
        <v>84</v>
      </c>
      <c r="AV1290" s="12" t="s">
        <v>82</v>
      </c>
      <c r="AW1290" s="12" t="s">
        <v>34</v>
      </c>
      <c r="AX1290" s="12" t="s">
        <v>74</v>
      </c>
      <c r="AY1290" s="148" t="s">
        <v>167</v>
      </c>
    </row>
    <row r="1291" spans="2:51" s="13" customFormat="1" ht="11.25">
      <c r="B1291" s="153"/>
      <c r="D1291" s="147" t="s">
        <v>177</v>
      </c>
      <c r="E1291" s="154" t="s">
        <v>19</v>
      </c>
      <c r="F1291" s="155" t="s">
        <v>377</v>
      </c>
      <c r="H1291" s="156">
        <v>5.3540000000000001</v>
      </c>
      <c r="I1291" s="157"/>
      <c r="L1291" s="153"/>
      <c r="M1291" s="158"/>
      <c r="T1291" s="159"/>
      <c r="AT1291" s="154" t="s">
        <v>177</v>
      </c>
      <c r="AU1291" s="154" t="s">
        <v>84</v>
      </c>
      <c r="AV1291" s="13" t="s">
        <v>84</v>
      </c>
      <c r="AW1291" s="13" t="s">
        <v>34</v>
      </c>
      <c r="AX1291" s="13" t="s">
        <v>74</v>
      </c>
      <c r="AY1291" s="154" t="s">
        <v>167</v>
      </c>
    </row>
    <row r="1292" spans="2:51" s="12" customFormat="1" ht="11.25">
      <c r="B1292" s="146"/>
      <c r="D1292" s="147" t="s">
        <v>177</v>
      </c>
      <c r="E1292" s="148" t="s">
        <v>19</v>
      </c>
      <c r="F1292" s="149" t="s">
        <v>519</v>
      </c>
      <c r="H1292" s="148" t="s">
        <v>19</v>
      </c>
      <c r="I1292" s="150"/>
      <c r="L1292" s="146"/>
      <c r="M1292" s="151"/>
      <c r="T1292" s="152"/>
      <c r="AT1292" s="148" t="s">
        <v>177</v>
      </c>
      <c r="AU1292" s="148" t="s">
        <v>84</v>
      </c>
      <c r="AV1292" s="12" t="s">
        <v>82</v>
      </c>
      <c r="AW1292" s="12" t="s">
        <v>34</v>
      </c>
      <c r="AX1292" s="12" t="s">
        <v>74</v>
      </c>
      <c r="AY1292" s="148" t="s">
        <v>167</v>
      </c>
    </row>
    <row r="1293" spans="2:51" s="13" customFormat="1" ht="11.25">
      <c r="B1293" s="153"/>
      <c r="D1293" s="147" t="s">
        <v>177</v>
      </c>
      <c r="E1293" s="154" t="s">
        <v>19</v>
      </c>
      <c r="F1293" s="155" t="s">
        <v>1655</v>
      </c>
      <c r="H1293" s="156">
        <v>51.66</v>
      </c>
      <c r="I1293" s="157"/>
      <c r="L1293" s="153"/>
      <c r="M1293" s="158"/>
      <c r="T1293" s="159"/>
      <c r="AT1293" s="154" t="s">
        <v>177</v>
      </c>
      <c r="AU1293" s="154" t="s">
        <v>84</v>
      </c>
      <c r="AV1293" s="13" t="s">
        <v>84</v>
      </c>
      <c r="AW1293" s="13" t="s">
        <v>34</v>
      </c>
      <c r="AX1293" s="13" t="s">
        <v>74</v>
      </c>
      <c r="AY1293" s="154" t="s">
        <v>167</v>
      </c>
    </row>
    <row r="1294" spans="2:51" s="12" customFormat="1" ht="11.25">
      <c r="B1294" s="146"/>
      <c r="D1294" s="147" t="s">
        <v>177</v>
      </c>
      <c r="E1294" s="148" t="s">
        <v>19</v>
      </c>
      <c r="F1294" s="149" t="s">
        <v>521</v>
      </c>
      <c r="H1294" s="148" t="s">
        <v>19</v>
      </c>
      <c r="I1294" s="150"/>
      <c r="L1294" s="146"/>
      <c r="M1294" s="151"/>
      <c r="T1294" s="152"/>
      <c r="AT1294" s="148" t="s">
        <v>177</v>
      </c>
      <c r="AU1294" s="148" t="s">
        <v>84</v>
      </c>
      <c r="AV1294" s="12" t="s">
        <v>82</v>
      </c>
      <c r="AW1294" s="12" t="s">
        <v>34</v>
      </c>
      <c r="AX1294" s="12" t="s">
        <v>74</v>
      </c>
      <c r="AY1294" s="148" t="s">
        <v>167</v>
      </c>
    </row>
    <row r="1295" spans="2:51" s="13" customFormat="1" ht="11.25">
      <c r="B1295" s="153"/>
      <c r="D1295" s="147" t="s">
        <v>177</v>
      </c>
      <c r="E1295" s="154" t="s">
        <v>19</v>
      </c>
      <c r="F1295" s="155" t="s">
        <v>1656</v>
      </c>
      <c r="H1295" s="156">
        <v>53.48</v>
      </c>
      <c r="I1295" s="157"/>
      <c r="L1295" s="153"/>
      <c r="M1295" s="158"/>
      <c r="T1295" s="159"/>
      <c r="AT1295" s="154" t="s">
        <v>177</v>
      </c>
      <c r="AU1295" s="154" t="s">
        <v>84</v>
      </c>
      <c r="AV1295" s="13" t="s">
        <v>84</v>
      </c>
      <c r="AW1295" s="13" t="s">
        <v>34</v>
      </c>
      <c r="AX1295" s="13" t="s">
        <v>74</v>
      </c>
      <c r="AY1295" s="154" t="s">
        <v>167</v>
      </c>
    </row>
    <row r="1296" spans="2:51" s="12" customFormat="1" ht="11.25">
      <c r="B1296" s="146"/>
      <c r="D1296" s="147" t="s">
        <v>177</v>
      </c>
      <c r="E1296" s="148" t="s">
        <v>19</v>
      </c>
      <c r="F1296" s="149" t="s">
        <v>523</v>
      </c>
      <c r="H1296" s="148" t="s">
        <v>19</v>
      </c>
      <c r="I1296" s="150"/>
      <c r="L1296" s="146"/>
      <c r="M1296" s="151"/>
      <c r="T1296" s="152"/>
      <c r="AT1296" s="148" t="s">
        <v>177</v>
      </c>
      <c r="AU1296" s="148" t="s">
        <v>84</v>
      </c>
      <c r="AV1296" s="12" t="s">
        <v>82</v>
      </c>
      <c r="AW1296" s="12" t="s">
        <v>34</v>
      </c>
      <c r="AX1296" s="12" t="s">
        <v>74</v>
      </c>
      <c r="AY1296" s="148" t="s">
        <v>167</v>
      </c>
    </row>
    <row r="1297" spans="2:51" s="13" customFormat="1" ht="11.25">
      <c r="B1297" s="153"/>
      <c r="D1297" s="147" t="s">
        <v>177</v>
      </c>
      <c r="E1297" s="154" t="s">
        <v>19</v>
      </c>
      <c r="F1297" s="155" t="s">
        <v>402</v>
      </c>
      <c r="H1297" s="156">
        <v>5.25</v>
      </c>
      <c r="I1297" s="157"/>
      <c r="L1297" s="153"/>
      <c r="M1297" s="158"/>
      <c r="T1297" s="159"/>
      <c r="AT1297" s="154" t="s">
        <v>177</v>
      </c>
      <c r="AU1297" s="154" t="s">
        <v>84</v>
      </c>
      <c r="AV1297" s="13" t="s">
        <v>84</v>
      </c>
      <c r="AW1297" s="13" t="s">
        <v>34</v>
      </c>
      <c r="AX1297" s="13" t="s">
        <v>74</v>
      </c>
      <c r="AY1297" s="154" t="s">
        <v>167</v>
      </c>
    </row>
    <row r="1298" spans="2:51" s="12" customFormat="1" ht="11.25">
      <c r="B1298" s="146"/>
      <c r="D1298" s="147" t="s">
        <v>177</v>
      </c>
      <c r="E1298" s="148" t="s">
        <v>19</v>
      </c>
      <c r="F1298" s="149" t="s">
        <v>511</v>
      </c>
      <c r="H1298" s="148" t="s">
        <v>19</v>
      </c>
      <c r="I1298" s="150"/>
      <c r="L1298" s="146"/>
      <c r="M1298" s="151"/>
      <c r="T1298" s="152"/>
      <c r="AT1298" s="148" t="s">
        <v>177</v>
      </c>
      <c r="AU1298" s="148" t="s">
        <v>84</v>
      </c>
      <c r="AV1298" s="12" t="s">
        <v>82</v>
      </c>
      <c r="AW1298" s="12" t="s">
        <v>34</v>
      </c>
      <c r="AX1298" s="12" t="s">
        <v>74</v>
      </c>
      <c r="AY1298" s="148" t="s">
        <v>167</v>
      </c>
    </row>
    <row r="1299" spans="2:51" s="13" customFormat="1" ht="11.25">
      <c r="B1299" s="153"/>
      <c r="D1299" s="147" t="s">
        <v>177</v>
      </c>
      <c r="E1299" s="154" t="s">
        <v>19</v>
      </c>
      <c r="F1299" s="155" t="s">
        <v>408</v>
      </c>
      <c r="H1299" s="156">
        <v>1.25</v>
      </c>
      <c r="I1299" s="157"/>
      <c r="L1299" s="153"/>
      <c r="M1299" s="158"/>
      <c r="T1299" s="159"/>
      <c r="AT1299" s="154" t="s">
        <v>177</v>
      </c>
      <c r="AU1299" s="154" t="s">
        <v>84</v>
      </c>
      <c r="AV1299" s="13" t="s">
        <v>84</v>
      </c>
      <c r="AW1299" s="13" t="s">
        <v>34</v>
      </c>
      <c r="AX1299" s="13" t="s">
        <v>74</v>
      </c>
      <c r="AY1299" s="154" t="s">
        <v>167</v>
      </c>
    </row>
    <row r="1300" spans="2:51" s="15" customFormat="1" ht="11.25">
      <c r="B1300" s="177"/>
      <c r="D1300" s="147" t="s">
        <v>177</v>
      </c>
      <c r="E1300" s="178" t="s">
        <v>19</v>
      </c>
      <c r="F1300" s="179" t="s">
        <v>524</v>
      </c>
      <c r="H1300" s="180">
        <v>154.042</v>
      </c>
      <c r="I1300" s="181"/>
      <c r="L1300" s="177"/>
      <c r="M1300" s="182"/>
      <c r="T1300" s="183"/>
      <c r="AT1300" s="178" t="s">
        <v>177</v>
      </c>
      <c r="AU1300" s="178" t="s">
        <v>84</v>
      </c>
      <c r="AV1300" s="15" t="s">
        <v>104</v>
      </c>
      <c r="AW1300" s="15" t="s">
        <v>34</v>
      </c>
      <c r="AX1300" s="15" t="s">
        <v>74</v>
      </c>
      <c r="AY1300" s="178" t="s">
        <v>167</v>
      </c>
    </row>
    <row r="1301" spans="2:51" s="12" customFormat="1" ht="11.25">
      <c r="B1301" s="146"/>
      <c r="D1301" s="147" t="s">
        <v>177</v>
      </c>
      <c r="E1301" s="148" t="s">
        <v>19</v>
      </c>
      <c r="F1301" s="149" t="s">
        <v>1657</v>
      </c>
      <c r="H1301" s="148" t="s">
        <v>19</v>
      </c>
      <c r="I1301" s="150"/>
      <c r="L1301" s="146"/>
      <c r="M1301" s="151"/>
      <c r="T1301" s="152"/>
      <c r="AT1301" s="148" t="s">
        <v>177</v>
      </c>
      <c r="AU1301" s="148" t="s">
        <v>84</v>
      </c>
      <c r="AV1301" s="12" t="s">
        <v>82</v>
      </c>
      <c r="AW1301" s="12" t="s">
        <v>34</v>
      </c>
      <c r="AX1301" s="12" t="s">
        <v>74</v>
      </c>
      <c r="AY1301" s="148" t="s">
        <v>167</v>
      </c>
    </row>
    <row r="1302" spans="2:51" s="12" customFormat="1" ht="11.25">
      <c r="B1302" s="146"/>
      <c r="D1302" s="147" t="s">
        <v>177</v>
      </c>
      <c r="E1302" s="148" t="s">
        <v>19</v>
      </c>
      <c r="F1302" s="149" t="s">
        <v>489</v>
      </c>
      <c r="H1302" s="148" t="s">
        <v>19</v>
      </c>
      <c r="I1302" s="150"/>
      <c r="L1302" s="146"/>
      <c r="M1302" s="151"/>
      <c r="T1302" s="152"/>
      <c r="AT1302" s="148" t="s">
        <v>177</v>
      </c>
      <c r="AU1302" s="148" t="s">
        <v>84</v>
      </c>
      <c r="AV1302" s="12" t="s">
        <v>82</v>
      </c>
      <c r="AW1302" s="12" t="s">
        <v>34</v>
      </c>
      <c r="AX1302" s="12" t="s">
        <v>74</v>
      </c>
      <c r="AY1302" s="148" t="s">
        <v>167</v>
      </c>
    </row>
    <row r="1303" spans="2:51" s="13" customFormat="1" ht="11.25">
      <c r="B1303" s="153"/>
      <c r="D1303" s="147" t="s">
        <v>177</v>
      </c>
      <c r="E1303" s="154" t="s">
        <v>19</v>
      </c>
      <c r="F1303" s="155" t="s">
        <v>1658</v>
      </c>
      <c r="H1303" s="156">
        <v>190.53100000000001</v>
      </c>
      <c r="I1303" s="157"/>
      <c r="L1303" s="153"/>
      <c r="M1303" s="158"/>
      <c r="T1303" s="159"/>
      <c r="AT1303" s="154" t="s">
        <v>177</v>
      </c>
      <c r="AU1303" s="154" t="s">
        <v>84</v>
      </c>
      <c r="AV1303" s="13" t="s">
        <v>84</v>
      </c>
      <c r="AW1303" s="13" t="s">
        <v>34</v>
      </c>
      <c r="AX1303" s="13" t="s">
        <v>74</v>
      </c>
      <c r="AY1303" s="154" t="s">
        <v>167</v>
      </c>
    </row>
    <row r="1304" spans="2:51" s="13" customFormat="1" ht="11.25">
      <c r="B1304" s="153"/>
      <c r="D1304" s="147" t="s">
        <v>177</v>
      </c>
      <c r="E1304" s="154" t="s">
        <v>19</v>
      </c>
      <c r="F1304" s="155" t="s">
        <v>1659</v>
      </c>
      <c r="H1304" s="156">
        <v>112.447</v>
      </c>
      <c r="I1304" s="157"/>
      <c r="L1304" s="153"/>
      <c r="M1304" s="158"/>
      <c r="T1304" s="159"/>
      <c r="AT1304" s="154" t="s">
        <v>177</v>
      </c>
      <c r="AU1304" s="154" t="s">
        <v>84</v>
      </c>
      <c r="AV1304" s="13" t="s">
        <v>84</v>
      </c>
      <c r="AW1304" s="13" t="s">
        <v>34</v>
      </c>
      <c r="AX1304" s="13" t="s">
        <v>74</v>
      </c>
      <c r="AY1304" s="154" t="s">
        <v>167</v>
      </c>
    </row>
    <row r="1305" spans="2:51" s="13" customFormat="1" ht="11.25">
      <c r="B1305" s="153"/>
      <c r="D1305" s="147" t="s">
        <v>177</v>
      </c>
      <c r="E1305" s="154" t="s">
        <v>19</v>
      </c>
      <c r="F1305" s="155" t="s">
        <v>1660</v>
      </c>
      <c r="H1305" s="156">
        <v>72.543999999999997</v>
      </c>
      <c r="I1305" s="157"/>
      <c r="L1305" s="153"/>
      <c r="M1305" s="158"/>
      <c r="T1305" s="159"/>
      <c r="AT1305" s="154" t="s">
        <v>177</v>
      </c>
      <c r="AU1305" s="154" t="s">
        <v>84</v>
      </c>
      <c r="AV1305" s="13" t="s">
        <v>84</v>
      </c>
      <c r="AW1305" s="13" t="s">
        <v>34</v>
      </c>
      <c r="AX1305" s="13" t="s">
        <v>74</v>
      </c>
      <c r="AY1305" s="154" t="s">
        <v>167</v>
      </c>
    </row>
    <row r="1306" spans="2:51" s="13" customFormat="1" ht="11.25">
      <c r="B1306" s="153"/>
      <c r="D1306" s="147" t="s">
        <v>177</v>
      </c>
      <c r="E1306" s="154" t="s">
        <v>19</v>
      </c>
      <c r="F1306" s="155" t="s">
        <v>1661</v>
      </c>
      <c r="H1306" s="156">
        <v>170.9</v>
      </c>
      <c r="I1306" s="157"/>
      <c r="L1306" s="153"/>
      <c r="M1306" s="158"/>
      <c r="T1306" s="159"/>
      <c r="AT1306" s="154" t="s">
        <v>177</v>
      </c>
      <c r="AU1306" s="154" t="s">
        <v>84</v>
      </c>
      <c r="AV1306" s="13" t="s">
        <v>84</v>
      </c>
      <c r="AW1306" s="13" t="s">
        <v>34</v>
      </c>
      <c r="AX1306" s="13" t="s">
        <v>74</v>
      </c>
      <c r="AY1306" s="154" t="s">
        <v>167</v>
      </c>
    </row>
    <row r="1307" spans="2:51" s="15" customFormat="1" ht="11.25">
      <c r="B1307" s="177"/>
      <c r="D1307" s="147" t="s">
        <v>177</v>
      </c>
      <c r="E1307" s="178" t="s">
        <v>19</v>
      </c>
      <c r="F1307" s="179" t="s">
        <v>524</v>
      </c>
      <c r="H1307" s="180">
        <v>546.42200000000003</v>
      </c>
      <c r="I1307" s="181"/>
      <c r="L1307" s="177"/>
      <c r="M1307" s="182"/>
      <c r="T1307" s="183"/>
      <c r="AT1307" s="178" t="s">
        <v>177</v>
      </c>
      <c r="AU1307" s="178" t="s">
        <v>84</v>
      </c>
      <c r="AV1307" s="15" t="s">
        <v>104</v>
      </c>
      <c r="AW1307" s="15" t="s">
        <v>34</v>
      </c>
      <c r="AX1307" s="15" t="s">
        <v>74</v>
      </c>
      <c r="AY1307" s="178" t="s">
        <v>167</v>
      </c>
    </row>
    <row r="1308" spans="2:51" s="12" customFormat="1" ht="11.25">
      <c r="B1308" s="146"/>
      <c r="D1308" s="147" t="s">
        <v>177</v>
      </c>
      <c r="E1308" s="148" t="s">
        <v>19</v>
      </c>
      <c r="F1308" s="149" t="s">
        <v>503</v>
      </c>
      <c r="H1308" s="148" t="s">
        <v>19</v>
      </c>
      <c r="I1308" s="150"/>
      <c r="L1308" s="146"/>
      <c r="M1308" s="151"/>
      <c r="T1308" s="152"/>
      <c r="AT1308" s="148" t="s">
        <v>177</v>
      </c>
      <c r="AU1308" s="148" t="s">
        <v>84</v>
      </c>
      <c r="AV1308" s="12" t="s">
        <v>82</v>
      </c>
      <c r="AW1308" s="12" t="s">
        <v>34</v>
      </c>
      <c r="AX1308" s="12" t="s">
        <v>74</v>
      </c>
      <c r="AY1308" s="148" t="s">
        <v>167</v>
      </c>
    </row>
    <row r="1309" spans="2:51" s="13" customFormat="1" ht="11.25">
      <c r="B1309" s="153"/>
      <c r="D1309" s="147" t="s">
        <v>177</v>
      </c>
      <c r="E1309" s="154" t="s">
        <v>19</v>
      </c>
      <c r="F1309" s="155" t="s">
        <v>1662</v>
      </c>
      <c r="H1309" s="156">
        <v>115.35</v>
      </c>
      <c r="I1309" s="157"/>
      <c r="L1309" s="153"/>
      <c r="M1309" s="158"/>
      <c r="T1309" s="159"/>
      <c r="AT1309" s="154" t="s">
        <v>177</v>
      </c>
      <c r="AU1309" s="154" t="s">
        <v>84</v>
      </c>
      <c r="AV1309" s="13" t="s">
        <v>84</v>
      </c>
      <c r="AW1309" s="13" t="s">
        <v>34</v>
      </c>
      <c r="AX1309" s="13" t="s">
        <v>74</v>
      </c>
      <c r="AY1309" s="154" t="s">
        <v>167</v>
      </c>
    </row>
    <row r="1310" spans="2:51" s="13" customFormat="1" ht="11.25">
      <c r="B1310" s="153"/>
      <c r="D1310" s="147" t="s">
        <v>177</v>
      </c>
      <c r="E1310" s="154" t="s">
        <v>19</v>
      </c>
      <c r="F1310" s="155" t="s">
        <v>1663</v>
      </c>
      <c r="H1310" s="156">
        <v>326.70299999999997</v>
      </c>
      <c r="I1310" s="157"/>
      <c r="L1310" s="153"/>
      <c r="M1310" s="158"/>
      <c r="T1310" s="159"/>
      <c r="AT1310" s="154" t="s">
        <v>177</v>
      </c>
      <c r="AU1310" s="154" t="s">
        <v>84</v>
      </c>
      <c r="AV1310" s="13" t="s">
        <v>84</v>
      </c>
      <c r="AW1310" s="13" t="s">
        <v>34</v>
      </c>
      <c r="AX1310" s="13" t="s">
        <v>74</v>
      </c>
      <c r="AY1310" s="154" t="s">
        <v>167</v>
      </c>
    </row>
    <row r="1311" spans="2:51" s="13" customFormat="1" ht="11.25">
      <c r="B1311" s="153"/>
      <c r="D1311" s="147" t="s">
        <v>177</v>
      </c>
      <c r="E1311" s="154" t="s">
        <v>19</v>
      </c>
      <c r="F1311" s="155" t="s">
        <v>1664</v>
      </c>
      <c r="H1311" s="156">
        <v>2.0990000000000002</v>
      </c>
      <c r="I1311" s="157"/>
      <c r="L1311" s="153"/>
      <c r="M1311" s="158"/>
      <c r="T1311" s="159"/>
      <c r="AT1311" s="154" t="s">
        <v>177</v>
      </c>
      <c r="AU1311" s="154" t="s">
        <v>84</v>
      </c>
      <c r="AV1311" s="13" t="s">
        <v>84</v>
      </c>
      <c r="AW1311" s="13" t="s">
        <v>34</v>
      </c>
      <c r="AX1311" s="13" t="s">
        <v>74</v>
      </c>
      <c r="AY1311" s="154" t="s">
        <v>167</v>
      </c>
    </row>
    <row r="1312" spans="2:51" s="13" customFormat="1" ht="11.25">
      <c r="B1312" s="153"/>
      <c r="D1312" s="147" t="s">
        <v>177</v>
      </c>
      <c r="E1312" s="154" t="s">
        <v>19</v>
      </c>
      <c r="F1312" s="155" t="s">
        <v>1665</v>
      </c>
      <c r="H1312" s="156">
        <v>87.33</v>
      </c>
      <c r="I1312" s="157"/>
      <c r="L1312" s="153"/>
      <c r="M1312" s="158"/>
      <c r="T1312" s="159"/>
      <c r="AT1312" s="154" t="s">
        <v>177</v>
      </c>
      <c r="AU1312" s="154" t="s">
        <v>84</v>
      </c>
      <c r="AV1312" s="13" t="s">
        <v>84</v>
      </c>
      <c r="AW1312" s="13" t="s">
        <v>34</v>
      </c>
      <c r="AX1312" s="13" t="s">
        <v>74</v>
      </c>
      <c r="AY1312" s="154" t="s">
        <v>167</v>
      </c>
    </row>
    <row r="1313" spans="2:65" s="13" customFormat="1" ht="11.25">
      <c r="B1313" s="153"/>
      <c r="D1313" s="147" t="s">
        <v>177</v>
      </c>
      <c r="E1313" s="154" t="s">
        <v>19</v>
      </c>
      <c r="F1313" s="155" t="s">
        <v>1666</v>
      </c>
      <c r="H1313" s="156">
        <v>68.594999999999999</v>
      </c>
      <c r="I1313" s="157"/>
      <c r="L1313" s="153"/>
      <c r="M1313" s="158"/>
      <c r="T1313" s="159"/>
      <c r="AT1313" s="154" t="s">
        <v>177</v>
      </c>
      <c r="AU1313" s="154" t="s">
        <v>84</v>
      </c>
      <c r="AV1313" s="13" t="s">
        <v>84</v>
      </c>
      <c r="AW1313" s="13" t="s">
        <v>34</v>
      </c>
      <c r="AX1313" s="13" t="s">
        <v>74</v>
      </c>
      <c r="AY1313" s="154" t="s">
        <v>167</v>
      </c>
    </row>
    <row r="1314" spans="2:65" s="15" customFormat="1" ht="11.25">
      <c r="B1314" s="177"/>
      <c r="D1314" s="147" t="s">
        <v>177</v>
      </c>
      <c r="E1314" s="178" t="s">
        <v>19</v>
      </c>
      <c r="F1314" s="179" t="s">
        <v>524</v>
      </c>
      <c r="H1314" s="180">
        <v>600.077</v>
      </c>
      <c r="I1314" s="181"/>
      <c r="L1314" s="177"/>
      <c r="M1314" s="182"/>
      <c r="T1314" s="183"/>
      <c r="AT1314" s="178" t="s">
        <v>177</v>
      </c>
      <c r="AU1314" s="178" t="s">
        <v>84</v>
      </c>
      <c r="AV1314" s="15" t="s">
        <v>104</v>
      </c>
      <c r="AW1314" s="15" t="s">
        <v>34</v>
      </c>
      <c r="AX1314" s="15" t="s">
        <v>74</v>
      </c>
      <c r="AY1314" s="178" t="s">
        <v>167</v>
      </c>
    </row>
    <row r="1315" spans="2:65" s="14" customFormat="1" ht="11.25">
      <c r="B1315" s="160"/>
      <c r="D1315" s="147" t="s">
        <v>177</v>
      </c>
      <c r="E1315" s="161" t="s">
        <v>19</v>
      </c>
      <c r="F1315" s="162" t="s">
        <v>181</v>
      </c>
      <c r="H1315" s="163">
        <v>1300.5409999999997</v>
      </c>
      <c r="I1315" s="164"/>
      <c r="L1315" s="160"/>
      <c r="M1315" s="165"/>
      <c r="T1315" s="166"/>
      <c r="AT1315" s="161" t="s">
        <v>177</v>
      </c>
      <c r="AU1315" s="161" t="s">
        <v>84</v>
      </c>
      <c r="AV1315" s="14" t="s">
        <v>173</v>
      </c>
      <c r="AW1315" s="14" t="s">
        <v>34</v>
      </c>
      <c r="AX1315" s="14" t="s">
        <v>82</v>
      </c>
      <c r="AY1315" s="161" t="s">
        <v>167</v>
      </c>
    </row>
    <row r="1316" spans="2:65" s="1" customFormat="1" ht="24.2" customHeight="1">
      <c r="B1316" s="33"/>
      <c r="C1316" s="129" t="s">
        <v>1667</v>
      </c>
      <c r="D1316" s="129" t="s">
        <v>169</v>
      </c>
      <c r="E1316" s="130" t="s">
        <v>1668</v>
      </c>
      <c r="F1316" s="131" t="s">
        <v>1669</v>
      </c>
      <c r="G1316" s="132" t="s">
        <v>102</v>
      </c>
      <c r="H1316" s="133">
        <v>1300.5409999999999</v>
      </c>
      <c r="I1316" s="134"/>
      <c r="J1316" s="135">
        <f>ROUND(I1316*H1316,2)</f>
        <v>0</v>
      </c>
      <c r="K1316" s="131" t="s">
        <v>172</v>
      </c>
      <c r="L1316" s="33"/>
      <c r="M1316" s="136" t="s">
        <v>19</v>
      </c>
      <c r="N1316" s="137" t="s">
        <v>45</v>
      </c>
      <c r="P1316" s="138">
        <f>O1316*H1316</f>
        <v>0</v>
      </c>
      <c r="Q1316" s="138">
        <v>1.0000000000000001E-5</v>
      </c>
      <c r="R1316" s="138">
        <f>Q1316*H1316</f>
        <v>1.300541E-2</v>
      </c>
      <c r="S1316" s="138">
        <v>0</v>
      </c>
      <c r="T1316" s="139">
        <f>S1316*H1316</f>
        <v>0</v>
      </c>
      <c r="AR1316" s="140" t="s">
        <v>265</v>
      </c>
      <c r="AT1316" s="140" t="s">
        <v>169</v>
      </c>
      <c r="AU1316" s="140" t="s">
        <v>84</v>
      </c>
      <c r="AY1316" s="18" t="s">
        <v>167</v>
      </c>
      <c r="BE1316" s="141">
        <f>IF(N1316="základní",J1316,0)</f>
        <v>0</v>
      </c>
      <c r="BF1316" s="141">
        <f>IF(N1316="snížená",J1316,0)</f>
        <v>0</v>
      </c>
      <c r="BG1316" s="141">
        <f>IF(N1316="zákl. přenesená",J1316,0)</f>
        <v>0</v>
      </c>
      <c r="BH1316" s="141">
        <f>IF(N1316="sníž. přenesená",J1316,0)</f>
        <v>0</v>
      </c>
      <c r="BI1316" s="141">
        <f>IF(N1316="nulová",J1316,0)</f>
        <v>0</v>
      </c>
      <c r="BJ1316" s="18" t="s">
        <v>82</v>
      </c>
      <c r="BK1316" s="141">
        <f>ROUND(I1316*H1316,2)</f>
        <v>0</v>
      </c>
      <c r="BL1316" s="18" t="s">
        <v>265</v>
      </c>
      <c r="BM1316" s="140" t="s">
        <v>1670</v>
      </c>
    </row>
    <row r="1317" spans="2:65" s="1" customFormat="1" ht="11.25">
      <c r="B1317" s="33"/>
      <c r="D1317" s="142" t="s">
        <v>175</v>
      </c>
      <c r="F1317" s="143" t="s">
        <v>1671</v>
      </c>
      <c r="I1317" s="144"/>
      <c r="L1317" s="33"/>
      <c r="M1317" s="145"/>
      <c r="T1317" s="54"/>
      <c r="AT1317" s="18" t="s">
        <v>175</v>
      </c>
      <c r="AU1317" s="18" t="s">
        <v>84</v>
      </c>
    </row>
    <row r="1318" spans="2:65" s="11" customFormat="1" ht="22.9" customHeight="1">
      <c r="B1318" s="117"/>
      <c r="D1318" s="118" t="s">
        <v>73</v>
      </c>
      <c r="E1318" s="127" t="s">
        <v>1672</v>
      </c>
      <c r="F1318" s="127" t="s">
        <v>1673</v>
      </c>
      <c r="I1318" s="120"/>
      <c r="J1318" s="128">
        <f>BK1318</f>
        <v>0</v>
      </c>
      <c r="L1318" s="117"/>
      <c r="M1318" s="122"/>
      <c r="P1318" s="123">
        <f>SUM(P1319:P1333)</f>
        <v>0</v>
      </c>
      <c r="R1318" s="123">
        <f>SUM(R1319:R1333)</f>
        <v>0.04</v>
      </c>
      <c r="T1318" s="124">
        <f>SUM(T1319:T1333)</f>
        <v>0</v>
      </c>
      <c r="AR1318" s="118" t="s">
        <v>84</v>
      </c>
      <c r="AT1318" s="125" t="s">
        <v>73</v>
      </c>
      <c r="AU1318" s="125" t="s">
        <v>82</v>
      </c>
      <c r="AY1318" s="118" t="s">
        <v>167</v>
      </c>
      <c r="BK1318" s="126">
        <f>SUM(BK1319:BK1333)</f>
        <v>0</v>
      </c>
    </row>
    <row r="1319" spans="2:65" s="1" customFormat="1" ht="16.5" customHeight="1">
      <c r="B1319" s="33"/>
      <c r="C1319" s="129" t="s">
        <v>1674</v>
      </c>
      <c r="D1319" s="129" t="s">
        <v>169</v>
      </c>
      <c r="E1319" s="130" t="s">
        <v>1675</v>
      </c>
      <c r="F1319" s="131" t="s">
        <v>1676</v>
      </c>
      <c r="G1319" s="132" t="s">
        <v>820</v>
      </c>
      <c r="H1319" s="133">
        <v>4</v>
      </c>
      <c r="I1319" s="134"/>
      <c r="J1319" s="135">
        <f>ROUND(I1319*H1319,2)</f>
        <v>0</v>
      </c>
      <c r="K1319" s="131" t="s">
        <v>184</v>
      </c>
      <c r="L1319" s="33"/>
      <c r="M1319" s="136" t="s">
        <v>19</v>
      </c>
      <c r="N1319" s="137" t="s">
        <v>45</v>
      </c>
      <c r="P1319" s="138">
        <f>O1319*H1319</f>
        <v>0</v>
      </c>
      <c r="Q1319" s="138">
        <v>5.0000000000000001E-3</v>
      </c>
      <c r="R1319" s="138">
        <f>Q1319*H1319</f>
        <v>0.02</v>
      </c>
      <c r="S1319" s="138">
        <v>0</v>
      </c>
      <c r="T1319" s="139">
        <f>S1319*H1319</f>
        <v>0</v>
      </c>
      <c r="AR1319" s="140" t="s">
        <v>265</v>
      </c>
      <c r="AT1319" s="140" t="s">
        <v>169</v>
      </c>
      <c r="AU1319" s="140" t="s">
        <v>84</v>
      </c>
      <c r="AY1319" s="18" t="s">
        <v>167</v>
      </c>
      <c r="BE1319" s="141">
        <f>IF(N1319="základní",J1319,0)</f>
        <v>0</v>
      </c>
      <c r="BF1319" s="141">
        <f>IF(N1319="snížená",J1319,0)</f>
        <v>0</v>
      </c>
      <c r="BG1319" s="141">
        <f>IF(N1319="zákl. přenesená",J1319,0)</f>
        <v>0</v>
      </c>
      <c r="BH1319" s="141">
        <f>IF(N1319="sníž. přenesená",J1319,0)</f>
        <v>0</v>
      </c>
      <c r="BI1319" s="141">
        <f>IF(N1319="nulová",J1319,0)</f>
        <v>0</v>
      </c>
      <c r="BJ1319" s="18" t="s">
        <v>82</v>
      </c>
      <c r="BK1319" s="141">
        <f>ROUND(I1319*H1319,2)</f>
        <v>0</v>
      </c>
      <c r="BL1319" s="18" t="s">
        <v>265</v>
      </c>
      <c r="BM1319" s="140" t="s">
        <v>1677</v>
      </c>
    </row>
    <row r="1320" spans="2:65" s="12" customFormat="1" ht="11.25">
      <c r="B1320" s="146"/>
      <c r="D1320" s="147" t="s">
        <v>177</v>
      </c>
      <c r="E1320" s="148" t="s">
        <v>19</v>
      </c>
      <c r="F1320" s="149" t="s">
        <v>1678</v>
      </c>
      <c r="H1320" s="148" t="s">
        <v>19</v>
      </c>
      <c r="I1320" s="150"/>
      <c r="L1320" s="146"/>
      <c r="M1320" s="151"/>
      <c r="T1320" s="152"/>
      <c r="AT1320" s="148" t="s">
        <v>177</v>
      </c>
      <c r="AU1320" s="148" t="s">
        <v>84</v>
      </c>
      <c r="AV1320" s="12" t="s">
        <v>82</v>
      </c>
      <c r="AW1320" s="12" t="s">
        <v>34</v>
      </c>
      <c r="AX1320" s="12" t="s">
        <v>74</v>
      </c>
      <c r="AY1320" s="148" t="s">
        <v>167</v>
      </c>
    </row>
    <row r="1321" spans="2:65" s="13" customFormat="1" ht="11.25">
      <c r="B1321" s="153"/>
      <c r="D1321" s="147" t="s">
        <v>177</v>
      </c>
      <c r="E1321" s="154" t="s">
        <v>19</v>
      </c>
      <c r="F1321" s="155" t="s">
        <v>1679</v>
      </c>
      <c r="H1321" s="156">
        <v>4</v>
      </c>
      <c r="I1321" s="157"/>
      <c r="L1321" s="153"/>
      <c r="M1321" s="158"/>
      <c r="T1321" s="159"/>
      <c r="AT1321" s="154" t="s">
        <v>177</v>
      </c>
      <c r="AU1321" s="154" t="s">
        <v>84</v>
      </c>
      <c r="AV1321" s="13" t="s">
        <v>84</v>
      </c>
      <c r="AW1321" s="13" t="s">
        <v>34</v>
      </c>
      <c r="AX1321" s="13" t="s">
        <v>82</v>
      </c>
      <c r="AY1321" s="154" t="s">
        <v>167</v>
      </c>
    </row>
    <row r="1322" spans="2:65" s="1" customFormat="1" ht="16.5" customHeight="1">
      <c r="B1322" s="33"/>
      <c r="C1322" s="129" t="s">
        <v>1680</v>
      </c>
      <c r="D1322" s="129" t="s">
        <v>169</v>
      </c>
      <c r="E1322" s="130" t="s">
        <v>1681</v>
      </c>
      <c r="F1322" s="131" t="s">
        <v>1682</v>
      </c>
      <c r="G1322" s="132" t="s">
        <v>820</v>
      </c>
      <c r="H1322" s="133">
        <v>1</v>
      </c>
      <c r="I1322" s="134"/>
      <c r="J1322" s="135">
        <f>ROUND(I1322*H1322,2)</f>
        <v>0</v>
      </c>
      <c r="K1322" s="131" t="s">
        <v>184</v>
      </c>
      <c r="L1322" s="33"/>
      <c r="M1322" s="136" t="s">
        <v>19</v>
      </c>
      <c r="N1322" s="137" t="s">
        <v>45</v>
      </c>
      <c r="P1322" s="138">
        <f>O1322*H1322</f>
        <v>0</v>
      </c>
      <c r="Q1322" s="138">
        <v>5.0000000000000001E-3</v>
      </c>
      <c r="R1322" s="138">
        <f>Q1322*H1322</f>
        <v>5.0000000000000001E-3</v>
      </c>
      <c r="S1322" s="138">
        <v>0</v>
      </c>
      <c r="T1322" s="139">
        <f>S1322*H1322</f>
        <v>0</v>
      </c>
      <c r="AR1322" s="140" t="s">
        <v>265</v>
      </c>
      <c r="AT1322" s="140" t="s">
        <v>169</v>
      </c>
      <c r="AU1322" s="140" t="s">
        <v>84</v>
      </c>
      <c r="AY1322" s="18" t="s">
        <v>167</v>
      </c>
      <c r="BE1322" s="141">
        <f>IF(N1322="základní",J1322,0)</f>
        <v>0</v>
      </c>
      <c r="BF1322" s="141">
        <f>IF(N1322="snížená",J1322,0)</f>
        <v>0</v>
      </c>
      <c r="BG1322" s="141">
        <f>IF(N1322="zákl. přenesená",J1322,0)</f>
        <v>0</v>
      </c>
      <c r="BH1322" s="141">
        <f>IF(N1322="sníž. přenesená",J1322,0)</f>
        <v>0</v>
      </c>
      <c r="BI1322" s="141">
        <f>IF(N1322="nulová",J1322,0)</f>
        <v>0</v>
      </c>
      <c r="BJ1322" s="18" t="s">
        <v>82</v>
      </c>
      <c r="BK1322" s="141">
        <f>ROUND(I1322*H1322,2)</f>
        <v>0</v>
      </c>
      <c r="BL1322" s="18" t="s">
        <v>265</v>
      </c>
      <c r="BM1322" s="140" t="s">
        <v>1683</v>
      </c>
    </row>
    <row r="1323" spans="2:65" s="12" customFormat="1" ht="11.25">
      <c r="B1323" s="146"/>
      <c r="D1323" s="147" t="s">
        <v>177</v>
      </c>
      <c r="E1323" s="148" t="s">
        <v>19</v>
      </c>
      <c r="F1323" s="149" t="s">
        <v>1684</v>
      </c>
      <c r="H1323" s="148" t="s">
        <v>19</v>
      </c>
      <c r="I1323" s="150"/>
      <c r="L1323" s="146"/>
      <c r="M1323" s="151"/>
      <c r="T1323" s="152"/>
      <c r="AT1323" s="148" t="s">
        <v>177</v>
      </c>
      <c r="AU1323" s="148" t="s">
        <v>84</v>
      </c>
      <c r="AV1323" s="12" t="s">
        <v>82</v>
      </c>
      <c r="AW1323" s="12" t="s">
        <v>34</v>
      </c>
      <c r="AX1323" s="12" t="s">
        <v>74</v>
      </c>
      <c r="AY1323" s="148" t="s">
        <v>167</v>
      </c>
    </row>
    <row r="1324" spans="2:65" s="13" customFormat="1" ht="11.25">
      <c r="B1324" s="153"/>
      <c r="D1324" s="147" t="s">
        <v>177</v>
      </c>
      <c r="E1324" s="154" t="s">
        <v>19</v>
      </c>
      <c r="F1324" s="155" t="s">
        <v>1685</v>
      </c>
      <c r="H1324" s="156">
        <v>1</v>
      </c>
      <c r="I1324" s="157"/>
      <c r="L1324" s="153"/>
      <c r="M1324" s="158"/>
      <c r="T1324" s="159"/>
      <c r="AT1324" s="154" t="s">
        <v>177</v>
      </c>
      <c r="AU1324" s="154" t="s">
        <v>84</v>
      </c>
      <c r="AV1324" s="13" t="s">
        <v>84</v>
      </c>
      <c r="AW1324" s="13" t="s">
        <v>34</v>
      </c>
      <c r="AX1324" s="13" t="s">
        <v>82</v>
      </c>
      <c r="AY1324" s="154" t="s">
        <v>167</v>
      </c>
    </row>
    <row r="1325" spans="2:65" s="1" customFormat="1" ht="16.5" customHeight="1">
      <c r="B1325" s="33"/>
      <c r="C1325" s="129" t="s">
        <v>1686</v>
      </c>
      <c r="D1325" s="129" t="s">
        <v>169</v>
      </c>
      <c r="E1325" s="130" t="s">
        <v>1687</v>
      </c>
      <c r="F1325" s="131" t="s">
        <v>1682</v>
      </c>
      <c r="G1325" s="132" t="s">
        <v>820</v>
      </c>
      <c r="H1325" s="133">
        <v>1</v>
      </c>
      <c r="I1325" s="134"/>
      <c r="J1325" s="135">
        <f>ROUND(I1325*H1325,2)</f>
        <v>0</v>
      </c>
      <c r="K1325" s="131" t="s">
        <v>184</v>
      </c>
      <c r="L1325" s="33"/>
      <c r="M1325" s="136" t="s">
        <v>19</v>
      </c>
      <c r="N1325" s="137" t="s">
        <v>45</v>
      </c>
      <c r="P1325" s="138">
        <f>O1325*H1325</f>
        <v>0</v>
      </c>
      <c r="Q1325" s="138">
        <v>5.0000000000000001E-3</v>
      </c>
      <c r="R1325" s="138">
        <f>Q1325*H1325</f>
        <v>5.0000000000000001E-3</v>
      </c>
      <c r="S1325" s="138">
        <v>0</v>
      </c>
      <c r="T1325" s="139">
        <f>S1325*H1325</f>
        <v>0</v>
      </c>
      <c r="AR1325" s="140" t="s">
        <v>265</v>
      </c>
      <c r="AT1325" s="140" t="s">
        <v>169</v>
      </c>
      <c r="AU1325" s="140" t="s">
        <v>84</v>
      </c>
      <c r="AY1325" s="18" t="s">
        <v>167</v>
      </c>
      <c r="BE1325" s="141">
        <f>IF(N1325="základní",J1325,0)</f>
        <v>0</v>
      </c>
      <c r="BF1325" s="141">
        <f>IF(N1325="snížená",J1325,0)</f>
        <v>0</v>
      </c>
      <c r="BG1325" s="141">
        <f>IF(N1325="zákl. přenesená",J1325,0)</f>
        <v>0</v>
      </c>
      <c r="BH1325" s="141">
        <f>IF(N1325="sníž. přenesená",J1325,0)</f>
        <v>0</v>
      </c>
      <c r="BI1325" s="141">
        <f>IF(N1325="nulová",J1325,0)</f>
        <v>0</v>
      </c>
      <c r="BJ1325" s="18" t="s">
        <v>82</v>
      </c>
      <c r="BK1325" s="141">
        <f>ROUND(I1325*H1325,2)</f>
        <v>0</v>
      </c>
      <c r="BL1325" s="18" t="s">
        <v>265</v>
      </c>
      <c r="BM1325" s="140" t="s">
        <v>1688</v>
      </c>
    </row>
    <row r="1326" spans="2:65" s="12" customFormat="1" ht="11.25">
      <c r="B1326" s="146"/>
      <c r="D1326" s="147" t="s">
        <v>177</v>
      </c>
      <c r="E1326" s="148" t="s">
        <v>19</v>
      </c>
      <c r="F1326" s="149" t="s">
        <v>1689</v>
      </c>
      <c r="H1326" s="148" t="s">
        <v>19</v>
      </c>
      <c r="I1326" s="150"/>
      <c r="L1326" s="146"/>
      <c r="M1326" s="151"/>
      <c r="T1326" s="152"/>
      <c r="AT1326" s="148" t="s">
        <v>177</v>
      </c>
      <c r="AU1326" s="148" t="s">
        <v>84</v>
      </c>
      <c r="AV1326" s="12" t="s">
        <v>82</v>
      </c>
      <c r="AW1326" s="12" t="s">
        <v>34</v>
      </c>
      <c r="AX1326" s="12" t="s">
        <v>74</v>
      </c>
      <c r="AY1326" s="148" t="s">
        <v>167</v>
      </c>
    </row>
    <row r="1327" spans="2:65" s="13" customFormat="1" ht="11.25">
      <c r="B1327" s="153"/>
      <c r="D1327" s="147" t="s">
        <v>177</v>
      </c>
      <c r="E1327" s="154" t="s">
        <v>19</v>
      </c>
      <c r="F1327" s="155" t="s">
        <v>1048</v>
      </c>
      <c r="H1327" s="156">
        <v>1</v>
      </c>
      <c r="I1327" s="157"/>
      <c r="L1327" s="153"/>
      <c r="M1327" s="158"/>
      <c r="T1327" s="159"/>
      <c r="AT1327" s="154" t="s">
        <v>177</v>
      </c>
      <c r="AU1327" s="154" t="s">
        <v>84</v>
      </c>
      <c r="AV1327" s="13" t="s">
        <v>84</v>
      </c>
      <c r="AW1327" s="13" t="s">
        <v>34</v>
      </c>
      <c r="AX1327" s="13" t="s">
        <v>82</v>
      </c>
      <c r="AY1327" s="154" t="s">
        <v>167</v>
      </c>
    </row>
    <row r="1328" spans="2:65" s="1" customFormat="1" ht="16.5" customHeight="1">
      <c r="B1328" s="33"/>
      <c r="C1328" s="129" t="s">
        <v>1690</v>
      </c>
      <c r="D1328" s="129" t="s">
        <v>169</v>
      </c>
      <c r="E1328" s="130" t="s">
        <v>1691</v>
      </c>
      <c r="F1328" s="131" t="s">
        <v>1682</v>
      </c>
      <c r="G1328" s="132" t="s">
        <v>820</v>
      </c>
      <c r="H1328" s="133">
        <v>1</v>
      </c>
      <c r="I1328" s="134"/>
      <c r="J1328" s="135">
        <f>ROUND(I1328*H1328,2)</f>
        <v>0</v>
      </c>
      <c r="K1328" s="131" t="s">
        <v>184</v>
      </c>
      <c r="L1328" s="33"/>
      <c r="M1328" s="136" t="s">
        <v>19</v>
      </c>
      <c r="N1328" s="137" t="s">
        <v>45</v>
      </c>
      <c r="P1328" s="138">
        <f>O1328*H1328</f>
        <v>0</v>
      </c>
      <c r="Q1328" s="138">
        <v>5.0000000000000001E-3</v>
      </c>
      <c r="R1328" s="138">
        <f>Q1328*H1328</f>
        <v>5.0000000000000001E-3</v>
      </c>
      <c r="S1328" s="138">
        <v>0</v>
      </c>
      <c r="T1328" s="139">
        <f>S1328*H1328</f>
        <v>0</v>
      </c>
      <c r="AR1328" s="140" t="s">
        <v>265</v>
      </c>
      <c r="AT1328" s="140" t="s">
        <v>169</v>
      </c>
      <c r="AU1328" s="140" t="s">
        <v>84</v>
      </c>
      <c r="AY1328" s="18" t="s">
        <v>167</v>
      </c>
      <c r="BE1328" s="141">
        <f>IF(N1328="základní",J1328,0)</f>
        <v>0</v>
      </c>
      <c r="BF1328" s="141">
        <f>IF(N1328="snížená",J1328,0)</f>
        <v>0</v>
      </c>
      <c r="BG1328" s="141">
        <f>IF(N1328="zákl. přenesená",J1328,0)</f>
        <v>0</v>
      </c>
      <c r="BH1328" s="141">
        <f>IF(N1328="sníž. přenesená",J1328,0)</f>
        <v>0</v>
      </c>
      <c r="BI1328" s="141">
        <f>IF(N1328="nulová",J1328,0)</f>
        <v>0</v>
      </c>
      <c r="BJ1328" s="18" t="s">
        <v>82</v>
      </c>
      <c r="BK1328" s="141">
        <f>ROUND(I1328*H1328,2)</f>
        <v>0</v>
      </c>
      <c r="BL1328" s="18" t="s">
        <v>265</v>
      </c>
      <c r="BM1328" s="140" t="s">
        <v>1692</v>
      </c>
    </row>
    <row r="1329" spans="2:65" s="12" customFormat="1" ht="11.25">
      <c r="B1329" s="146"/>
      <c r="D1329" s="147" t="s">
        <v>177</v>
      </c>
      <c r="E1329" s="148" t="s">
        <v>19</v>
      </c>
      <c r="F1329" s="149" t="s">
        <v>1693</v>
      </c>
      <c r="H1329" s="148" t="s">
        <v>19</v>
      </c>
      <c r="I1329" s="150"/>
      <c r="L1329" s="146"/>
      <c r="M1329" s="151"/>
      <c r="T1329" s="152"/>
      <c r="AT1329" s="148" t="s">
        <v>177</v>
      </c>
      <c r="AU1329" s="148" t="s">
        <v>84</v>
      </c>
      <c r="AV1329" s="12" t="s">
        <v>82</v>
      </c>
      <c r="AW1329" s="12" t="s">
        <v>34</v>
      </c>
      <c r="AX1329" s="12" t="s">
        <v>74</v>
      </c>
      <c r="AY1329" s="148" t="s">
        <v>167</v>
      </c>
    </row>
    <row r="1330" spans="2:65" s="13" customFormat="1" ht="11.25">
      <c r="B1330" s="153"/>
      <c r="D1330" s="147" t="s">
        <v>177</v>
      </c>
      <c r="E1330" s="154" t="s">
        <v>19</v>
      </c>
      <c r="F1330" s="155" t="s">
        <v>1044</v>
      </c>
      <c r="H1330" s="156">
        <v>1</v>
      </c>
      <c r="I1330" s="157"/>
      <c r="L1330" s="153"/>
      <c r="M1330" s="158"/>
      <c r="T1330" s="159"/>
      <c r="AT1330" s="154" t="s">
        <v>177</v>
      </c>
      <c r="AU1330" s="154" t="s">
        <v>84</v>
      </c>
      <c r="AV1330" s="13" t="s">
        <v>84</v>
      </c>
      <c r="AW1330" s="13" t="s">
        <v>34</v>
      </c>
      <c r="AX1330" s="13" t="s">
        <v>82</v>
      </c>
      <c r="AY1330" s="154" t="s">
        <v>167</v>
      </c>
    </row>
    <row r="1331" spans="2:65" s="1" customFormat="1" ht="16.5" customHeight="1">
      <c r="B1331" s="33"/>
      <c r="C1331" s="129" t="s">
        <v>1694</v>
      </c>
      <c r="D1331" s="129" t="s">
        <v>169</v>
      </c>
      <c r="E1331" s="130" t="s">
        <v>1695</v>
      </c>
      <c r="F1331" s="131" t="s">
        <v>1696</v>
      </c>
      <c r="G1331" s="132" t="s">
        <v>820</v>
      </c>
      <c r="H1331" s="133">
        <v>1</v>
      </c>
      <c r="I1331" s="134"/>
      <c r="J1331" s="135">
        <f>ROUND(I1331*H1331,2)</f>
        <v>0</v>
      </c>
      <c r="K1331" s="131" t="s">
        <v>184</v>
      </c>
      <c r="L1331" s="33"/>
      <c r="M1331" s="136" t="s">
        <v>19</v>
      </c>
      <c r="N1331" s="137" t="s">
        <v>45</v>
      </c>
      <c r="P1331" s="138">
        <f>O1331*H1331</f>
        <v>0</v>
      </c>
      <c r="Q1331" s="138">
        <v>5.0000000000000001E-3</v>
      </c>
      <c r="R1331" s="138">
        <f>Q1331*H1331</f>
        <v>5.0000000000000001E-3</v>
      </c>
      <c r="S1331" s="138">
        <v>0</v>
      </c>
      <c r="T1331" s="139">
        <f>S1331*H1331</f>
        <v>0</v>
      </c>
      <c r="AR1331" s="140" t="s">
        <v>265</v>
      </c>
      <c r="AT1331" s="140" t="s">
        <v>169</v>
      </c>
      <c r="AU1331" s="140" t="s">
        <v>84</v>
      </c>
      <c r="AY1331" s="18" t="s">
        <v>167</v>
      </c>
      <c r="BE1331" s="141">
        <f>IF(N1331="základní",J1331,0)</f>
        <v>0</v>
      </c>
      <c r="BF1331" s="141">
        <f>IF(N1331="snížená",J1331,0)</f>
        <v>0</v>
      </c>
      <c r="BG1331" s="141">
        <f>IF(N1331="zákl. přenesená",J1331,0)</f>
        <v>0</v>
      </c>
      <c r="BH1331" s="141">
        <f>IF(N1331="sníž. přenesená",J1331,0)</f>
        <v>0</v>
      </c>
      <c r="BI1331" s="141">
        <f>IF(N1331="nulová",J1331,0)</f>
        <v>0</v>
      </c>
      <c r="BJ1331" s="18" t="s">
        <v>82</v>
      </c>
      <c r="BK1331" s="141">
        <f>ROUND(I1331*H1331,2)</f>
        <v>0</v>
      </c>
      <c r="BL1331" s="18" t="s">
        <v>265</v>
      </c>
      <c r="BM1331" s="140" t="s">
        <v>1697</v>
      </c>
    </row>
    <row r="1332" spans="2:65" s="12" customFormat="1" ht="11.25">
      <c r="B1332" s="146"/>
      <c r="D1332" s="147" t="s">
        <v>177</v>
      </c>
      <c r="E1332" s="148" t="s">
        <v>19</v>
      </c>
      <c r="F1332" s="149" t="s">
        <v>1698</v>
      </c>
      <c r="H1332" s="148" t="s">
        <v>19</v>
      </c>
      <c r="I1332" s="150"/>
      <c r="L1332" s="146"/>
      <c r="M1332" s="151"/>
      <c r="T1332" s="152"/>
      <c r="AT1332" s="148" t="s">
        <v>177</v>
      </c>
      <c r="AU1332" s="148" t="s">
        <v>84</v>
      </c>
      <c r="AV1332" s="12" t="s">
        <v>82</v>
      </c>
      <c r="AW1332" s="12" t="s">
        <v>34</v>
      </c>
      <c r="AX1332" s="12" t="s">
        <v>74</v>
      </c>
      <c r="AY1332" s="148" t="s">
        <v>167</v>
      </c>
    </row>
    <row r="1333" spans="2:65" s="13" customFormat="1" ht="11.25">
      <c r="B1333" s="153"/>
      <c r="D1333" s="147" t="s">
        <v>177</v>
      </c>
      <c r="E1333" s="154" t="s">
        <v>19</v>
      </c>
      <c r="F1333" s="155" t="s">
        <v>82</v>
      </c>
      <c r="H1333" s="156">
        <v>1</v>
      </c>
      <c r="I1333" s="157"/>
      <c r="L1333" s="153"/>
      <c r="M1333" s="158"/>
      <c r="T1333" s="159"/>
      <c r="AT1333" s="154" t="s">
        <v>177</v>
      </c>
      <c r="AU1333" s="154" t="s">
        <v>84</v>
      </c>
      <c r="AV1333" s="13" t="s">
        <v>84</v>
      </c>
      <c r="AW1333" s="13" t="s">
        <v>34</v>
      </c>
      <c r="AX1333" s="13" t="s">
        <v>82</v>
      </c>
      <c r="AY1333" s="154" t="s">
        <v>167</v>
      </c>
    </row>
    <row r="1334" spans="2:65" s="11" customFormat="1" ht="25.9" customHeight="1">
      <c r="B1334" s="117"/>
      <c r="D1334" s="118" t="s">
        <v>73</v>
      </c>
      <c r="E1334" s="119" t="s">
        <v>1699</v>
      </c>
      <c r="F1334" s="119" t="s">
        <v>1700</v>
      </c>
      <c r="I1334" s="120"/>
      <c r="J1334" s="121">
        <f>BK1334</f>
        <v>0</v>
      </c>
      <c r="L1334" s="117"/>
      <c r="M1334" s="122"/>
      <c r="P1334" s="123">
        <f>SUM(P1335:P1342)</f>
        <v>0</v>
      </c>
      <c r="R1334" s="123">
        <f>SUM(R1335:R1342)</f>
        <v>0.01</v>
      </c>
      <c r="T1334" s="124">
        <f>SUM(T1335:T1342)</f>
        <v>0</v>
      </c>
      <c r="AR1334" s="118" t="s">
        <v>173</v>
      </c>
      <c r="AT1334" s="125" t="s">
        <v>73</v>
      </c>
      <c r="AU1334" s="125" t="s">
        <v>74</v>
      </c>
      <c r="AY1334" s="118" t="s">
        <v>167</v>
      </c>
      <c r="BK1334" s="126">
        <f>SUM(BK1335:BK1342)</f>
        <v>0</v>
      </c>
    </row>
    <row r="1335" spans="2:65" s="1" customFormat="1" ht="16.5" customHeight="1">
      <c r="B1335" s="33"/>
      <c r="C1335" s="129" t="s">
        <v>1701</v>
      </c>
      <c r="D1335" s="129" t="s">
        <v>169</v>
      </c>
      <c r="E1335" s="130" t="s">
        <v>1702</v>
      </c>
      <c r="F1335" s="131" t="s">
        <v>1703</v>
      </c>
      <c r="G1335" s="132" t="s">
        <v>855</v>
      </c>
      <c r="H1335" s="133">
        <v>1</v>
      </c>
      <c r="I1335" s="134"/>
      <c r="J1335" s="135">
        <f>ROUND(I1335*H1335,2)</f>
        <v>0</v>
      </c>
      <c r="K1335" s="131" t="s">
        <v>184</v>
      </c>
      <c r="L1335" s="33"/>
      <c r="M1335" s="136" t="s">
        <v>19</v>
      </c>
      <c r="N1335" s="137" t="s">
        <v>45</v>
      </c>
      <c r="P1335" s="138">
        <f>O1335*H1335</f>
        <v>0</v>
      </c>
      <c r="Q1335" s="138">
        <v>0</v>
      </c>
      <c r="R1335" s="138">
        <f>Q1335*H1335</f>
        <v>0</v>
      </c>
      <c r="S1335" s="138">
        <v>0</v>
      </c>
      <c r="T1335" s="139">
        <f>S1335*H1335</f>
        <v>0</v>
      </c>
      <c r="AR1335" s="140" t="s">
        <v>1203</v>
      </c>
      <c r="AT1335" s="140" t="s">
        <v>169</v>
      </c>
      <c r="AU1335" s="140" t="s">
        <v>82</v>
      </c>
      <c r="AY1335" s="18" t="s">
        <v>167</v>
      </c>
      <c r="BE1335" s="141">
        <f>IF(N1335="základní",J1335,0)</f>
        <v>0</v>
      </c>
      <c r="BF1335" s="141">
        <f>IF(N1335="snížená",J1335,0)</f>
        <v>0</v>
      </c>
      <c r="BG1335" s="141">
        <f>IF(N1335="zákl. přenesená",J1335,0)</f>
        <v>0</v>
      </c>
      <c r="BH1335" s="141">
        <f>IF(N1335="sníž. přenesená",J1335,0)</f>
        <v>0</v>
      </c>
      <c r="BI1335" s="141">
        <f>IF(N1335="nulová",J1335,0)</f>
        <v>0</v>
      </c>
      <c r="BJ1335" s="18" t="s">
        <v>82</v>
      </c>
      <c r="BK1335" s="141">
        <f>ROUND(I1335*H1335,2)</f>
        <v>0</v>
      </c>
      <c r="BL1335" s="18" t="s">
        <v>1203</v>
      </c>
      <c r="BM1335" s="140" t="s">
        <v>1704</v>
      </c>
    </row>
    <row r="1336" spans="2:65" s="12" customFormat="1" ht="11.25">
      <c r="B1336" s="146"/>
      <c r="D1336" s="147" t="s">
        <v>177</v>
      </c>
      <c r="E1336" s="148" t="s">
        <v>19</v>
      </c>
      <c r="F1336" s="149" t="s">
        <v>178</v>
      </c>
      <c r="H1336" s="148" t="s">
        <v>19</v>
      </c>
      <c r="I1336" s="150"/>
      <c r="L1336" s="146"/>
      <c r="M1336" s="151"/>
      <c r="T1336" s="152"/>
      <c r="AT1336" s="148" t="s">
        <v>177</v>
      </c>
      <c r="AU1336" s="148" t="s">
        <v>82</v>
      </c>
      <c r="AV1336" s="12" t="s">
        <v>82</v>
      </c>
      <c r="AW1336" s="12" t="s">
        <v>34</v>
      </c>
      <c r="AX1336" s="12" t="s">
        <v>74</v>
      </c>
      <c r="AY1336" s="148" t="s">
        <v>167</v>
      </c>
    </row>
    <row r="1337" spans="2:65" s="13" customFormat="1" ht="11.25">
      <c r="B1337" s="153"/>
      <c r="D1337" s="147" t="s">
        <v>177</v>
      </c>
      <c r="E1337" s="154" t="s">
        <v>19</v>
      </c>
      <c r="F1337" s="155" t="s">
        <v>1705</v>
      </c>
      <c r="H1337" s="156">
        <v>1</v>
      </c>
      <c r="I1337" s="157"/>
      <c r="L1337" s="153"/>
      <c r="M1337" s="158"/>
      <c r="T1337" s="159"/>
      <c r="AT1337" s="154" t="s">
        <v>177</v>
      </c>
      <c r="AU1337" s="154" t="s">
        <v>82</v>
      </c>
      <c r="AV1337" s="13" t="s">
        <v>84</v>
      </c>
      <c r="AW1337" s="13" t="s">
        <v>34</v>
      </c>
      <c r="AX1337" s="13" t="s">
        <v>82</v>
      </c>
      <c r="AY1337" s="154" t="s">
        <v>167</v>
      </c>
    </row>
    <row r="1338" spans="2:65" s="1" customFormat="1" ht="16.5" customHeight="1">
      <c r="B1338" s="33"/>
      <c r="C1338" s="129" t="s">
        <v>1706</v>
      </c>
      <c r="D1338" s="129" t="s">
        <v>169</v>
      </c>
      <c r="E1338" s="130" t="s">
        <v>1707</v>
      </c>
      <c r="F1338" s="131" t="s">
        <v>1708</v>
      </c>
      <c r="G1338" s="132" t="s">
        <v>855</v>
      </c>
      <c r="H1338" s="133">
        <v>1</v>
      </c>
      <c r="I1338" s="134"/>
      <c r="J1338" s="135">
        <f>ROUND(I1338*H1338,2)</f>
        <v>0</v>
      </c>
      <c r="K1338" s="131" t="s">
        <v>184</v>
      </c>
      <c r="L1338" s="33"/>
      <c r="M1338" s="136" t="s">
        <v>19</v>
      </c>
      <c r="N1338" s="137" t="s">
        <v>45</v>
      </c>
      <c r="P1338" s="138">
        <f>O1338*H1338</f>
        <v>0</v>
      </c>
      <c r="Q1338" s="138">
        <v>0</v>
      </c>
      <c r="R1338" s="138">
        <f>Q1338*H1338</f>
        <v>0</v>
      </c>
      <c r="S1338" s="138">
        <v>0</v>
      </c>
      <c r="T1338" s="139">
        <f>S1338*H1338</f>
        <v>0</v>
      </c>
      <c r="AR1338" s="140" t="s">
        <v>1203</v>
      </c>
      <c r="AT1338" s="140" t="s">
        <v>169</v>
      </c>
      <c r="AU1338" s="140" t="s">
        <v>82</v>
      </c>
      <c r="AY1338" s="18" t="s">
        <v>167</v>
      </c>
      <c r="BE1338" s="141">
        <f>IF(N1338="základní",J1338,0)</f>
        <v>0</v>
      </c>
      <c r="BF1338" s="141">
        <f>IF(N1338="snížená",J1338,0)</f>
        <v>0</v>
      </c>
      <c r="BG1338" s="141">
        <f>IF(N1338="zákl. přenesená",J1338,0)</f>
        <v>0</v>
      </c>
      <c r="BH1338" s="141">
        <f>IF(N1338="sníž. přenesená",J1338,0)</f>
        <v>0</v>
      </c>
      <c r="BI1338" s="141">
        <f>IF(N1338="nulová",J1338,0)</f>
        <v>0</v>
      </c>
      <c r="BJ1338" s="18" t="s">
        <v>82</v>
      </c>
      <c r="BK1338" s="141">
        <f>ROUND(I1338*H1338,2)</f>
        <v>0</v>
      </c>
      <c r="BL1338" s="18" t="s">
        <v>1203</v>
      </c>
      <c r="BM1338" s="140" t="s">
        <v>1709</v>
      </c>
    </row>
    <row r="1339" spans="2:65" s="12" customFormat="1" ht="11.25">
      <c r="B1339" s="146"/>
      <c r="D1339" s="147" t="s">
        <v>177</v>
      </c>
      <c r="E1339" s="148" t="s">
        <v>19</v>
      </c>
      <c r="F1339" s="149" t="s">
        <v>668</v>
      </c>
      <c r="H1339" s="148" t="s">
        <v>19</v>
      </c>
      <c r="I1339" s="150"/>
      <c r="L1339" s="146"/>
      <c r="M1339" s="151"/>
      <c r="T1339" s="152"/>
      <c r="AT1339" s="148" t="s">
        <v>177</v>
      </c>
      <c r="AU1339" s="148" t="s">
        <v>82</v>
      </c>
      <c r="AV1339" s="12" t="s">
        <v>82</v>
      </c>
      <c r="AW1339" s="12" t="s">
        <v>34</v>
      </c>
      <c r="AX1339" s="12" t="s">
        <v>74</v>
      </c>
      <c r="AY1339" s="148" t="s">
        <v>167</v>
      </c>
    </row>
    <row r="1340" spans="2:65" s="12" customFormat="1" ht="11.25">
      <c r="B1340" s="146"/>
      <c r="D1340" s="147" t="s">
        <v>177</v>
      </c>
      <c r="E1340" s="148" t="s">
        <v>19</v>
      </c>
      <c r="F1340" s="149" t="s">
        <v>669</v>
      </c>
      <c r="H1340" s="148" t="s">
        <v>19</v>
      </c>
      <c r="I1340" s="150"/>
      <c r="L1340" s="146"/>
      <c r="M1340" s="151"/>
      <c r="T1340" s="152"/>
      <c r="AT1340" s="148" t="s">
        <v>177</v>
      </c>
      <c r="AU1340" s="148" t="s">
        <v>82</v>
      </c>
      <c r="AV1340" s="12" t="s">
        <v>82</v>
      </c>
      <c r="AW1340" s="12" t="s">
        <v>34</v>
      </c>
      <c r="AX1340" s="12" t="s">
        <v>74</v>
      </c>
      <c r="AY1340" s="148" t="s">
        <v>167</v>
      </c>
    </row>
    <row r="1341" spans="2:65" s="13" customFormat="1" ht="11.25">
      <c r="B1341" s="153"/>
      <c r="D1341" s="147" t="s">
        <v>177</v>
      </c>
      <c r="E1341" s="154" t="s">
        <v>19</v>
      </c>
      <c r="F1341" s="155" t="s">
        <v>82</v>
      </c>
      <c r="H1341" s="156">
        <v>1</v>
      </c>
      <c r="I1341" s="157"/>
      <c r="L1341" s="153"/>
      <c r="M1341" s="158"/>
      <c r="T1341" s="159"/>
      <c r="AT1341" s="154" t="s">
        <v>177</v>
      </c>
      <c r="AU1341" s="154" t="s">
        <v>82</v>
      </c>
      <c r="AV1341" s="13" t="s">
        <v>84</v>
      </c>
      <c r="AW1341" s="13" t="s">
        <v>34</v>
      </c>
      <c r="AX1341" s="13" t="s">
        <v>82</v>
      </c>
      <c r="AY1341" s="154" t="s">
        <v>167</v>
      </c>
    </row>
    <row r="1342" spans="2:65" s="1" customFormat="1" ht="16.5" customHeight="1">
      <c r="B1342" s="33"/>
      <c r="C1342" s="129" t="s">
        <v>1710</v>
      </c>
      <c r="D1342" s="129" t="s">
        <v>169</v>
      </c>
      <c r="E1342" s="130" t="s">
        <v>1711</v>
      </c>
      <c r="F1342" s="131" t="s">
        <v>1712</v>
      </c>
      <c r="G1342" s="132" t="s">
        <v>820</v>
      </c>
      <c r="H1342" s="133">
        <v>1</v>
      </c>
      <c r="I1342" s="134"/>
      <c r="J1342" s="135">
        <f>ROUND(I1342*H1342,2)</f>
        <v>0</v>
      </c>
      <c r="K1342" s="131" t="s">
        <v>184</v>
      </c>
      <c r="L1342" s="33"/>
      <c r="M1342" s="136" t="s">
        <v>19</v>
      </c>
      <c r="N1342" s="137" t="s">
        <v>45</v>
      </c>
      <c r="P1342" s="138">
        <f>O1342*H1342</f>
        <v>0</v>
      </c>
      <c r="Q1342" s="138">
        <v>0.01</v>
      </c>
      <c r="R1342" s="138">
        <f>Q1342*H1342</f>
        <v>0.01</v>
      </c>
      <c r="S1342" s="138">
        <v>0</v>
      </c>
      <c r="T1342" s="139">
        <f>S1342*H1342</f>
        <v>0</v>
      </c>
      <c r="AR1342" s="140" t="s">
        <v>1203</v>
      </c>
      <c r="AT1342" s="140" t="s">
        <v>169</v>
      </c>
      <c r="AU1342" s="140" t="s">
        <v>82</v>
      </c>
      <c r="AY1342" s="18" t="s">
        <v>167</v>
      </c>
      <c r="BE1342" s="141">
        <f>IF(N1342="základní",J1342,0)</f>
        <v>0</v>
      </c>
      <c r="BF1342" s="141">
        <f>IF(N1342="snížená",J1342,0)</f>
        <v>0</v>
      </c>
      <c r="BG1342" s="141">
        <f>IF(N1342="zákl. přenesená",J1342,0)</f>
        <v>0</v>
      </c>
      <c r="BH1342" s="141">
        <f>IF(N1342="sníž. přenesená",J1342,0)</f>
        <v>0</v>
      </c>
      <c r="BI1342" s="141">
        <f>IF(N1342="nulová",J1342,0)</f>
        <v>0</v>
      </c>
      <c r="BJ1342" s="18" t="s">
        <v>82</v>
      </c>
      <c r="BK1342" s="141">
        <f>ROUND(I1342*H1342,2)</f>
        <v>0</v>
      </c>
      <c r="BL1342" s="18" t="s">
        <v>1203</v>
      </c>
      <c r="BM1342" s="140" t="s">
        <v>1713</v>
      </c>
    </row>
    <row r="1343" spans="2:65" s="11" customFormat="1" ht="25.9" customHeight="1">
      <c r="B1343" s="117"/>
      <c r="D1343" s="118" t="s">
        <v>73</v>
      </c>
      <c r="E1343" s="119" t="s">
        <v>1714</v>
      </c>
      <c r="F1343" s="119" t="s">
        <v>1715</v>
      </c>
      <c r="I1343" s="120"/>
      <c r="J1343" s="121">
        <f>BK1343</f>
        <v>0</v>
      </c>
      <c r="L1343" s="117"/>
      <c r="M1343" s="122"/>
      <c r="P1343" s="123">
        <f>P1344+P1351+P1354+P1357</f>
        <v>0</v>
      </c>
      <c r="R1343" s="123">
        <f>R1344+R1351+R1354+R1357</f>
        <v>0</v>
      </c>
      <c r="T1343" s="124">
        <f>T1344+T1351+T1354+T1357</f>
        <v>0</v>
      </c>
      <c r="AR1343" s="118" t="s">
        <v>195</v>
      </c>
      <c r="AT1343" s="125" t="s">
        <v>73</v>
      </c>
      <c r="AU1343" s="125" t="s">
        <v>74</v>
      </c>
      <c r="AY1343" s="118" t="s">
        <v>167</v>
      </c>
      <c r="BK1343" s="126">
        <f>BK1344+BK1351+BK1354+BK1357</f>
        <v>0</v>
      </c>
    </row>
    <row r="1344" spans="2:65" s="11" customFormat="1" ht="22.9" customHeight="1">
      <c r="B1344" s="117"/>
      <c r="D1344" s="118" t="s">
        <v>73</v>
      </c>
      <c r="E1344" s="127" t="s">
        <v>1716</v>
      </c>
      <c r="F1344" s="127" t="s">
        <v>1717</v>
      </c>
      <c r="I1344" s="120"/>
      <c r="J1344" s="128">
        <f>BK1344</f>
        <v>0</v>
      </c>
      <c r="L1344" s="117"/>
      <c r="M1344" s="122"/>
      <c r="P1344" s="123">
        <f>SUM(P1345:P1350)</f>
        <v>0</v>
      </c>
      <c r="R1344" s="123">
        <f>SUM(R1345:R1350)</f>
        <v>0</v>
      </c>
      <c r="T1344" s="124">
        <f>SUM(T1345:T1350)</f>
        <v>0</v>
      </c>
      <c r="AR1344" s="118" t="s">
        <v>195</v>
      </c>
      <c r="AT1344" s="125" t="s">
        <v>73</v>
      </c>
      <c r="AU1344" s="125" t="s">
        <v>82</v>
      </c>
      <c r="AY1344" s="118" t="s">
        <v>167</v>
      </c>
      <c r="BK1344" s="126">
        <f>SUM(BK1345:BK1350)</f>
        <v>0</v>
      </c>
    </row>
    <row r="1345" spans="2:65" s="1" customFormat="1" ht="16.5" customHeight="1">
      <c r="B1345" s="33"/>
      <c r="C1345" s="129" t="s">
        <v>1718</v>
      </c>
      <c r="D1345" s="129" t="s">
        <v>169</v>
      </c>
      <c r="E1345" s="130" t="s">
        <v>1719</v>
      </c>
      <c r="F1345" s="131" t="s">
        <v>1720</v>
      </c>
      <c r="G1345" s="132" t="s">
        <v>1721</v>
      </c>
      <c r="H1345" s="133">
        <v>1</v>
      </c>
      <c r="I1345" s="134"/>
      <c r="J1345" s="135">
        <f>ROUND(I1345*H1345,2)</f>
        <v>0</v>
      </c>
      <c r="K1345" s="131" t="s">
        <v>172</v>
      </c>
      <c r="L1345" s="33"/>
      <c r="M1345" s="136" t="s">
        <v>19</v>
      </c>
      <c r="N1345" s="137" t="s">
        <v>45</v>
      </c>
      <c r="P1345" s="138">
        <f>O1345*H1345</f>
        <v>0</v>
      </c>
      <c r="Q1345" s="138">
        <v>0</v>
      </c>
      <c r="R1345" s="138">
        <f>Q1345*H1345</f>
        <v>0</v>
      </c>
      <c r="S1345" s="138">
        <v>0</v>
      </c>
      <c r="T1345" s="139">
        <f>S1345*H1345</f>
        <v>0</v>
      </c>
      <c r="AR1345" s="140" t="s">
        <v>1722</v>
      </c>
      <c r="AT1345" s="140" t="s">
        <v>169</v>
      </c>
      <c r="AU1345" s="140" t="s">
        <v>84</v>
      </c>
      <c r="AY1345" s="18" t="s">
        <v>167</v>
      </c>
      <c r="BE1345" s="141">
        <f>IF(N1345="základní",J1345,0)</f>
        <v>0</v>
      </c>
      <c r="BF1345" s="141">
        <f>IF(N1345="snížená",J1345,0)</f>
        <v>0</v>
      </c>
      <c r="BG1345" s="141">
        <f>IF(N1345="zákl. přenesená",J1345,0)</f>
        <v>0</v>
      </c>
      <c r="BH1345" s="141">
        <f>IF(N1345="sníž. přenesená",J1345,0)</f>
        <v>0</v>
      </c>
      <c r="BI1345" s="141">
        <f>IF(N1345="nulová",J1345,0)</f>
        <v>0</v>
      </c>
      <c r="BJ1345" s="18" t="s">
        <v>82</v>
      </c>
      <c r="BK1345" s="141">
        <f>ROUND(I1345*H1345,2)</f>
        <v>0</v>
      </c>
      <c r="BL1345" s="18" t="s">
        <v>1722</v>
      </c>
      <c r="BM1345" s="140" t="s">
        <v>1723</v>
      </c>
    </row>
    <row r="1346" spans="2:65" s="1" customFormat="1" ht="11.25">
      <c r="B1346" s="33"/>
      <c r="D1346" s="142" t="s">
        <v>175</v>
      </c>
      <c r="F1346" s="143" t="s">
        <v>1724</v>
      </c>
      <c r="I1346" s="144"/>
      <c r="L1346" s="33"/>
      <c r="M1346" s="145"/>
      <c r="T1346" s="54"/>
      <c r="AT1346" s="18" t="s">
        <v>175</v>
      </c>
      <c r="AU1346" s="18" t="s">
        <v>84</v>
      </c>
    </row>
    <row r="1347" spans="2:65" s="1" customFormat="1" ht="16.5" customHeight="1">
      <c r="B1347" s="33"/>
      <c r="C1347" s="129" t="s">
        <v>1725</v>
      </c>
      <c r="D1347" s="129" t="s">
        <v>169</v>
      </c>
      <c r="E1347" s="130" t="s">
        <v>1726</v>
      </c>
      <c r="F1347" s="131" t="s">
        <v>1727</v>
      </c>
      <c r="G1347" s="132" t="s">
        <v>1721</v>
      </c>
      <c r="H1347" s="133">
        <v>1</v>
      </c>
      <c r="I1347" s="134"/>
      <c r="J1347" s="135">
        <f>ROUND(I1347*H1347,2)</f>
        <v>0</v>
      </c>
      <c r="K1347" s="131" t="s">
        <v>172</v>
      </c>
      <c r="L1347" s="33"/>
      <c r="M1347" s="136" t="s">
        <v>19</v>
      </c>
      <c r="N1347" s="137" t="s">
        <v>45</v>
      </c>
      <c r="P1347" s="138">
        <f>O1347*H1347</f>
        <v>0</v>
      </c>
      <c r="Q1347" s="138">
        <v>0</v>
      </c>
      <c r="R1347" s="138">
        <f>Q1347*H1347</f>
        <v>0</v>
      </c>
      <c r="S1347" s="138">
        <v>0</v>
      </c>
      <c r="T1347" s="139">
        <f>S1347*H1347</f>
        <v>0</v>
      </c>
      <c r="AR1347" s="140" t="s">
        <v>1722</v>
      </c>
      <c r="AT1347" s="140" t="s">
        <v>169</v>
      </c>
      <c r="AU1347" s="140" t="s">
        <v>84</v>
      </c>
      <c r="AY1347" s="18" t="s">
        <v>167</v>
      </c>
      <c r="BE1347" s="141">
        <f>IF(N1347="základní",J1347,0)</f>
        <v>0</v>
      </c>
      <c r="BF1347" s="141">
        <f>IF(N1347="snížená",J1347,0)</f>
        <v>0</v>
      </c>
      <c r="BG1347" s="141">
        <f>IF(N1347="zákl. přenesená",J1347,0)</f>
        <v>0</v>
      </c>
      <c r="BH1347" s="141">
        <f>IF(N1347="sníž. přenesená",J1347,0)</f>
        <v>0</v>
      </c>
      <c r="BI1347" s="141">
        <f>IF(N1347="nulová",J1347,0)</f>
        <v>0</v>
      </c>
      <c r="BJ1347" s="18" t="s">
        <v>82</v>
      </c>
      <c r="BK1347" s="141">
        <f>ROUND(I1347*H1347,2)</f>
        <v>0</v>
      </c>
      <c r="BL1347" s="18" t="s">
        <v>1722</v>
      </c>
      <c r="BM1347" s="140" t="s">
        <v>1728</v>
      </c>
    </row>
    <row r="1348" spans="2:65" s="1" customFormat="1" ht="11.25">
      <c r="B1348" s="33"/>
      <c r="D1348" s="142" t="s">
        <v>175</v>
      </c>
      <c r="F1348" s="143" t="s">
        <v>1729</v>
      </c>
      <c r="I1348" s="144"/>
      <c r="L1348" s="33"/>
      <c r="M1348" s="145"/>
      <c r="T1348" s="54"/>
      <c r="AT1348" s="18" t="s">
        <v>175</v>
      </c>
      <c r="AU1348" s="18" t="s">
        <v>84</v>
      </c>
    </row>
    <row r="1349" spans="2:65" s="1" customFormat="1" ht="16.5" customHeight="1">
      <c r="B1349" s="33"/>
      <c r="C1349" s="129" t="s">
        <v>1730</v>
      </c>
      <c r="D1349" s="129" t="s">
        <v>169</v>
      </c>
      <c r="E1349" s="130" t="s">
        <v>1731</v>
      </c>
      <c r="F1349" s="131" t="s">
        <v>1732</v>
      </c>
      <c r="G1349" s="132" t="s">
        <v>1721</v>
      </c>
      <c r="H1349" s="133">
        <v>1</v>
      </c>
      <c r="I1349" s="134"/>
      <c r="J1349" s="135">
        <f>ROUND(I1349*H1349,2)</f>
        <v>0</v>
      </c>
      <c r="K1349" s="131" t="s">
        <v>172</v>
      </c>
      <c r="L1349" s="33"/>
      <c r="M1349" s="136" t="s">
        <v>19</v>
      </c>
      <c r="N1349" s="137" t="s">
        <v>45</v>
      </c>
      <c r="P1349" s="138">
        <f>O1349*H1349</f>
        <v>0</v>
      </c>
      <c r="Q1349" s="138">
        <v>0</v>
      </c>
      <c r="R1349" s="138">
        <f>Q1349*H1349</f>
        <v>0</v>
      </c>
      <c r="S1349" s="138">
        <v>0</v>
      </c>
      <c r="T1349" s="139">
        <f>S1349*H1349</f>
        <v>0</v>
      </c>
      <c r="AR1349" s="140" t="s">
        <v>1722</v>
      </c>
      <c r="AT1349" s="140" t="s">
        <v>169</v>
      </c>
      <c r="AU1349" s="140" t="s">
        <v>84</v>
      </c>
      <c r="AY1349" s="18" t="s">
        <v>167</v>
      </c>
      <c r="BE1349" s="141">
        <f>IF(N1349="základní",J1349,0)</f>
        <v>0</v>
      </c>
      <c r="BF1349" s="141">
        <f>IF(N1349="snížená",J1349,0)</f>
        <v>0</v>
      </c>
      <c r="BG1349" s="141">
        <f>IF(N1349="zákl. přenesená",J1349,0)</f>
        <v>0</v>
      </c>
      <c r="BH1349" s="141">
        <f>IF(N1349="sníž. přenesená",J1349,0)</f>
        <v>0</v>
      </c>
      <c r="BI1349" s="141">
        <f>IF(N1349="nulová",J1349,0)</f>
        <v>0</v>
      </c>
      <c r="BJ1349" s="18" t="s">
        <v>82</v>
      </c>
      <c r="BK1349" s="141">
        <f>ROUND(I1349*H1349,2)</f>
        <v>0</v>
      </c>
      <c r="BL1349" s="18" t="s">
        <v>1722</v>
      </c>
      <c r="BM1349" s="140" t="s">
        <v>1733</v>
      </c>
    </row>
    <row r="1350" spans="2:65" s="1" customFormat="1" ht="11.25">
      <c r="B1350" s="33"/>
      <c r="D1350" s="142" t="s">
        <v>175</v>
      </c>
      <c r="F1350" s="143" t="s">
        <v>1734</v>
      </c>
      <c r="I1350" s="144"/>
      <c r="L1350" s="33"/>
      <c r="M1350" s="145"/>
      <c r="T1350" s="54"/>
      <c r="AT1350" s="18" t="s">
        <v>175</v>
      </c>
      <c r="AU1350" s="18" t="s">
        <v>84</v>
      </c>
    </row>
    <row r="1351" spans="2:65" s="11" customFormat="1" ht="22.9" customHeight="1">
      <c r="B1351" s="117"/>
      <c r="D1351" s="118" t="s">
        <v>73</v>
      </c>
      <c r="E1351" s="127" t="s">
        <v>1735</v>
      </c>
      <c r="F1351" s="127" t="s">
        <v>1736</v>
      </c>
      <c r="I1351" s="120"/>
      <c r="J1351" s="128">
        <f>BK1351</f>
        <v>0</v>
      </c>
      <c r="L1351" s="117"/>
      <c r="M1351" s="122"/>
      <c r="P1351" s="123">
        <f>SUM(P1352:P1353)</f>
        <v>0</v>
      </c>
      <c r="R1351" s="123">
        <f>SUM(R1352:R1353)</f>
        <v>0</v>
      </c>
      <c r="T1351" s="124">
        <f>SUM(T1352:T1353)</f>
        <v>0</v>
      </c>
      <c r="AR1351" s="118" t="s">
        <v>195</v>
      </c>
      <c r="AT1351" s="125" t="s">
        <v>73</v>
      </c>
      <c r="AU1351" s="125" t="s">
        <v>82</v>
      </c>
      <c r="AY1351" s="118" t="s">
        <v>167</v>
      </c>
      <c r="BK1351" s="126">
        <f>SUM(BK1352:BK1353)</f>
        <v>0</v>
      </c>
    </row>
    <row r="1352" spans="2:65" s="1" customFormat="1" ht="16.5" customHeight="1">
      <c r="B1352" s="33"/>
      <c r="C1352" s="129" t="s">
        <v>1737</v>
      </c>
      <c r="D1352" s="129" t="s">
        <v>169</v>
      </c>
      <c r="E1352" s="130" t="s">
        <v>1738</v>
      </c>
      <c r="F1352" s="131" t="s">
        <v>1739</v>
      </c>
      <c r="G1352" s="132" t="s">
        <v>1721</v>
      </c>
      <c r="H1352" s="133">
        <v>1</v>
      </c>
      <c r="I1352" s="134"/>
      <c r="J1352" s="135">
        <f>ROUND(I1352*H1352,2)</f>
        <v>0</v>
      </c>
      <c r="K1352" s="131" t="s">
        <v>172</v>
      </c>
      <c r="L1352" s="33"/>
      <c r="M1352" s="136" t="s">
        <v>19</v>
      </c>
      <c r="N1352" s="137" t="s">
        <v>45</v>
      </c>
      <c r="P1352" s="138">
        <f>O1352*H1352</f>
        <v>0</v>
      </c>
      <c r="Q1352" s="138">
        <v>0</v>
      </c>
      <c r="R1352" s="138">
        <f>Q1352*H1352</f>
        <v>0</v>
      </c>
      <c r="S1352" s="138">
        <v>0</v>
      </c>
      <c r="T1352" s="139">
        <f>S1352*H1352</f>
        <v>0</v>
      </c>
      <c r="AR1352" s="140" t="s">
        <v>1722</v>
      </c>
      <c r="AT1352" s="140" t="s">
        <v>169</v>
      </c>
      <c r="AU1352" s="140" t="s">
        <v>84</v>
      </c>
      <c r="AY1352" s="18" t="s">
        <v>167</v>
      </c>
      <c r="BE1352" s="141">
        <f>IF(N1352="základní",J1352,0)</f>
        <v>0</v>
      </c>
      <c r="BF1352" s="141">
        <f>IF(N1352="snížená",J1352,0)</f>
        <v>0</v>
      </c>
      <c r="BG1352" s="141">
        <f>IF(N1352="zákl. přenesená",J1352,0)</f>
        <v>0</v>
      </c>
      <c r="BH1352" s="141">
        <f>IF(N1352="sníž. přenesená",J1352,0)</f>
        <v>0</v>
      </c>
      <c r="BI1352" s="141">
        <f>IF(N1352="nulová",J1352,0)</f>
        <v>0</v>
      </c>
      <c r="BJ1352" s="18" t="s">
        <v>82</v>
      </c>
      <c r="BK1352" s="141">
        <f>ROUND(I1352*H1352,2)</f>
        <v>0</v>
      </c>
      <c r="BL1352" s="18" t="s">
        <v>1722</v>
      </c>
      <c r="BM1352" s="140" t="s">
        <v>1740</v>
      </c>
    </row>
    <row r="1353" spans="2:65" s="1" customFormat="1" ht="11.25">
      <c r="B1353" s="33"/>
      <c r="D1353" s="142" t="s">
        <v>175</v>
      </c>
      <c r="F1353" s="143" t="s">
        <v>1741</v>
      </c>
      <c r="I1353" s="144"/>
      <c r="L1353" s="33"/>
      <c r="M1353" s="145"/>
      <c r="T1353" s="54"/>
      <c r="AT1353" s="18" t="s">
        <v>175</v>
      </c>
      <c r="AU1353" s="18" t="s">
        <v>84</v>
      </c>
    </row>
    <row r="1354" spans="2:65" s="11" customFormat="1" ht="22.9" customHeight="1">
      <c r="B1354" s="117"/>
      <c r="D1354" s="118" t="s">
        <v>73</v>
      </c>
      <c r="E1354" s="127" t="s">
        <v>1742</v>
      </c>
      <c r="F1354" s="127" t="s">
        <v>1743</v>
      </c>
      <c r="I1354" s="120"/>
      <c r="J1354" s="128">
        <f>BK1354</f>
        <v>0</v>
      </c>
      <c r="L1354" s="117"/>
      <c r="M1354" s="122"/>
      <c r="P1354" s="123">
        <f>SUM(P1355:P1356)</f>
        <v>0</v>
      </c>
      <c r="R1354" s="123">
        <f>SUM(R1355:R1356)</f>
        <v>0</v>
      </c>
      <c r="T1354" s="124">
        <f>SUM(T1355:T1356)</f>
        <v>0</v>
      </c>
      <c r="AR1354" s="118" t="s">
        <v>195</v>
      </c>
      <c r="AT1354" s="125" t="s">
        <v>73</v>
      </c>
      <c r="AU1354" s="125" t="s">
        <v>82</v>
      </c>
      <c r="AY1354" s="118" t="s">
        <v>167</v>
      </c>
      <c r="BK1354" s="126">
        <f>SUM(BK1355:BK1356)</f>
        <v>0</v>
      </c>
    </row>
    <row r="1355" spans="2:65" s="1" customFormat="1" ht="16.5" customHeight="1">
      <c r="B1355" s="33"/>
      <c r="C1355" s="129" t="s">
        <v>1744</v>
      </c>
      <c r="D1355" s="129" t="s">
        <v>169</v>
      </c>
      <c r="E1355" s="130" t="s">
        <v>1745</v>
      </c>
      <c r="F1355" s="131" t="s">
        <v>1743</v>
      </c>
      <c r="G1355" s="132" t="s">
        <v>1721</v>
      </c>
      <c r="H1355" s="133">
        <v>1</v>
      </c>
      <c r="I1355" s="134"/>
      <c r="J1355" s="135">
        <f>ROUND(I1355*H1355,2)</f>
        <v>0</v>
      </c>
      <c r="K1355" s="131" t="s">
        <v>172</v>
      </c>
      <c r="L1355" s="33"/>
      <c r="M1355" s="136" t="s">
        <v>19</v>
      </c>
      <c r="N1355" s="137" t="s">
        <v>45</v>
      </c>
      <c r="P1355" s="138">
        <f>O1355*H1355</f>
        <v>0</v>
      </c>
      <c r="Q1355" s="138">
        <v>0</v>
      </c>
      <c r="R1355" s="138">
        <f>Q1355*H1355</f>
        <v>0</v>
      </c>
      <c r="S1355" s="138">
        <v>0</v>
      </c>
      <c r="T1355" s="139">
        <f>S1355*H1355</f>
        <v>0</v>
      </c>
      <c r="AR1355" s="140" t="s">
        <v>1722</v>
      </c>
      <c r="AT1355" s="140" t="s">
        <v>169</v>
      </c>
      <c r="AU1355" s="140" t="s">
        <v>84</v>
      </c>
      <c r="AY1355" s="18" t="s">
        <v>167</v>
      </c>
      <c r="BE1355" s="141">
        <f>IF(N1355="základní",J1355,0)</f>
        <v>0</v>
      </c>
      <c r="BF1355" s="141">
        <f>IF(N1355="snížená",J1355,0)</f>
        <v>0</v>
      </c>
      <c r="BG1355" s="141">
        <f>IF(N1355="zákl. přenesená",J1355,0)</f>
        <v>0</v>
      </c>
      <c r="BH1355" s="141">
        <f>IF(N1355="sníž. přenesená",J1355,0)</f>
        <v>0</v>
      </c>
      <c r="BI1355" s="141">
        <f>IF(N1355="nulová",J1355,0)</f>
        <v>0</v>
      </c>
      <c r="BJ1355" s="18" t="s">
        <v>82</v>
      </c>
      <c r="BK1355" s="141">
        <f>ROUND(I1355*H1355,2)</f>
        <v>0</v>
      </c>
      <c r="BL1355" s="18" t="s">
        <v>1722</v>
      </c>
      <c r="BM1355" s="140" t="s">
        <v>1746</v>
      </c>
    </row>
    <row r="1356" spans="2:65" s="1" customFormat="1" ht="11.25">
      <c r="B1356" s="33"/>
      <c r="D1356" s="142" t="s">
        <v>175</v>
      </c>
      <c r="F1356" s="143" t="s">
        <v>1747</v>
      </c>
      <c r="I1356" s="144"/>
      <c r="L1356" s="33"/>
      <c r="M1356" s="145"/>
      <c r="T1356" s="54"/>
      <c r="AT1356" s="18" t="s">
        <v>175</v>
      </c>
      <c r="AU1356" s="18" t="s">
        <v>84</v>
      </c>
    </row>
    <row r="1357" spans="2:65" s="11" customFormat="1" ht="22.9" customHeight="1">
      <c r="B1357" s="117"/>
      <c r="D1357" s="118" t="s">
        <v>73</v>
      </c>
      <c r="E1357" s="127" t="s">
        <v>1748</v>
      </c>
      <c r="F1357" s="127" t="s">
        <v>1749</v>
      </c>
      <c r="I1357" s="120"/>
      <c r="J1357" s="128">
        <f>BK1357</f>
        <v>0</v>
      </c>
      <c r="L1357" s="117"/>
      <c r="M1357" s="122"/>
      <c r="P1357" s="123">
        <f>SUM(P1358:P1359)</f>
        <v>0</v>
      </c>
      <c r="R1357" s="123">
        <f>SUM(R1358:R1359)</f>
        <v>0</v>
      </c>
      <c r="T1357" s="124">
        <f>SUM(T1358:T1359)</f>
        <v>0</v>
      </c>
      <c r="AR1357" s="118" t="s">
        <v>195</v>
      </c>
      <c r="AT1357" s="125" t="s">
        <v>73</v>
      </c>
      <c r="AU1357" s="125" t="s">
        <v>82</v>
      </c>
      <c r="AY1357" s="118" t="s">
        <v>167</v>
      </c>
      <c r="BK1357" s="126">
        <f>SUM(BK1358:BK1359)</f>
        <v>0</v>
      </c>
    </row>
    <row r="1358" spans="2:65" s="1" customFormat="1" ht="16.5" customHeight="1">
      <c r="B1358" s="33"/>
      <c r="C1358" s="129" t="s">
        <v>1750</v>
      </c>
      <c r="D1358" s="129" t="s">
        <v>169</v>
      </c>
      <c r="E1358" s="130" t="s">
        <v>1751</v>
      </c>
      <c r="F1358" s="131" t="s">
        <v>1749</v>
      </c>
      <c r="G1358" s="132" t="s">
        <v>1721</v>
      </c>
      <c r="H1358" s="133">
        <v>1</v>
      </c>
      <c r="I1358" s="134"/>
      <c r="J1358" s="135">
        <f>ROUND(I1358*H1358,2)</f>
        <v>0</v>
      </c>
      <c r="K1358" s="131" t="s">
        <v>172</v>
      </c>
      <c r="L1358" s="33"/>
      <c r="M1358" s="136" t="s">
        <v>19</v>
      </c>
      <c r="N1358" s="137" t="s">
        <v>45</v>
      </c>
      <c r="P1358" s="138">
        <f>O1358*H1358</f>
        <v>0</v>
      </c>
      <c r="Q1358" s="138">
        <v>0</v>
      </c>
      <c r="R1358" s="138">
        <f>Q1358*H1358</f>
        <v>0</v>
      </c>
      <c r="S1358" s="138">
        <v>0</v>
      </c>
      <c r="T1358" s="139">
        <f>S1358*H1358</f>
        <v>0</v>
      </c>
      <c r="AR1358" s="140" t="s">
        <v>1722</v>
      </c>
      <c r="AT1358" s="140" t="s">
        <v>169</v>
      </c>
      <c r="AU1358" s="140" t="s">
        <v>84</v>
      </c>
      <c r="AY1358" s="18" t="s">
        <v>167</v>
      </c>
      <c r="BE1358" s="141">
        <f>IF(N1358="základní",J1358,0)</f>
        <v>0</v>
      </c>
      <c r="BF1358" s="141">
        <f>IF(N1358="snížená",J1358,0)</f>
        <v>0</v>
      </c>
      <c r="BG1358" s="141">
        <f>IF(N1358="zákl. přenesená",J1358,0)</f>
        <v>0</v>
      </c>
      <c r="BH1358" s="141">
        <f>IF(N1358="sníž. přenesená",J1358,0)</f>
        <v>0</v>
      </c>
      <c r="BI1358" s="141">
        <f>IF(N1358="nulová",J1358,0)</f>
        <v>0</v>
      </c>
      <c r="BJ1358" s="18" t="s">
        <v>82</v>
      </c>
      <c r="BK1358" s="141">
        <f>ROUND(I1358*H1358,2)</f>
        <v>0</v>
      </c>
      <c r="BL1358" s="18" t="s">
        <v>1722</v>
      </c>
      <c r="BM1358" s="140" t="s">
        <v>1752</v>
      </c>
    </row>
    <row r="1359" spans="2:65" s="1" customFormat="1" ht="11.25">
      <c r="B1359" s="33"/>
      <c r="D1359" s="142" t="s">
        <v>175</v>
      </c>
      <c r="F1359" s="143" t="s">
        <v>1753</v>
      </c>
      <c r="I1359" s="144"/>
      <c r="L1359" s="33"/>
      <c r="M1359" s="185"/>
      <c r="N1359" s="186"/>
      <c r="O1359" s="186"/>
      <c r="P1359" s="186"/>
      <c r="Q1359" s="186"/>
      <c r="R1359" s="186"/>
      <c r="S1359" s="186"/>
      <c r="T1359" s="187"/>
      <c r="AT1359" s="18" t="s">
        <v>175</v>
      </c>
      <c r="AU1359" s="18" t="s">
        <v>84</v>
      </c>
    </row>
    <row r="1360" spans="2:65" s="1" customFormat="1" ht="6.95" customHeight="1">
      <c r="B1360" s="42"/>
      <c r="C1360" s="43"/>
      <c r="D1360" s="43"/>
      <c r="E1360" s="43"/>
      <c r="F1360" s="43"/>
      <c r="G1360" s="43"/>
      <c r="H1360" s="43"/>
      <c r="I1360" s="43"/>
      <c r="J1360" s="43"/>
      <c r="K1360" s="43"/>
      <c r="L1360" s="33"/>
    </row>
  </sheetData>
  <sheetProtection algorithmName="SHA-512" hashValue="7XjP15oA2T7S/9rXhEEZmwX10cvZxxG4QNzlkv6Bj1dYHcDH26NxhMa3/a56FQTCnWKk2heE5ikm/irvd9OSYQ==" saltValue="lwqtY6KjGMPeGw1xZzjHpe4j835y+EvG4sZgrX/I+0ZX0mI9hFQEzIZOTbYwDLdCZlf3xfdLds+2GFmliCwLnA==" spinCount="100000" sheet="1" objects="1" scenarios="1" formatColumns="0" formatRows="0" autoFilter="0"/>
  <autoFilter ref="C112:K1359" xr:uid="{00000000-0009-0000-0000-000001000000}"/>
  <mergeCells count="9">
    <mergeCell ref="E50:H50"/>
    <mergeCell ref="E103:H103"/>
    <mergeCell ref="E105:H105"/>
    <mergeCell ref="L2:V2"/>
    <mergeCell ref="E7:H7"/>
    <mergeCell ref="E9:H9"/>
    <mergeCell ref="E18:H18"/>
    <mergeCell ref="E27:H27"/>
    <mergeCell ref="E48:H48"/>
  </mergeCells>
  <hyperlinks>
    <hyperlink ref="F117" r:id="rId1" xr:uid="{00000000-0004-0000-0100-000000000000}"/>
    <hyperlink ref="F133" r:id="rId2" xr:uid="{00000000-0004-0000-0100-000001000000}"/>
    <hyperlink ref="F137" r:id="rId3" xr:uid="{00000000-0004-0000-0100-000002000000}"/>
    <hyperlink ref="F148" r:id="rId4" xr:uid="{00000000-0004-0000-0100-000003000000}"/>
    <hyperlink ref="F154" r:id="rId5" xr:uid="{00000000-0004-0000-0100-000004000000}"/>
    <hyperlink ref="F158" r:id="rId6" xr:uid="{00000000-0004-0000-0100-000005000000}"/>
    <hyperlink ref="F160" r:id="rId7" xr:uid="{00000000-0004-0000-0100-000006000000}"/>
    <hyperlink ref="F165" r:id="rId8" xr:uid="{00000000-0004-0000-0100-000007000000}"/>
    <hyperlink ref="F167" r:id="rId9" xr:uid="{00000000-0004-0000-0100-000008000000}"/>
    <hyperlink ref="F171" r:id="rId10" xr:uid="{00000000-0004-0000-0100-000009000000}"/>
    <hyperlink ref="F174" r:id="rId11" xr:uid="{00000000-0004-0000-0100-00000A000000}"/>
    <hyperlink ref="F184" r:id="rId12" xr:uid="{00000000-0004-0000-0100-00000B000000}"/>
    <hyperlink ref="F192" r:id="rId13" xr:uid="{00000000-0004-0000-0100-00000C000000}"/>
    <hyperlink ref="F196" r:id="rId14" xr:uid="{00000000-0004-0000-0100-00000D000000}"/>
    <hyperlink ref="F200" r:id="rId15" xr:uid="{00000000-0004-0000-0100-00000E000000}"/>
    <hyperlink ref="F204" r:id="rId16" xr:uid="{00000000-0004-0000-0100-00000F000000}"/>
    <hyperlink ref="F208" r:id="rId17" xr:uid="{00000000-0004-0000-0100-000010000000}"/>
    <hyperlink ref="F212" r:id="rId18" xr:uid="{00000000-0004-0000-0100-000011000000}"/>
    <hyperlink ref="F217" r:id="rId19" xr:uid="{00000000-0004-0000-0100-000012000000}"/>
    <hyperlink ref="F221" r:id="rId20" xr:uid="{00000000-0004-0000-0100-000013000000}"/>
    <hyperlink ref="F227" r:id="rId21" xr:uid="{00000000-0004-0000-0100-000014000000}"/>
    <hyperlink ref="F231" r:id="rId22" xr:uid="{00000000-0004-0000-0100-000015000000}"/>
    <hyperlink ref="F235" r:id="rId23" xr:uid="{00000000-0004-0000-0100-000016000000}"/>
    <hyperlink ref="F239" r:id="rId24" xr:uid="{00000000-0004-0000-0100-000017000000}"/>
    <hyperlink ref="F243" r:id="rId25" xr:uid="{00000000-0004-0000-0100-000018000000}"/>
    <hyperlink ref="F247" r:id="rId26" xr:uid="{00000000-0004-0000-0100-000019000000}"/>
    <hyperlink ref="F251" r:id="rId27" xr:uid="{00000000-0004-0000-0100-00001A000000}"/>
    <hyperlink ref="F255" r:id="rId28" xr:uid="{00000000-0004-0000-0100-00001B000000}"/>
    <hyperlink ref="F259" r:id="rId29" xr:uid="{00000000-0004-0000-0100-00001C000000}"/>
    <hyperlink ref="F263" r:id="rId30" xr:uid="{00000000-0004-0000-0100-00001D000000}"/>
    <hyperlink ref="F267" r:id="rId31" xr:uid="{00000000-0004-0000-0100-00001E000000}"/>
    <hyperlink ref="F271" r:id="rId32" xr:uid="{00000000-0004-0000-0100-00001F000000}"/>
    <hyperlink ref="F277" r:id="rId33" xr:uid="{00000000-0004-0000-0100-000020000000}"/>
    <hyperlink ref="F281" r:id="rId34" xr:uid="{00000000-0004-0000-0100-000021000000}"/>
    <hyperlink ref="F285" r:id="rId35" xr:uid="{00000000-0004-0000-0100-000022000000}"/>
    <hyperlink ref="F289" r:id="rId36" xr:uid="{00000000-0004-0000-0100-000023000000}"/>
    <hyperlink ref="F293" r:id="rId37" xr:uid="{00000000-0004-0000-0100-000024000000}"/>
    <hyperlink ref="F297" r:id="rId38" xr:uid="{00000000-0004-0000-0100-000025000000}"/>
    <hyperlink ref="F299" r:id="rId39" xr:uid="{00000000-0004-0000-0100-000026000000}"/>
    <hyperlink ref="F303" r:id="rId40" xr:uid="{00000000-0004-0000-0100-000027000000}"/>
    <hyperlink ref="F307" r:id="rId41" xr:uid="{00000000-0004-0000-0100-000028000000}"/>
    <hyperlink ref="F310" r:id="rId42" xr:uid="{00000000-0004-0000-0100-000029000000}"/>
    <hyperlink ref="F314" r:id="rId43" xr:uid="{00000000-0004-0000-0100-00002A000000}"/>
    <hyperlink ref="F322" r:id="rId44" xr:uid="{00000000-0004-0000-0100-00002B000000}"/>
    <hyperlink ref="F334" r:id="rId45" xr:uid="{00000000-0004-0000-0100-00002C000000}"/>
    <hyperlink ref="F343" r:id="rId46" xr:uid="{00000000-0004-0000-0100-00002D000000}"/>
    <hyperlink ref="F347" r:id="rId47" xr:uid="{00000000-0004-0000-0100-00002E000000}"/>
    <hyperlink ref="F351" r:id="rId48" xr:uid="{00000000-0004-0000-0100-00002F000000}"/>
    <hyperlink ref="F357" r:id="rId49" xr:uid="{00000000-0004-0000-0100-000030000000}"/>
    <hyperlink ref="F365" r:id="rId50" xr:uid="{00000000-0004-0000-0100-000031000000}"/>
    <hyperlink ref="F386" r:id="rId51" xr:uid="{00000000-0004-0000-0100-000032000000}"/>
    <hyperlink ref="F401" r:id="rId52" xr:uid="{00000000-0004-0000-0100-000033000000}"/>
    <hyperlink ref="F416" r:id="rId53" xr:uid="{00000000-0004-0000-0100-000034000000}"/>
    <hyperlink ref="F422" r:id="rId54" xr:uid="{00000000-0004-0000-0100-000035000000}"/>
    <hyperlink ref="F426" r:id="rId55" xr:uid="{00000000-0004-0000-0100-000036000000}"/>
    <hyperlink ref="F430" r:id="rId56" xr:uid="{00000000-0004-0000-0100-000037000000}"/>
    <hyperlink ref="F449" r:id="rId57" xr:uid="{00000000-0004-0000-0100-000038000000}"/>
    <hyperlink ref="F462" r:id="rId58" xr:uid="{00000000-0004-0000-0100-000039000000}"/>
    <hyperlink ref="F481" r:id="rId59" xr:uid="{00000000-0004-0000-0100-00003A000000}"/>
    <hyperlink ref="F493" r:id="rId60" xr:uid="{00000000-0004-0000-0100-00003B000000}"/>
    <hyperlink ref="F498" r:id="rId61" xr:uid="{00000000-0004-0000-0100-00003C000000}"/>
    <hyperlink ref="F500" r:id="rId62" xr:uid="{00000000-0004-0000-0100-00003D000000}"/>
    <hyperlink ref="F502" r:id="rId63" xr:uid="{00000000-0004-0000-0100-00003E000000}"/>
    <hyperlink ref="F505" r:id="rId64" xr:uid="{00000000-0004-0000-0100-00003F000000}"/>
    <hyperlink ref="F509" r:id="rId65" xr:uid="{00000000-0004-0000-0100-000040000000}"/>
    <hyperlink ref="F513" r:id="rId66" xr:uid="{00000000-0004-0000-0100-000041000000}"/>
    <hyperlink ref="F518" r:id="rId67" xr:uid="{00000000-0004-0000-0100-000042000000}"/>
    <hyperlink ref="F527" r:id="rId68" xr:uid="{00000000-0004-0000-0100-000043000000}"/>
    <hyperlink ref="F531" r:id="rId69" xr:uid="{00000000-0004-0000-0100-000044000000}"/>
    <hyperlink ref="F535" r:id="rId70" xr:uid="{00000000-0004-0000-0100-000045000000}"/>
    <hyperlink ref="F539" r:id="rId71" xr:uid="{00000000-0004-0000-0100-000046000000}"/>
    <hyperlink ref="F543" r:id="rId72" xr:uid="{00000000-0004-0000-0100-000047000000}"/>
    <hyperlink ref="F552" r:id="rId73" xr:uid="{00000000-0004-0000-0100-000048000000}"/>
    <hyperlink ref="F570" r:id="rId74" xr:uid="{00000000-0004-0000-0100-000049000000}"/>
    <hyperlink ref="F577" r:id="rId75" xr:uid="{00000000-0004-0000-0100-00004A000000}"/>
    <hyperlink ref="F583" r:id="rId76" xr:uid="{00000000-0004-0000-0100-00004B000000}"/>
    <hyperlink ref="F587" r:id="rId77" xr:uid="{00000000-0004-0000-0100-00004C000000}"/>
    <hyperlink ref="F594" r:id="rId78" xr:uid="{00000000-0004-0000-0100-00004D000000}"/>
    <hyperlink ref="F597" r:id="rId79" xr:uid="{00000000-0004-0000-0100-00004E000000}"/>
    <hyperlink ref="F606" r:id="rId80" xr:uid="{00000000-0004-0000-0100-00004F000000}"/>
    <hyperlink ref="F614" r:id="rId81" xr:uid="{00000000-0004-0000-0100-000050000000}"/>
    <hyperlink ref="F618" r:id="rId82" xr:uid="{00000000-0004-0000-0100-000051000000}"/>
    <hyperlink ref="F622" r:id="rId83" xr:uid="{00000000-0004-0000-0100-000052000000}"/>
    <hyperlink ref="F626" r:id="rId84" xr:uid="{00000000-0004-0000-0100-000053000000}"/>
    <hyperlink ref="F633" r:id="rId85" xr:uid="{00000000-0004-0000-0100-000054000000}"/>
    <hyperlink ref="F645" r:id="rId86" xr:uid="{00000000-0004-0000-0100-000055000000}"/>
    <hyperlink ref="F674" r:id="rId87" xr:uid="{00000000-0004-0000-0100-000056000000}"/>
    <hyperlink ref="F676" r:id="rId88" xr:uid="{00000000-0004-0000-0100-000057000000}"/>
    <hyperlink ref="F678" r:id="rId89" xr:uid="{00000000-0004-0000-0100-000058000000}"/>
    <hyperlink ref="F683" r:id="rId90" xr:uid="{00000000-0004-0000-0100-000059000000}"/>
    <hyperlink ref="F686" r:id="rId91" xr:uid="{00000000-0004-0000-0100-00005A000000}"/>
    <hyperlink ref="F690" r:id="rId92" xr:uid="{00000000-0004-0000-0100-00005B000000}"/>
    <hyperlink ref="F708" r:id="rId93" xr:uid="{00000000-0004-0000-0100-00005C000000}"/>
    <hyperlink ref="F719" r:id="rId94" xr:uid="{00000000-0004-0000-0100-00005D000000}"/>
    <hyperlink ref="F737" r:id="rId95" xr:uid="{00000000-0004-0000-0100-00005E000000}"/>
    <hyperlink ref="F752" r:id="rId96" xr:uid="{00000000-0004-0000-0100-00005F000000}"/>
    <hyperlink ref="F767" r:id="rId97" xr:uid="{00000000-0004-0000-0100-000060000000}"/>
    <hyperlink ref="F769" r:id="rId98" xr:uid="{00000000-0004-0000-0100-000061000000}"/>
    <hyperlink ref="F778" r:id="rId99" xr:uid="{00000000-0004-0000-0100-000062000000}"/>
    <hyperlink ref="F785" r:id="rId100" xr:uid="{00000000-0004-0000-0100-000063000000}"/>
    <hyperlink ref="F791" r:id="rId101" xr:uid="{00000000-0004-0000-0100-000064000000}"/>
    <hyperlink ref="F875" r:id="rId102" xr:uid="{00000000-0004-0000-0100-000065000000}"/>
    <hyperlink ref="F877" r:id="rId103" xr:uid="{00000000-0004-0000-0100-000066000000}"/>
    <hyperlink ref="F889" r:id="rId104" xr:uid="{00000000-0004-0000-0100-000067000000}"/>
    <hyperlink ref="F898" r:id="rId105" xr:uid="{00000000-0004-0000-0100-000068000000}"/>
    <hyperlink ref="F907" r:id="rId106" xr:uid="{00000000-0004-0000-0100-000069000000}"/>
    <hyperlink ref="F918" r:id="rId107" xr:uid="{00000000-0004-0000-0100-00006A000000}"/>
    <hyperlink ref="F922" r:id="rId108" xr:uid="{00000000-0004-0000-0100-00006B000000}"/>
    <hyperlink ref="F924" r:id="rId109" xr:uid="{00000000-0004-0000-0100-00006C000000}"/>
    <hyperlink ref="F927" r:id="rId110" xr:uid="{00000000-0004-0000-0100-00006D000000}"/>
    <hyperlink ref="F962" r:id="rId111" xr:uid="{00000000-0004-0000-0100-00006E000000}"/>
    <hyperlink ref="F964" r:id="rId112" xr:uid="{00000000-0004-0000-0100-00006F000000}"/>
    <hyperlink ref="F967" r:id="rId113" xr:uid="{00000000-0004-0000-0100-000070000000}"/>
    <hyperlink ref="F988" r:id="rId114" xr:uid="{00000000-0004-0000-0100-000071000000}"/>
    <hyperlink ref="F1005" r:id="rId115" xr:uid="{00000000-0004-0000-0100-000072000000}"/>
    <hyperlink ref="F1017" r:id="rId116" xr:uid="{00000000-0004-0000-0100-000073000000}"/>
    <hyperlink ref="F1029" r:id="rId117" xr:uid="{00000000-0004-0000-0100-000074000000}"/>
    <hyperlink ref="F1051" r:id="rId118" xr:uid="{00000000-0004-0000-0100-000075000000}"/>
    <hyperlink ref="F1053" r:id="rId119" xr:uid="{00000000-0004-0000-0100-000076000000}"/>
    <hyperlink ref="F1056" r:id="rId120" xr:uid="{00000000-0004-0000-0100-000077000000}"/>
    <hyperlink ref="F1060" r:id="rId121" xr:uid="{00000000-0004-0000-0100-000078000000}"/>
    <hyperlink ref="F1069" r:id="rId122" xr:uid="{00000000-0004-0000-0100-000079000000}"/>
    <hyperlink ref="F1080" r:id="rId123" xr:uid="{00000000-0004-0000-0100-00007A000000}"/>
    <hyperlink ref="F1094" r:id="rId124" xr:uid="{00000000-0004-0000-0100-00007B000000}"/>
    <hyperlink ref="F1098" r:id="rId125" xr:uid="{00000000-0004-0000-0100-00007C000000}"/>
    <hyperlink ref="F1104" r:id="rId126" xr:uid="{00000000-0004-0000-0100-00007D000000}"/>
    <hyperlink ref="F1106" r:id="rId127" xr:uid="{00000000-0004-0000-0100-00007E000000}"/>
    <hyperlink ref="F1109" r:id="rId128" xr:uid="{00000000-0004-0000-0100-00007F000000}"/>
    <hyperlink ref="F1116" r:id="rId129" xr:uid="{00000000-0004-0000-0100-000080000000}"/>
    <hyperlink ref="F1131" r:id="rId130" xr:uid="{00000000-0004-0000-0100-000081000000}"/>
    <hyperlink ref="F1146" r:id="rId131" xr:uid="{00000000-0004-0000-0100-000082000000}"/>
    <hyperlink ref="F1148" r:id="rId132" xr:uid="{00000000-0004-0000-0100-000083000000}"/>
    <hyperlink ref="F1151" r:id="rId133" xr:uid="{00000000-0004-0000-0100-000084000000}"/>
    <hyperlink ref="F1157" r:id="rId134" xr:uid="{00000000-0004-0000-0100-000085000000}"/>
    <hyperlink ref="F1163" r:id="rId135" xr:uid="{00000000-0004-0000-0100-000086000000}"/>
    <hyperlink ref="F1170" r:id="rId136" xr:uid="{00000000-0004-0000-0100-000087000000}"/>
    <hyperlink ref="F1176" r:id="rId137" xr:uid="{00000000-0004-0000-0100-000088000000}"/>
    <hyperlink ref="F1178" r:id="rId138" xr:uid="{00000000-0004-0000-0100-000089000000}"/>
    <hyperlink ref="F1181" r:id="rId139" xr:uid="{00000000-0004-0000-0100-00008A000000}"/>
    <hyperlink ref="F1198" r:id="rId140" xr:uid="{00000000-0004-0000-0100-00008B000000}"/>
    <hyperlink ref="F1215" r:id="rId141" xr:uid="{00000000-0004-0000-0100-00008C000000}"/>
    <hyperlink ref="F1217" r:id="rId142" xr:uid="{00000000-0004-0000-0100-00008D000000}"/>
    <hyperlink ref="F1220" r:id="rId143" xr:uid="{00000000-0004-0000-0100-00008E000000}"/>
    <hyperlink ref="F1230" r:id="rId144" xr:uid="{00000000-0004-0000-0100-00008F000000}"/>
    <hyperlink ref="F1234" r:id="rId145" xr:uid="{00000000-0004-0000-0100-000090000000}"/>
    <hyperlink ref="F1247" r:id="rId146" xr:uid="{00000000-0004-0000-0100-000091000000}"/>
    <hyperlink ref="F1249" r:id="rId147" xr:uid="{00000000-0004-0000-0100-000092000000}"/>
    <hyperlink ref="F1252" r:id="rId148" xr:uid="{00000000-0004-0000-0100-000093000000}"/>
    <hyperlink ref="F1259" r:id="rId149" xr:uid="{00000000-0004-0000-0100-000094000000}"/>
    <hyperlink ref="F1277" r:id="rId150" xr:uid="{00000000-0004-0000-0100-000095000000}"/>
    <hyperlink ref="F1279" r:id="rId151" xr:uid="{00000000-0004-0000-0100-000096000000}"/>
    <hyperlink ref="F1281" r:id="rId152" xr:uid="{00000000-0004-0000-0100-000097000000}"/>
    <hyperlink ref="F1317" r:id="rId153" xr:uid="{00000000-0004-0000-0100-000098000000}"/>
    <hyperlink ref="F1346" r:id="rId154" xr:uid="{00000000-0004-0000-0100-000099000000}"/>
    <hyperlink ref="F1348" r:id="rId155" xr:uid="{00000000-0004-0000-0100-00009A000000}"/>
    <hyperlink ref="F1350" r:id="rId156" xr:uid="{00000000-0004-0000-0100-00009B000000}"/>
    <hyperlink ref="F1353" r:id="rId157" xr:uid="{00000000-0004-0000-0100-00009C000000}"/>
    <hyperlink ref="F1356" r:id="rId158" xr:uid="{00000000-0004-0000-0100-00009D000000}"/>
    <hyperlink ref="F1359" r:id="rId159" xr:uid="{00000000-0004-0000-0100-00009E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0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108</v>
      </c>
      <c r="L4" s="21"/>
      <c r="M4" s="87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19" t="str">
        <f>'Rekapitulace stavby'!K6</f>
        <v>Stavební úpravy obřadní síně</v>
      </c>
      <c r="F7" s="320"/>
      <c r="G7" s="320"/>
      <c r="H7" s="320"/>
      <c r="L7" s="21"/>
    </row>
    <row r="8" spans="2:46" s="1" customFormat="1" ht="12" customHeight="1">
      <c r="B8" s="33"/>
      <c r="D8" s="28" t="s">
        <v>112</v>
      </c>
      <c r="L8" s="33"/>
    </row>
    <row r="9" spans="2:46" s="1" customFormat="1" ht="16.5" customHeight="1">
      <c r="B9" s="33"/>
      <c r="E9" s="282" t="s">
        <v>1754</v>
      </c>
      <c r="F9" s="321"/>
      <c r="G9" s="321"/>
      <c r="H9" s="321"/>
      <c r="L9" s="33"/>
    </row>
    <row r="10" spans="2:46" s="1" customFormat="1" ht="11.25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27</v>
      </c>
      <c r="I12" s="28" t="s">
        <v>23</v>
      </c>
      <c r="J12" s="50" t="str">
        <f>'Rekapitulace stavby'!AN8</f>
        <v>1. 2. 2023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46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2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>71088148</v>
      </c>
      <c r="L20" s="33"/>
    </row>
    <row r="21" spans="2:12" s="1" customFormat="1" ht="18" customHeight="1">
      <c r="B21" s="33"/>
      <c r="E21" s="26" t="str">
        <f>IF('Rekapitulace stavby'!E17="","",'Rekapitulace stavby'!E17)</f>
        <v>Ing.arch. MANINOVÁ MÁRIA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26</v>
      </c>
      <c r="J23" s="26" t="str">
        <f>IF('Rekapitulace stavby'!AN19="","",'Rekapitulace stavby'!AN19)</f>
        <v>47747528</v>
      </c>
      <c r="L23" s="33"/>
    </row>
    <row r="24" spans="2:12" s="1" customFormat="1" ht="18" customHeight="1">
      <c r="B24" s="33"/>
      <c r="E24" s="26" t="str">
        <f>IF('Rekapitulace stavby'!E20="","",'Rekapitulace stavby'!E20)</f>
        <v>Veronika Šoulová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16.5" customHeight="1">
      <c r="B27" s="88"/>
      <c r="E27" s="308" t="s">
        <v>19</v>
      </c>
      <c r="F27" s="308"/>
      <c r="G27" s="308"/>
      <c r="H27" s="308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40</v>
      </c>
      <c r="J30" s="64">
        <f>ROUND(J97,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90">
        <f>ROUND((SUM(BE97:BE299)),  2)</f>
        <v>0</v>
      </c>
      <c r="I33" s="91">
        <v>0.21</v>
      </c>
      <c r="J33" s="90">
        <f>ROUND(((SUM(BE97:BE299))*I33),  2)</f>
        <v>0</v>
      </c>
      <c r="L33" s="33"/>
    </row>
    <row r="34" spans="2:12" s="1" customFormat="1" ht="14.45" customHeight="1">
      <c r="B34" s="33"/>
      <c r="E34" s="28" t="s">
        <v>46</v>
      </c>
      <c r="F34" s="90">
        <f>ROUND((SUM(BF97:BF299)),  2)</f>
        <v>0</v>
      </c>
      <c r="I34" s="91">
        <v>0.15</v>
      </c>
      <c r="J34" s="90">
        <f>ROUND(((SUM(BF97:BF299))*I34),  2)</f>
        <v>0</v>
      </c>
      <c r="L34" s="33"/>
    </row>
    <row r="35" spans="2:12" s="1" customFormat="1" ht="14.45" hidden="1" customHeight="1">
      <c r="B35" s="33"/>
      <c r="E35" s="28" t="s">
        <v>47</v>
      </c>
      <c r="F35" s="90">
        <f>ROUND((SUM(BG97:BG299)),  2)</f>
        <v>0</v>
      </c>
      <c r="I35" s="91">
        <v>0.21</v>
      </c>
      <c r="J35" s="90">
        <f>0</f>
        <v>0</v>
      </c>
      <c r="L35" s="33"/>
    </row>
    <row r="36" spans="2:12" s="1" customFormat="1" ht="14.45" hidden="1" customHeight="1">
      <c r="B36" s="33"/>
      <c r="E36" s="28" t="s">
        <v>48</v>
      </c>
      <c r="F36" s="90">
        <f>ROUND((SUM(BH97:BH299)),  2)</f>
        <v>0</v>
      </c>
      <c r="I36" s="91">
        <v>0.15</v>
      </c>
      <c r="J36" s="90">
        <f>0</f>
        <v>0</v>
      </c>
      <c r="L36" s="33"/>
    </row>
    <row r="37" spans="2:12" s="1" customFormat="1" ht="14.45" hidden="1" customHeight="1">
      <c r="B37" s="33"/>
      <c r="E37" s="28" t="s">
        <v>49</v>
      </c>
      <c r="F37" s="90">
        <f>ROUND((SUM(BI97:BI299)),  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50</v>
      </c>
      <c r="E39" s="55"/>
      <c r="F39" s="55"/>
      <c r="G39" s="94" t="s">
        <v>51</v>
      </c>
      <c r="H39" s="95" t="s">
        <v>52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114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9" t="str">
        <f>E7</f>
        <v>Stavební úpravy obřadní síně</v>
      </c>
      <c r="F48" s="320"/>
      <c r="G48" s="320"/>
      <c r="H48" s="320"/>
      <c r="L48" s="33"/>
    </row>
    <row r="49" spans="2:47" s="1" customFormat="1" ht="12" customHeight="1">
      <c r="B49" s="33"/>
      <c r="C49" s="28" t="s">
        <v>112</v>
      </c>
      <c r="L49" s="33"/>
    </row>
    <row r="50" spans="2:47" s="1" customFormat="1" ht="16.5" customHeight="1">
      <c r="B50" s="33"/>
      <c r="E50" s="282" t="str">
        <f>E9</f>
        <v>02 - ZTI</v>
      </c>
      <c r="F50" s="321"/>
      <c r="G50" s="321"/>
      <c r="H50" s="321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1. 2. 2023</v>
      </c>
      <c r="L52" s="33"/>
    </row>
    <row r="53" spans="2:47" s="1" customFormat="1" ht="6.95" customHeight="1">
      <c r="B53" s="33"/>
      <c r="L53" s="33"/>
    </row>
    <row r="54" spans="2:47" s="1" customFormat="1" ht="25.7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>Ing.arch. MANINOVÁ MÁRIA</v>
      </c>
      <c r="L54" s="33"/>
    </row>
    <row r="55" spans="2:47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35</v>
      </c>
      <c r="J55" s="31" t="str">
        <f>E24</f>
        <v>Veronika Šoulová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8" t="s">
        <v>115</v>
      </c>
      <c r="D57" s="92"/>
      <c r="E57" s="92"/>
      <c r="F57" s="92"/>
      <c r="G57" s="92"/>
      <c r="H57" s="92"/>
      <c r="I57" s="92"/>
      <c r="J57" s="99" t="s">
        <v>116</v>
      </c>
      <c r="K57" s="92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100" t="s">
        <v>72</v>
      </c>
      <c r="J59" s="64">
        <f>J97</f>
        <v>0</v>
      </c>
      <c r="L59" s="33"/>
      <c r="AU59" s="18" t="s">
        <v>117</v>
      </c>
    </row>
    <row r="60" spans="2:47" s="8" customFormat="1" ht="24.95" customHeight="1">
      <c r="B60" s="101"/>
      <c r="D60" s="102" t="s">
        <v>118</v>
      </c>
      <c r="E60" s="103"/>
      <c r="F60" s="103"/>
      <c r="G60" s="103"/>
      <c r="H60" s="103"/>
      <c r="I60" s="103"/>
      <c r="J60" s="104">
        <f>J98</f>
        <v>0</v>
      </c>
      <c r="L60" s="101"/>
    </row>
    <row r="61" spans="2:47" s="9" customFormat="1" ht="19.899999999999999" customHeight="1">
      <c r="B61" s="105"/>
      <c r="D61" s="106" t="s">
        <v>121</v>
      </c>
      <c r="E61" s="107"/>
      <c r="F61" s="107"/>
      <c r="G61" s="107"/>
      <c r="H61" s="107"/>
      <c r="I61" s="107"/>
      <c r="J61" s="108">
        <f>J99</f>
        <v>0</v>
      </c>
      <c r="L61" s="105"/>
    </row>
    <row r="62" spans="2:47" s="8" customFormat="1" ht="24.95" customHeight="1">
      <c r="B62" s="101"/>
      <c r="D62" s="102" t="s">
        <v>128</v>
      </c>
      <c r="E62" s="103"/>
      <c r="F62" s="103"/>
      <c r="G62" s="103"/>
      <c r="H62" s="103"/>
      <c r="I62" s="103"/>
      <c r="J62" s="104">
        <f>J102</f>
        <v>0</v>
      </c>
      <c r="L62" s="101"/>
    </row>
    <row r="63" spans="2:47" s="9" customFormat="1" ht="19.899999999999999" customHeight="1">
      <c r="B63" s="105"/>
      <c r="D63" s="106" t="s">
        <v>1755</v>
      </c>
      <c r="E63" s="107"/>
      <c r="F63" s="107"/>
      <c r="G63" s="107"/>
      <c r="H63" s="107"/>
      <c r="I63" s="107"/>
      <c r="J63" s="108">
        <f>J103</f>
        <v>0</v>
      </c>
      <c r="L63" s="105"/>
    </row>
    <row r="64" spans="2:47" s="9" customFormat="1" ht="19.899999999999999" customHeight="1">
      <c r="B64" s="105"/>
      <c r="D64" s="106" t="s">
        <v>1756</v>
      </c>
      <c r="E64" s="107"/>
      <c r="F64" s="107"/>
      <c r="G64" s="107"/>
      <c r="H64" s="107"/>
      <c r="I64" s="107"/>
      <c r="J64" s="108">
        <f>J130</f>
        <v>0</v>
      </c>
      <c r="L64" s="105"/>
    </row>
    <row r="65" spans="2:12" s="9" customFormat="1" ht="19.899999999999999" customHeight="1">
      <c r="B65" s="105"/>
      <c r="D65" s="106" t="s">
        <v>1757</v>
      </c>
      <c r="E65" s="107"/>
      <c r="F65" s="107"/>
      <c r="G65" s="107"/>
      <c r="H65" s="107"/>
      <c r="I65" s="107"/>
      <c r="J65" s="108">
        <f>J159</f>
        <v>0</v>
      </c>
      <c r="L65" s="105"/>
    </row>
    <row r="66" spans="2:12" s="9" customFormat="1" ht="19.899999999999999" customHeight="1">
      <c r="B66" s="105"/>
      <c r="D66" s="106" t="s">
        <v>1758</v>
      </c>
      <c r="E66" s="107"/>
      <c r="F66" s="107"/>
      <c r="G66" s="107"/>
      <c r="H66" s="107"/>
      <c r="I66" s="107"/>
      <c r="J66" s="108">
        <f>J207</f>
        <v>0</v>
      </c>
      <c r="L66" s="105"/>
    </row>
    <row r="67" spans="2:12" s="9" customFormat="1" ht="19.899999999999999" customHeight="1">
      <c r="B67" s="105"/>
      <c r="D67" s="106" t="s">
        <v>131</v>
      </c>
      <c r="E67" s="107"/>
      <c r="F67" s="107"/>
      <c r="G67" s="107"/>
      <c r="H67" s="107"/>
      <c r="I67" s="107"/>
      <c r="J67" s="108">
        <f>J247</f>
        <v>0</v>
      </c>
      <c r="L67" s="105"/>
    </row>
    <row r="68" spans="2:12" s="9" customFormat="1" ht="19.899999999999999" customHeight="1">
      <c r="B68" s="105"/>
      <c r="D68" s="106" t="s">
        <v>1759</v>
      </c>
      <c r="E68" s="107"/>
      <c r="F68" s="107"/>
      <c r="G68" s="107"/>
      <c r="H68" s="107"/>
      <c r="I68" s="107"/>
      <c r="J68" s="108">
        <f>J249</f>
        <v>0</v>
      </c>
      <c r="L68" s="105"/>
    </row>
    <row r="69" spans="2:12" s="9" customFormat="1" ht="19.899999999999999" customHeight="1">
      <c r="B69" s="105"/>
      <c r="D69" s="106" t="s">
        <v>134</v>
      </c>
      <c r="E69" s="107"/>
      <c r="F69" s="107"/>
      <c r="G69" s="107"/>
      <c r="H69" s="107"/>
      <c r="I69" s="107"/>
      <c r="J69" s="108">
        <f>J256</f>
        <v>0</v>
      </c>
      <c r="L69" s="105"/>
    </row>
    <row r="70" spans="2:12" s="9" customFormat="1" ht="19.899999999999999" customHeight="1">
      <c r="B70" s="105"/>
      <c r="D70" s="106" t="s">
        <v>135</v>
      </c>
      <c r="E70" s="107"/>
      <c r="F70" s="107"/>
      <c r="G70" s="107"/>
      <c r="H70" s="107"/>
      <c r="I70" s="107"/>
      <c r="J70" s="108">
        <f>J260</f>
        <v>0</v>
      </c>
      <c r="L70" s="105"/>
    </row>
    <row r="71" spans="2:12" s="8" customFormat="1" ht="24.95" customHeight="1">
      <c r="B71" s="101"/>
      <c r="D71" s="102" t="s">
        <v>1760</v>
      </c>
      <c r="E71" s="103"/>
      <c r="F71" s="103"/>
      <c r="G71" s="103"/>
      <c r="H71" s="103"/>
      <c r="I71" s="103"/>
      <c r="J71" s="104">
        <f>J267</f>
        <v>0</v>
      </c>
      <c r="L71" s="101"/>
    </row>
    <row r="72" spans="2:12" s="8" customFormat="1" ht="24.95" customHeight="1">
      <c r="B72" s="101"/>
      <c r="D72" s="102" t="s">
        <v>146</v>
      </c>
      <c r="E72" s="103"/>
      <c r="F72" s="103"/>
      <c r="G72" s="103"/>
      <c r="H72" s="103"/>
      <c r="I72" s="103"/>
      <c r="J72" s="104">
        <f>J270</f>
        <v>0</v>
      </c>
      <c r="L72" s="101"/>
    </row>
    <row r="73" spans="2:12" s="8" customFormat="1" ht="24.95" customHeight="1">
      <c r="B73" s="101"/>
      <c r="D73" s="102" t="s">
        <v>147</v>
      </c>
      <c r="E73" s="103"/>
      <c r="F73" s="103"/>
      <c r="G73" s="103"/>
      <c r="H73" s="103"/>
      <c r="I73" s="103"/>
      <c r="J73" s="104">
        <f>J283</f>
        <v>0</v>
      </c>
      <c r="L73" s="101"/>
    </row>
    <row r="74" spans="2:12" s="9" customFormat="1" ht="19.899999999999999" customHeight="1">
      <c r="B74" s="105"/>
      <c r="D74" s="106" t="s">
        <v>148</v>
      </c>
      <c r="E74" s="107"/>
      <c r="F74" s="107"/>
      <c r="G74" s="107"/>
      <c r="H74" s="107"/>
      <c r="I74" s="107"/>
      <c r="J74" s="108">
        <f>J284</f>
        <v>0</v>
      </c>
      <c r="L74" s="105"/>
    </row>
    <row r="75" spans="2:12" s="9" customFormat="1" ht="19.899999999999999" customHeight="1">
      <c r="B75" s="105"/>
      <c r="D75" s="106" t="s">
        <v>149</v>
      </c>
      <c r="E75" s="107"/>
      <c r="F75" s="107"/>
      <c r="G75" s="107"/>
      <c r="H75" s="107"/>
      <c r="I75" s="107"/>
      <c r="J75" s="108">
        <f>J287</f>
        <v>0</v>
      </c>
      <c r="L75" s="105"/>
    </row>
    <row r="76" spans="2:12" s="9" customFormat="1" ht="19.899999999999999" customHeight="1">
      <c r="B76" s="105"/>
      <c r="D76" s="106" t="s">
        <v>150</v>
      </c>
      <c r="E76" s="107"/>
      <c r="F76" s="107"/>
      <c r="G76" s="107"/>
      <c r="H76" s="107"/>
      <c r="I76" s="107"/>
      <c r="J76" s="108">
        <f>J290</f>
        <v>0</v>
      </c>
      <c r="L76" s="105"/>
    </row>
    <row r="77" spans="2:12" s="9" customFormat="1" ht="19.899999999999999" customHeight="1">
      <c r="B77" s="105"/>
      <c r="D77" s="106" t="s">
        <v>151</v>
      </c>
      <c r="E77" s="107"/>
      <c r="F77" s="107"/>
      <c r="G77" s="107"/>
      <c r="H77" s="107"/>
      <c r="I77" s="107"/>
      <c r="J77" s="108">
        <f>J295</f>
        <v>0</v>
      </c>
      <c r="L77" s="105"/>
    </row>
    <row r="78" spans="2:12" s="1" customFormat="1" ht="21.75" customHeight="1">
      <c r="B78" s="33"/>
      <c r="L78" s="33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33"/>
    </row>
    <row r="83" spans="2:20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33"/>
    </row>
    <row r="84" spans="2:20" s="1" customFormat="1" ht="24.95" customHeight="1">
      <c r="B84" s="33"/>
      <c r="C84" s="22" t="s">
        <v>152</v>
      </c>
      <c r="L84" s="33"/>
    </row>
    <row r="85" spans="2:20" s="1" customFormat="1" ht="6.95" customHeight="1">
      <c r="B85" s="33"/>
      <c r="L85" s="33"/>
    </row>
    <row r="86" spans="2:20" s="1" customFormat="1" ht="12" customHeight="1">
      <c r="B86" s="33"/>
      <c r="C86" s="28" t="s">
        <v>16</v>
      </c>
      <c r="L86" s="33"/>
    </row>
    <row r="87" spans="2:20" s="1" customFormat="1" ht="16.5" customHeight="1">
      <c r="B87" s="33"/>
      <c r="E87" s="319" t="str">
        <f>E7</f>
        <v>Stavební úpravy obřadní síně</v>
      </c>
      <c r="F87" s="320"/>
      <c r="G87" s="320"/>
      <c r="H87" s="320"/>
      <c r="L87" s="33"/>
    </row>
    <row r="88" spans="2:20" s="1" customFormat="1" ht="12" customHeight="1">
      <c r="B88" s="33"/>
      <c r="C88" s="28" t="s">
        <v>112</v>
      </c>
      <c r="L88" s="33"/>
    </row>
    <row r="89" spans="2:20" s="1" customFormat="1" ht="16.5" customHeight="1">
      <c r="B89" s="33"/>
      <c r="E89" s="282" t="str">
        <f>E9</f>
        <v>02 - ZTI</v>
      </c>
      <c r="F89" s="321"/>
      <c r="G89" s="321"/>
      <c r="H89" s="321"/>
      <c r="L89" s="33"/>
    </row>
    <row r="90" spans="2:20" s="1" customFormat="1" ht="6.95" customHeight="1">
      <c r="B90" s="33"/>
      <c r="L90" s="33"/>
    </row>
    <row r="91" spans="2:20" s="1" customFormat="1" ht="12" customHeight="1">
      <c r="B91" s="33"/>
      <c r="C91" s="28" t="s">
        <v>21</v>
      </c>
      <c r="F91" s="26" t="str">
        <f>F12</f>
        <v xml:space="preserve"> </v>
      </c>
      <c r="I91" s="28" t="s">
        <v>23</v>
      </c>
      <c r="J91" s="50" t="str">
        <f>IF(J12="","",J12)</f>
        <v>1. 2. 2023</v>
      </c>
      <c r="L91" s="33"/>
    </row>
    <row r="92" spans="2:20" s="1" customFormat="1" ht="6.95" customHeight="1">
      <c r="B92" s="33"/>
      <c r="L92" s="33"/>
    </row>
    <row r="93" spans="2:20" s="1" customFormat="1" ht="25.7" customHeight="1">
      <c r="B93" s="33"/>
      <c r="C93" s="28" t="s">
        <v>25</v>
      </c>
      <c r="F93" s="26" t="str">
        <f>E15</f>
        <v xml:space="preserve"> </v>
      </c>
      <c r="I93" s="28" t="s">
        <v>31</v>
      </c>
      <c r="J93" s="31" t="str">
        <f>E21</f>
        <v>Ing.arch. MANINOVÁ MÁRIA</v>
      </c>
      <c r="L93" s="33"/>
    </row>
    <row r="94" spans="2:20" s="1" customFormat="1" ht="15.2" customHeight="1">
      <c r="B94" s="33"/>
      <c r="C94" s="28" t="s">
        <v>29</v>
      </c>
      <c r="F94" s="26" t="str">
        <f>IF(E18="","",E18)</f>
        <v>Vyplň údaj</v>
      </c>
      <c r="I94" s="28" t="s">
        <v>35</v>
      </c>
      <c r="J94" s="31" t="str">
        <f>E24</f>
        <v>Veronika Šoulová</v>
      </c>
      <c r="L94" s="33"/>
    </row>
    <row r="95" spans="2:20" s="1" customFormat="1" ht="10.35" customHeight="1">
      <c r="B95" s="33"/>
      <c r="L95" s="33"/>
    </row>
    <row r="96" spans="2:20" s="10" customFormat="1" ht="29.25" customHeight="1">
      <c r="B96" s="109"/>
      <c r="C96" s="110" t="s">
        <v>153</v>
      </c>
      <c r="D96" s="111" t="s">
        <v>59</v>
      </c>
      <c r="E96" s="111" t="s">
        <v>55</v>
      </c>
      <c r="F96" s="111" t="s">
        <v>56</v>
      </c>
      <c r="G96" s="111" t="s">
        <v>154</v>
      </c>
      <c r="H96" s="111" t="s">
        <v>155</v>
      </c>
      <c r="I96" s="111" t="s">
        <v>156</v>
      </c>
      <c r="J96" s="111" t="s">
        <v>116</v>
      </c>
      <c r="K96" s="112" t="s">
        <v>157</v>
      </c>
      <c r="L96" s="109"/>
      <c r="M96" s="57" t="s">
        <v>19</v>
      </c>
      <c r="N96" s="58" t="s">
        <v>44</v>
      </c>
      <c r="O96" s="58" t="s">
        <v>158</v>
      </c>
      <c r="P96" s="58" t="s">
        <v>159</v>
      </c>
      <c r="Q96" s="58" t="s">
        <v>160</v>
      </c>
      <c r="R96" s="58" t="s">
        <v>161</v>
      </c>
      <c r="S96" s="58" t="s">
        <v>162</v>
      </c>
      <c r="T96" s="59" t="s">
        <v>163</v>
      </c>
    </row>
    <row r="97" spans="2:65" s="1" customFormat="1" ht="22.9" customHeight="1">
      <c r="B97" s="33"/>
      <c r="C97" s="62" t="s">
        <v>164</v>
      </c>
      <c r="J97" s="113">
        <f>BK97</f>
        <v>0</v>
      </c>
      <c r="L97" s="33"/>
      <c r="M97" s="60"/>
      <c r="N97" s="51"/>
      <c r="O97" s="51"/>
      <c r="P97" s="114">
        <f>P98+P102+P267+P270+P283</f>
        <v>0</v>
      </c>
      <c r="Q97" s="51"/>
      <c r="R97" s="114">
        <f>R98+R102+R267+R270+R283</f>
        <v>0.79384829000000012</v>
      </c>
      <c r="S97" s="51"/>
      <c r="T97" s="115">
        <f>T98+T102+T267+T270+T283</f>
        <v>0</v>
      </c>
      <c r="AT97" s="18" t="s">
        <v>73</v>
      </c>
      <c r="AU97" s="18" t="s">
        <v>117</v>
      </c>
      <c r="BK97" s="116">
        <f>BK98+BK102+BK267+BK270+BK283</f>
        <v>0</v>
      </c>
    </row>
    <row r="98" spans="2:65" s="11" customFormat="1" ht="25.9" customHeight="1">
      <c r="B98" s="117"/>
      <c r="D98" s="118" t="s">
        <v>73</v>
      </c>
      <c r="E98" s="119" t="s">
        <v>165</v>
      </c>
      <c r="F98" s="119" t="s">
        <v>166</v>
      </c>
      <c r="I98" s="120"/>
      <c r="J98" s="121">
        <f>BK98</f>
        <v>0</v>
      </c>
      <c r="L98" s="117"/>
      <c r="M98" s="122"/>
      <c r="P98" s="123">
        <f>P99</f>
        <v>0</v>
      </c>
      <c r="R98" s="123">
        <f>R99</f>
        <v>0</v>
      </c>
      <c r="T98" s="124">
        <f>T99</f>
        <v>0</v>
      </c>
      <c r="AR98" s="118" t="s">
        <v>82</v>
      </c>
      <c r="AT98" s="125" t="s">
        <v>73</v>
      </c>
      <c r="AU98" s="125" t="s">
        <v>74</v>
      </c>
      <c r="AY98" s="118" t="s">
        <v>167</v>
      </c>
      <c r="BK98" s="126">
        <f>BK99</f>
        <v>0</v>
      </c>
    </row>
    <row r="99" spans="2:65" s="11" customFormat="1" ht="22.9" customHeight="1">
      <c r="B99" s="117"/>
      <c r="D99" s="118" t="s">
        <v>73</v>
      </c>
      <c r="E99" s="127" t="s">
        <v>104</v>
      </c>
      <c r="F99" s="127" t="s">
        <v>310</v>
      </c>
      <c r="I99" s="120"/>
      <c r="J99" s="128">
        <f>BK99</f>
        <v>0</v>
      </c>
      <c r="L99" s="117"/>
      <c r="M99" s="122"/>
      <c r="P99" s="123">
        <f>SUM(P100:P101)</f>
        <v>0</v>
      </c>
      <c r="R99" s="123">
        <f>SUM(R100:R101)</f>
        <v>0</v>
      </c>
      <c r="T99" s="124">
        <f>SUM(T100:T101)</f>
        <v>0</v>
      </c>
      <c r="AR99" s="118" t="s">
        <v>82</v>
      </c>
      <c r="AT99" s="125" t="s">
        <v>73</v>
      </c>
      <c r="AU99" s="125" t="s">
        <v>82</v>
      </c>
      <c r="AY99" s="118" t="s">
        <v>167</v>
      </c>
      <c r="BK99" s="126">
        <f>SUM(BK100:BK101)</f>
        <v>0</v>
      </c>
    </row>
    <row r="100" spans="2:65" s="1" customFormat="1" ht="16.5" customHeight="1">
      <c r="B100" s="33"/>
      <c r="C100" s="129" t="s">
        <v>82</v>
      </c>
      <c r="D100" s="129" t="s">
        <v>169</v>
      </c>
      <c r="E100" s="130" t="s">
        <v>1761</v>
      </c>
      <c r="F100" s="131" t="s">
        <v>1762</v>
      </c>
      <c r="G100" s="132" t="s">
        <v>436</v>
      </c>
      <c r="H100" s="133">
        <v>40</v>
      </c>
      <c r="I100" s="134"/>
      <c r="J100" s="135">
        <f>ROUND(I100*H100,2)</f>
        <v>0</v>
      </c>
      <c r="K100" s="131" t="s">
        <v>172</v>
      </c>
      <c r="L100" s="33"/>
      <c r="M100" s="136" t="s">
        <v>19</v>
      </c>
      <c r="N100" s="137" t="s">
        <v>45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173</v>
      </c>
      <c r="AT100" s="140" t="s">
        <v>169</v>
      </c>
      <c r="AU100" s="140" t="s">
        <v>84</v>
      </c>
      <c r="AY100" s="18" t="s">
        <v>167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82</v>
      </c>
      <c r="BK100" s="141">
        <f>ROUND(I100*H100,2)</f>
        <v>0</v>
      </c>
      <c r="BL100" s="18" t="s">
        <v>173</v>
      </c>
      <c r="BM100" s="140" t="s">
        <v>1763</v>
      </c>
    </row>
    <row r="101" spans="2:65" s="1" customFormat="1" ht="11.25">
      <c r="B101" s="33"/>
      <c r="D101" s="142" t="s">
        <v>175</v>
      </c>
      <c r="F101" s="143" t="s">
        <v>1764</v>
      </c>
      <c r="I101" s="144"/>
      <c r="L101" s="33"/>
      <c r="M101" s="145"/>
      <c r="T101" s="54"/>
      <c r="AT101" s="18" t="s">
        <v>175</v>
      </c>
      <c r="AU101" s="18" t="s">
        <v>84</v>
      </c>
    </row>
    <row r="102" spans="2:65" s="11" customFormat="1" ht="25.9" customHeight="1">
      <c r="B102" s="117"/>
      <c r="D102" s="118" t="s">
        <v>73</v>
      </c>
      <c r="E102" s="119" t="s">
        <v>918</v>
      </c>
      <c r="F102" s="119" t="s">
        <v>919</v>
      </c>
      <c r="I102" s="120"/>
      <c r="J102" s="121">
        <f>BK102</f>
        <v>0</v>
      </c>
      <c r="L102" s="117"/>
      <c r="M102" s="122"/>
      <c r="P102" s="123">
        <f>P103+P130+P159+P207+P247+P249+P256+P260</f>
        <v>0</v>
      </c>
      <c r="R102" s="123">
        <f>R103+R130+R159+R207+R247+R249+R256+R260</f>
        <v>0.76009829000000007</v>
      </c>
      <c r="T102" s="124">
        <f>T103+T130+T159+T207+T247+T249+T256+T260</f>
        <v>0</v>
      </c>
      <c r="AR102" s="118" t="s">
        <v>84</v>
      </c>
      <c r="AT102" s="125" t="s">
        <v>73</v>
      </c>
      <c r="AU102" s="125" t="s">
        <v>74</v>
      </c>
      <c r="AY102" s="118" t="s">
        <v>167</v>
      </c>
      <c r="BK102" s="126">
        <f>BK103+BK130+BK159+BK207+BK247+BK249+BK256+BK260</f>
        <v>0</v>
      </c>
    </row>
    <row r="103" spans="2:65" s="11" customFormat="1" ht="22.9" customHeight="1">
      <c r="B103" s="117"/>
      <c r="D103" s="118" t="s">
        <v>73</v>
      </c>
      <c r="E103" s="127" t="s">
        <v>1765</v>
      </c>
      <c r="F103" s="127" t="s">
        <v>1766</v>
      </c>
      <c r="I103" s="120"/>
      <c r="J103" s="128">
        <f>BK103</f>
        <v>0</v>
      </c>
      <c r="L103" s="117"/>
      <c r="M103" s="122"/>
      <c r="P103" s="123">
        <f>SUM(P104:P129)</f>
        <v>0</v>
      </c>
      <c r="R103" s="123">
        <f>SUM(R104:R129)</f>
        <v>2.0121E-2</v>
      </c>
      <c r="T103" s="124">
        <f>SUM(T104:T129)</f>
        <v>0</v>
      </c>
      <c r="AR103" s="118" t="s">
        <v>84</v>
      </c>
      <c r="AT103" s="125" t="s">
        <v>73</v>
      </c>
      <c r="AU103" s="125" t="s">
        <v>82</v>
      </c>
      <c r="AY103" s="118" t="s">
        <v>167</v>
      </c>
      <c r="BK103" s="126">
        <f>SUM(BK104:BK129)</f>
        <v>0</v>
      </c>
    </row>
    <row r="104" spans="2:65" s="1" customFormat="1" ht="24.2" customHeight="1">
      <c r="B104" s="33"/>
      <c r="C104" s="129" t="s">
        <v>84</v>
      </c>
      <c r="D104" s="129" t="s">
        <v>169</v>
      </c>
      <c r="E104" s="130" t="s">
        <v>1767</v>
      </c>
      <c r="F104" s="131" t="s">
        <v>1768</v>
      </c>
      <c r="G104" s="132" t="s">
        <v>436</v>
      </c>
      <c r="H104" s="133">
        <v>83</v>
      </c>
      <c r="I104" s="134"/>
      <c r="J104" s="135">
        <f>ROUND(I104*H104,2)</f>
        <v>0</v>
      </c>
      <c r="K104" s="131" t="s">
        <v>172</v>
      </c>
      <c r="L104" s="33"/>
      <c r="M104" s="136" t="s">
        <v>19</v>
      </c>
      <c r="N104" s="137" t="s">
        <v>45</v>
      </c>
      <c r="P104" s="138">
        <f>O104*H104</f>
        <v>0</v>
      </c>
      <c r="Q104" s="138">
        <v>0</v>
      </c>
      <c r="R104" s="138">
        <f>Q104*H104</f>
        <v>0</v>
      </c>
      <c r="S104" s="138">
        <v>0</v>
      </c>
      <c r="T104" s="139">
        <f>S104*H104</f>
        <v>0</v>
      </c>
      <c r="AR104" s="140" t="s">
        <v>265</v>
      </c>
      <c r="AT104" s="140" t="s">
        <v>169</v>
      </c>
      <c r="AU104" s="140" t="s">
        <v>84</v>
      </c>
      <c r="AY104" s="18" t="s">
        <v>167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8" t="s">
        <v>82</v>
      </c>
      <c r="BK104" s="141">
        <f>ROUND(I104*H104,2)</f>
        <v>0</v>
      </c>
      <c r="BL104" s="18" t="s">
        <v>265</v>
      </c>
      <c r="BM104" s="140" t="s">
        <v>1769</v>
      </c>
    </row>
    <row r="105" spans="2:65" s="1" customFormat="1" ht="11.25">
      <c r="B105" s="33"/>
      <c r="D105" s="142" t="s">
        <v>175</v>
      </c>
      <c r="F105" s="143" t="s">
        <v>1770</v>
      </c>
      <c r="I105" s="144"/>
      <c r="L105" s="33"/>
      <c r="M105" s="145"/>
      <c r="T105" s="54"/>
      <c r="AT105" s="18" t="s">
        <v>175</v>
      </c>
      <c r="AU105" s="18" t="s">
        <v>84</v>
      </c>
    </row>
    <row r="106" spans="2:65" s="13" customFormat="1" ht="11.25">
      <c r="B106" s="153"/>
      <c r="D106" s="147" t="s">
        <v>177</v>
      </c>
      <c r="E106" s="154" t="s">
        <v>19</v>
      </c>
      <c r="F106" s="155" t="s">
        <v>1771</v>
      </c>
      <c r="H106" s="156">
        <v>83</v>
      </c>
      <c r="I106" s="157"/>
      <c r="L106" s="153"/>
      <c r="M106" s="158"/>
      <c r="T106" s="159"/>
      <c r="AT106" s="154" t="s">
        <v>177</v>
      </c>
      <c r="AU106" s="154" t="s">
        <v>84</v>
      </c>
      <c r="AV106" s="13" t="s">
        <v>84</v>
      </c>
      <c r="AW106" s="13" t="s">
        <v>34</v>
      </c>
      <c r="AX106" s="13" t="s">
        <v>82</v>
      </c>
      <c r="AY106" s="154" t="s">
        <v>167</v>
      </c>
    </row>
    <row r="107" spans="2:65" s="1" customFormat="1" ht="16.5" customHeight="1">
      <c r="B107" s="33"/>
      <c r="C107" s="167" t="s">
        <v>104</v>
      </c>
      <c r="D107" s="167" t="s">
        <v>259</v>
      </c>
      <c r="E107" s="168" t="s">
        <v>1772</v>
      </c>
      <c r="F107" s="169" t="s">
        <v>1773</v>
      </c>
      <c r="G107" s="170" t="s">
        <v>436</v>
      </c>
      <c r="H107" s="171">
        <v>62.22</v>
      </c>
      <c r="I107" s="172"/>
      <c r="J107" s="173">
        <f>ROUND(I107*H107,2)</f>
        <v>0</v>
      </c>
      <c r="K107" s="169" t="s">
        <v>172</v>
      </c>
      <c r="L107" s="174"/>
      <c r="M107" s="175" t="s">
        <v>19</v>
      </c>
      <c r="N107" s="176" t="s">
        <v>45</v>
      </c>
      <c r="P107" s="138">
        <f>O107*H107</f>
        <v>0</v>
      </c>
      <c r="Q107" s="138">
        <v>4.0000000000000003E-5</v>
      </c>
      <c r="R107" s="138">
        <f>Q107*H107</f>
        <v>2.4888000000000002E-3</v>
      </c>
      <c r="S107" s="138">
        <v>0</v>
      </c>
      <c r="T107" s="139">
        <f>S107*H107</f>
        <v>0</v>
      </c>
      <c r="AR107" s="140" t="s">
        <v>366</v>
      </c>
      <c r="AT107" s="140" t="s">
        <v>259</v>
      </c>
      <c r="AU107" s="140" t="s">
        <v>84</v>
      </c>
      <c r="AY107" s="18" t="s">
        <v>167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82</v>
      </c>
      <c r="BK107" s="141">
        <f>ROUND(I107*H107,2)</f>
        <v>0</v>
      </c>
      <c r="BL107" s="18" t="s">
        <v>265</v>
      </c>
      <c r="BM107" s="140" t="s">
        <v>1774</v>
      </c>
    </row>
    <row r="108" spans="2:65" s="13" customFormat="1" ht="11.25">
      <c r="B108" s="153"/>
      <c r="D108" s="147" t="s">
        <v>177</v>
      </c>
      <c r="E108" s="154" t="s">
        <v>19</v>
      </c>
      <c r="F108" s="155" t="s">
        <v>1775</v>
      </c>
      <c r="H108" s="156">
        <v>61</v>
      </c>
      <c r="I108" s="157"/>
      <c r="L108" s="153"/>
      <c r="M108" s="158"/>
      <c r="T108" s="159"/>
      <c r="AT108" s="154" t="s">
        <v>177</v>
      </c>
      <c r="AU108" s="154" t="s">
        <v>84</v>
      </c>
      <c r="AV108" s="13" t="s">
        <v>84</v>
      </c>
      <c r="AW108" s="13" t="s">
        <v>34</v>
      </c>
      <c r="AX108" s="13" t="s">
        <v>82</v>
      </c>
      <c r="AY108" s="154" t="s">
        <v>167</v>
      </c>
    </row>
    <row r="109" spans="2:65" s="13" customFormat="1" ht="11.25">
      <c r="B109" s="153"/>
      <c r="D109" s="147" t="s">
        <v>177</v>
      </c>
      <c r="F109" s="155" t="s">
        <v>1776</v>
      </c>
      <c r="H109" s="156">
        <v>62.22</v>
      </c>
      <c r="I109" s="157"/>
      <c r="L109" s="153"/>
      <c r="M109" s="158"/>
      <c r="T109" s="159"/>
      <c r="AT109" s="154" t="s">
        <v>177</v>
      </c>
      <c r="AU109" s="154" t="s">
        <v>84</v>
      </c>
      <c r="AV109" s="13" t="s">
        <v>84</v>
      </c>
      <c r="AW109" s="13" t="s">
        <v>4</v>
      </c>
      <c r="AX109" s="13" t="s">
        <v>82</v>
      </c>
      <c r="AY109" s="154" t="s">
        <v>167</v>
      </c>
    </row>
    <row r="110" spans="2:65" s="1" customFormat="1" ht="16.5" customHeight="1">
      <c r="B110" s="33"/>
      <c r="C110" s="167" t="s">
        <v>173</v>
      </c>
      <c r="D110" s="167" t="s">
        <v>259</v>
      </c>
      <c r="E110" s="168" t="s">
        <v>1777</v>
      </c>
      <c r="F110" s="169" t="s">
        <v>1778</v>
      </c>
      <c r="G110" s="170" t="s">
        <v>436</v>
      </c>
      <c r="H110" s="171">
        <v>18.36</v>
      </c>
      <c r="I110" s="172"/>
      <c r="J110" s="173">
        <f>ROUND(I110*H110,2)</f>
        <v>0</v>
      </c>
      <c r="K110" s="169" t="s">
        <v>172</v>
      </c>
      <c r="L110" s="174"/>
      <c r="M110" s="175" t="s">
        <v>19</v>
      </c>
      <c r="N110" s="176" t="s">
        <v>45</v>
      </c>
      <c r="P110" s="138">
        <f>O110*H110</f>
        <v>0</v>
      </c>
      <c r="Q110" s="138">
        <v>5.0000000000000002E-5</v>
      </c>
      <c r="R110" s="138">
        <f>Q110*H110</f>
        <v>9.1799999999999998E-4</v>
      </c>
      <c r="S110" s="138">
        <v>0</v>
      </c>
      <c r="T110" s="139">
        <f>S110*H110</f>
        <v>0</v>
      </c>
      <c r="AR110" s="140" t="s">
        <v>366</v>
      </c>
      <c r="AT110" s="140" t="s">
        <v>259</v>
      </c>
      <c r="AU110" s="140" t="s">
        <v>84</v>
      </c>
      <c r="AY110" s="18" t="s">
        <v>167</v>
      </c>
      <c r="BE110" s="141">
        <f>IF(N110="základní",J110,0)</f>
        <v>0</v>
      </c>
      <c r="BF110" s="141">
        <f>IF(N110="snížená",J110,0)</f>
        <v>0</v>
      </c>
      <c r="BG110" s="141">
        <f>IF(N110="zákl. přenesená",J110,0)</f>
        <v>0</v>
      </c>
      <c r="BH110" s="141">
        <f>IF(N110="sníž. přenesená",J110,0)</f>
        <v>0</v>
      </c>
      <c r="BI110" s="141">
        <f>IF(N110="nulová",J110,0)</f>
        <v>0</v>
      </c>
      <c r="BJ110" s="18" t="s">
        <v>82</v>
      </c>
      <c r="BK110" s="141">
        <f>ROUND(I110*H110,2)</f>
        <v>0</v>
      </c>
      <c r="BL110" s="18" t="s">
        <v>265</v>
      </c>
      <c r="BM110" s="140" t="s">
        <v>1779</v>
      </c>
    </row>
    <row r="111" spans="2:65" s="13" customFormat="1" ht="11.25">
      <c r="B111" s="153"/>
      <c r="D111" s="147" t="s">
        <v>177</v>
      </c>
      <c r="E111" s="154" t="s">
        <v>19</v>
      </c>
      <c r="F111" s="155" t="s">
        <v>1780</v>
      </c>
      <c r="H111" s="156">
        <v>18</v>
      </c>
      <c r="I111" s="157"/>
      <c r="L111" s="153"/>
      <c r="M111" s="158"/>
      <c r="T111" s="159"/>
      <c r="AT111" s="154" t="s">
        <v>177</v>
      </c>
      <c r="AU111" s="154" t="s">
        <v>84</v>
      </c>
      <c r="AV111" s="13" t="s">
        <v>84</v>
      </c>
      <c r="AW111" s="13" t="s">
        <v>34</v>
      </c>
      <c r="AX111" s="13" t="s">
        <v>82</v>
      </c>
      <c r="AY111" s="154" t="s">
        <v>167</v>
      </c>
    </row>
    <row r="112" spans="2:65" s="13" customFormat="1" ht="11.25">
      <c r="B112" s="153"/>
      <c r="D112" s="147" t="s">
        <v>177</v>
      </c>
      <c r="F112" s="155" t="s">
        <v>1781</v>
      </c>
      <c r="H112" s="156">
        <v>18.36</v>
      </c>
      <c r="I112" s="157"/>
      <c r="L112" s="153"/>
      <c r="M112" s="158"/>
      <c r="T112" s="159"/>
      <c r="AT112" s="154" t="s">
        <v>177</v>
      </c>
      <c r="AU112" s="154" t="s">
        <v>84</v>
      </c>
      <c r="AV112" s="13" t="s">
        <v>84</v>
      </c>
      <c r="AW112" s="13" t="s">
        <v>4</v>
      </c>
      <c r="AX112" s="13" t="s">
        <v>82</v>
      </c>
      <c r="AY112" s="154" t="s">
        <v>167</v>
      </c>
    </row>
    <row r="113" spans="2:65" s="1" customFormat="1" ht="16.5" customHeight="1">
      <c r="B113" s="33"/>
      <c r="C113" s="167" t="s">
        <v>195</v>
      </c>
      <c r="D113" s="167" t="s">
        <v>259</v>
      </c>
      <c r="E113" s="168" t="s">
        <v>1782</v>
      </c>
      <c r="F113" s="169" t="s">
        <v>1783</v>
      </c>
      <c r="G113" s="170" t="s">
        <v>436</v>
      </c>
      <c r="H113" s="171">
        <v>4.08</v>
      </c>
      <c r="I113" s="172"/>
      <c r="J113" s="173">
        <f>ROUND(I113*H113,2)</f>
        <v>0</v>
      </c>
      <c r="K113" s="169" t="s">
        <v>172</v>
      </c>
      <c r="L113" s="174"/>
      <c r="M113" s="175" t="s">
        <v>19</v>
      </c>
      <c r="N113" s="176" t="s">
        <v>45</v>
      </c>
      <c r="P113" s="138">
        <f>O113*H113</f>
        <v>0</v>
      </c>
      <c r="Q113" s="138">
        <v>9.0000000000000006E-5</v>
      </c>
      <c r="R113" s="138">
        <f>Q113*H113</f>
        <v>3.6720000000000004E-4</v>
      </c>
      <c r="S113" s="138">
        <v>0</v>
      </c>
      <c r="T113" s="139">
        <f>S113*H113</f>
        <v>0</v>
      </c>
      <c r="AR113" s="140" t="s">
        <v>366</v>
      </c>
      <c r="AT113" s="140" t="s">
        <v>259</v>
      </c>
      <c r="AU113" s="140" t="s">
        <v>84</v>
      </c>
      <c r="AY113" s="18" t="s">
        <v>167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8" t="s">
        <v>82</v>
      </c>
      <c r="BK113" s="141">
        <f>ROUND(I113*H113,2)</f>
        <v>0</v>
      </c>
      <c r="BL113" s="18" t="s">
        <v>265</v>
      </c>
      <c r="BM113" s="140" t="s">
        <v>1784</v>
      </c>
    </row>
    <row r="114" spans="2:65" s="13" customFormat="1" ht="11.25">
      <c r="B114" s="153"/>
      <c r="D114" s="147" t="s">
        <v>177</v>
      </c>
      <c r="E114" s="154" t="s">
        <v>19</v>
      </c>
      <c r="F114" s="155" t="s">
        <v>1785</v>
      </c>
      <c r="H114" s="156">
        <v>4</v>
      </c>
      <c r="I114" s="157"/>
      <c r="L114" s="153"/>
      <c r="M114" s="158"/>
      <c r="T114" s="159"/>
      <c r="AT114" s="154" t="s">
        <v>177</v>
      </c>
      <c r="AU114" s="154" t="s">
        <v>84</v>
      </c>
      <c r="AV114" s="13" t="s">
        <v>84</v>
      </c>
      <c r="AW114" s="13" t="s">
        <v>34</v>
      </c>
      <c r="AX114" s="13" t="s">
        <v>82</v>
      </c>
      <c r="AY114" s="154" t="s">
        <v>167</v>
      </c>
    </row>
    <row r="115" spans="2:65" s="13" customFormat="1" ht="11.25">
      <c r="B115" s="153"/>
      <c r="D115" s="147" t="s">
        <v>177</v>
      </c>
      <c r="F115" s="155" t="s">
        <v>1786</v>
      </c>
      <c r="H115" s="156">
        <v>4.08</v>
      </c>
      <c r="I115" s="157"/>
      <c r="L115" s="153"/>
      <c r="M115" s="158"/>
      <c r="T115" s="159"/>
      <c r="AT115" s="154" t="s">
        <v>177</v>
      </c>
      <c r="AU115" s="154" t="s">
        <v>84</v>
      </c>
      <c r="AV115" s="13" t="s">
        <v>84</v>
      </c>
      <c r="AW115" s="13" t="s">
        <v>4</v>
      </c>
      <c r="AX115" s="13" t="s">
        <v>82</v>
      </c>
      <c r="AY115" s="154" t="s">
        <v>167</v>
      </c>
    </row>
    <row r="116" spans="2:65" s="1" customFormat="1" ht="16.5" customHeight="1">
      <c r="B116" s="33"/>
      <c r="C116" s="167" t="s">
        <v>202</v>
      </c>
      <c r="D116" s="167" t="s">
        <v>259</v>
      </c>
      <c r="E116" s="168" t="s">
        <v>1787</v>
      </c>
      <c r="F116" s="169" t="s">
        <v>1788</v>
      </c>
      <c r="G116" s="170" t="s">
        <v>436</v>
      </c>
      <c r="H116" s="171">
        <v>10.199999999999999</v>
      </c>
      <c r="I116" s="172"/>
      <c r="J116" s="173">
        <f>ROUND(I116*H116,2)</f>
        <v>0</v>
      </c>
      <c r="K116" s="169" t="s">
        <v>172</v>
      </c>
      <c r="L116" s="174"/>
      <c r="M116" s="175" t="s">
        <v>19</v>
      </c>
      <c r="N116" s="176" t="s">
        <v>45</v>
      </c>
      <c r="P116" s="138">
        <f>O116*H116</f>
        <v>0</v>
      </c>
      <c r="Q116" s="138">
        <v>9.7999999999999997E-4</v>
      </c>
      <c r="R116" s="138">
        <f>Q116*H116</f>
        <v>9.9959999999999997E-3</v>
      </c>
      <c r="S116" s="138">
        <v>0</v>
      </c>
      <c r="T116" s="139">
        <f>S116*H116</f>
        <v>0</v>
      </c>
      <c r="AR116" s="140" t="s">
        <v>366</v>
      </c>
      <c r="AT116" s="140" t="s">
        <v>259</v>
      </c>
      <c r="AU116" s="140" t="s">
        <v>84</v>
      </c>
      <c r="AY116" s="18" t="s">
        <v>167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82</v>
      </c>
      <c r="BK116" s="141">
        <f>ROUND(I116*H116,2)</f>
        <v>0</v>
      </c>
      <c r="BL116" s="18" t="s">
        <v>265</v>
      </c>
      <c r="BM116" s="140" t="s">
        <v>1789</v>
      </c>
    </row>
    <row r="117" spans="2:65" s="13" customFormat="1" ht="11.25">
      <c r="B117" s="153"/>
      <c r="D117" s="147" t="s">
        <v>177</v>
      </c>
      <c r="E117" s="154" t="s">
        <v>19</v>
      </c>
      <c r="F117" s="155" t="s">
        <v>1790</v>
      </c>
      <c r="H117" s="156">
        <v>10</v>
      </c>
      <c r="I117" s="157"/>
      <c r="L117" s="153"/>
      <c r="M117" s="158"/>
      <c r="T117" s="159"/>
      <c r="AT117" s="154" t="s">
        <v>177</v>
      </c>
      <c r="AU117" s="154" t="s">
        <v>84</v>
      </c>
      <c r="AV117" s="13" t="s">
        <v>84</v>
      </c>
      <c r="AW117" s="13" t="s">
        <v>34</v>
      </c>
      <c r="AX117" s="13" t="s">
        <v>82</v>
      </c>
      <c r="AY117" s="154" t="s">
        <v>167</v>
      </c>
    </row>
    <row r="118" spans="2:65" s="13" customFormat="1" ht="11.25">
      <c r="B118" s="153"/>
      <c r="D118" s="147" t="s">
        <v>177</v>
      </c>
      <c r="F118" s="155" t="s">
        <v>1791</v>
      </c>
      <c r="H118" s="156">
        <v>10.199999999999999</v>
      </c>
      <c r="I118" s="157"/>
      <c r="L118" s="153"/>
      <c r="M118" s="158"/>
      <c r="T118" s="159"/>
      <c r="AT118" s="154" t="s">
        <v>177</v>
      </c>
      <c r="AU118" s="154" t="s">
        <v>84</v>
      </c>
      <c r="AV118" s="13" t="s">
        <v>84</v>
      </c>
      <c r="AW118" s="13" t="s">
        <v>4</v>
      </c>
      <c r="AX118" s="13" t="s">
        <v>82</v>
      </c>
      <c r="AY118" s="154" t="s">
        <v>167</v>
      </c>
    </row>
    <row r="119" spans="2:65" s="1" customFormat="1" ht="16.5" customHeight="1">
      <c r="B119" s="33"/>
      <c r="C119" s="167" t="s">
        <v>206</v>
      </c>
      <c r="D119" s="167" t="s">
        <v>259</v>
      </c>
      <c r="E119" s="168" t="s">
        <v>1792</v>
      </c>
      <c r="F119" s="169" t="s">
        <v>1793</v>
      </c>
      <c r="G119" s="170" t="s">
        <v>436</v>
      </c>
      <c r="H119" s="171">
        <v>18.36</v>
      </c>
      <c r="I119" s="172"/>
      <c r="J119" s="173">
        <f>ROUND(I119*H119,2)</f>
        <v>0</v>
      </c>
      <c r="K119" s="169" t="s">
        <v>172</v>
      </c>
      <c r="L119" s="174"/>
      <c r="M119" s="175" t="s">
        <v>19</v>
      </c>
      <c r="N119" s="176" t="s">
        <v>45</v>
      </c>
      <c r="P119" s="138">
        <f>O119*H119</f>
        <v>0</v>
      </c>
      <c r="Q119" s="138">
        <v>1.1E-4</v>
      </c>
      <c r="R119" s="138">
        <f>Q119*H119</f>
        <v>2.0195999999999999E-3</v>
      </c>
      <c r="S119" s="138">
        <v>0</v>
      </c>
      <c r="T119" s="139">
        <f>S119*H119</f>
        <v>0</v>
      </c>
      <c r="AR119" s="140" t="s">
        <v>366</v>
      </c>
      <c r="AT119" s="140" t="s">
        <v>259</v>
      </c>
      <c r="AU119" s="140" t="s">
        <v>84</v>
      </c>
      <c r="AY119" s="18" t="s">
        <v>167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8" t="s">
        <v>82</v>
      </c>
      <c r="BK119" s="141">
        <f>ROUND(I119*H119,2)</f>
        <v>0</v>
      </c>
      <c r="BL119" s="18" t="s">
        <v>265</v>
      </c>
      <c r="BM119" s="140" t="s">
        <v>1794</v>
      </c>
    </row>
    <row r="120" spans="2:65" s="13" customFormat="1" ht="11.25">
      <c r="B120" s="153"/>
      <c r="D120" s="147" t="s">
        <v>177</v>
      </c>
      <c r="E120" s="154" t="s">
        <v>19</v>
      </c>
      <c r="F120" s="155" t="s">
        <v>1780</v>
      </c>
      <c r="H120" s="156">
        <v>18</v>
      </c>
      <c r="I120" s="157"/>
      <c r="L120" s="153"/>
      <c r="M120" s="158"/>
      <c r="T120" s="159"/>
      <c r="AT120" s="154" t="s">
        <v>177</v>
      </c>
      <c r="AU120" s="154" t="s">
        <v>84</v>
      </c>
      <c r="AV120" s="13" t="s">
        <v>84</v>
      </c>
      <c r="AW120" s="13" t="s">
        <v>34</v>
      </c>
      <c r="AX120" s="13" t="s">
        <v>82</v>
      </c>
      <c r="AY120" s="154" t="s">
        <v>167</v>
      </c>
    </row>
    <row r="121" spans="2:65" s="13" customFormat="1" ht="11.25">
      <c r="B121" s="153"/>
      <c r="D121" s="147" t="s">
        <v>177</v>
      </c>
      <c r="F121" s="155" t="s">
        <v>1781</v>
      </c>
      <c r="H121" s="156">
        <v>18.36</v>
      </c>
      <c r="I121" s="157"/>
      <c r="L121" s="153"/>
      <c r="M121" s="158"/>
      <c r="T121" s="159"/>
      <c r="AT121" s="154" t="s">
        <v>177</v>
      </c>
      <c r="AU121" s="154" t="s">
        <v>84</v>
      </c>
      <c r="AV121" s="13" t="s">
        <v>84</v>
      </c>
      <c r="AW121" s="13" t="s">
        <v>4</v>
      </c>
      <c r="AX121" s="13" t="s">
        <v>82</v>
      </c>
      <c r="AY121" s="154" t="s">
        <v>167</v>
      </c>
    </row>
    <row r="122" spans="2:65" s="1" customFormat="1" ht="37.9" customHeight="1">
      <c r="B122" s="33"/>
      <c r="C122" s="129" t="s">
        <v>211</v>
      </c>
      <c r="D122" s="129" t="s">
        <v>169</v>
      </c>
      <c r="E122" s="130" t="s">
        <v>1795</v>
      </c>
      <c r="F122" s="131" t="s">
        <v>1796</v>
      </c>
      <c r="G122" s="132" t="s">
        <v>436</v>
      </c>
      <c r="H122" s="133">
        <v>9</v>
      </c>
      <c r="I122" s="134"/>
      <c r="J122" s="135">
        <f>ROUND(I122*H122,2)</f>
        <v>0</v>
      </c>
      <c r="K122" s="131" t="s">
        <v>172</v>
      </c>
      <c r="L122" s="33"/>
      <c r="M122" s="136" t="s">
        <v>19</v>
      </c>
      <c r="N122" s="137" t="s">
        <v>45</v>
      </c>
      <c r="P122" s="138">
        <f>O122*H122</f>
        <v>0</v>
      </c>
      <c r="Q122" s="138">
        <v>1.9000000000000001E-4</v>
      </c>
      <c r="R122" s="138">
        <f>Q122*H122</f>
        <v>1.7100000000000001E-3</v>
      </c>
      <c r="S122" s="138">
        <v>0</v>
      </c>
      <c r="T122" s="139">
        <f>S122*H122</f>
        <v>0</v>
      </c>
      <c r="AR122" s="140" t="s">
        <v>265</v>
      </c>
      <c r="AT122" s="140" t="s">
        <v>169</v>
      </c>
      <c r="AU122" s="140" t="s">
        <v>84</v>
      </c>
      <c r="AY122" s="18" t="s">
        <v>167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82</v>
      </c>
      <c r="BK122" s="141">
        <f>ROUND(I122*H122,2)</f>
        <v>0</v>
      </c>
      <c r="BL122" s="18" t="s">
        <v>265</v>
      </c>
      <c r="BM122" s="140" t="s">
        <v>1797</v>
      </c>
    </row>
    <row r="123" spans="2:65" s="1" customFormat="1" ht="11.25">
      <c r="B123" s="33"/>
      <c r="D123" s="142" t="s">
        <v>175</v>
      </c>
      <c r="F123" s="143" t="s">
        <v>1798</v>
      </c>
      <c r="I123" s="144"/>
      <c r="L123" s="33"/>
      <c r="M123" s="145"/>
      <c r="T123" s="54"/>
      <c r="AT123" s="18" t="s">
        <v>175</v>
      </c>
      <c r="AU123" s="18" t="s">
        <v>84</v>
      </c>
    </row>
    <row r="124" spans="2:65" s="1" customFormat="1" ht="16.5" customHeight="1">
      <c r="B124" s="33"/>
      <c r="C124" s="167" t="s">
        <v>218</v>
      </c>
      <c r="D124" s="167" t="s">
        <v>259</v>
      </c>
      <c r="E124" s="168" t="s">
        <v>1799</v>
      </c>
      <c r="F124" s="169" t="s">
        <v>1800</v>
      </c>
      <c r="G124" s="170" t="s">
        <v>436</v>
      </c>
      <c r="H124" s="171">
        <v>2.04</v>
      </c>
      <c r="I124" s="172"/>
      <c r="J124" s="173">
        <f>ROUND(I124*H124,2)</f>
        <v>0</v>
      </c>
      <c r="K124" s="169" t="s">
        <v>172</v>
      </c>
      <c r="L124" s="174"/>
      <c r="M124" s="175" t="s">
        <v>19</v>
      </c>
      <c r="N124" s="176" t="s">
        <v>45</v>
      </c>
      <c r="P124" s="138">
        <f>O124*H124</f>
        <v>0</v>
      </c>
      <c r="Q124" s="138">
        <v>2.7E-4</v>
      </c>
      <c r="R124" s="138">
        <f>Q124*H124</f>
        <v>5.5080000000000005E-4</v>
      </c>
      <c r="S124" s="138">
        <v>0</v>
      </c>
      <c r="T124" s="139">
        <f>S124*H124</f>
        <v>0</v>
      </c>
      <c r="AR124" s="140" t="s">
        <v>366</v>
      </c>
      <c r="AT124" s="140" t="s">
        <v>259</v>
      </c>
      <c r="AU124" s="140" t="s">
        <v>84</v>
      </c>
      <c r="AY124" s="18" t="s">
        <v>167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82</v>
      </c>
      <c r="BK124" s="141">
        <f>ROUND(I124*H124,2)</f>
        <v>0</v>
      </c>
      <c r="BL124" s="18" t="s">
        <v>265</v>
      </c>
      <c r="BM124" s="140" t="s">
        <v>1801</v>
      </c>
    </row>
    <row r="125" spans="2:65" s="13" customFormat="1" ht="11.25">
      <c r="B125" s="153"/>
      <c r="D125" s="147" t="s">
        <v>177</v>
      </c>
      <c r="F125" s="155" t="s">
        <v>1802</v>
      </c>
      <c r="H125" s="156">
        <v>2.04</v>
      </c>
      <c r="I125" s="157"/>
      <c r="L125" s="153"/>
      <c r="M125" s="158"/>
      <c r="T125" s="159"/>
      <c r="AT125" s="154" t="s">
        <v>177</v>
      </c>
      <c r="AU125" s="154" t="s">
        <v>84</v>
      </c>
      <c r="AV125" s="13" t="s">
        <v>84</v>
      </c>
      <c r="AW125" s="13" t="s">
        <v>4</v>
      </c>
      <c r="AX125" s="13" t="s">
        <v>82</v>
      </c>
      <c r="AY125" s="154" t="s">
        <v>167</v>
      </c>
    </row>
    <row r="126" spans="2:65" s="1" customFormat="1" ht="16.5" customHeight="1">
      <c r="B126" s="33"/>
      <c r="C126" s="167" t="s">
        <v>223</v>
      </c>
      <c r="D126" s="167" t="s">
        <v>259</v>
      </c>
      <c r="E126" s="168" t="s">
        <v>1803</v>
      </c>
      <c r="F126" s="169" t="s">
        <v>1804</v>
      </c>
      <c r="G126" s="170" t="s">
        <v>436</v>
      </c>
      <c r="H126" s="171">
        <v>7.14</v>
      </c>
      <c r="I126" s="172"/>
      <c r="J126" s="173">
        <f>ROUND(I126*H126,2)</f>
        <v>0</v>
      </c>
      <c r="K126" s="169" t="s">
        <v>172</v>
      </c>
      <c r="L126" s="174"/>
      <c r="M126" s="175" t="s">
        <v>19</v>
      </c>
      <c r="N126" s="176" t="s">
        <v>45</v>
      </c>
      <c r="P126" s="138">
        <f>O126*H126</f>
        <v>0</v>
      </c>
      <c r="Q126" s="138">
        <v>2.9E-4</v>
      </c>
      <c r="R126" s="138">
        <f>Q126*H126</f>
        <v>2.0706000000000001E-3</v>
      </c>
      <c r="S126" s="138">
        <v>0</v>
      </c>
      <c r="T126" s="139">
        <f>S126*H126</f>
        <v>0</v>
      </c>
      <c r="AR126" s="140" t="s">
        <v>366</v>
      </c>
      <c r="AT126" s="140" t="s">
        <v>259</v>
      </c>
      <c r="AU126" s="140" t="s">
        <v>84</v>
      </c>
      <c r="AY126" s="18" t="s">
        <v>167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8" t="s">
        <v>82</v>
      </c>
      <c r="BK126" s="141">
        <f>ROUND(I126*H126,2)</f>
        <v>0</v>
      </c>
      <c r="BL126" s="18" t="s">
        <v>265</v>
      </c>
      <c r="BM126" s="140" t="s">
        <v>1805</v>
      </c>
    </row>
    <row r="127" spans="2:65" s="13" customFormat="1" ht="11.25">
      <c r="B127" s="153"/>
      <c r="D127" s="147" t="s">
        <v>177</v>
      </c>
      <c r="F127" s="155" t="s">
        <v>1806</v>
      </c>
      <c r="H127" s="156">
        <v>7.14</v>
      </c>
      <c r="I127" s="157"/>
      <c r="L127" s="153"/>
      <c r="M127" s="158"/>
      <c r="T127" s="159"/>
      <c r="AT127" s="154" t="s">
        <v>177</v>
      </c>
      <c r="AU127" s="154" t="s">
        <v>84</v>
      </c>
      <c r="AV127" s="13" t="s">
        <v>84</v>
      </c>
      <c r="AW127" s="13" t="s">
        <v>4</v>
      </c>
      <c r="AX127" s="13" t="s">
        <v>82</v>
      </c>
      <c r="AY127" s="154" t="s">
        <v>167</v>
      </c>
    </row>
    <row r="128" spans="2:65" s="1" customFormat="1" ht="24.2" customHeight="1">
      <c r="B128" s="33"/>
      <c r="C128" s="129" t="s">
        <v>231</v>
      </c>
      <c r="D128" s="129" t="s">
        <v>169</v>
      </c>
      <c r="E128" s="130" t="s">
        <v>1807</v>
      </c>
      <c r="F128" s="131" t="s">
        <v>1808</v>
      </c>
      <c r="G128" s="132" t="s">
        <v>246</v>
      </c>
      <c r="H128" s="133">
        <v>0.02</v>
      </c>
      <c r="I128" s="134"/>
      <c r="J128" s="135">
        <f>ROUND(I128*H128,2)</f>
        <v>0</v>
      </c>
      <c r="K128" s="131" t="s">
        <v>172</v>
      </c>
      <c r="L128" s="33"/>
      <c r="M128" s="136" t="s">
        <v>19</v>
      </c>
      <c r="N128" s="137" t="s">
        <v>45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265</v>
      </c>
      <c r="AT128" s="140" t="s">
        <v>169</v>
      </c>
      <c r="AU128" s="140" t="s">
        <v>84</v>
      </c>
      <c r="AY128" s="18" t="s">
        <v>167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82</v>
      </c>
      <c r="BK128" s="141">
        <f>ROUND(I128*H128,2)</f>
        <v>0</v>
      </c>
      <c r="BL128" s="18" t="s">
        <v>265</v>
      </c>
      <c r="BM128" s="140" t="s">
        <v>1809</v>
      </c>
    </row>
    <row r="129" spans="2:65" s="1" customFormat="1" ht="11.25">
      <c r="B129" s="33"/>
      <c r="D129" s="142" t="s">
        <v>175</v>
      </c>
      <c r="F129" s="143" t="s">
        <v>1810</v>
      </c>
      <c r="I129" s="144"/>
      <c r="L129" s="33"/>
      <c r="M129" s="145"/>
      <c r="T129" s="54"/>
      <c r="AT129" s="18" t="s">
        <v>175</v>
      </c>
      <c r="AU129" s="18" t="s">
        <v>84</v>
      </c>
    </row>
    <row r="130" spans="2:65" s="11" customFormat="1" ht="22.9" customHeight="1">
      <c r="B130" s="117"/>
      <c r="D130" s="118" t="s">
        <v>73</v>
      </c>
      <c r="E130" s="127" t="s">
        <v>1811</v>
      </c>
      <c r="F130" s="127" t="s">
        <v>1812</v>
      </c>
      <c r="I130" s="120"/>
      <c r="J130" s="128">
        <f>BK130</f>
        <v>0</v>
      </c>
      <c r="L130" s="117"/>
      <c r="M130" s="122"/>
      <c r="P130" s="123">
        <f>SUM(P131:P158)</f>
        <v>0</v>
      </c>
      <c r="R130" s="123">
        <f>SUM(R131:R158)</f>
        <v>0.19975999999999999</v>
      </c>
      <c r="T130" s="124">
        <f>SUM(T131:T158)</f>
        <v>0</v>
      </c>
      <c r="AR130" s="118" t="s">
        <v>84</v>
      </c>
      <c r="AT130" s="125" t="s">
        <v>73</v>
      </c>
      <c r="AU130" s="125" t="s">
        <v>82</v>
      </c>
      <c r="AY130" s="118" t="s">
        <v>167</v>
      </c>
      <c r="BK130" s="126">
        <f>SUM(BK131:BK158)</f>
        <v>0</v>
      </c>
    </row>
    <row r="131" spans="2:65" s="1" customFormat="1" ht="16.5" customHeight="1">
      <c r="B131" s="33"/>
      <c r="C131" s="129" t="s">
        <v>236</v>
      </c>
      <c r="D131" s="129" t="s">
        <v>169</v>
      </c>
      <c r="E131" s="130" t="s">
        <v>1813</v>
      </c>
      <c r="F131" s="131" t="s">
        <v>1814</v>
      </c>
      <c r="G131" s="132" t="s">
        <v>328</v>
      </c>
      <c r="H131" s="133">
        <v>1</v>
      </c>
      <c r="I131" s="134"/>
      <c r="J131" s="135">
        <f>ROUND(I131*H131,2)</f>
        <v>0</v>
      </c>
      <c r="K131" s="131" t="s">
        <v>172</v>
      </c>
      <c r="L131" s="33"/>
      <c r="M131" s="136" t="s">
        <v>19</v>
      </c>
      <c r="N131" s="137" t="s">
        <v>45</v>
      </c>
      <c r="P131" s="138">
        <f>O131*H131</f>
        <v>0</v>
      </c>
      <c r="Q131" s="138">
        <v>3.5200000000000001E-3</v>
      </c>
      <c r="R131" s="138">
        <f>Q131*H131</f>
        <v>3.5200000000000001E-3</v>
      </c>
      <c r="S131" s="138">
        <v>0</v>
      </c>
      <c r="T131" s="139">
        <f>S131*H131</f>
        <v>0</v>
      </c>
      <c r="AR131" s="140" t="s">
        <v>265</v>
      </c>
      <c r="AT131" s="140" t="s">
        <v>169</v>
      </c>
      <c r="AU131" s="140" t="s">
        <v>84</v>
      </c>
      <c r="AY131" s="18" t="s">
        <v>167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8" t="s">
        <v>82</v>
      </c>
      <c r="BK131" s="141">
        <f>ROUND(I131*H131,2)</f>
        <v>0</v>
      </c>
      <c r="BL131" s="18" t="s">
        <v>265</v>
      </c>
      <c r="BM131" s="140" t="s">
        <v>1815</v>
      </c>
    </row>
    <row r="132" spans="2:65" s="1" customFormat="1" ht="11.25">
      <c r="B132" s="33"/>
      <c r="D132" s="142" t="s">
        <v>175</v>
      </c>
      <c r="F132" s="143" t="s">
        <v>1816</v>
      </c>
      <c r="I132" s="144"/>
      <c r="L132" s="33"/>
      <c r="M132" s="145"/>
      <c r="T132" s="54"/>
      <c r="AT132" s="18" t="s">
        <v>175</v>
      </c>
      <c r="AU132" s="18" t="s">
        <v>84</v>
      </c>
    </row>
    <row r="133" spans="2:65" s="1" customFormat="1" ht="16.5" customHeight="1">
      <c r="B133" s="33"/>
      <c r="C133" s="129" t="s">
        <v>243</v>
      </c>
      <c r="D133" s="129" t="s">
        <v>169</v>
      </c>
      <c r="E133" s="130" t="s">
        <v>1817</v>
      </c>
      <c r="F133" s="131" t="s">
        <v>1818</v>
      </c>
      <c r="G133" s="132" t="s">
        <v>328</v>
      </c>
      <c r="H133" s="133">
        <v>1</v>
      </c>
      <c r="I133" s="134"/>
      <c r="J133" s="135">
        <f>ROUND(I133*H133,2)</f>
        <v>0</v>
      </c>
      <c r="K133" s="131" t="s">
        <v>172</v>
      </c>
      <c r="L133" s="33"/>
      <c r="M133" s="136" t="s">
        <v>19</v>
      </c>
      <c r="N133" s="137" t="s">
        <v>45</v>
      </c>
      <c r="P133" s="138">
        <f>O133*H133</f>
        <v>0</v>
      </c>
      <c r="Q133" s="138">
        <v>2.0300000000000001E-3</v>
      </c>
      <c r="R133" s="138">
        <f>Q133*H133</f>
        <v>2.0300000000000001E-3</v>
      </c>
      <c r="S133" s="138">
        <v>0</v>
      </c>
      <c r="T133" s="139">
        <f>S133*H133</f>
        <v>0</v>
      </c>
      <c r="AR133" s="140" t="s">
        <v>265</v>
      </c>
      <c r="AT133" s="140" t="s">
        <v>169</v>
      </c>
      <c r="AU133" s="140" t="s">
        <v>84</v>
      </c>
      <c r="AY133" s="18" t="s">
        <v>167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82</v>
      </c>
      <c r="BK133" s="141">
        <f>ROUND(I133*H133,2)</f>
        <v>0</v>
      </c>
      <c r="BL133" s="18" t="s">
        <v>265</v>
      </c>
      <c r="BM133" s="140" t="s">
        <v>1819</v>
      </c>
    </row>
    <row r="134" spans="2:65" s="1" customFormat="1" ht="11.25">
      <c r="B134" s="33"/>
      <c r="D134" s="142" t="s">
        <v>175</v>
      </c>
      <c r="F134" s="143" t="s">
        <v>1820</v>
      </c>
      <c r="I134" s="144"/>
      <c r="L134" s="33"/>
      <c r="M134" s="145"/>
      <c r="T134" s="54"/>
      <c r="AT134" s="18" t="s">
        <v>175</v>
      </c>
      <c r="AU134" s="18" t="s">
        <v>84</v>
      </c>
    </row>
    <row r="135" spans="2:65" s="1" customFormat="1" ht="16.5" customHeight="1">
      <c r="B135" s="33"/>
      <c r="C135" s="129" t="s">
        <v>250</v>
      </c>
      <c r="D135" s="129" t="s">
        <v>169</v>
      </c>
      <c r="E135" s="130" t="s">
        <v>1821</v>
      </c>
      <c r="F135" s="131" t="s">
        <v>1822</v>
      </c>
      <c r="G135" s="132" t="s">
        <v>436</v>
      </c>
      <c r="H135" s="133">
        <v>7.5</v>
      </c>
      <c r="I135" s="134"/>
      <c r="J135" s="135">
        <f>ROUND(I135*H135,2)</f>
        <v>0</v>
      </c>
      <c r="K135" s="131" t="s">
        <v>172</v>
      </c>
      <c r="L135" s="33"/>
      <c r="M135" s="136" t="s">
        <v>19</v>
      </c>
      <c r="N135" s="137" t="s">
        <v>45</v>
      </c>
      <c r="P135" s="138">
        <f>O135*H135</f>
        <v>0</v>
      </c>
      <c r="Q135" s="138">
        <v>1.42E-3</v>
      </c>
      <c r="R135" s="138">
        <f>Q135*H135</f>
        <v>1.065E-2</v>
      </c>
      <c r="S135" s="138">
        <v>0</v>
      </c>
      <c r="T135" s="139">
        <f>S135*H135</f>
        <v>0</v>
      </c>
      <c r="AR135" s="140" t="s">
        <v>265</v>
      </c>
      <c r="AT135" s="140" t="s">
        <v>169</v>
      </c>
      <c r="AU135" s="140" t="s">
        <v>84</v>
      </c>
      <c r="AY135" s="18" t="s">
        <v>167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8" t="s">
        <v>82</v>
      </c>
      <c r="BK135" s="141">
        <f>ROUND(I135*H135,2)</f>
        <v>0</v>
      </c>
      <c r="BL135" s="18" t="s">
        <v>265</v>
      </c>
      <c r="BM135" s="140" t="s">
        <v>1823</v>
      </c>
    </row>
    <row r="136" spans="2:65" s="1" customFormat="1" ht="11.25">
      <c r="B136" s="33"/>
      <c r="D136" s="142" t="s">
        <v>175</v>
      </c>
      <c r="F136" s="143" t="s">
        <v>1824</v>
      </c>
      <c r="I136" s="144"/>
      <c r="L136" s="33"/>
      <c r="M136" s="145"/>
      <c r="T136" s="54"/>
      <c r="AT136" s="18" t="s">
        <v>175</v>
      </c>
      <c r="AU136" s="18" t="s">
        <v>84</v>
      </c>
    </row>
    <row r="137" spans="2:65" s="1" customFormat="1" ht="16.5" customHeight="1">
      <c r="B137" s="33"/>
      <c r="C137" s="129" t="s">
        <v>8</v>
      </c>
      <c r="D137" s="129" t="s">
        <v>169</v>
      </c>
      <c r="E137" s="130" t="s">
        <v>1825</v>
      </c>
      <c r="F137" s="131" t="s">
        <v>1826</v>
      </c>
      <c r="G137" s="132" t="s">
        <v>436</v>
      </c>
      <c r="H137" s="133">
        <v>17.5</v>
      </c>
      <c r="I137" s="134"/>
      <c r="J137" s="135">
        <f>ROUND(I137*H137,2)</f>
        <v>0</v>
      </c>
      <c r="K137" s="131" t="s">
        <v>172</v>
      </c>
      <c r="L137" s="33"/>
      <c r="M137" s="136" t="s">
        <v>19</v>
      </c>
      <c r="N137" s="137" t="s">
        <v>45</v>
      </c>
      <c r="P137" s="138">
        <f>O137*H137</f>
        <v>0</v>
      </c>
      <c r="Q137" s="138">
        <v>7.4400000000000004E-3</v>
      </c>
      <c r="R137" s="138">
        <f>Q137*H137</f>
        <v>0.13020000000000001</v>
      </c>
      <c r="S137" s="138">
        <v>0</v>
      </c>
      <c r="T137" s="139">
        <f>S137*H137</f>
        <v>0</v>
      </c>
      <c r="AR137" s="140" t="s">
        <v>265</v>
      </c>
      <c r="AT137" s="140" t="s">
        <v>169</v>
      </c>
      <c r="AU137" s="140" t="s">
        <v>84</v>
      </c>
      <c r="AY137" s="18" t="s">
        <v>167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8" t="s">
        <v>82</v>
      </c>
      <c r="BK137" s="141">
        <f>ROUND(I137*H137,2)</f>
        <v>0</v>
      </c>
      <c r="BL137" s="18" t="s">
        <v>265</v>
      </c>
      <c r="BM137" s="140" t="s">
        <v>1827</v>
      </c>
    </row>
    <row r="138" spans="2:65" s="1" customFormat="1" ht="11.25">
      <c r="B138" s="33"/>
      <c r="D138" s="142" t="s">
        <v>175</v>
      </c>
      <c r="F138" s="143" t="s">
        <v>1828</v>
      </c>
      <c r="I138" s="144"/>
      <c r="L138" s="33"/>
      <c r="M138" s="145"/>
      <c r="T138" s="54"/>
      <c r="AT138" s="18" t="s">
        <v>175</v>
      </c>
      <c r="AU138" s="18" t="s">
        <v>84</v>
      </c>
    </row>
    <row r="139" spans="2:65" s="1" customFormat="1" ht="16.5" customHeight="1">
      <c r="B139" s="33"/>
      <c r="C139" s="129" t="s">
        <v>265</v>
      </c>
      <c r="D139" s="129" t="s">
        <v>169</v>
      </c>
      <c r="E139" s="130" t="s">
        <v>1829</v>
      </c>
      <c r="F139" s="131" t="s">
        <v>1830</v>
      </c>
      <c r="G139" s="132" t="s">
        <v>436</v>
      </c>
      <c r="H139" s="133">
        <v>2.5</v>
      </c>
      <c r="I139" s="134"/>
      <c r="J139" s="135">
        <f>ROUND(I139*H139,2)</f>
        <v>0</v>
      </c>
      <c r="K139" s="131" t="s">
        <v>172</v>
      </c>
      <c r="L139" s="33"/>
      <c r="M139" s="136" t="s">
        <v>19</v>
      </c>
      <c r="N139" s="137" t="s">
        <v>45</v>
      </c>
      <c r="P139" s="138">
        <f>O139*H139</f>
        <v>0</v>
      </c>
      <c r="Q139" s="138">
        <v>4.0000000000000002E-4</v>
      </c>
      <c r="R139" s="138">
        <f>Q139*H139</f>
        <v>1E-3</v>
      </c>
      <c r="S139" s="138">
        <v>0</v>
      </c>
      <c r="T139" s="139">
        <f>S139*H139</f>
        <v>0</v>
      </c>
      <c r="AR139" s="140" t="s">
        <v>265</v>
      </c>
      <c r="AT139" s="140" t="s">
        <v>169</v>
      </c>
      <c r="AU139" s="140" t="s">
        <v>84</v>
      </c>
      <c r="AY139" s="18" t="s">
        <v>167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8" t="s">
        <v>82</v>
      </c>
      <c r="BK139" s="141">
        <f>ROUND(I139*H139,2)</f>
        <v>0</v>
      </c>
      <c r="BL139" s="18" t="s">
        <v>265</v>
      </c>
      <c r="BM139" s="140" t="s">
        <v>1831</v>
      </c>
    </row>
    <row r="140" spans="2:65" s="1" customFormat="1" ht="11.25">
      <c r="B140" s="33"/>
      <c r="D140" s="142" t="s">
        <v>175</v>
      </c>
      <c r="F140" s="143" t="s">
        <v>1832</v>
      </c>
      <c r="I140" s="144"/>
      <c r="L140" s="33"/>
      <c r="M140" s="145"/>
      <c r="T140" s="54"/>
      <c r="AT140" s="18" t="s">
        <v>175</v>
      </c>
      <c r="AU140" s="18" t="s">
        <v>84</v>
      </c>
    </row>
    <row r="141" spans="2:65" s="1" customFormat="1" ht="16.5" customHeight="1">
      <c r="B141" s="33"/>
      <c r="C141" s="129" t="s">
        <v>274</v>
      </c>
      <c r="D141" s="129" t="s">
        <v>169</v>
      </c>
      <c r="E141" s="130" t="s">
        <v>1833</v>
      </c>
      <c r="F141" s="131" t="s">
        <v>1834</v>
      </c>
      <c r="G141" s="132" t="s">
        <v>436</v>
      </c>
      <c r="H141" s="133">
        <v>10.5</v>
      </c>
      <c r="I141" s="134"/>
      <c r="J141" s="135">
        <f>ROUND(I141*H141,2)</f>
        <v>0</v>
      </c>
      <c r="K141" s="131" t="s">
        <v>172</v>
      </c>
      <c r="L141" s="33"/>
      <c r="M141" s="136" t="s">
        <v>19</v>
      </c>
      <c r="N141" s="137" t="s">
        <v>45</v>
      </c>
      <c r="P141" s="138">
        <f>O141*H141</f>
        <v>0</v>
      </c>
      <c r="Q141" s="138">
        <v>4.8000000000000001E-4</v>
      </c>
      <c r="R141" s="138">
        <f>Q141*H141</f>
        <v>5.0400000000000002E-3</v>
      </c>
      <c r="S141" s="138">
        <v>0</v>
      </c>
      <c r="T141" s="139">
        <f>S141*H141</f>
        <v>0</v>
      </c>
      <c r="AR141" s="140" t="s">
        <v>265</v>
      </c>
      <c r="AT141" s="140" t="s">
        <v>169</v>
      </c>
      <c r="AU141" s="140" t="s">
        <v>84</v>
      </c>
      <c r="AY141" s="18" t="s">
        <v>167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8" t="s">
        <v>82</v>
      </c>
      <c r="BK141" s="141">
        <f>ROUND(I141*H141,2)</f>
        <v>0</v>
      </c>
      <c r="BL141" s="18" t="s">
        <v>265</v>
      </c>
      <c r="BM141" s="140" t="s">
        <v>1835</v>
      </c>
    </row>
    <row r="142" spans="2:65" s="1" customFormat="1" ht="11.25">
      <c r="B142" s="33"/>
      <c r="D142" s="142" t="s">
        <v>175</v>
      </c>
      <c r="F142" s="143" t="s">
        <v>1836</v>
      </c>
      <c r="I142" s="144"/>
      <c r="L142" s="33"/>
      <c r="M142" s="145"/>
      <c r="T142" s="54"/>
      <c r="AT142" s="18" t="s">
        <v>175</v>
      </c>
      <c r="AU142" s="18" t="s">
        <v>84</v>
      </c>
    </row>
    <row r="143" spans="2:65" s="1" customFormat="1" ht="16.5" customHeight="1">
      <c r="B143" s="33"/>
      <c r="C143" s="129" t="s">
        <v>281</v>
      </c>
      <c r="D143" s="129" t="s">
        <v>169</v>
      </c>
      <c r="E143" s="130" t="s">
        <v>1837</v>
      </c>
      <c r="F143" s="131" t="s">
        <v>1838</v>
      </c>
      <c r="G143" s="132" t="s">
        <v>436</v>
      </c>
      <c r="H143" s="133">
        <v>5</v>
      </c>
      <c r="I143" s="134"/>
      <c r="J143" s="135">
        <f>ROUND(I143*H143,2)</f>
        <v>0</v>
      </c>
      <c r="K143" s="131" t="s">
        <v>172</v>
      </c>
      <c r="L143" s="33"/>
      <c r="M143" s="136" t="s">
        <v>19</v>
      </c>
      <c r="N143" s="137" t="s">
        <v>45</v>
      </c>
      <c r="P143" s="138">
        <f>O143*H143</f>
        <v>0</v>
      </c>
      <c r="Q143" s="138">
        <v>7.1000000000000002E-4</v>
      </c>
      <c r="R143" s="138">
        <f>Q143*H143</f>
        <v>3.5500000000000002E-3</v>
      </c>
      <c r="S143" s="138">
        <v>0</v>
      </c>
      <c r="T143" s="139">
        <f>S143*H143</f>
        <v>0</v>
      </c>
      <c r="AR143" s="140" t="s">
        <v>265</v>
      </c>
      <c r="AT143" s="140" t="s">
        <v>169</v>
      </c>
      <c r="AU143" s="140" t="s">
        <v>84</v>
      </c>
      <c r="AY143" s="18" t="s">
        <v>167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82</v>
      </c>
      <c r="BK143" s="141">
        <f>ROUND(I143*H143,2)</f>
        <v>0</v>
      </c>
      <c r="BL143" s="18" t="s">
        <v>265</v>
      </c>
      <c r="BM143" s="140" t="s">
        <v>1839</v>
      </c>
    </row>
    <row r="144" spans="2:65" s="1" customFormat="1" ht="11.25">
      <c r="B144" s="33"/>
      <c r="D144" s="142" t="s">
        <v>175</v>
      </c>
      <c r="F144" s="143" t="s">
        <v>1840</v>
      </c>
      <c r="I144" s="144"/>
      <c r="L144" s="33"/>
      <c r="M144" s="145"/>
      <c r="T144" s="54"/>
      <c r="AT144" s="18" t="s">
        <v>175</v>
      </c>
      <c r="AU144" s="18" t="s">
        <v>84</v>
      </c>
    </row>
    <row r="145" spans="2:65" s="1" customFormat="1" ht="16.5" customHeight="1">
      <c r="B145" s="33"/>
      <c r="C145" s="167" t="s">
        <v>287</v>
      </c>
      <c r="D145" s="167" t="s">
        <v>259</v>
      </c>
      <c r="E145" s="168" t="s">
        <v>1841</v>
      </c>
      <c r="F145" s="169" t="s">
        <v>1842</v>
      </c>
      <c r="G145" s="170" t="s">
        <v>328</v>
      </c>
      <c r="H145" s="171">
        <v>2</v>
      </c>
      <c r="I145" s="172"/>
      <c r="J145" s="173">
        <f>ROUND(I145*H145,2)</f>
        <v>0</v>
      </c>
      <c r="K145" s="169" t="s">
        <v>172</v>
      </c>
      <c r="L145" s="174"/>
      <c r="M145" s="175" t="s">
        <v>19</v>
      </c>
      <c r="N145" s="176" t="s">
        <v>45</v>
      </c>
      <c r="P145" s="138">
        <f>O145*H145</f>
        <v>0</v>
      </c>
      <c r="Q145" s="138">
        <v>1.3999999999999999E-4</v>
      </c>
      <c r="R145" s="138">
        <f>Q145*H145</f>
        <v>2.7999999999999998E-4</v>
      </c>
      <c r="S145" s="138">
        <v>0</v>
      </c>
      <c r="T145" s="139">
        <f>S145*H145</f>
        <v>0</v>
      </c>
      <c r="AR145" s="140" t="s">
        <v>366</v>
      </c>
      <c r="AT145" s="140" t="s">
        <v>259</v>
      </c>
      <c r="AU145" s="140" t="s">
        <v>84</v>
      </c>
      <c r="AY145" s="18" t="s">
        <v>167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8" t="s">
        <v>82</v>
      </c>
      <c r="BK145" s="141">
        <f>ROUND(I145*H145,2)</f>
        <v>0</v>
      </c>
      <c r="BL145" s="18" t="s">
        <v>265</v>
      </c>
      <c r="BM145" s="140" t="s">
        <v>1843</v>
      </c>
    </row>
    <row r="146" spans="2:65" s="1" customFormat="1" ht="16.5" customHeight="1">
      <c r="B146" s="33"/>
      <c r="C146" s="129" t="s">
        <v>293</v>
      </c>
      <c r="D146" s="129" t="s">
        <v>169</v>
      </c>
      <c r="E146" s="130" t="s">
        <v>1844</v>
      </c>
      <c r="F146" s="131" t="s">
        <v>1845</v>
      </c>
      <c r="G146" s="132" t="s">
        <v>436</v>
      </c>
      <c r="H146" s="133">
        <v>17</v>
      </c>
      <c r="I146" s="134"/>
      <c r="J146" s="135">
        <f>ROUND(I146*H146,2)</f>
        <v>0</v>
      </c>
      <c r="K146" s="131" t="s">
        <v>172</v>
      </c>
      <c r="L146" s="33"/>
      <c r="M146" s="136" t="s">
        <v>19</v>
      </c>
      <c r="N146" s="137" t="s">
        <v>45</v>
      </c>
      <c r="P146" s="138">
        <f>O146*H146</f>
        <v>0</v>
      </c>
      <c r="Q146" s="138">
        <v>2.2399999999999998E-3</v>
      </c>
      <c r="R146" s="138">
        <f>Q146*H146</f>
        <v>3.8079999999999996E-2</v>
      </c>
      <c r="S146" s="138">
        <v>0</v>
      </c>
      <c r="T146" s="139">
        <f>S146*H146</f>
        <v>0</v>
      </c>
      <c r="AR146" s="140" t="s">
        <v>265</v>
      </c>
      <c r="AT146" s="140" t="s">
        <v>169</v>
      </c>
      <c r="AU146" s="140" t="s">
        <v>84</v>
      </c>
      <c r="AY146" s="18" t="s">
        <v>167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82</v>
      </c>
      <c r="BK146" s="141">
        <f>ROUND(I146*H146,2)</f>
        <v>0</v>
      </c>
      <c r="BL146" s="18" t="s">
        <v>265</v>
      </c>
      <c r="BM146" s="140" t="s">
        <v>1846</v>
      </c>
    </row>
    <row r="147" spans="2:65" s="1" customFormat="1" ht="11.25">
      <c r="B147" s="33"/>
      <c r="D147" s="142" t="s">
        <v>175</v>
      </c>
      <c r="F147" s="143" t="s">
        <v>1847</v>
      </c>
      <c r="I147" s="144"/>
      <c r="L147" s="33"/>
      <c r="M147" s="145"/>
      <c r="T147" s="54"/>
      <c r="AT147" s="18" t="s">
        <v>175</v>
      </c>
      <c r="AU147" s="18" t="s">
        <v>84</v>
      </c>
    </row>
    <row r="148" spans="2:65" s="1" customFormat="1" ht="16.5" customHeight="1">
      <c r="B148" s="33"/>
      <c r="C148" s="167" t="s">
        <v>7</v>
      </c>
      <c r="D148" s="167" t="s">
        <v>259</v>
      </c>
      <c r="E148" s="168" t="s">
        <v>1848</v>
      </c>
      <c r="F148" s="169" t="s">
        <v>1849</v>
      </c>
      <c r="G148" s="170" t="s">
        <v>328</v>
      </c>
      <c r="H148" s="171">
        <v>3</v>
      </c>
      <c r="I148" s="172"/>
      <c r="J148" s="173">
        <f>ROUND(I148*H148,2)</f>
        <v>0</v>
      </c>
      <c r="K148" s="169" t="s">
        <v>172</v>
      </c>
      <c r="L148" s="174"/>
      <c r="M148" s="175" t="s">
        <v>19</v>
      </c>
      <c r="N148" s="176" t="s">
        <v>45</v>
      </c>
      <c r="P148" s="138">
        <f>O148*H148</f>
        <v>0</v>
      </c>
      <c r="Q148" s="138">
        <v>3.3E-4</v>
      </c>
      <c r="R148" s="138">
        <f>Q148*H148</f>
        <v>9.8999999999999999E-4</v>
      </c>
      <c r="S148" s="138">
        <v>0</v>
      </c>
      <c r="T148" s="139">
        <f>S148*H148</f>
        <v>0</v>
      </c>
      <c r="AR148" s="140" t="s">
        <v>366</v>
      </c>
      <c r="AT148" s="140" t="s">
        <v>259</v>
      </c>
      <c r="AU148" s="140" t="s">
        <v>84</v>
      </c>
      <c r="AY148" s="18" t="s">
        <v>167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82</v>
      </c>
      <c r="BK148" s="141">
        <f>ROUND(I148*H148,2)</f>
        <v>0</v>
      </c>
      <c r="BL148" s="18" t="s">
        <v>265</v>
      </c>
      <c r="BM148" s="140" t="s">
        <v>1850</v>
      </c>
    </row>
    <row r="149" spans="2:65" s="1" customFormat="1" ht="16.5" customHeight="1">
      <c r="B149" s="33"/>
      <c r="C149" s="167" t="s">
        <v>304</v>
      </c>
      <c r="D149" s="167" t="s">
        <v>259</v>
      </c>
      <c r="E149" s="168" t="s">
        <v>1851</v>
      </c>
      <c r="F149" s="169" t="s">
        <v>1852</v>
      </c>
      <c r="G149" s="170" t="s">
        <v>328</v>
      </c>
      <c r="H149" s="171">
        <v>4</v>
      </c>
      <c r="I149" s="172"/>
      <c r="J149" s="173">
        <f>ROUND(I149*H149,2)</f>
        <v>0</v>
      </c>
      <c r="K149" s="169" t="s">
        <v>172</v>
      </c>
      <c r="L149" s="174"/>
      <c r="M149" s="175" t="s">
        <v>19</v>
      </c>
      <c r="N149" s="176" t="s">
        <v>45</v>
      </c>
      <c r="P149" s="138">
        <f>O149*H149</f>
        <v>0</v>
      </c>
      <c r="Q149" s="138">
        <v>2.9999999999999997E-4</v>
      </c>
      <c r="R149" s="138">
        <f>Q149*H149</f>
        <v>1.1999999999999999E-3</v>
      </c>
      <c r="S149" s="138">
        <v>0</v>
      </c>
      <c r="T149" s="139">
        <f>S149*H149</f>
        <v>0</v>
      </c>
      <c r="AR149" s="140" t="s">
        <v>366</v>
      </c>
      <c r="AT149" s="140" t="s">
        <v>259</v>
      </c>
      <c r="AU149" s="140" t="s">
        <v>84</v>
      </c>
      <c r="AY149" s="18" t="s">
        <v>167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8" t="s">
        <v>82</v>
      </c>
      <c r="BK149" s="141">
        <f>ROUND(I149*H149,2)</f>
        <v>0</v>
      </c>
      <c r="BL149" s="18" t="s">
        <v>265</v>
      </c>
      <c r="BM149" s="140" t="s">
        <v>1853</v>
      </c>
    </row>
    <row r="150" spans="2:65" s="1" customFormat="1" ht="16.5" customHeight="1">
      <c r="B150" s="33"/>
      <c r="C150" s="129" t="s">
        <v>311</v>
      </c>
      <c r="D150" s="129" t="s">
        <v>169</v>
      </c>
      <c r="E150" s="130" t="s">
        <v>1854</v>
      </c>
      <c r="F150" s="131" t="s">
        <v>1855</v>
      </c>
      <c r="G150" s="132" t="s">
        <v>328</v>
      </c>
      <c r="H150" s="133">
        <v>1</v>
      </c>
      <c r="I150" s="134"/>
      <c r="J150" s="135">
        <f>ROUND(I150*H150,2)</f>
        <v>0</v>
      </c>
      <c r="K150" s="131" t="s">
        <v>172</v>
      </c>
      <c r="L150" s="33"/>
      <c r="M150" s="136" t="s">
        <v>19</v>
      </c>
      <c r="N150" s="137" t="s">
        <v>45</v>
      </c>
      <c r="P150" s="138">
        <f>O150*H150</f>
        <v>0</v>
      </c>
      <c r="Q150" s="138">
        <v>5.6999999999999998E-4</v>
      </c>
      <c r="R150" s="138">
        <f>Q150*H150</f>
        <v>5.6999999999999998E-4</v>
      </c>
      <c r="S150" s="138">
        <v>0</v>
      </c>
      <c r="T150" s="139">
        <f>S150*H150</f>
        <v>0</v>
      </c>
      <c r="AR150" s="140" t="s">
        <v>265</v>
      </c>
      <c r="AT150" s="140" t="s">
        <v>169</v>
      </c>
      <c r="AU150" s="140" t="s">
        <v>84</v>
      </c>
      <c r="AY150" s="18" t="s">
        <v>167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82</v>
      </c>
      <c r="BK150" s="141">
        <f>ROUND(I150*H150,2)</f>
        <v>0</v>
      </c>
      <c r="BL150" s="18" t="s">
        <v>265</v>
      </c>
      <c r="BM150" s="140" t="s">
        <v>1856</v>
      </c>
    </row>
    <row r="151" spans="2:65" s="1" customFormat="1" ht="11.25">
      <c r="B151" s="33"/>
      <c r="D151" s="142" t="s">
        <v>175</v>
      </c>
      <c r="F151" s="143" t="s">
        <v>1857</v>
      </c>
      <c r="I151" s="144"/>
      <c r="L151" s="33"/>
      <c r="M151" s="145"/>
      <c r="T151" s="54"/>
      <c r="AT151" s="18" t="s">
        <v>175</v>
      </c>
      <c r="AU151" s="18" t="s">
        <v>84</v>
      </c>
    </row>
    <row r="152" spans="2:65" s="1" customFormat="1" ht="16.5" customHeight="1">
      <c r="B152" s="33"/>
      <c r="C152" s="167" t="s">
        <v>318</v>
      </c>
      <c r="D152" s="167" t="s">
        <v>259</v>
      </c>
      <c r="E152" s="168" t="s">
        <v>1858</v>
      </c>
      <c r="F152" s="169" t="s">
        <v>1859</v>
      </c>
      <c r="G152" s="170" t="s">
        <v>328</v>
      </c>
      <c r="H152" s="171">
        <v>1</v>
      </c>
      <c r="I152" s="172"/>
      <c r="J152" s="173">
        <f>ROUND(I152*H152,2)</f>
        <v>0</v>
      </c>
      <c r="K152" s="169" t="s">
        <v>19</v>
      </c>
      <c r="L152" s="174"/>
      <c r="M152" s="175" t="s">
        <v>19</v>
      </c>
      <c r="N152" s="176" t="s">
        <v>45</v>
      </c>
      <c r="P152" s="138">
        <f>O152*H152</f>
        <v>0</v>
      </c>
      <c r="Q152" s="138">
        <v>7.5000000000000002E-4</v>
      </c>
      <c r="R152" s="138">
        <f>Q152*H152</f>
        <v>7.5000000000000002E-4</v>
      </c>
      <c r="S152" s="138">
        <v>0</v>
      </c>
      <c r="T152" s="139">
        <f>S152*H152</f>
        <v>0</v>
      </c>
      <c r="AR152" s="140" t="s">
        <v>366</v>
      </c>
      <c r="AT152" s="140" t="s">
        <v>259</v>
      </c>
      <c r="AU152" s="140" t="s">
        <v>84</v>
      </c>
      <c r="AY152" s="18" t="s">
        <v>167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8" t="s">
        <v>82</v>
      </c>
      <c r="BK152" s="141">
        <f>ROUND(I152*H152,2)</f>
        <v>0</v>
      </c>
      <c r="BL152" s="18" t="s">
        <v>265</v>
      </c>
      <c r="BM152" s="140" t="s">
        <v>1860</v>
      </c>
    </row>
    <row r="153" spans="2:65" s="1" customFormat="1" ht="16.5" customHeight="1">
      <c r="B153" s="33"/>
      <c r="C153" s="129" t="s">
        <v>325</v>
      </c>
      <c r="D153" s="129" t="s">
        <v>169</v>
      </c>
      <c r="E153" s="130" t="s">
        <v>1861</v>
      </c>
      <c r="F153" s="131" t="s">
        <v>1862</v>
      </c>
      <c r="G153" s="132" t="s">
        <v>328</v>
      </c>
      <c r="H153" s="133">
        <v>2</v>
      </c>
      <c r="I153" s="134"/>
      <c r="J153" s="135">
        <f>ROUND(I153*H153,2)</f>
        <v>0</v>
      </c>
      <c r="K153" s="131" t="s">
        <v>172</v>
      </c>
      <c r="L153" s="33"/>
      <c r="M153" s="136" t="s">
        <v>19</v>
      </c>
      <c r="N153" s="137" t="s">
        <v>45</v>
      </c>
      <c r="P153" s="138">
        <f>O153*H153</f>
        <v>0</v>
      </c>
      <c r="Q153" s="138">
        <v>6.0000000000000002E-5</v>
      </c>
      <c r="R153" s="138">
        <f>Q153*H153</f>
        <v>1.2E-4</v>
      </c>
      <c r="S153" s="138">
        <v>0</v>
      </c>
      <c r="T153" s="139">
        <f>S153*H153</f>
        <v>0</v>
      </c>
      <c r="AR153" s="140" t="s">
        <v>265</v>
      </c>
      <c r="AT153" s="140" t="s">
        <v>169</v>
      </c>
      <c r="AU153" s="140" t="s">
        <v>84</v>
      </c>
      <c r="AY153" s="18" t="s">
        <v>167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8" t="s">
        <v>82</v>
      </c>
      <c r="BK153" s="141">
        <f>ROUND(I153*H153,2)</f>
        <v>0</v>
      </c>
      <c r="BL153" s="18" t="s">
        <v>265</v>
      </c>
      <c r="BM153" s="140" t="s">
        <v>1863</v>
      </c>
    </row>
    <row r="154" spans="2:65" s="1" customFormat="1" ht="11.25">
      <c r="B154" s="33"/>
      <c r="D154" s="142" t="s">
        <v>175</v>
      </c>
      <c r="F154" s="143" t="s">
        <v>1864</v>
      </c>
      <c r="I154" s="144"/>
      <c r="L154" s="33"/>
      <c r="M154" s="145"/>
      <c r="T154" s="54"/>
      <c r="AT154" s="18" t="s">
        <v>175</v>
      </c>
      <c r="AU154" s="18" t="s">
        <v>84</v>
      </c>
    </row>
    <row r="155" spans="2:65" s="1" customFormat="1" ht="16.5" customHeight="1">
      <c r="B155" s="33"/>
      <c r="C155" s="167" t="s">
        <v>332</v>
      </c>
      <c r="D155" s="167" t="s">
        <v>259</v>
      </c>
      <c r="E155" s="168" t="s">
        <v>1865</v>
      </c>
      <c r="F155" s="169" t="s">
        <v>1866</v>
      </c>
      <c r="G155" s="170" t="s">
        <v>328</v>
      </c>
      <c r="H155" s="171">
        <v>2</v>
      </c>
      <c r="I155" s="172"/>
      <c r="J155" s="173">
        <f>ROUND(I155*H155,2)</f>
        <v>0</v>
      </c>
      <c r="K155" s="169" t="s">
        <v>19</v>
      </c>
      <c r="L155" s="174"/>
      <c r="M155" s="175" t="s">
        <v>19</v>
      </c>
      <c r="N155" s="176" t="s">
        <v>45</v>
      </c>
      <c r="P155" s="138">
        <f>O155*H155</f>
        <v>0</v>
      </c>
      <c r="Q155" s="138">
        <v>3.8000000000000002E-4</v>
      </c>
      <c r="R155" s="138">
        <f>Q155*H155</f>
        <v>7.6000000000000004E-4</v>
      </c>
      <c r="S155" s="138">
        <v>0</v>
      </c>
      <c r="T155" s="139">
        <f>S155*H155</f>
        <v>0</v>
      </c>
      <c r="AR155" s="140" t="s">
        <v>366</v>
      </c>
      <c r="AT155" s="140" t="s">
        <v>259</v>
      </c>
      <c r="AU155" s="140" t="s">
        <v>84</v>
      </c>
      <c r="AY155" s="18" t="s">
        <v>167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8" t="s">
        <v>82</v>
      </c>
      <c r="BK155" s="141">
        <f>ROUND(I155*H155,2)</f>
        <v>0</v>
      </c>
      <c r="BL155" s="18" t="s">
        <v>265</v>
      </c>
      <c r="BM155" s="140" t="s">
        <v>1867</v>
      </c>
    </row>
    <row r="156" spans="2:65" s="1" customFormat="1" ht="16.5" customHeight="1">
      <c r="B156" s="33"/>
      <c r="C156" s="129" t="s">
        <v>337</v>
      </c>
      <c r="D156" s="129" t="s">
        <v>169</v>
      </c>
      <c r="E156" s="130" t="s">
        <v>1868</v>
      </c>
      <c r="F156" s="131" t="s">
        <v>1869</v>
      </c>
      <c r="G156" s="132" t="s">
        <v>328</v>
      </c>
      <c r="H156" s="133">
        <v>2</v>
      </c>
      <c r="I156" s="134"/>
      <c r="J156" s="135">
        <f>ROUND(I156*H156,2)</f>
        <v>0</v>
      </c>
      <c r="K156" s="131" t="s">
        <v>19</v>
      </c>
      <c r="L156" s="33"/>
      <c r="M156" s="136" t="s">
        <v>19</v>
      </c>
      <c r="N156" s="137" t="s">
        <v>45</v>
      </c>
      <c r="P156" s="138">
        <f>O156*H156</f>
        <v>0</v>
      </c>
      <c r="Q156" s="138">
        <v>5.1000000000000004E-4</v>
      </c>
      <c r="R156" s="138">
        <f>Q156*H156</f>
        <v>1.0200000000000001E-3</v>
      </c>
      <c r="S156" s="138">
        <v>0</v>
      </c>
      <c r="T156" s="139">
        <f>S156*H156</f>
        <v>0</v>
      </c>
      <c r="AR156" s="140" t="s">
        <v>265</v>
      </c>
      <c r="AT156" s="140" t="s">
        <v>169</v>
      </c>
      <c r="AU156" s="140" t="s">
        <v>84</v>
      </c>
      <c r="AY156" s="18" t="s">
        <v>167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8" t="s">
        <v>82</v>
      </c>
      <c r="BK156" s="141">
        <f>ROUND(I156*H156,2)</f>
        <v>0</v>
      </c>
      <c r="BL156" s="18" t="s">
        <v>265</v>
      </c>
      <c r="BM156" s="140" t="s">
        <v>1870</v>
      </c>
    </row>
    <row r="157" spans="2:65" s="1" customFormat="1" ht="24.2" customHeight="1">
      <c r="B157" s="33"/>
      <c r="C157" s="129" t="s">
        <v>343</v>
      </c>
      <c r="D157" s="129" t="s">
        <v>169</v>
      </c>
      <c r="E157" s="130" t="s">
        <v>1871</v>
      </c>
      <c r="F157" s="131" t="s">
        <v>1872</v>
      </c>
      <c r="G157" s="132" t="s">
        <v>246</v>
      </c>
      <c r="H157" s="133">
        <v>0.2</v>
      </c>
      <c r="I157" s="134"/>
      <c r="J157" s="135">
        <f>ROUND(I157*H157,2)</f>
        <v>0</v>
      </c>
      <c r="K157" s="131" t="s">
        <v>172</v>
      </c>
      <c r="L157" s="33"/>
      <c r="M157" s="136" t="s">
        <v>19</v>
      </c>
      <c r="N157" s="137" t="s">
        <v>45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265</v>
      </c>
      <c r="AT157" s="140" t="s">
        <v>169</v>
      </c>
      <c r="AU157" s="140" t="s">
        <v>84</v>
      </c>
      <c r="AY157" s="18" t="s">
        <v>167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8" t="s">
        <v>82</v>
      </c>
      <c r="BK157" s="141">
        <f>ROUND(I157*H157,2)</f>
        <v>0</v>
      </c>
      <c r="BL157" s="18" t="s">
        <v>265</v>
      </c>
      <c r="BM157" s="140" t="s">
        <v>1873</v>
      </c>
    </row>
    <row r="158" spans="2:65" s="1" customFormat="1" ht="11.25">
      <c r="B158" s="33"/>
      <c r="D158" s="142" t="s">
        <v>175</v>
      </c>
      <c r="F158" s="143" t="s">
        <v>1874</v>
      </c>
      <c r="I158" s="144"/>
      <c r="L158" s="33"/>
      <c r="M158" s="145"/>
      <c r="T158" s="54"/>
      <c r="AT158" s="18" t="s">
        <v>175</v>
      </c>
      <c r="AU158" s="18" t="s">
        <v>84</v>
      </c>
    </row>
    <row r="159" spans="2:65" s="11" customFormat="1" ht="22.9" customHeight="1">
      <c r="B159" s="117"/>
      <c r="D159" s="118" t="s">
        <v>73</v>
      </c>
      <c r="E159" s="127" t="s">
        <v>1875</v>
      </c>
      <c r="F159" s="127" t="s">
        <v>1876</v>
      </c>
      <c r="I159" s="120"/>
      <c r="J159" s="128">
        <f>BK159</f>
        <v>0</v>
      </c>
      <c r="L159" s="117"/>
      <c r="M159" s="122"/>
      <c r="P159" s="123">
        <f>SUM(P160:P206)</f>
        <v>0</v>
      </c>
      <c r="R159" s="123">
        <f>SUM(R160:R206)</f>
        <v>0.1561978</v>
      </c>
      <c r="T159" s="124">
        <f>SUM(T160:T206)</f>
        <v>0</v>
      </c>
      <c r="AR159" s="118" t="s">
        <v>84</v>
      </c>
      <c r="AT159" s="125" t="s">
        <v>73</v>
      </c>
      <c r="AU159" s="125" t="s">
        <v>82</v>
      </c>
      <c r="AY159" s="118" t="s">
        <v>167</v>
      </c>
      <c r="BK159" s="126">
        <f>SUM(BK160:BK206)</f>
        <v>0</v>
      </c>
    </row>
    <row r="160" spans="2:65" s="1" customFormat="1" ht="16.5" customHeight="1">
      <c r="B160" s="33"/>
      <c r="C160" s="129" t="s">
        <v>348</v>
      </c>
      <c r="D160" s="129" t="s">
        <v>169</v>
      </c>
      <c r="E160" s="130" t="s">
        <v>1877</v>
      </c>
      <c r="F160" s="131" t="s">
        <v>1878</v>
      </c>
      <c r="G160" s="132" t="s">
        <v>436</v>
      </c>
      <c r="H160" s="133">
        <v>16</v>
      </c>
      <c r="I160" s="134"/>
      <c r="J160" s="135">
        <f>ROUND(I160*H160,2)</f>
        <v>0</v>
      </c>
      <c r="K160" s="131" t="s">
        <v>172</v>
      </c>
      <c r="L160" s="33"/>
      <c r="M160" s="136" t="s">
        <v>19</v>
      </c>
      <c r="N160" s="137" t="s">
        <v>45</v>
      </c>
      <c r="P160" s="138">
        <f>O160*H160</f>
        <v>0</v>
      </c>
      <c r="Q160" s="138">
        <v>1.1900000000000001E-3</v>
      </c>
      <c r="R160" s="138">
        <f>Q160*H160</f>
        <v>1.9040000000000001E-2</v>
      </c>
      <c r="S160" s="138">
        <v>0</v>
      </c>
      <c r="T160" s="139">
        <f>S160*H160</f>
        <v>0</v>
      </c>
      <c r="AR160" s="140" t="s">
        <v>265</v>
      </c>
      <c r="AT160" s="140" t="s">
        <v>169</v>
      </c>
      <c r="AU160" s="140" t="s">
        <v>84</v>
      </c>
      <c r="AY160" s="18" t="s">
        <v>167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82</v>
      </c>
      <c r="BK160" s="141">
        <f>ROUND(I160*H160,2)</f>
        <v>0</v>
      </c>
      <c r="BL160" s="18" t="s">
        <v>265</v>
      </c>
      <c r="BM160" s="140" t="s">
        <v>1879</v>
      </c>
    </row>
    <row r="161" spans="2:65" s="1" customFormat="1" ht="11.25">
      <c r="B161" s="33"/>
      <c r="D161" s="142" t="s">
        <v>175</v>
      </c>
      <c r="F161" s="143" t="s">
        <v>1880</v>
      </c>
      <c r="I161" s="144"/>
      <c r="L161" s="33"/>
      <c r="M161" s="145"/>
      <c r="T161" s="54"/>
      <c r="AT161" s="18" t="s">
        <v>175</v>
      </c>
      <c r="AU161" s="18" t="s">
        <v>84</v>
      </c>
    </row>
    <row r="162" spans="2:65" s="1" customFormat="1" ht="16.5" customHeight="1">
      <c r="B162" s="33"/>
      <c r="C162" s="129" t="s">
        <v>354</v>
      </c>
      <c r="D162" s="129" t="s">
        <v>169</v>
      </c>
      <c r="E162" s="130" t="s">
        <v>1881</v>
      </c>
      <c r="F162" s="131" t="s">
        <v>1882</v>
      </c>
      <c r="G162" s="132" t="s">
        <v>436</v>
      </c>
      <c r="H162" s="133">
        <v>47</v>
      </c>
      <c r="I162" s="134"/>
      <c r="J162" s="135">
        <f>ROUND(I162*H162,2)</f>
        <v>0</v>
      </c>
      <c r="K162" s="131" t="s">
        <v>172</v>
      </c>
      <c r="L162" s="33"/>
      <c r="M162" s="136" t="s">
        <v>19</v>
      </c>
      <c r="N162" s="137" t="s">
        <v>45</v>
      </c>
      <c r="P162" s="138">
        <f>O162*H162</f>
        <v>0</v>
      </c>
      <c r="Q162" s="138">
        <v>3.4000000000000002E-4</v>
      </c>
      <c r="R162" s="138">
        <f>Q162*H162</f>
        <v>1.5980000000000001E-2</v>
      </c>
      <c r="S162" s="138">
        <v>0</v>
      </c>
      <c r="T162" s="139">
        <f>S162*H162</f>
        <v>0</v>
      </c>
      <c r="AR162" s="140" t="s">
        <v>265</v>
      </c>
      <c r="AT162" s="140" t="s">
        <v>169</v>
      </c>
      <c r="AU162" s="140" t="s">
        <v>84</v>
      </c>
      <c r="AY162" s="18" t="s">
        <v>167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8" t="s">
        <v>82</v>
      </c>
      <c r="BK162" s="141">
        <f>ROUND(I162*H162,2)</f>
        <v>0</v>
      </c>
      <c r="BL162" s="18" t="s">
        <v>265</v>
      </c>
      <c r="BM162" s="140" t="s">
        <v>1883</v>
      </c>
    </row>
    <row r="163" spans="2:65" s="1" customFormat="1" ht="11.25">
      <c r="B163" s="33"/>
      <c r="D163" s="142" t="s">
        <v>175</v>
      </c>
      <c r="F163" s="143" t="s">
        <v>1884</v>
      </c>
      <c r="I163" s="144"/>
      <c r="L163" s="33"/>
      <c r="M163" s="145"/>
      <c r="T163" s="54"/>
      <c r="AT163" s="18" t="s">
        <v>175</v>
      </c>
      <c r="AU163" s="18" t="s">
        <v>84</v>
      </c>
    </row>
    <row r="164" spans="2:65" s="13" customFormat="1" ht="11.25">
      <c r="B164" s="153"/>
      <c r="D164" s="147" t="s">
        <v>177</v>
      </c>
      <c r="E164" s="154" t="s">
        <v>19</v>
      </c>
      <c r="F164" s="155" t="s">
        <v>1885</v>
      </c>
      <c r="H164" s="156">
        <v>47</v>
      </c>
      <c r="I164" s="157"/>
      <c r="L164" s="153"/>
      <c r="M164" s="158"/>
      <c r="T164" s="159"/>
      <c r="AT164" s="154" t="s">
        <v>177</v>
      </c>
      <c r="AU164" s="154" t="s">
        <v>84</v>
      </c>
      <c r="AV164" s="13" t="s">
        <v>84</v>
      </c>
      <c r="AW164" s="13" t="s">
        <v>34</v>
      </c>
      <c r="AX164" s="13" t="s">
        <v>82</v>
      </c>
      <c r="AY164" s="154" t="s">
        <v>167</v>
      </c>
    </row>
    <row r="165" spans="2:65" s="1" customFormat="1" ht="16.5" customHeight="1">
      <c r="B165" s="33"/>
      <c r="C165" s="167" t="s">
        <v>360</v>
      </c>
      <c r="D165" s="167" t="s">
        <v>259</v>
      </c>
      <c r="E165" s="168" t="s">
        <v>1886</v>
      </c>
      <c r="F165" s="169" t="s">
        <v>1887</v>
      </c>
      <c r="G165" s="170" t="s">
        <v>436</v>
      </c>
      <c r="H165" s="171">
        <v>48.41</v>
      </c>
      <c r="I165" s="172"/>
      <c r="J165" s="173">
        <f>ROUND(I165*H165,2)</f>
        <v>0</v>
      </c>
      <c r="K165" s="169" t="s">
        <v>172</v>
      </c>
      <c r="L165" s="174"/>
      <c r="M165" s="175" t="s">
        <v>19</v>
      </c>
      <c r="N165" s="176" t="s">
        <v>45</v>
      </c>
      <c r="P165" s="138">
        <f>O165*H165</f>
        <v>0</v>
      </c>
      <c r="Q165" s="138">
        <v>1.2E-4</v>
      </c>
      <c r="R165" s="138">
        <f>Q165*H165</f>
        <v>5.8091999999999996E-3</v>
      </c>
      <c r="S165" s="138">
        <v>0</v>
      </c>
      <c r="T165" s="139">
        <f>S165*H165</f>
        <v>0</v>
      </c>
      <c r="AR165" s="140" t="s">
        <v>366</v>
      </c>
      <c r="AT165" s="140" t="s">
        <v>259</v>
      </c>
      <c r="AU165" s="140" t="s">
        <v>84</v>
      </c>
      <c r="AY165" s="18" t="s">
        <v>167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8" t="s">
        <v>82</v>
      </c>
      <c r="BK165" s="141">
        <f>ROUND(I165*H165,2)</f>
        <v>0</v>
      </c>
      <c r="BL165" s="18" t="s">
        <v>265</v>
      </c>
      <c r="BM165" s="140" t="s">
        <v>1888</v>
      </c>
    </row>
    <row r="166" spans="2:65" s="13" customFormat="1" ht="11.25">
      <c r="B166" s="153"/>
      <c r="D166" s="147" t="s">
        <v>177</v>
      </c>
      <c r="F166" s="155" t="s">
        <v>1889</v>
      </c>
      <c r="H166" s="156">
        <v>48.41</v>
      </c>
      <c r="I166" s="157"/>
      <c r="L166" s="153"/>
      <c r="M166" s="158"/>
      <c r="T166" s="159"/>
      <c r="AT166" s="154" t="s">
        <v>177</v>
      </c>
      <c r="AU166" s="154" t="s">
        <v>84</v>
      </c>
      <c r="AV166" s="13" t="s">
        <v>84</v>
      </c>
      <c r="AW166" s="13" t="s">
        <v>4</v>
      </c>
      <c r="AX166" s="13" t="s">
        <v>82</v>
      </c>
      <c r="AY166" s="154" t="s">
        <v>167</v>
      </c>
    </row>
    <row r="167" spans="2:65" s="1" customFormat="1" ht="16.5" customHeight="1">
      <c r="B167" s="33"/>
      <c r="C167" s="129" t="s">
        <v>366</v>
      </c>
      <c r="D167" s="129" t="s">
        <v>169</v>
      </c>
      <c r="E167" s="130" t="s">
        <v>1890</v>
      </c>
      <c r="F167" s="131" t="s">
        <v>1891</v>
      </c>
      <c r="G167" s="132" t="s">
        <v>436</v>
      </c>
      <c r="H167" s="133">
        <v>29</v>
      </c>
      <c r="I167" s="134"/>
      <c r="J167" s="135">
        <f>ROUND(I167*H167,2)</f>
        <v>0</v>
      </c>
      <c r="K167" s="131" t="s">
        <v>172</v>
      </c>
      <c r="L167" s="33"/>
      <c r="M167" s="136" t="s">
        <v>19</v>
      </c>
      <c r="N167" s="137" t="s">
        <v>45</v>
      </c>
      <c r="P167" s="138">
        <f>O167*H167</f>
        <v>0</v>
      </c>
      <c r="Q167" s="138">
        <v>4.2999999999999999E-4</v>
      </c>
      <c r="R167" s="138">
        <f>Q167*H167</f>
        <v>1.247E-2</v>
      </c>
      <c r="S167" s="138">
        <v>0</v>
      </c>
      <c r="T167" s="139">
        <f>S167*H167</f>
        <v>0</v>
      </c>
      <c r="AR167" s="140" t="s">
        <v>265</v>
      </c>
      <c r="AT167" s="140" t="s">
        <v>169</v>
      </c>
      <c r="AU167" s="140" t="s">
        <v>84</v>
      </c>
      <c r="AY167" s="18" t="s">
        <v>167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8" t="s">
        <v>82</v>
      </c>
      <c r="BK167" s="141">
        <f>ROUND(I167*H167,2)</f>
        <v>0</v>
      </c>
      <c r="BL167" s="18" t="s">
        <v>265</v>
      </c>
      <c r="BM167" s="140" t="s">
        <v>1892</v>
      </c>
    </row>
    <row r="168" spans="2:65" s="1" customFormat="1" ht="11.25">
      <c r="B168" s="33"/>
      <c r="D168" s="142" t="s">
        <v>175</v>
      </c>
      <c r="F168" s="143" t="s">
        <v>1893</v>
      </c>
      <c r="I168" s="144"/>
      <c r="L168" s="33"/>
      <c r="M168" s="145"/>
      <c r="T168" s="54"/>
      <c r="AT168" s="18" t="s">
        <v>175</v>
      </c>
      <c r="AU168" s="18" t="s">
        <v>84</v>
      </c>
    </row>
    <row r="169" spans="2:65" s="13" customFormat="1" ht="11.25">
      <c r="B169" s="153"/>
      <c r="D169" s="147" t="s">
        <v>177</v>
      </c>
      <c r="E169" s="154" t="s">
        <v>19</v>
      </c>
      <c r="F169" s="155" t="s">
        <v>1894</v>
      </c>
      <c r="H169" s="156">
        <v>29</v>
      </c>
      <c r="I169" s="157"/>
      <c r="L169" s="153"/>
      <c r="M169" s="158"/>
      <c r="T169" s="159"/>
      <c r="AT169" s="154" t="s">
        <v>177</v>
      </c>
      <c r="AU169" s="154" t="s">
        <v>84</v>
      </c>
      <c r="AV169" s="13" t="s">
        <v>84</v>
      </c>
      <c r="AW169" s="13" t="s">
        <v>34</v>
      </c>
      <c r="AX169" s="13" t="s">
        <v>82</v>
      </c>
      <c r="AY169" s="154" t="s">
        <v>167</v>
      </c>
    </row>
    <row r="170" spans="2:65" s="1" customFormat="1" ht="16.5" customHeight="1">
      <c r="B170" s="33"/>
      <c r="C170" s="167" t="s">
        <v>372</v>
      </c>
      <c r="D170" s="167" t="s">
        <v>259</v>
      </c>
      <c r="E170" s="168" t="s">
        <v>1895</v>
      </c>
      <c r="F170" s="169" t="s">
        <v>1896</v>
      </c>
      <c r="G170" s="170" t="s">
        <v>436</v>
      </c>
      <c r="H170" s="171">
        <v>29.87</v>
      </c>
      <c r="I170" s="172"/>
      <c r="J170" s="173">
        <f>ROUND(I170*H170,2)</f>
        <v>0</v>
      </c>
      <c r="K170" s="169" t="s">
        <v>172</v>
      </c>
      <c r="L170" s="174"/>
      <c r="M170" s="175" t="s">
        <v>19</v>
      </c>
      <c r="N170" s="176" t="s">
        <v>45</v>
      </c>
      <c r="P170" s="138">
        <f>O170*H170</f>
        <v>0</v>
      </c>
      <c r="Q170" s="138">
        <v>1.6000000000000001E-4</v>
      </c>
      <c r="R170" s="138">
        <f>Q170*H170</f>
        <v>4.7792000000000008E-3</v>
      </c>
      <c r="S170" s="138">
        <v>0</v>
      </c>
      <c r="T170" s="139">
        <f>S170*H170</f>
        <v>0</v>
      </c>
      <c r="AR170" s="140" t="s">
        <v>366</v>
      </c>
      <c r="AT170" s="140" t="s">
        <v>259</v>
      </c>
      <c r="AU170" s="140" t="s">
        <v>84</v>
      </c>
      <c r="AY170" s="18" t="s">
        <v>167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82</v>
      </c>
      <c r="BK170" s="141">
        <f>ROUND(I170*H170,2)</f>
        <v>0</v>
      </c>
      <c r="BL170" s="18" t="s">
        <v>265</v>
      </c>
      <c r="BM170" s="140" t="s">
        <v>1897</v>
      </c>
    </row>
    <row r="171" spans="2:65" s="13" customFormat="1" ht="11.25">
      <c r="B171" s="153"/>
      <c r="D171" s="147" t="s">
        <v>177</v>
      </c>
      <c r="F171" s="155" t="s">
        <v>1898</v>
      </c>
      <c r="H171" s="156">
        <v>29.87</v>
      </c>
      <c r="I171" s="157"/>
      <c r="L171" s="153"/>
      <c r="M171" s="158"/>
      <c r="T171" s="159"/>
      <c r="AT171" s="154" t="s">
        <v>177</v>
      </c>
      <c r="AU171" s="154" t="s">
        <v>84</v>
      </c>
      <c r="AV171" s="13" t="s">
        <v>84</v>
      </c>
      <c r="AW171" s="13" t="s">
        <v>4</v>
      </c>
      <c r="AX171" s="13" t="s">
        <v>82</v>
      </c>
      <c r="AY171" s="154" t="s">
        <v>167</v>
      </c>
    </row>
    <row r="172" spans="2:65" s="1" customFormat="1" ht="16.5" customHeight="1">
      <c r="B172" s="33"/>
      <c r="C172" s="129" t="s">
        <v>378</v>
      </c>
      <c r="D172" s="129" t="s">
        <v>169</v>
      </c>
      <c r="E172" s="130" t="s">
        <v>1899</v>
      </c>
      <c r="F172" s="131" t="s">
        <v>1900</v>
      </c>
      <c r="G172" s="132" t="s">
        <v>436</v>
      </c>
      <c r="H172" s="133">
        <v>10</v>
      </c>
      <c r="I172" s="134"/>
      <c r="J172" s="135">
        <f>ROUND(I172*H172,2)</f>
        <v>0</v>
      </c>
      <c r="K172" s="131" t="s">
        <v>172</v>
      </c>
      <c r="L172" s="33"/>
      <c r="M172" s="136" t="s">
        <v>19</v>
      </c>
      <c r="N172" s="137" t="s">
        <v>45</v>
      </c>
      <c r="P172" s="138">
        <f>O172*H172</f>
        <v>0</v>
      </c>
      <c r="Q172" s="138">
        <v>5.1000000000000004E-4</v>
      </c>
      <c r="R172" s="138">
        <f>Q172*H172</f>
        <v>5.1000000000000004E-3</v>
      </c>
      <c r="S172" s="138">
        <v>0</v>
      </c>
      <c r="T172" s="139">
        <f>S172*H172</f>
        <v>0</v>
      </c>
      <c r="AR172" s="140" t="s">
        <v>265</v>
      </c>
      <c r="AT172" s="140" t="s">
        <v>169</v>
      </c>
      <c r="AU172" s="140" t="s">
        <v>84</v>
      </c>
      <c r="AY172" s="18" t="s">
        <v>167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8" t="s">
        <v>82</v>
      </c>
      <c r="BK172" s="141">
        <f>ROUND(I172*H172,2)</f>
        <v>0</v>
      </c>
      <c r="BL172" s="18" t="s">
        <v>265</v>
      </c>
      <c r="BM172" s="140" t="s">
        <v>1901</v>
      </c>
    </row>
    <row r="173" spans="2:65" s="1" customFormat="1" ht="11.25">
      <c r="B173" s="33"/>
      <c r="D173" s="142" t="s">
        <v>175</v>
      </c>
      <c r="F173" s="143" t="s">
        <v>1902</v>
      </c>
      <c r="I173" s="144"/>
      <c r="L173" s="33"/>
      <c r="M173" s="145"/>
      <c r="T173" s="54"/>
      <c r="AT173" s="18" t="s">
        <v>175</v>
      </c>
      <c r="AU173" s="18" t="s">
        <v>84</v>
      </c>
    </row>
    <row r="174" spans="2:65" s="1" customFormat="1" ht="16.5" customHeight="1">
      <c r="B174" s="33"/>
      <c r="C174" s="167" t="s">
        <v>384</v>
      </c>
      <c r="D174" s="167" t="s">
        <v>259</v>
      </c>
      <c r="E174" s="168" t="s">
        <v>1903</v>
      </c>
      <c r="F174" s="169" t="s">
        <v>1904</v>
      </c>
      <c r="G174" s="170" t="s">
        <v>436</v>
      </c>
      <c r="H174" s="171">
        <v>10.3</v>
      </c>
      <c r="I174" s="172"/>
      <c r="J174" s="173">
        <f>ROUND(I174*H174,2)</f>
        <v>0</v>
      </c>
      <c r="K174" s="169" t="s">
        <v>172</v>
      </c>
      <c r="L174" s="174"/>
      <c r="M174" s="175" t="s">
        <v>19</v>
      </c>
      <c r="N174" s="176" t="s">
        <v>45</v>
      </c>
      <c r="P174" s="138">
        <f>O174*H174</f>
        <v>0</v>
      </c>
      <c r="Q174" s="138">
        <v>2.5999999999999998E-4</v>
      </c>
      <c r="R174" s="138">
        <f>Q174*H174</f>
        <v>2.6779999999999998E-3</v>
      </c>
      <c r="S174" s="138">
        <v>0</v>
      </c>
      <c r="T174" s="139">
        <f>S174*H174</f>
        <v>0</v>
      </c>
      <c r="AR174" s="140" t="s">
        <v>366</v>
      </c>
      <c r="AT174" s="140" t="s">
        <v>259</v>
      </c>
      <c r="AU174" s="140" t="s">
        <v>84</v>
      </c>
      <c r="AY174" s="18" t="s">
        <v>167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8" t="s">
        <v>82</v>
      </c>
      <c r="BK174" s="141">
        <f>ROUND(I174*H174,2)</f>
        <v>0</v>
      </c>
      <c r="BL174" s="18" t="s">
        <v>265</v>
      </c>
      <c r="BM174" s="140" t="s">
        <v>1905</v>
      </c>
    </row>
    <row r="175" spans="2:65" s="13" customFormat="1" ht="11.25">
      <c r="B175" s="153"/>
      <c r="D175" s="147" t="s">
        <v>177</v>
      </c>
      <c r="F175" s="155" t="s">
        <v>1906</v>
      </c>
      <c r="H175" s="156">
        <v>10.3</v>
      </c>
      <c r="I175" s="157"/>
      <c r="L175" s="153"/>
      <c r="M175" s="158"/>
      <c r="T175" s="159"/>
      <c r="AT175" s="154" t="s">
        <v>177</v>
      </c>
      <c r="AU175" s="154" t="s">
        <v>84</v>
      </c>
      <c r="AV175" s="13" t="s">
        <v>84</v>
      </c>
      <c r="AW175" s="13" t="s">
        <v>4</v>
      </c>
      <c r="AX175" s="13" t="s">
        <v>82</v>
      </c>
      <c r="AY175" s="154" t="s">
        <v>167</v>
      </c>
    </row>
    <row r="176" spans="2:65" s="1" customFormat="1" ht="16.5" customHeight="1">
      <c r="B176" s="33"/>
      <c r="C176" s="129" t="s">
        <v>390</v>
      </c>
      <c r="D176" s="129" t="s">
        <v>169</v>
      </c>
      <c r="E176" s="130" t="s">
        <v>1907</v>
      </c>
      <c r="F176" s="131" t="s">
        <v>1908</v>
      </c>
      <c r="G176" s="132" t="s">
        <v>436</v>
      </c>
      <c r="H176" s="133">
        <v>18</v>
      </c>
      <c r="I176" s="134"/>
      <c r="J176" s="135">
        <f>ROUND(I176*H176,2)</f>
        <v>0</v>
      </c>
      <c r="K176" s="131" t="s">
        <v>172</v>
      </c>
      <c r="L176" s="33"/>
      <c r="M176" s="136" t="s">
        <v>19</v>
      </c>
      <c r="N176" s="137" t="s">
        <v>45</v>
      </c>
      <c r="P176" s="138">
        <f>O176*H176</f>
        <v>0</v>
      </c>
      <c r="Q176" s="138">
        <v>6.6E-4</v>
      </c>
      <c r="R176" s="138">
        <f>Q176*H176</f>
        <v>1.188E-2</v>
      </c>
      <c r="S176" s="138">
        <v>0</v>
      </c>
      <c r="T176" s="139">
        <f>S176*H176</f>
        <v>0</v>
      </c>
      <c r="AR176" s="140" t="s">
        <v>265</v>
      </c>
      <c r="AT176" s="140" t="s">
        <v>169</v>
      </c>
      <c r="AU176" s="140" t="s">
        <v>84</v>
      </c>
      <c r="AY176" s="18" t="s">
        <v>167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8" t="s">
        <v>82</v>
      </c>
      <c r="BK176" s="141">
        <f>ROUND(I176*H176,2)</f>
        <v>0</v>
      </c>
      <c r="BL176" s="18" t="s">
        <v>265</v>
      </c>
      <c r="BM176" s="140" t="s">
        <v>1909</v>
      </c>
    </row>
    <row r="177" spans="2:65" s="1" customFormat="1" ht="11.25">
      <c r="B177" s="33"/>
      <c r="D177" s="142" t="s">
        <v>175</v>
      </c>
      <c r="F177" s="143" t="s">
        <v>1910</v>
      </c>
      <c r="I177" s="144"/>
      <c r="L177" s="33"/>
      <c r="M177" s="145"/>
      <c r="T177" s="54"/>
      <c r="AT177" s="18" t="s">
        <v>175</v>
      </c>
      <c r="AU177" s="18" t="s">
        <v>84</v>
      </c>
    </row>
    <row r="178" spans="2:65" s="1" customFormat="1" ht="16.5" customHeight="1">
      <c r="B178" s="33"/>
      <c r="C178" s="167" t="s">
        <v>397</v>
      </c>
      <c r="D178" s="167" t="s">
        <v>259</v>
      </c>
      <c r="E178" s="168" t="s">
        <v>1911</v>
      </c>
      <c r="F178" s="169" t="s">
        <v>1912</v>
      </c>
      <c r="G178" s="170" t="s">
        <v>436</v>
      </c>
      <c r="H178" s="171">
        <v>18.54</v>
      </c>
      <c r="I178" s="172"/>
      <c r="J178" s="173">
        <f>ROUND(I178*H178,2)</f>
        <v>0</v>
      </c>
      <c r="K178" s="169" t="s">
        <v>172</v>
      </c>
      <c r="L178" s="174"/>
      <c r="M178" s="175" t="s">
        <v>19</v>
      </c>
      <c r="N178" s="176" t="s">
        <v>45</v>
      </c>
      <c r="P178" s="138">
        <f>O178*H178</f>
        <v>0</v>
      </c>
      <c r="Q178" s="138">
        <v>4.0999999999999999E-4</v>
      </c>
      <c r="R178" s="138">
        <f>Q178*H178</f>
        <v>7.6013999999999995E-3</v>
      </c>
      <c r="S178" s="138">
        <v>0</v>
      </c>
      <c r="T178" s="139">
        <f>S178*H178</f>
        <v>0</v>
      </c>
      <c r="AR178" s="140" t="s">
        <v>366</v>
      </c>
      <c r="AT178" s="140" t="s">
        <v>259</v>
      </c>
      <c r="AU178" s="140" t="s">
        <v>84</v>
      </c>
      <c r="AY178" s="18" t="s">
        <v>167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82</v>
      </c>
      <c r="BK178" s="141">
        <f>ROUND(I178*H178,2)</f>
        <v>0</v>
      </c>
      <c r="BL178" s="18" t="s">
        <v>265</v>
      </c>
      <c r="BM178" s="140" t="s">
        <v>1913</v>
      </c>
    </row>
    <row r="179" spans="2:65" s="13" customFormat="1" ht="11.25">
      <c r="B179" s="153"/>
      <c r="D179" s="147" t="s">
        <v>177</v>
      </c>
      <c r="F179" s="155" t="s">
        <v>1914</v>
      </c>
      <c r="H179" s="156">
        <v>18.54</v>
      </c>
      <c r="I179" s="157"/>
      <c r="L179" s="153"/>
      <c r="M179" s="158"/>
      <c r="T179" s="159"/>
      <c r="AT179" s="154" t="s">
        <v>177</v>
      </c>
      <c r="AU179" s="154" t="s">
        <v>84</v>
      </c>
      <c r="AV179" s="13" t="s">
        <v>84</v>
      </c>
      <c r="AW179" s="13" t="s">
        <v>4</v>
      </c>
      <c r="AX179" s="13" t="s">
        <v>82</v>
      </c>
      <c r="AY179" s="154" t="s">
        <v>167</v>
      </c>
    </row>
    <row r="180" spans="2:65" s="1" customFormat="1" ht="16.5" customHeight="1">
      <c r="B180" s="33"/>
      <c r="C180" s="129" t="s">
        <v>403</v>
      </c>
      <c r="D180" s="129" t="s">
        <v>169</v>
      </c>
      <c r="E180" s="130" t="s">
        <v>1915</v>
      </c>
      <c r="F180" s="131" t="s">
        <v>1916</v>
      </c>
      <c r="G180" s="132" t="s">
        <v>328</v>
      </c>
      <c r="H180" s="133">
        <v>2</v>
      </c>
      <c r="I180" s="134"/>
      <c r="J180" s="135">
        <f>ROUND(I180*H180,2)</f>
        <v>0</v>
      </c>
      <c r="K180" s="131" t="s">
        <v>172</v>
      </c>
      <c r="L180" s="33"/>
      <c r="M180" s="136" t="s">
        <v>19</v>
      </c>
      <c r="N180" s="137" t="s">
        <v>45</v>
      </c>
      <c r="P180" s="138">
        <f>O180*H180</f>
        <v>0</v>
      </c>
      <c r="Q180" s="138">
        <v>2.2000000000000001E-4</v>
      </c>
      <c r="R180" s="138">
        <f>Q180*H180</f>
        <v>4.4000000000000002E-4</v>
      </c>
      <c r="S180" s="138">
        <v>0</v>
      </c>
      <c r="T180" s="139">
        <f>S180*H180</f>
        <v>0</v>
      </c>
      <c r="AR180" s="140" t="s">
        <v>265</v>
      </c>
      <c r="AT180" s="140" t="s">
        <v>169</v>
      </c>
      <c r="AU180" s="140" t="s">
        <v>84</v>
      </c>
      <c r="AY180" s="18" t="s">
        <v>167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8" t="s">
        <v>82</v>
      </c>
      <c r="BK180" s="141">
        <f>ROUND(I180*H180,2)</f>
        <v>0</v>
      </c>
      <c r="BL180" s="18" t="s">
        <v>265</v>
      </c>
      <c r="BM180" s="140" t="s">
        <v>1917</v>
      </c>
    </row>
    <row r="181" spans="2:65" s="1" customFormat="1" ht="11.25">
      <c r="B181" s="33"/>
      <c r="D181" s="142" t="s">
        <v>175</v>
      </c>
      <c r="F181" s="143" t="s">
        <v>1918</v>
      </c>
      <c r="I181" s="144"/>
      <c r="L181" s="33"/>
      <c r="M181" s="145"/>
      <c r="T181" s="54"/>
      <c r="AT181" s="18" t="s">
        <v>175</v>
      </c>
      <c r="AU181" s="18" t="s">
        <v>84</v>
      </c>
    </row>
    <row r="182" spans="2:65" s="1" customFormat="1" ht="16.5" customHeight="1">
      <c r="B182" s="33"/>
      <c r="C182" s="129" t="s">
        <v>410</v>
      </c>
      <c r="D182" s="129" t="s">
        <v>169</v>
      </c>
      <c r="E182" s="130" t="s">
        <v>1919</v>
      </c>
      <c r="F182" s="131" t="s">
        <v>1920</v>
      </c>
      <c r="G182" s="132" t="s">
        <v>328</v>
      </c>
      <c r="H182" s="133">
        <v>1</v>
      </c>
      <c r="I182" s="134"/>
      <c r="J182" s="135">
        <f>ROUND(I182*H182,2)</f>
        <v>0</v>
      </c>
      <c r="K182" s="131" t="s">
        <v>172</v>
      </c>
      <c r="L182" s="33"/>
      <c r="M182" s="136" t="s">
        <v>19</v>
      </c>
      <c r="N182" s="137" t="s">
        <v>45</v>
      </c>
      <c r="P182" s="138">
        <f>O182*H182</f>
        <v>0</v>
      </c>
      <c r="Q182" s="138">
        <v>2.1000000000000001E-4</v>
      </c>
      <c r="R182" s="138">
        <f>Q182*H182</f>
        <v>2.1000000000000001E-4</v>
      </c>
      <c r="S182" s="138">
        <v>0</v>
      </c>
      <c r="T182" s="139">
        <f>S182*H182</f>
        <v>0</v>
      </c>
      <c r="AR182" s="140" t="s">
        <v>265</v>
      </c>
      <c r="AT182" s="140" t="s">
        <v>169</v>
      </c>
      <c r="AU182" s="140" t="s">
        <v>84</v>
      </c>
      <c r="AY182" s="18" t="s">
        <v>167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8" t="s">
        <v>82</v>
      </c>
      <c r="BK182" s="141">
        <f>ROUND(I182*H182,2)</f>
        <v>0</v>
      </c>
      <c r="BL182" s="18" t="s">
        <v>265</v>
      </c>
      <c r="BM182" s="140" t="s">
        <v>1921</v>
      </c>
    </row>
    <row r="183" spans="2:65" s="1" customFormat="1" ht="11.25">
      <c r="B183" s="33"/>
      <c r="D183" s="142" t="s">
        <v>175</v>
      </c>
      <c r="F183" s="143" t="s">
        <v>1922</v>
      </c>
      <c r="I183" s="144"/>
      <c r="L183" s="33"/>
      <c r="M183" s="145"/>
      <c r="T183" s="54"/>
      <c r="AT183" s="18" t="s">
        <v>175</v>
      </c>
      <c r="AU183" s="18" t="s">
        <v>84</v>
      </c>
    </row>
    <row r="184" spans="2:65" s="1" customFormat="1" ht="16.5" customHeight="1">
      <c r="B184" s="33"/>
      <c r="C184" s="129" t="s">
        <v>416</v>
      </c>
      <c r="D184" s="129" t="s">
        <v>169</v>
      </c>
      <c r="E184" s="130" t="s">
        <v>1923</v>
      </c>
      <c r="F184" s="131" t="s">
        <v>1924</v>
      </c>
      <c r="G184" s="132" t="s">
        <v>328</v>
      </c>
      <c r="H184" s="133">
        <v>1</v>
      </c>
      <c r="I184" s="134"/>
      <c r="J184" s="135">
        <f>ROUND(I184*H184,2)</f>
        <v>0</v>
      </c>
      <c r="K184" s="131" t="s">
        <v>172</v>
      </c>
      <c r="L184" s="33"/>
      <c r="M184" s="136" t="s">
        <v>19</v>
      </c>
      <c r="N184" s="137" t="s">
        <v>45</v>
      </c>
      <c r="P184" s="138">
        <f>O184*H184</f>
        <v>0</v>
      </c>
      <c r="Q184" s="138">
        <v>3.5E-4</v>
      </c>
      <c r="R184" s="138">
        <f>Q184*H184</f>
        <v>3.5E-4</v>
      </c>
      <c r="S184" s="138">
        <v>0</v>
      </c>
      <c r="T184" s="139">
        <f>S184*H184</f>
        <v>0</v>
      </c>
      <c r="AR184" s="140" t="s">
        <v>265</v>
      </c>
      <c r="AT184" s="140" t="s">
        <v>169</v>
      </c>
      <c r="AU184" s="140" t="s">
        <v>84</v>
      </c>
      <c r="AY184" s="18" t="s">
        <v>167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8" t="s">
        <v>82</v>
      </c>
      <c r="BK184" s="141">
        <f>ROUND(I184*H184,2)</f>
        <v>0</v>
      </c>
      <c r="BL184" s="18" t="s">
        <v>265</v>
      </c>
      <c r="BM184" s="140" t="s">
        <v>1925</v>
      </c>
    </row>
    <row r="185" spans="2:65" s="1" customFormat="1" ht="11.25">
      <c r="B185" s="33"/>
      <c r="D185" s="142" t="s">
        <v>175</v>
      </c>
      <c r="F185" s="143" t="s">
        <v>1926</v>
      </c>
      <c r="I185" s="144"/>
      <c r="L185" s="33"/>
      <c r="M185" s="145"/>
      <c r="T185" s="54"/>
      <c r="AT185" s="18" t="s">
        <v>175</v>
      </c>
      <c r="AU185" s="18" t="s">
        <v>84</v>
      </c>
    </row>
    <row r="186" spans="2:65" s="1" customFormat="1" ht="16.5" customHeight="1">
      <c r="B186" s="33"/>
      <c r="C186" s="129" t="s">
        <v>422</v>
      </c>
      <c r="D186" s="129" t="s">
        <v>169</v>
      </c>
      <c r="E186" s="130" t="s">
        <v>1927</v>
      </c>
      <c r="F186" s="131" t="s">
        <v>1928</v>
      </c>
      <c r="G186" s="132" t="s">
        <v>328</v>
      </c>
      <c r="H186" s="133">
        <v>1</v>
      </c>
      <c r="I186" s="134"/>
      <c r="J186" s="135">
        <f>ROUND(I186*H186,2)</f>
        <v>0</v>
      </c>
      <c r="K186" s="131" t="s">
        <v>19</v>
      </c>
      <c r="L186" s="33"/>
      <c r="M186" s="136" t="s">
        <v>19</v>
      </c>
      <c r="N186" s="137" t="s">
        <v>45</v>
      </c>
      <c r="P186" s="138">
        <f>O186*H186</f>
        <v>0</v>
      </c>
      <c r="Q186" s="138">
        <v>3.5E-4</v>
      </c>
      <c r="R186" s="138">
        <f>Q186*H186</f>
        <v>3.5E-4</v>
      </c>
      <c r="S186" s="138">
        <v>0</v>
      </c>
      <c r="T186" s="139">
        <f>S186*H186</f>
        <v>0</v>
      </c>
      <c r="AR186" s="140" t="s">
        <v>265</v>
      </c>
      <c r="AT186" s="140" t="s">
        <v>169</v>
      </c>
      <c r="AU186" s="140" t="s">
        <v>84</v>
      </c>
      <c r="AY186" s="18" t="s">
        <v>167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8" t="s">
        <v>82</v>
      </c>
      <c r="BK186" s="141">
        <f>ROUND(I186*H186,2)</f>
        <v>0</v>
      </c>
      <c r="BL186" s="18" t="s">
        <v>265</v>
      </c>
      <c r="BM186" s="140" t="s">
        <v>1929</v>
      </c>
    </row>
    <row r="187" spans="2:65" s="1" customFormat="1" ht="16.5" customHeight="1">
      <c r="B187" s="33"/>
      <c r="C187" s="129" t="s">
        <v>428</v>
      </c>
      <c r="D187" s="129" t="s">
        <v>169</v>
      </c>
      <c r="E187" s="130" t="s">
        <v>1930</v>
      </c>
      <c r="F187" s="131" t="s">
        <v>1931</v>
      </c>
      <c r="G187" s="132" t="s">
        <v>328</v>
      </c>
      <c r="H187" s="133">
        <v>2</v>
      </c>
      <c r="I187" s="134"/>
      <c r="J187" s="135">
        <f>ROUND(I187*H187,2)</f>
        <v>0</v>
      </c>
      <c r="K187" s="131" t="s">
        <v>19</v>
      </c>
      <c r="L187" s="33"/>
      <c r="M187" s="136" t="s">
        <v>19</v>
      </c>
      <c r="N187" s="137" t="s">
        <v>45</v>
      </c>
      <c r="P187" s="138">
        <f>O187*H187</f>
        <v>0</v>
      </c>
      <c r="Q187" s="138">
        <v>5.5999999999999995E-4</v>
      </c>
      <c r="R187" s="138">
        <f>Q187*H187</f>
        <v>1.1199999999999999E-3</v>
      </c>
      <c r="S187" s="138">
        <v>0</v>
      </c>
      <c r="T187" s="139">
        <f>S187*H187</f>
        <v>0</v>
      </c>
      <c r="AR187" s="140" t="s">
        <v>265</v>
      </c>
      <c r="AT187" s="140" t="s">
        <v>169</v>
      </c>
      <c r="AU187" s="140" t="s">
        <v>84</v>
      </c>
      <c r="AY187" s="18" t="s">
        <v>167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8" t="s">
        <v>82</v>
      </c>
      <c r="BK187" s="141">
        <f>ROUND(I187*H187,2)</f>
        <v>0</v>
      </c>
      <c r="BL187" s="18" t="s">
        <v>265</v>
      </c>
      <c r="BM187" s="140" t="s">
        <v>1932</v>
      </c>
    </row>
    <row r="188" spans="2:65" s="1" customFormat="1" ht="16.5" customHeight="1">
      <c r="B188" s="33"/>
      <c r="C188" s="129" t="s">
        <v>433</v>
      </c>
      <c r="D188" s="129" t="s">
        <v>169</v>
      </c>
      <c r="E188" s="130" t="s">
        <v>1933</v>
      </c>
      <c r="F188" s="131" t="s">
        <v>1934</v>
      </c>
      <c r="G188" s="132" t="s">
        <v>328</v>
      </c>
      <c r="H188" s="133">
        <v>2</v>
      </c>
      <c r="I188" s="134"/>
      <c r="J188" s="135">
        <f>ROUND(I188*H188,2)</f>
        <v>0</v>
      </c>
      <c r="K188" s="131" t="s">
        <v>172</v>
      </c>
      <c r="L188" s="33"/>
      <c r="M188" s="136" t="s">
        <v>19</v>
      </c>
      <c r="N188" s="137" t="s">
        <v>45</v>
      </c>
      <c r="P188" s="138">
        <f>O188*H188</f>
        <v>0</v>
      </c>
      <c r="Q188" s="138">
        <v>2.9E-4</v>
      </c>
      <c r="R188" s="138">
        <f>Q188*H188</f>
        <v>5.8E-4</v>
      </c>
      <c r="S188" s="138">
        <v>0</v>
      </c>
      <c r="T188" s="139">
        <f>S188*H188</f>
        <v>0</v>
      </c>
      <c r="AR188" s="140" t="s">
        <v>265</v>
      </c>
      <c r="AT188" s="140" t="s">
        <v>169</v>
      </c>
      <c r="AU188" s="140" t="s">
        <v>84</v>
      </c>
      <c r="AY188" s="18" t="s">
        <v>167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82</v>
      </c>
      <c r="BK188" s="141">
        <f>ROUND(I188*H188,2)</f>
        <v>0</v>
      </c>
      <c r="BL188" s="18" t="s">
        <v>265</v>
      </c>
      <c r="BM188" s="140" t="s">
        <v>1935</v>
      </c>
    </row>
    <row r="189" spans="2:65" s="1" customFormat="1" ht="11.25">
      <c r="B189" s="33"/>
      <c r="D189" s="142" t="s">
        <v>175</v>
      </c>
      <c r="F189" s="143" t="s">
        <v>1936</v>
      </c>
      <c r="I189" s="144"/>
      <c r="L189" s="33"/>
      <c r="M189" s="145"/>
      <c r="T189" s="54"/>
      <c r="AT189" s="18" t="s">
        <v>175</v>
      </c>
      <c r="AU189" s="18" t="s">
        <v>84</v>
      </c>
    </row>
    <row r="190" spans="2:65" s="1" customFormat="1" ht="16.5" customHeight="1">
      <c r="B190" s="33"/>
      <c r="C190" s="129" t="s">
        <v>440</v>
      </c>
      <c r="D190" s="129" t="s">
        <v>169</v>
      </c>
      <c r="E190" s="130" t="s">
        <v>1937</v>
      </c>
      <c r="F190" s="131" t="s">
        <v>1938</v>
      </c>
      <c r="G190" s="132" t="s">
        <v>328</v>
      </c>
      <c r="H190" s="133">
        <v>12</v>
      </c>
      <c r="I190" s="134"/>
      <c r="J190" s="135">
        <f>ROUND(I190*H190,2)</f>
        <v>0</v>
      </c>
      <c r="K190" s="131" t="s">
        <v>172</v>
      </c>
      <c r="L190" s="33"/>
      <c r="M190" s="136" t="s">
        <v>19</v>
      </c>
      <c r="N190" s="137" t="s">
        <v>45</v>
      </c>
      <c r="P190" s="138">
        <f>O190*H190</f>
        <v>0</v>
      </c>
      <c r="Q190" s="138">
        <v>2.0000000000000002E-5</v>
      </c>
      <c r="R190" s="138">
        <f>Q190*H190</f>
        <v>2.4000000000000003E-4</v>
      </c>
      <c r="S190" s="138">
        <v>0</v>
      </c>
      <c r="T190" s="139">
        <f>S190*H190</f>
        <v>0</v>
      </c>
      <c r="AR190" s="140" t="s">
        <v>265</v>
      </c>
      <c r="AT190" s="140" t="s">
        <v>169</v>
      </c>
      <c r="AU190" s="140" t="s">
        <v>84</v>
      </c>
      <c r="AY190" s="18" t="s">
        <v>167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8" t="s">
        <v>82</v>
      </c>
      <c r="BK190" s="141">
        <f>ROUND(I190*H190,2)</f>
        <v>0</v>
      </c>
      <c r="BL190" s="18" t="s">
        <v>265</v>
      </c>
      <c r="BM190" s="140" t="s">
        <v>1939</v>
      </c>
    </row>
    <row r="191" spans="2:65" s="1" customFormat="1" ht="11.25">
      <c r="B191" s="33"/>
      <c r="D191" s="142" t="s">
        <v>175</v>
      </c>
      <c r="F191" s="143" t="s">
        <v>1940</v>
      </c>
      <c r="I191" s="144"/>
      <c r="L191" s="33"/>
      <c r="M191" s="145"/>
      <c r="T191" s="54"/>
      <c r="AT191" s="18" t="s">
        <v>175</v>
      </c>
      <c r="AU191" s="18" t="s">
        <v>84</v>
      </c>
    </row>
    <row r="192" spans="2:65" s="1" customFormat="1" ht="16.5" customHeight="1">
      <c r="B192" s="33"/>
      <c r="C192" s="167" t="s">
        <v>446</v>
      </c>
      <c r="D192" s="167" t="s">
        <v>259</v>
      </c>
      <c r="E192" s="168" t="s">
        <v>1941</v>
      </c>
      <c r="F192" s="169" t="s">
        <v>1942</v>
      </c>
      <c r="G192" s="170" t="s">
        <v>328</v>
      </c>
      <c r="H192" s="171">
        <v>12</v>
      </c>
      <c r="I192" s="172"/>
      <c r="J192" s="173">
        <f>ROUND(I192*H192,2)</f>
        <v>0</v>
      </c>
      <c r="K192" s="169" t="s">
        <v>172</v>
      </c>
      <c r="L192" s="174"/>
      <c r="M192" s="175" t="s">
        <v>19</v>
      </c>
      <c r="N192" s="176" t="s">
        <v>45</v>
      </c>
      <c r="P192" s="138">
        <f>O192*H192</f>
        <v>0</v>
      </c>
      <c r="Q192" s="138">
        <v>1.4999999999999999E-4</v>
      </c>
      <c r="R192" s="138">
        <f>Q192*H192</f>
        <v>1.8E-3</v>
      </c>
      <c r="S192" s="138">
        <v>0</v>
      </c>
      <c r="T192" s="139">
        <f>S192*H192</f>
        <v>0</v>
      </c>
      <c r="AR192" s="140" t="s">
        <v>366</v>
      </c>
      <c r="AT192" s="140" t="s">
        <v>259</v>
      </c>
      <c r="AU192" s="140" t="s">
        <v>84</v>
      </c>
      <c r="AY192" s="18" t="s">
        <v>167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8" t="s">
        <v>82</v>
      </c>
      <c r="BK192" s="141">
        <f>ROUND(I192*H192,2)</f>
        <v>0</v>
      </c>
      <c r="BL192" s="18" t="s">
        <v>265</v>
      </c>
      <c r="BM192" s="140" t="s">
        <v>1943</v>
      </c>
    </row>
    <row r="193" spans="2:65" s="1" customFormat="1" ht="16.5" customHeight="1">
      <c r="B193" s="33"/>
      <c r="C193" s="129" t="s">
        <v>452</v>
      </c>
      <c r="D193" s="129" t="s">
        <v>169</v>
      </c>
      <c r="E193" s="130" t="s">
        <v>1944</v>
      </c>
      <c r="F193" s="131" t="s">
        <v>1945</v>
      </c>
      <c r="G193" s="132" t="s">
        <v>328</v>
      </c>
      <c r="H193" s="133">
        <v>2</v>
      </c>
      <c r="I193" s="134"/>
      <c r="J193" s="135">
        <f>ROUND(I193*H193,2)</f>
        <v>0</v>
      </c>
      <c r="K193" s="131" t="s">
        <v>172</v>
      </c>
      <c r="L193" s="33"/>
      <c r="M193" s="136" t="s">
        <v>19</v>
      </c>
      <c r="N193" s="137" t="s">
        <v>45</v>
      </c>
      <c r="P193" s="138">
        <f>O193*H193</f>
        <v>0</v>
      </c>
      <c r="Q193" s="138">
        <v>5.9999999999999995E-4</v>
      </c>
      <c r="R193" s="138">
        <f>Q193*H193</f>
        <v>1.1999999999999999E-3</v>
      </c>
      <c r="S193" s="138">
        <v>0</v>
      </c>
      <c r="T193" s="139">
        <f>S193*H193</f>
        <v>0</v>
      </c>
      <c r="AR193" s="140" t="s">
        <v>265</v>
      </c>
      <c r="AT193" s="140" t="s">
        <v>169</v>
      </c>
      <c r="AU193" s="140" t="s">
        <v>84</v>
      </c>
      <c r="AY193" s="18" t="s">
        <v>167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8" t="s">
        <v>82</v>
      </c>
      <c r="BK193" s="141">
        <f>ROUND(I193*H193,2)</f>
        <v>0</v>
      </c>
      <c r="BL193" s="18" t="s">
        <v>265</v>
      </c>
      <c r="BM193" s="140" t="s">
        <v>1946</v>
      </c>
    </row>
    <row r="194" spans="2:65" s="1" customFormat="1" ht="11.25">
      <c r="B194" s="33"/>
      <c r="D194" s="142" t="s">
        <v>175</v>
      </c>
      <c r="F194" s="143" t="s">
        <v>1947</v>
      </c>
      <c r="I194" s="144"/>
      <c r="L194" s="33"/>
      <c r="M194" s="145"/>
      <c r="T194" s="54"/>
      <c r="AT194" s="18" t="s">
        <v>175</v>
      </c>
      <c r="AU194" s="18" t="s">
        <v>84</v>
      </c>
    </row>
    <row r="195" spans="2:65" s="1" customFormat="1" ht="16.5" customHeight="1">
      <c r="B195" s="33"/>
      <c r="C195" s="129" t="s">
        <v>458</v>
      </c>
      <c r="D195" s="129" t="s">
        <v>169</v>
      </c>
      <c r="E195" s="130" t="s">
        <v>1948</v>
      </c>
      <c r="F195" s="131" t="s">
        <v>1949</v>
      </c>
      <c r="G195" s="132" t="s">
        <v>328</v>
      </c>
      <c r="H195" s="133">
        <v>4</v>
      </c>
      <c r="I195" s="134"/>
      <c r="J195" s="135">
        <f>ROUND(I195*H195,2)</f>
        <v>0</v>
      </c>
      <c r="K195" s="131" t="s">
        <v>172</v>
      </c>
      <c r="L195" s="33"/>
      <c r="M195" s="136" t="s">
        <v>19</v>
      </c>
      <c r="N195" s="137" t="s">
        <v>45</v>
      </c>
      <c r="P195" s="138">
        <f>O195*H195</f>
        <v>0</v>
      </c>
      <c r="Q195" s="138">
        <v>7.5000000000000002E-4</v>
      </c>
      <c r="R195" s="138">
        <f>Q195*H195</f>
        <v>3.0000000000000001E-3</v>
      </c>
      <c r="S195" s="138">
        <v>0</v>
      </c>
      <c r="T195" s="139">
        <f>S195*H195</f>
        <v>0</v>
      </c>
      <c r="AR195" s="140" t="s">
        <v>265</v>
      </c>
      <c r="AT195" s="140" t="s">
        <v>169</v>
      </c>
      <c r="AU195" s="140" t="s">
        <v>84</v>
      </c>
      <c r="AY195" s="18" t="s">
        <v>167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8" t="s">
        <v>82</v>
      </c>
      <c r="BK195" s="141">
        <f>ROUND(I195*H195,2)</f>
        <v>0</v>
      </c>
      <c r="BL195" s="18" t="s">
        <v>265</v>
      </c>
      <c r="BM195" s="140" t="s">
        <v>1950</v>
      </c>
    </row>
    <row r="196" spans="2:65" s="1" customFormat="1" ht="11.25">
      <c r="B196" s="33"/>
      <c r="D196" s="142" t="s">
        <v>175</v>
      </c>
      <c r="F196" s="143" t="s">
        <v>1951</v>
      </c>
      <c r="I196" s="144"/>
      <c r="L196" s="33"/>
      <c r="M196" s="145"/>
      <c r="T196" s="54"/>
      <c r="AT196" s="18" t="s">
        <v>175</v>
      </c>
      <c r="AU196" s="18" t="s">
        <v>84</v>
      </c>
    </row>
    <row r="197" spans="2:65" s="1" customFormat="1" ht="16.5" customHeight="1">
      <c r="B197" s="33"/>
      <c r="C197" s="129" t="s">
        <v>463</v>
      </c>
      <c r="D197" s="129" t="s">
        <v>169</v>
      </c>
      <c r="E197" s="130" t="s">
        <v>1952</v>
      </c>
      <c r="F197" s="131" t="s">
        <v>1953</v>
      </c>
      <c r="G197" s="132" t="s">
        <v>328</v>
      </c>
      <c r="H197" s="133">
        <v>2</v>
      </c>
      <c r="I197" s="134"/>
      <c r="J197" s="135">
        <f>ROUND(I197*H197,2)</f>
        <v>0</v>
      </c>
      <c r="K197" s="131" t="s">
        <v>172</v>
      </c>
      <c r="L197" s="33"/>
      <c r="M197" s="136" t="s">
        <v>19</v>
      </c>
      <c r="N197" s="137" t="s">
        <v>45</v>
      </c>
      <c r="P197" s="138">
        <f>O197*H197</f>
        <v>0</v>
      </c>
      <c r="Q197" s="138">
        <v>9.7000000000000005E-4</v>
      </c>
      <c r="R197" s="138">
        <f>Q197*H197</f>
        <v>1.9400000000000001E-3</v>
      </c>
      <c r="S197" s="138">
        <v>0</v>
      </c>
      <c r="T197" s="139">
        <f>S197*H197</f>
        <v>0</v>
      </c>
      <c r="AR197" s="140" t="s">
        <v>265</v>
      </c>
      <c r="AT197" s="140" t="s">
        <v>169</v>
      </c>
      <c r="AU197" s="140" t="s">
        <v>84</v>
      </c>
      <c r="AY197" s="18" t="s">
        <v>167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8" t="s">
        <v>82</v>
      </c>
      <c r="BK197" s="141">
        <f>ROUND(I197*H197,2)</f>
        <v>0</v>
      </c>
      <c r="BL197" s="18" t="s">
        <v>265</v>
      </c>
      <c r="BM197" s="140" t="s">
        <v>1954</v>
      </c>
    </row>
    <row r="198" spans="2:65" s="1" customFormat="1" ht="11.25">
      <c r="B198" s="33"/>
      <c r="D198" s="142" t="s">
        <v>175</v>
      </c>
      <c r="F198" s="143" t="s">
        <v>1955</v>
      </c>
      <c r="I198" s="144"/>
      <c r="L198" s="33"/>
      <c r="M198" s="145"/>
      <c r="T198" s="54"/>
      <c r="AT198" s="18" t="s">
        <v>175</v>
      </c>
      <c r="AU198" s="18" t="s">
        <v>84</v>
      </c>
    </row>
    <row r="199" spans="2:65" s="1" customFormat="1" ht="16.5" customHeight="1">
      <c r="B199" s="33"/>
      <c r="C199" s="129" t="s">
        <v>468</v>
      </c>
      <c r="D199" s="129" t="s">
        <v>169</v>
      </c>
      <c r="E199" s="130" t="s">
        <v>1956</v>
      </c>
      <c r="F199" s="131" t="s">
        <v>1957</v>
      </c>
      <c r="G199" s="132" t="s">
        <v>328</v>
      </c>
      <c r="H199" s="133">
        <v>1</v>
      </c>
      <c r="I199" s="134"/>
      <c r="J199" s="135">
        <f>ROUND(I199*H199,2)</f>
        <v>0</v>
      </c>
      <c r="K199" s="131" t="s">
        <v>172</v>
      </c>
      <c r="L199" s="33"/>
      <c r="M199" s="136" t="s">
        <v>19</v>
      </c>
      <c r="N199" s="137" t="s">
        <v>45</v>
      </c>
      <c r="P199" s="138">
        <f>O199*H199</f>
        <v>0</v>
      </c>
      <c r="Q199" s="138">
        <v>1.23E-3</v>
      </c>
      <c r="R199" s="138">
        <f>Q199*H199</f>
        <v>1.23E-3</v>
      </c>
      <c r="S199" s="138">
        <v>0</v>
      </c>
      <c r="T199" s="139">
        <f>S199*H199</f>
        <v>0</v>
      </c>
      <c r="AR199" s="140" t="s">
        <v>265</v>
      </c>
      <c r="AT199" s="140" t="s">
        <v>169</v>
      </c>
      <c r="AU199" s="140" t="s">
        <v>84</v>
      </c>
      <c r="AY199" s="18" t="s">
        <v>167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8" t="s">
        <v>82</v>
      </c>
      <c r="BK199" s="141">
        <f>ROUND(I199*H199,2)</f>
        <v>0</v>
      </c>
      <c r="BL199" s="18" t="s">
        <v>265</v>
      </c>
      <c r="BM199" s="140" t="s">
        <v>1958</v>
      </c>
    </row>
    <row r="200" spans="2:65" s="1" customFormat="1" ht="11.25">
      <c r="B200" s="33"/>
      <c r="D200" s="142" t="s">
        <v>175</v>
      </c>
      <c r="F200" s="143" t="s">
        <v>1959</v>
      </c>
      <c r="I200" s="144"/>
      <c r="L200" s="33"/>
      <c r="M200" s="145"/>
      <c r="T200" s="54"/>
      <c r="AT200" s="18" t="s">
        <v>175</v>
      </c>
      <c r="AU200" s="18" t="s">
        <v>84</v>
      </c>
    </row>
    <row r="201" spans="2:65" s="1" customFormat="1" ht="16.5" customHeight="1">
      <c r="B201" s="33"/>
      <c r="C201" s="129" t="s">
        <v>473</v>
      </c>
      <c r="D201" s="129" t="s">
        <v>169</v>
      </c>
      <c r="E201" s="130" t="s">
        <v>1960</v>
      </c>
      <c r="F201" s="131" t="s">
        <v>1961</v>
      </c>
      <c r="G201" s="132" t="s">
        <v>1962</v>
      </c>
      <c r="H201" s="133">
        <v>2</v>
      </c>
      <c r="I201" s="134"/>
      <c r="J201" s="135">
        <f>ROUND(I201*H201,2)</f>
        <v>0</v>
      </c>
      <c r="K201" s="131" t="s">
        <v>172</v>
      </c>
      <c r="L201" s="33"/>
      <c r="M201" s="136" t="s">
        <v>19</v>
      </c>
      <c r="N201" s="137" t="s">
        <v>45</v>
      </c>
      <c r="P201" s="138">
        <f>O201*H201</f>
        <v>0</v>
      </c>
      <c r="Q201" s="138">
        <v>2.92E-2</v>
      </c>
      <c r="R201" s="138">
        <f>Q201*H201</f>
        <v>5.8400000000000001E-2</v>
      </c>
      <c r="S201" s="138">
        <v>0</v>
      </c>
      <c r="T201" s="139">
        <f>S201*H201</f>
        <v>0</v>
      </c>
      <c r="AR201" s="140" t="s">
        <v>265</v>
      </c>
      <c r="AT201" s="140" t="s">
        <v>169</v>
      </c>
      <c r="AU201" s="140" t="s">
        <v>84</v>
      </c>
      <c r="AY201" s="18" t="s">
        <v>167</v>
      </c>
      <c r="BE201" s="141">
        <f>IF(N201="základní",J201,0)</f>
        <v>0</v>
      </c>
      <c r="BF201" s="141">
        <f>IF(N201="snížená",J201,0)</f>
        <v>0</v>
      </c>
      <c r="BG201" s="141">
        <f>IF(N201="zákl. přenesená",J201,0)</f>
        <v>0</v>
      </c>
      <c r="BH201" s="141">
        <f>IF(N201="sníž. přenesená",J201,0)</f>
        <v>0</v>
      </c>
      <c r="BI201" s="141">
        <f>IF(N201="nulová",J201,0)</f>
        <v>0</v>
      </c>
      <c r="BJ201" s="18" t="s">
        <v>82</v>
      </c>
      <c r="BK201" s="141">
        <f>ROUND(I201*H201,2)</f>
        <v>0</v>
      </c>
      <c r="BL201" s="18" t="s">
        <v>265</v>
      </c>
      <c r="BM201" s="140" t="s">
        <v>1963</v>
      </c>
    </row>
    <row r="202" spans="2:65" s="1" customFormat="1" ht="11.25">
      <c r="B202" s="33"/>
      <c r="D202" s="142" t="s">
        <v>175</v>
      </c>
      <c r="F202" s="143" t="s">
        <v>1964</v>
      </c>
      <c r="I202" s="144"/>
      <c r="L202" s="33"/>
      <c r="M202" s="145"/>
      <c r="T202" s="54"/>
      <c r="AT202" s="18" t="s">
        <v>175</v>
      </c>
      <c r="AU202" s="18" t="s">
        <v>84</v>
      </c>
    </row>
    <row r="203" spans="2:65" s="1" customFormat="1" ht="16.5" customHeight="1">
      <c r="B203" s="33"/>
      <c r="C203" s="129" t="s">
        <v>479</v>
      </c>
      <c r="D203" s="129" t="s">
        <v>169</v>
      </c>
      <c r="E203" s="130" t="s">
        <v>1965</v>
      </c>
      <c r="F203" s="131" t="s">
        <v>1966</v>
      </c>
      <c r="G203" s="132" t="s">
        <v>820</v>
      </c>
      <c r="H203" s="133">
        <v>2</v>
      </c>
      <c r="I203" s="134"/>
      <c r="J203" s="135">
        <f>ROUND(I203*H203,2)</f>
        <v>0</v>
      </c>
      <c r="K203" s="131" t="s">
        <v>19</v>
      </c>
      <c r="L203" s="33"/>
      <c r="M203" s="136" t="s">
        <v>19</v>
      </c>
      <c r="N203" s="137" t="s">
        <v>45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265</v>
      </c>
      <c r="AT203" s="140" t="s">
        <v>169</v>
      </c>
      <c r="AU203" s="140" t="s">
        <v>84</v>
      </c>
      <c r="AY203" s="18" t="s">
        <v>167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8" t="s">
        <v>82</v>
      </c>
      <c r="BK203" s="141">
        <f>ROUND(I203*H203,2)</f>
        <v>0</v>
      </c>
      <c r="BL203" s="18" t="s">
        <v>265</v>
      </c>
      <c r="BM203" s="140" t="s">
        <v>1967</v>
      </c>
    </row>
    <row r="204" spans="2:65" s="1" customFormat="1" ht="16.5" customHeight="1">
      <c r="B204" s="33"/>
      <c r="C204" s="129" t="s">
        <v>484</v>
      </c>
      <c r="D204" s="129" t="s">
        <v>169</v>
      </c>
      <c r="E204" s="130" t="s">
        <v>1968</v>
      </c>
      <c r="F204" s="131" t="s">
        <v>1969</v>
      </c>
      <c r="G204" s="132" t="s">
        <v>855</v>
      </c>
      <c r="H204" s="133">
        <v>2</v>
      </c>
      <c r="I204" s="134"/>
      <c r="J204" s="135">
        <f>ROUND(I204*H204,2)</f>
        <v>0</v>
      </c>
      <c r="K204" s="131" t="s">
        <v>19</v>
      </c>
      <c r="L204" s="33"/>
      <c r="M204" s="136" t="s">
        <v>19</v>
      </c>
      <c r="N204" s="137" t="s">
        <v>45</v>
      </c>
      <c r="P204" s="138">
        <f>O204*H204</f>
        <v>0</v>
      </c>
      <c r="Q204" s="138">
        <v>0</v>
      </c>
      <c r="R204" s="138">
        <f>Q204*H204</f>
        <v>0</v>
      </c>
      <c r="S204" s="138">
        <v>0</v>
      </c>
      <c r="T204" s="139">
        <f>S204*H204</f>
        <v>0</v>
      </c>
      <c r="AR204" s="140" t="s">
        <v>265</v>
      </c>
      <c r="AT204" s="140" t="s">
        <v>169</v>
      </c>
      <c r="AU204" s="140" t="s">
        <v>84</v>
      </c>
      <c r="AY204" s="18" t="s">
        <v>167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8" t="s">
        <v>82</v>
      </c>
      <c r="BK204" s="141">
        <f>ROUND(I204*H204,2)</f>
        <v>0</v>
      </c>
      <c r="BL204" s="18" t="s">
        <v>265</v>
      </c>
      <c r="BM204" s="140" t="s">
        <v>1970</v>
      </c>
    </row>
    <row r="205" spans="2:65" s="1" customFormat="1" ht="24.2" customHeight="1">
      <c r="B205" s="33"/>
      <c r="C205" s="129" t="s">
        <v>491</v>
      </c>
      <c r="D205" s="129" t="s">
        <v>169</v>
      </c>
      <c r="E205" s="130" t="s">
        <v>1971</v>
      </c>
      <c r="F205" s="131" t="s">
        <v>1972</v>
      </c>
      <c r="G205" s="132" t="s">
        <v>246</v>
      </c>
      <c r="H205" s="133">
        <v>0.156</v>
      </c>
      <c r="I205" s="134"/>
      <c r="J205" s="135">
        <f>ROUND(I205*H205,2)</f>
        <v>0</v>
      </c>
      <c r="K205" s="131" t="s">
        <v>172</v>
      </c>
      <c r="L205" s="33"/>
      <c r="M205" s="136" t="s">
        <v>19</v>
      </c>
      <c r="N205" s="137" t="s">
        <v>45</v>
      </c>
      <c r="P205" s="138">
        <f>O205*H205</f>
        <v>0</v>
      </c>
      <c r="Q205" s="138">
        <v>0</v>
      </c>
      <c r="R205" s="138">
        <f>Q205*H205</f>
        <v>0</v>
      </c>
      <c r="S205" s="138">
        <v>0</v>
      </c>
      <c r="T205" s="139">
        <f>S205*H205</f>
        <v>0</v>
      </c>
      <c r="AR205" s="140" t="s">
        <v>265</v>
      </c>
      <c r="AT205" s="140" t="s">
        <v>169</v>
      </c>
      <c r="AU205" s="140" t="s">
        <v>84</v>
      </c>
      <c r="AY205" s="18" t="s">
        <v>167</v>
      </c>
      <c r="BE205" s="141">
        <f>IF(N205="základní",J205,0)</f>
        <v>0</v>
      </c>
      <c r="BF205" s="141">
        <f>IF(N205="snížená",J205,0)</f>
        <v>0</v>
      </c>
      <c r="BG205" s="141">
        <f>IF(N205="zákl. přenesená",J205,0)</f>
        <v>0</v>
      </c>
      <c r="BH205" s="141">
        <f>IF(N205="sníž. přenesená",J205,0)</f>
        <v>0</v>
      </c>
      <c r="BI205" s="141">
        <f>IF(N205="nulová",J205,0)</f>
        <v>0</v>
      </c>
      <c r="BJ205" s="18" t="s">
        <v>82</v>
      </c>
      <c r="BK205" s="141">
        <f>ROUND(I205*H205,2)</f>
        <v>0</v>
      </c>
      <c r="BL205" s="18" t="s">
        <v>265</v>
      </c>
      <c r="BM205" s="140" t="s">
        <v>1973</v>
      </c>
    </row>
    <row r="206" spans="2:65" s="1" customFormat="1" ht="11.25">
      <c r="B206" s="33"/>
      <c r="D206" s="142" t="s">
        <v>175</v>
      </c>
      <c r="F206" s="143" t="s">
        <v>1974</v>
      </c>
      <c r="I206" s="144"/>
      <c r="L206" s="33"/>
      <c r="M206" s="145"/>
      <c r="T206" s="54"/>
      <c r="AT206" s="18" t="s">
        <v>175</v>
      </c>
      <c r="AU206" s="18" t="s">
        <v>84</v>
      </c>
    </row>
    <row r="207" spans="2:65" s="11" customFormat="1" ht="22.9" customHeight="1">
      <c r="B207" s="117"/>
      <c r="D207" s="118" t="s">
        <v>73</v>
      </c>
      <c r="E207" s="127" t="s">
        <v>1975</v>
      </c>
      <c r="F207" s="127" t="s">
        <v>1976</v>
      </c>
      <c r="I207" s="120"/>
      <c r="J207" s="128">
        <f>BK207</f>
        <v>0</v>
      </c>
      <c r="L207" s="117"/>
      <c r="M207" s="122"/>
      <c r="P207" s="123">
        <f>SUM(P208:P246)</f>
        <v>0</v>
      </c>
      <c r="R207" s="123">
        <f>SUM(R208:R246)</f>
        <v>0.31992000000000004</v>
      </c>
      <c r="T207" s="124">
        <f>SUM(T208:T246)</f>
        <v>0</v>
      </c>
      <c r="AR207" s="118" t="s">
        <v>84</v>
      </c>
      <c r="AT207" s="125" t="s">
        <v>73</v>
      </c>
      <c r="AU207" s="125" t="s">
        <v>82</v>
      </c>
      <c r="AY207" s="118" t="s">
        <v>167</v>
      </c>
      <c r="BK207" s="126">
        <f>SUM(BK208:BK246)</f>
        <v>0</v>
      </c>
    </row>
    <row r="208" spans="2:65" s="1" customFormat="1" ht="16.5" customHeight="1">
      <c r="B208" s="33"/>
      <c r="C208" s="129" t="s">
        <v>497</v>
      </c>
      <c r="D208" s="129" t="s">
        <v>169</v>
      </c>
      <c r="E208" s="130" t="s">
        <v>1977</v>
      </c>
      <c r="F208" s="131" t="s">
        <v>1978</v>
      </c>
      <c r="G208" s="132" t="s">
        <v>328</v>
      </c>
      <c r="H208" s="133">
        <v>4</v>
      </c>
      <c r="I208" s="134"/>
      <c r="J208" s="135">
        <f>ROUND(I208*H208,2)</f>
        <v>0</v>
      </c>
      <c r="K208" s="131" t="s">
        <v>172</v>
      </c>
      <c r="L208" s="33"/>
      <c r="M208" s="136" t="s">
        <v>19</v>
      </c>
      <c r="N208" s="137" t="s">
        <v>45</v>
      </c>
      <c r="P208" s="138">
        <f>O208*H208</f>
        <v>0</v>
      </c>
      <c r="Q208" s="138">
        <v>4.2999999999999999E-4</v>
      </c>
      <c r="R208" s="138">
        <f>Q208*H208</f>
        <v>1.72E-3</v>
      </c>
      <c r="S208" s="138">
        <v>0</v>
      </c>
      <c r="T208" s="139">
        <f>S208*H208</f>
        <v>0</v>
      </c>
      <c r="AR208" s="140" t="s">
        <v>265</v>
      </c>
      <c r="AT208" s="140" t="s">
        <v>169</v>
      </c>
      <c r="AU208" s="140" t="s">
        <v>84</v>
      </c>
      <c r="AY208" s="18" t="s">
        <v>167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8" t="s">
        <v>82</v>
      </c>
      <c r="BK208" s="141">
        <f>ROUND(I208*H208,2)</f>
        <v>0</v>
      </c>
      <c r="BL208" s="18" t="s">
        <v>265</v>
      </c>
      <c r="BM208" s="140" t="s">
        <v>1979</v>
      </c>
    </row>
    <row r="209" spans="2:65" s="1" customFormat="1" ht="11.25">
      <c r="B209" s="33"/>
      <c r="D209" s="142" t="s">
        <v>175</v>
      </c>
      <c r="F209" s="143" t="s">
        <v>1980</v>
      </c>
      <c r="I209" s="144"/>
      <c r="L209" s="33"/>
      <c r="M209" s="145"/>
      <c r="T209" s="54"/>
      <c r="AT209" s="18" t="s">
        <v>175</v>
      </c>
      <c r="AU209" s="18" t="s">
        <v>84</v>
      </c>
    </row>
    <row r="210" spans="2:65" s="1" customFormat="1" ht="16.5" customHeight="1">
      <c r="B210" s="33"/>
      <c r="C210" s="167" t="s">
        <v>505</v>
      </c>
      <c r="D210" s="167" t="s">
        <v>259</v>
      </c>
      <c r="E210" s="168" t="s">
        <v>1981</v>
      </c>
      <c r="F210" s="169" t="s">
        <v>1982</v>
      </c>
      <c r="G210" s="170" t="s">
        <v>328</v>
      </c>
      <c r="H210" s="171">
        <v>4</v>
      </c>
      <c r="I210" s="172"/>
      <c r="J210" s="173">
        <f>ROUND(I210*H210,2)</f>
        <v>0</v>
      </c>
      <c r="K210" s="169" t="s">
        <v>19</v>
      </c>
      <c r="L210" s="174"/>
      <c r="M210" s="175" t="s">
        <v>19</v>
      </c>
      <c r="N210" s="176" t="s">
        <v>45</v>
      </c>
      <c r="P210" s="138">
        <f>O210*H210</f>
        <v>0</v>
      </c>
      <c r="Q210" s="138">
        <v>1.3650000000000001E-2</v>
      </c>
      <c r="R210" s="138">
        <f>Q210*H210</f>
        <v>5.4600000000000003E-2</v>
      </c>
      <c r="S210" s="138">
        <v>0</v>
      </c>
      <c r="T210" s="139">
        <f>S210*H210</f>
        <v>0</v>
      </c>
      <c r="AR210" s="140" t="s">
        <v>366</v>
      </c>
      <c r="AT210" s="140" t="s">
        <v>259</v>
      </c>
      <c r="AU210" s="140" t="s">
        <v>84</v>
      </c>
      <c r="AY210" s="18" t="s">
        <v>167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8" t="s">
        <v>82</v>
      </c>
      <c r="BK210" s="141">
        <f>ROUND(I210*H210,2)</f>
        <v>0</v>
      </c>
      <c r="BL210" s="18" t="s">
        <v>265</v>
      </c>
      <c r="BM210" s="140" t="s">
        <v>1983</v>
      </c>
    </row>
    <row r="211" spans="2:65" s="1" customFormat="1" ht="16.5" customHeight="1">
      <c r="B211" s="33"/>
      <c r="C211" s="167" t="s">
        <v>512</v>
      </c>
      <c r="D211" s="167" t="s">
        <v>259</v>
      </c>
      <c r="E211" s="168" t="s">
        <v>1984</v>
      </c>
      <c r="F211" s="169" t="s">
        <v>1985</v>
      </c>
      <c r="G211" s="170" t="s">
        <v>328</v>
      </c>
      <c r="H211" s="171">
        <v>4</v>
      </c>
      <c r="I211" s="172"/>
      <c r="J211" s="173">
        <f>ROUND(I211*H211,2)</f>
        <v>0</v>
      </c>
      <c r="K211" s="169" t="s">
        <v>19</v>
      </c>
      <c r="L211" s="174"/>
      <c r="M211" s="175" t="s">
        <v>19</v>
      </c>
      <c r="N211" s="176" t="s">
        <v>45</v>
      </c>
      <c r="P211" s="138">
        <f>O211*H211</f>
        <v>0</v>
      </c>
      <c r="Q211" s="138">
        <v>3.3E-4</v>
      </c>
      <c r="R211" s="138">
        <f>Q211*H211</f>
        <v>1.32E-3</v>
      </c>
      <c r="S211" s="138">
        <v>0</v>
      </c>
      <c r="T211" s="139">
        <f>S211*H211</f>
        <v>0</v>
      </c>
      <c r="AR211" s="140" t="s">
        <v>366</v>
      </c>
      <c r="AT211" s="140" t="s">
        <v>259</v>
      </c>
      <c r="AU211" s="140" t="s">
        <v>84</v>
      </c>
      <c r="AY211" s="18" t="s">
        <v>167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8" t="s">
        <v>82</v>
      </c>
      <c r="BK211" s="141">
        <f>ROUND(I211*H211,2)</f>
        <v>0</v>
      </c>
      <c r="BL211" s="18" t="s">
        <v>265</v>
      </c>
      <c r="BM211" s="140" t="s">
        <v>1986</v>
      </c>
    </row>
    <row r="212" spans="2:65" s="1" customFormat="1" ht="16.5" customHeight="1">
      <c r="B212" s="33"/>
      <c r="C212" s="129" t="s">
        <v>528</v>
      </c>
      <c r="D212" s="129" t="s">
        <v>169</v>
      </c>
      <c r="E212" s="130" t="s">
        <v>1987</v>
      </c>
      <c r="F212" s="131" t="s">
        <v>1988</v>
      </c>
      <c r="G212" s="132" t="s">
        <v>328</v>
      </c>
      <c r="H212" s="133">
        <v>4</v>
      </c>
      <c r="I212" s="134"/>
      <c r="J212" s="135">
        <f>ROUND(I212*H212,2)</f>
        <v>0</v>
      </c>
      <c r="K212" s="131" t="s">
        <v>172</v>
      </c>
      <c r="L212" s="33"/>
      <c r="M212" s="136" t="s">
        <v>19</v>
      </c>
      <c r="N212" s="137" t="s">
        <v>45</v>
      </c>
      <c r="P212" s="138">
        <f>O212*H212</f>
        <v>0</v>
      </c>
      <c r="Q212" s="138">
        <v>1.1900000000000001E-3</v>
      </c>
      <c r="R212" s="138">
        <f>Q212*H212</f>
        <v>4.7600000000000003E-3</v>
      </c>
      <c r="S212" s="138">
        <v>0</v>
      </c>
      <c r="T212" s="139">
        <f>S212*H212</f>
        <v>0</v>
      </c>
      <c r="AR212" s="140" t="s">
        <v>265</v>
      </c>
      <c r="AT212" s="140" t="s">
        <v>169</v>
      </c>
      <c r="AU212" s="140" t="s">
        <v>84</v>
      </c>
      <c r="AY212" s="18" t="s">
        <v>167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8" t="s">
        <v>82</v>
      </c>
      <c r="BK212" s="141">
        <f>ROUND(I212*H212,2)</f>
        <v>0</v>
      </c>
      <c r="BL212" s="18" t="s">
        <v>265</v>
      </c>
      <c r="BM212" s="140" t="s">
        <v>1989</v>
      </c>
    </row>
    <row r="213" spans="2:65" s="1" customFormat="1" ht="11.25">
      <c r="B213" s="33"/>
      <c r="D213" s="142" t="s">
        <v>175</v>
      </c>
      <c r="F213" s="143" t="s">
        <v>1990</v>
      </c>
      <c r="I213" s="144"/>
      <c r="L213" s="33"/>
      <c r="M213" s="145"/>
      <c r="T213" s="54"/>
      <c r="AT213" s="18" t="s">
        <v>175</v>
      </c>
      <c r="AU213" s="18" t="s">
        <v>84</v>
      </c>
    </row>
    <row r="214" spans="2:65" s="1" customFormat="1" ht="16.5" customHeight="1">
      <c r="B214" s="33"/>
      <c r="C214" s="167" t="s">
        <v>541</v>
      </c>
      <c r="D214" s="167" t="s">
        <v>259</v>
      </c>
      <c r="E214" s="168" t="s">
        <v>1991</v>
      </c>
      <c r="F214" s="169" t="s">
        <v>1992</v>
      </c>
      <c r="G214" s="170" t="s">
        <v>328</v>
      </c>
      <c r="H214" s="171">
        <v>3</v>
      </c>
      <c r="I214" s="172"/>
      <c r="J214" s="173">
        <f>ROUND(I214*H214,2)</f>
        <v>0</v>
      </c>
      <c r="K214" s="169" t="s">
        <v>19</v>
      </c>
      <c r="L214" s="174"/>
      <c r="M214" s="175" t="s">
        <v>19</v>
      </c>
      <c r="N214" s="176" t="s">
        <v>45</v>
      </c>
      <c r="P214" s="138">
        <f>O214*H214</f>
        <v>0</v>
      </c>
      <c r="Q214" s="138">
        <v>2.4E-2</v>
      </c>
      <c r="R214" s="138">
        <f>Q214*H214</f>
        <v>7.2000000000000008E-2</v>
      </c>
      <c r="S214" s="138">
        <v>0</v>
      </c>
      <c r="T214" s="139">
        <f>S214*H214</f>
        <v>0</v>
      </c>
      <c r="AR214" s="140" t="s">
        <v>366</v>
      </c>
      <c r="AT214" s="140" t="s">
        <v>259</v>
      </c>
      <c r="AU214" s="140" t="s">
        <v>84</v>
      </c>
      <c r="AY214" s="18" t="s">
        <v>167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8" t="s">
        <v>82</v>
      </c>
      <c r="BK214" s="141">
        <f>ROUND(I214*H214,2)</f>
        <v>0</v>
      </c>
      <c r="BL214" s="18" t="s">
        <v>265</v>
      </c>
      <c r="BM214" s="140" t="s">
        <v>1993</v>
      </c>
    </row>
    <row r="215" spans="2:65" s="1" customFormat="1" ht="16.5" customHeight="1">
      <c r="B215" s="33"/>
      <c r="C215" s="167" t="s">
        <v>554</v>
      </c>
      <c r="D215" s="167" t="s">
        <v>259</v>
      </c>
      <c r="E215" s="168" t="s">
        <v>1994</v>
      </c>
      <c r="F215" s="169" t="s">
        <v>1995</v>
      </c>
      <c r="G215" s="170" t="s">
        <v>328</v>
      </c>
      <c r="H215" s="171">
        <v>1</v>
      </c>
      <c r="I215" s="172"/>
      <c r="J215" s="173">
        <f>ROUND(I215*H215,2)</f>
        <v>0</v>
      </c>
      <c r="K215" s="169" t="s">
        <v>19</v>
      </c>
      <c r="L215" s="174"/>
      <c r="M215" s="175" t="s">
        <v>19</v>
      </c>
      <c r="N215" s="176" t="s">
        <v>45</v>
      </c>
      <c r="P215" s="138">
        <f>O215*H215</f>
        <v>0</v>
      </c>
      <c r="Q215" s="138">
        <v>2.5000000000000001E-2</v>
      </c>
      <c r="R215" s="138">
        <f>Q215*H215</f>
        <v>2.5000000000000001E-2</v>
      </c>
      <c r="S215" s="138">
        <v>0</v>
      </c>
      <c r="T215" s="139">
        <f>S215*H215</f>
        <v>0</v>
      </c>
      <c r="AR215" s="140" t="s">
        <v>366</v>
      </c>
      <c r="AT215" s="140" t="s">
        <v>259</v>
      </c>
      <c r="AU215" s="140" t="s">
        <v>84</v>
      </c>
      <c r="AY215" s="18" t="s">
        <v>167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8" t="s">
        <v>82</v>
      </c>
      <c r="BK215" s="141">
        <f>ROUND(I215*H215,2)</f>
        <v>0</v>
      </c>
      <c r="BL215" s="18" t="s">
        <v>265</v>
      </c>
      <c r="BM215" s="140" t="s">
        <v>1996</v>
      </c>
    </row>
    <row r="216" spans="2:65" s="1" customFormat="1" ht="16.5" customHeight="1">
      <c r="B216" s="33"/>
      <c r="C216" s="129" t="s">
        <v>560</v>
      </c>
      <c r="D216" s="129" t="s">
        <v>169</v>
      </c>
      <c r="E216" s="130" t="s">
        <v>1997</v>
      </c>
      <c r="F216" s="131" t="s">
        <v>1998</v>
      </c>
      <c r="G216" s="132" t="s">
        <v>328</v>
      </c>
      <c r="H216" s="133">
        <v>4</v>
      </c>
      <c r="I216" s="134"/>
      <c r="J216" s="135">
        <f>ROUND(I216*H216,2)</f>
        <v>0</v>
      </c>
      <c r="K216" s="131" t="s">
        <v>172</v>
      </c>
      <c r="L216" s="33"/>
      <c r="M216" s="136" t="s">
        <v>19</v>
      </c>
      <c r="N216" s="137" t="s">
        <v>45</v>
      </c>
      <c r="P216" s="138">
        <f>O216*H216</f>
        <v>0</v>
      </c>
      <c r="Q216" s="138">
        <v>0</v>
      </c>
      <c r="R216" s="138">
        <f>Q216*H216</f>
        <v>0</v>
      </c>
      <c r="S216" s="138">
        <v>0</v>
      </c>
      <c r="T216" s="139">
        <f>S216*H216</f>
        <v>0</v>
      </c>
      <c r="AR216" s="140" t="s">
        <v>265</v>
      </c>
      <c r="AT216" s="140" t="s">
        <v>169</v>
      </c>
      <c r="AU216" s="140" t="s">
        <v>84</v>
      </c>
      <c r="AY216" s="18" t="s">
        <v>167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8" t="s">
        <v>82</v>
      </c>
      <c r="BK216" s="141">
        <f>ROUND(I216*H216,2)</f>
        <v>0</v>
      </c>
      <c r="BL216" s="18" t="s">
        <v>265</v>
      </c>
      <c r="BM216" s="140" t="s">
        <v>1999</v>
      </c>
    </row>
    <row r="217" spans="2:65" s="1" customFormat="1" ht="11.25">
      <c r="B217" s="33"/>
      <c r="D217" s="142" t="s">
        <v>175</v>
      </c>
      <c r="F217" s="143" t="s">
        <v>2000</v>
      </c>
      <c r="I217" s="144"/>
      <c r="L217" s="33"/>
      <c r="M217" s="145"/>
      <c r="T217" s="54"/>
      <c r="AT217" s="18" t="s">
        <v>175</v>
      </c>
      <c r="AU217" s="18" t="s">
        <v>84</v>
      </c>
    </row>
    <row r="218" spans="2:65" s="1" customFormat="1" ht="16.5" customHeight="1">
      <c r="B218" s="33"/>
      <c r="C218" s="167" t="s">
        <v>565</v>
      </c>
      <c r="D218" s="167" t="s">
        <v>259</v>
      </c>
      <c r="E218" s="168" t="s">
        <v>2001</v>
      </c>
      <c r="F218" s="169" t="s">
        <v>2002</v>
      </c>
      <c r="G218" s="170" t="s">
        <v>328</v>
      </c>
      <c r="H218" s="171">
        <v>3</v>
      </c>
      <c r="I218" s="172"/>
      <c r="J218" s="173">
        <f>ROUND(I218*H218,2)</f>
        <v>0</v>
      </c>
      <c r="K218" s="169" t="s">
        <v>19</v>
      </c>
      <c r="L218" s="174"/>
      <c r="M218" s="175" t="s">
        <v>19</v>
      </c>
      <c r="N218" s="176" t="s">
        <v>45</v>
      </c>
      <c r="P218" s="138">
        <f>O218*H218</f>
        <v>0</v>
      </c>
      <c r="Q218" s="138">
        <v>2.0999999999999999E-3</v>
      </c>
      <c r="R218" s="138">
        <f>Q218*H218</f>
        <v>6.3E-3</v>
      </c>
      <c r="S218" s="138">
        <v>0</v>
      </c>
      <c r="T218" s="139">
        <f>S218*H218</f>
        <v>0</v>
      </c>
      <c r="AR218" s="140" t="s">
        <v>366</v>
      </c>
      <c r="AT218" s="140" t="s">
        <v>259</v>
      </c>
      <c r="AU218" s="140" t="s">
        <v>84</v>
      </c>
      <c r="AY218" s="18" t="s">
        <v>167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82</v>
      </c>
      <c r="BK218" s="141">
        <f>ROUND(I218*H218,2)</f>
        <v>0</v>
      </c>
      <c r="BL218" s="18" t="s">
        <v>265</v>
      </c>
      <c r="BM218" s="140" t="s">
        <v>2003</v>
      </c>
    </row>
    <row r="219" spans="2:65" s="1" customFormat="1" ht="16.5" customHeight="1">
      <c r="B219" s="33"/>
      <c r="C219" s="167" t="s">
        <v>571</v>
      </c>
      <c r="D219" s="167" t="s">
        <v>259</v>
      </c>
      <c r="E219" s="168" t="s">
        <v>2004</v>
      </c>
      <c r="F219" s="169" t="s">
        <v>2002</v>
      </c>
      <c r="G219" s="170" t="s">
        <v>328</v>
      </c>
      <c r="H219" s="171">
        <v>1</v>
      </c>
      <c r="I219" s="172"/>
      <c r="J219" s="173">
        <f>ROUND(I219*H219,2)</f>
        <v>0</v>
      </c>
      <c r="K219" s="169" t="s">
        <v>19</v>
      </c>
      <c r="L219" s="174"/>
      <c r="M219" s="175" t="s">
        <v>19</v>
      </c>
      <c r="N219" s="176" t="s">
        <v>45</v>
      </c>
      <c r="P219" s="138">
        <f>O219*H219</f>
        <v>0</v>
      </c>
      <c r="Q219" s="138">
        <v>2.3999999999999998E-3</v>
      </c>
      <c r="R219" s="138">
        <f>Q219*H219</f>
        <v>2.3999999999999998E-3</v>
      </c>
      <c r="S219" s="138">
        <v>0</v>
      </c>
      <c r="T219" s="139">
        <f>S219*H219</f>
        <v>0</v>
      </c>
      <c r="AR219" s="140" t="s">
        <v>366</v>
      </c>
      <c r="AT219" s="140" t="s">
        <v>259</v>
      </c>
      <c r="AU219" s="140" t="s">
        <v>84</v>
      </c>
      <c r="AY219" s="18" t="s">
        <v>167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8" t="s">
        <v>82</v>
      </c>
      <c r="BK219" s="141">
        <f>ROUND(I219*H219,2)</f>
        <v>0</v>
      </c>
      <c r="BL219" s="18" t="s">
        <v>265</v>
      </c>
      <c r="BM219" s="140" t="s">
        <v>2005</v>
      </c>
    </row>
    <row r="220" spans="2:65" s="1" customFormat="1" ht="16.5" customHeight="1">
      <c r="B220" s="33"/>
      <c r="C220" s="129" t="s">
        <v>577</v>
      </c>
      <c r="D220" s="129" t="s">
        <v>169</v>
      </c>
      <c r="E220" s="130" t="s">
        <v>2006</v>
      </c>
      <c r="F220" s="131" t="s">
        <v>2007</v>
      </c>
      <c r="G220" s="132" t="s">
        <v>328</v>
      </c>
      <c r="H220" s="133">
        <v>2</v>
      </c>
      <c r="I220" s="134"/>
      <c r="J220" s="135">
        <f>ROUND(I220*H220,2)</f>
        <v>0</v>
      </c>
      <c r="K220" s="131" t="s">
        <v>172</v>
      </c>
      <c r="L220" s="33"/>
      <c r="M220" s="136" t="s">
        <v>19</v>
      </c>
      <c r="N220" s="137" t="s">
        <v>45</v>
      </c>
      <c r="P220" s="138">
        <f>O220*H220</f>
        <v>0</v>
      </c>
      <c r="Q220" s="138">
        <v>6.4000000000000005E-4</v>
      </c>
      <c r="R220" s="138">
        <f>Q220*H220</f>
        <v>1.2800000000000001E-3</v>
      </c>
      <c r="S220" s="138">
        <v>0</v>
      </c>
      <c r="T220" s="139">
        <f>S220*H220</f>
        <v>0</v>
      </c>
      <c r="AR220" s="140" t="s">
        <v>265</v>
      </c>
      <c r="AT220" s="140" t="s">
        <v>169</v>
      </c>
      <c r="AU220" s="140" t="s">
        <v>84</v>
      </c>
      <c r="AY220" s="18" t="s">
        <v>167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82</v>
      </c>
      <c r="BK220" s="141">
        <f>ROUND(I220*H220,2)</f>
        <v>0</v>
      </c>
      <c r="BL220" s="18" t="s">
        <v>265</v>
      </c>
      <c r="BM220" s="140" t="s">
        <v>2008</v>
      </c>
    </row>
    <row r="221" spans="2:65" s="1" customFormat="1" ht="11.25">
      <c r="B221" s="33"/>
      <c r="D221" s="142" t="s">
        <v>175</v>
      </c>
      <c r="F221" s="143" t="s">
        <v>2009</v>
      </c>
      <c r="I221" s="144"/>
      <c r="L221" s="33"/>
      <c r="M221" s="145"/>
      <c r="T221" s="54"/>
      <c r="AT221" s="18" t="s">
        <v>175</v>
      </c>
      <c r="AU221" s="18" t="s">
        <v>84</v>
      </c>
    </row>
    <row r="222" spans="2:65" s="1" customFormat="1" ht="16.5" customHeight="1">
      <c r="B222" s="33"/>
      <c r="C222" s="167" t="s">
        <v>594</v>
      </c>
      <c r="D222" s="167" t="s">
        <v>259</v>
      </c>
      <c r="E222" s="168" t="s">
        <v>2010</v>
      </c>
      <c r="F222" s="169" t="s">
        <v>2011</v>
      </c>
      <c r="G222" s="170" t="s">
        <v>328</v>
      </c>
      <c r="H222" s="171">
        <v>2</v>
      </c>
      <c r="I222" s="172"/>
      <c r="J222" s="173">
        <f>ROUND(I222*H222,2)</f>
        <v>0</v>
      </c>
      <c r="K222" s="169" t="s">
        <v>172</v>
      </c>
      <c r="L222" s="174"/>
      <c r="M222" s="175" t="s">
        <v>19</v>
      </c>
      <c r="N222" s="176" t="s">
        <v>45</v>
      </c>
      <c r="P222" s="138">
        <f>O222*H222</f>
        <v>0</v>
      </c>
      <c r="Q222" s="138">
        <v>1.7000000000000001E-2</v>
      </c>
      <c r="R222" s="138">
        <f>Q222*H222</f>
        <v>3.4000000000000002E-2</v>
      </c>
      <c r="S222" s="138">
        <v>0</v>
      </c>
      <c r="T222" s="139">
        <f>S222*H222</f>
        <v>0</v>
      </c>
      <c r="AR222" s="140" t="s">
        <v>366</v>
      </c>
      <c r="AT222" s="140" t="s">
        <v>259</v>
      </c>
      <c r="AU222" s="140" t="s">
        <v>84</v>
      </c>
      <c r="AY222" s="18" t="s">
        <v>167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8" t="s">
        <v>82</v>
      </c>
      <c r="BK222" s="141">
        <f>ROUND(I222*H222,2)</f>
        <v>0</v>
      </c>
      <c r="BL222" s="18" t="s">
        <v>265</v>
      </c>
      <c r="BM222" s="140" t="s">
        <v>2012</v>
      </c>
    </row>
    <row r="223" spans="2:65" s="1" customFormat="1" ht="16.5" customHeight="1">
      <c r="B223" s="33"/>
      <c r="C223" s="129" t="s">
        <v>599</v>
      </c>
      <c r="D223" s="129" t="s">
        <v>169</v>
      </c>
      <c r="E223" s="130" t="s">
        <v>2013</v>
      </c>
      <c r="F223" s="131" t="s">
        <v>2014</v>
      </c>
      <c r="G223" s="132" t="s">
        <v>1962</v>
      </c>
      <c r="H223" s="133">
        <v>4</v>
      </c>
      <c r="I223" s="134"/>
      <c r="J223" s="135">
        <f>ROUND(I223*H223,2)</f>
        <v>0</v>
      </c>
      <c r="K223" s="131" t="s">
        <v>19</v>
      </c>
      <c r="L223" s="33"/>
      <c r="M223" s="136" t="s">
        <v>19</v>
      </c>
      <c r="N223" s="137" t="s">
        <v>45</v>
      </c>
      <c r="P223" s="138">
        <f>O223*H223</f>
        <v>0</v>
      </c>
      <c r="Q223" s="138">
        <v>1.214E-2</v>
      </c>
      <c r="R223" s="138">
        <f>Q223*H223</f>
        <v>4.8559999999999999E-2</v>
      </c>
      <c r="S223" s="138">
        <v>0</v>
      </c>
      <c r="T223" s="139">
        <f>S223*H223</f>
        <v>0</v>
      </c>
      <c r="AR223" s="140" t="s">
        <v>265</v>
      </c>
      <c r="AT223" s="140" t="s">
        <v>169</v>
      </c>
      <c r="AU223" s="140" t="s">
        <v>84</v>
      </c>
      <c r="AY223" s="18" t="s">
        <v>167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8" t="s">
        <v>82</v>
      </c>
      <c r="BK223" s="141">
        <f>ROUND(I223*H223,2)</f>
        <v>0</v>
      </c>
      <c r="BL223" s="18" t="s">
        <v>265</v>
      </c>
      <c r="BM223" s="140" t="s">
        <v>2015</v>
      </c>
    </row>
    <row r="224" spans="2:65" s="1" customFormat="1" ht="16.5" customHeight="1">
      <c r="B224" s="33"/>
      <c r="C224" s="129" t="s">
        <v>616</v>
      </c>
      <c r="D224" s="129" t="s">
        <v>169</v>
      </c>
      <c r="E224" s="130" t="s">
        <v>2016</v>
      </c>
      <c r="F224" s="131" t="s">
        <v>2017</v>
      </c>
      <c r="G224" s="132" t="s">
        <v>1962</v>
      </c>
      <c r="H224" s="133">
        <v>1</v>
      </c>
      <c r="I224" s="134"/>
      <c r="J224" s="135">
        <f>ROUND(I224*H224,2)</f>
        <v>0</v>
      </c>
      <c r="K224" s="131" t="s">
        <v>19</v>
      </c>
      <c r="L224" s="33"/>
      <c r="M224" s="136" t="s">
        <v>19</v>
      </c>
      <c r="N224" s="137" t="s">
        <v>45</v>
      </c>
      <c r="P224" s="138">
        <f>O224*H224</f>
        <v>0</v>
      </c>
      <c r="Q224" s="138">
        <v>1.0460000000000001E-2</v>
      </c>
      <c r="R224" s="138">
        <f>Q224*H224</f>
        <v>1.0460000000000001E-2</v>
      </c>
      <c r="S224" s="138">
        <v>0</v>
      </c>
      <c r="T224" s="139">
        <f>S224*H224</f>
        <v>0</v>
      </c>
      <c r="AR224" s="140" t="s">
        <v>265</v>
      </c>
      <c r="AT224" s="140" t="s">
        <v>169</v>
      </c>
      <c r="AU224" s="140" t="s">
        <v>84</v>
      </c>
      <c r="AY224" s="18" t="s">
        <v>167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8" t="s">
        <v>82</v>
      </c>
      <c r="BK224" s="141">
        <f>ROUND(I224*H224,2)</f>
        <v>0</v>
      </c>
      <c r="BL224" s="18" t="s">
        <v>265</v>
      </c>
      <c r="BM224" s="140" t="s">
        <v>2018</v>
      </c>
    </row>
    <row r="225" spans="2:65" s="1" customFormat="1" ht="16.5" customHeight="1">
      <c r="B225" s="33"/>
      <c r="C225" s="129" t="s">
        <v>626</v>
      </c>
      <c r="D225" s="129" t="s">
        <v>169</v>
      </c>
      <c r="E225" s="130" t="s">
        <v>2019</v>
      </c>
      <c r="F225" s="131" t="s">
        <v>2020</v>
      </c>
      <c r="G225" s="132" t="s">
        <v>1962</v>
      </c>
      <c r="H225" s="133">
        <v>1</v>
      </c>
      <c r="I225" s="134"/>
      <c r="J225" s="135">
        <f>ROUND(I225*H225,2)</f>
        <v>0</v>
      </c>
      <c r="K225" s="131" t="s">
        <v>172</v>
      </c>
      <c r="L225" s="33"/>
      <c r="M225" s="136" t="s">
        <v>19</v>
      </c>
      <c r="N225" s="137" t="s">
        <v>45</v>
      </c>
      <c r="P225" s="138">
        <f>O225*H225</f>
        <v>0</v>
      </c>
      <c r="Q225" s="138">
        <v>4.2999999999999999E-4</v>
      </c>
      <c r="R225" s="138">
        <f>Q225*H225</f>
        <v>4.2999999999999999E-4</v>
      </c>
      <c r="S225" s="138">
        <v>0</v>
      </c>
      <c r="T225" s="139">
        <f>S225*H225</f>
        <v>0</v>
      </c>
      <c r="AR225" s="140" t="s">
        <v>265</v>
      </c>
      <c r="AT225" s="140" t="s">
        <v>169</v>
      </c>
      <c r="AU225" s="140" t="s">
        <v>84</v>
      </c>
      <c r="AY225" s="18" t="s">
        <v>167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8" t="s">
        <v>82</v>
      </c>
      <c r="BK225" s="141">
        <f>ROUND(I225*H225,2)</f>
        <v>0</v>
      </c>
      <c r="BL225" s="18" t="s">
        <v>265</v>
      </c>
      <c r="BM225" s="140" t="s">
        <v>2021</v>
      </c>
    </row>
    <row r="226" spans="2:65" s="1" customFormat="1" ht="11.25">
      <c r="B226" s="33"/>
      <c r="D226" s="142" t="s">
        <v>175</v>
      </c>
      <c r="F226" s="143" t="s">
        <v>2022</v>
      </c>
      <c r="I226" s="144"/>
      <c r="L226" s="33"/>
      <c r="M226" s="145"/>
      <c r="T226" s="54"/>
      <c r="AT226" s="18" t="s">
        <v>175</v>
      </c>
      <c r="AU226" s="18" t="s">
        <v>84</v>
      </c>
    </row>
    <row r="227" spans="2:65" s="1" customFormat="1" ht="16.5" customHeight="1">
      <c r="B227" s="33"/>
      <c r="C227" s="167" t="s">
        <v>632</v>
      </c>
      <c r="D227" s="167" t="s">
        <v>259</v>
      </c>
      <c r="E227" s="168" t="s">
        <v>2023</v>
      </c>
      <c r="F227" s="169" t="s">
        <v>2024</v>
      </c>
      <c r="G227" s="170" t="s">
        <v>328</v>
      </c>
      <c r="H227" s="171">
        <v>1</v>
      </c>
      <c r="I227" s="172"/>
      <c r="J227" s="173">
        <f>ROUND(I227*H227,2)</f>
        <v>0</v>
      </c>
      <c r="K227" s="169" t="s">
        <v>172</v>
      </c>
      <c r="L227" s="174"/>
      <c r="M227" s="175" t="s">
        <v>19</v>
      </c>
      <c r="N227" s="176" t="s">
        <v>45</v>
      </c>
      <c r="P227" s="138">
        <f>O227*H227</f>
        <v>0</v>
      </c>
      <c r="Q227" s="138">
        <v>6.4999999999999997E-3</v>
      </c>
      <c r="R227" s="138">
        <f>Q227*H227</f>
        <v>6.4999999999999997E-3</v>
      </c>
      <c r="S227" s="138">
        <v>0</v>
      </c>
      <c r="T227" s="139">
        <f>S227*H227</f>
        <v>0</v>
      </c>
      <c r="AR227" s="140" t="s">
        <v>366</v>
      </c>
      <c r="AT227" s="140" t="s">
        <v>259</v>
      </c>
      <c r="AU227" s="140" t="s">
        <v>84</v>
      </c>
      <c r="AY227" s="18" t="s">
        <v>167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8" t="s">
        <v>82</v>
      </c>
      <c r="BK227" s="141">
        <f>ROUND(I227*H227,2)</f>
        <v>0</v>
      </c>
      <c r="BL227" s="18" t="s">
        <v>265</v>
      </c>
      <c r="BM227" s="140" t="s">
        <v>2025</v>
      </c>
    </row>
    <row r="228" spans="2:65" s="1" customFormat="1" ht="16.5" customHeight="1">
      <c r="B228" s="33"/>
      <c r="C228" s="129" t="s">
        <v>637</v>
      </c>
      <c r="D228" s="129" t="s">
        <v>169</v>
      </c>
      <c r="E228" s="130" t="s">
        <v>2026</v>
      </c>
      <c r="F228" s="131" t="s">
        <v>2027</v>
      </c>
      <c r="G228" s="132" t="s">
        <v>1962</v>
      </c>
      <c r="H228" s="133">
        <v>2</v>
      </c>
      <c r="I228" s="134"/>
      <c r="J228" s="135">
        <f>ROUND(I228*H228,2)</f>
        <v>0</v>
      </c>
      <c r="K228" s="131" t="s">
        <v>19</v>
      </c>
      <c r="L228" s="33"/>
      <c r="M228" s="136" t="s">
        <v>19</v>
      </c>
      <c r="N228" s="137" t="s">
        <v>45</v>
      </c>
      <c r="P228" s="138">
        <f>O228*H228</f>
        <v>0</v>
      </c>
      <c r="Q228" s="138">
        <v>1.4749999999999999E-2</v>
      </c>
      <c r="R228" s="138">
        <f>Q228*H228</f>
        <v>2.9499999999999998E-2</v>
      </c>
      <c r="S228" s="138">
        <v>0</v>
      </c>
      <c r="T228" s="139">
        <f>S228*H228</f>
        <v>0</v>
      </c>
      <c r="AR228" s="140" t="s">
        <v>265</v>
      </c>
      <c r="AT228" s="140" t="s">
        <v>169</v>
      </c>
      <c r="AU228" s="140" t="s">
        <v>84</v>
      </c>
      <c r="AY228" s="18" t="s">
        <v>167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8" t="s">
        <v>82</v>
      </c>
      <c r="BK228" s="141">
        <f>ROUND(I228*H228,2)</f>
        <v>0</v>
      </c>
      <c r="BL228" s="18" t="s">
        <v>265</v>
      </c>
      <c r="BM228" s="140" t="s">
        <v>2028</v>
      </c>
    </row>
    <row r="229" spans="2:65" s="1" customFormat="1" ht="16.5" customHeight="1">
      <c r="B229" s="33"/>
      <c r="C229" s="129" t="s">
        <v>642</v>
      </c>
      <c r="D229" s="129" t="s">
        <v>169</v>
      </c>
      <c r="E229" s="130" t="s">
        <v>2029</v>
      </c>
      <c r="F229" s="131" t="s">
        <v>2030</v>
      </c>
      <c r="G229" s="132" t="s">
        <v>1962</v>
      </c>
      <c r="H229" s="133">
        <v>1</v>
      </c>
      <c r="I229" s="134"/>
      <c r="J229" s="135">
        <f>ROUND(I229*H229,2)</f>
        <v>0</v>
      </c>
      <c r="K229" s="131" t="s">
        <v>172</v>
      </c>
      <c r="L229" s="33"/>
      <c r="M229" s="136" t="s">
        <v>19</v>
      </c>
      <c r="N229" s="137" t="s">
        <v>45</v>
      </c>
      <c r="P229" s="138">
        <f>O229*H229</f>
        <v>0</v>
      </c>
      <c r="Q229" s="138">
        <v>1.8E-3</v>
      </c>
      <c r="R229" s="138">
        <f>Q229*H229</f>
        <v>1.8E-3</v>
      </c>
      <c r="S229" s="138">
        <v>0</v>
      </c>
      <c r="T229" s="139">
        <f>S229*H229</f>
        <v>0</v>
      </c>
      <c r="AR229" s="140" t="s">
        <v>265</v>
      </c>
      <c r="AT229" s="140" t="s">
        <v>169</v>
      </c>
      <c r="AU229" s="140" t="s">
        <v>84</v>
      </c>
      <c r="AY229" s="18" t="s">
        <v>167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8" t="s">
        <v>82</v>
      </c>
      <c r="BK229" s="141">
        <f>ROUND(I229*H229,2)</f>
        <v>0</v>
      </c>
      <c r="BL229" s="18" t="s">
        <v>265</v>
      </c>
      <c r="BM229" s="140" t="s">
        <v>2031</v>
      </c>
    </row>
    <row r="230" spans="2:65" s="1" customFormat="1" ht="11.25">
      <c r="B230" s="33"/>
      <c r="D230" s="142" t="s">
        <v>175</v>
      </c>
      <c r="F230" s="143" t="s">
        <v>2032</v>
      </c>
      <c r="I230" s="144"/>
      <c r="L230" s="33"/>
      <c r="M230" s="145"/>
      <c r="T230" s="54"/>
      <c r="AT230" s="18" t="s">
        <v>175</v>
      </c>
      <c r="AU230" s="18" t="s">
        <v>84</v>
      </c>
    </row>
    <row r="231" spans="2:65" s="1" customFormat="1" ht="16.5" customHeight="1">
      <c r="B231" s="33"/>
      <c r="C231" s="129" t="s">
        <v>647</v>
      </c>
      <c r="D231" s="129" t="s">
        <v>169</v>
      </c>
      <c r="E231" s="130" t="s">
        <v>2033</v>
      </c>
      <c r="F231" s="131" t="s">
        <v>2034</v>
      </c>
      <c r="G231" s="132" t="s">
        <v>1962</v>
      </c>
      <c r="H231" s="133">
        <v>4</v>
      </c>
      <c r="I231" s="134"/>
      <c r="J231" s="135">
        <f>ROUND(I231*H231,2)</f>
        <v>0</v>
      </c>
      <c r="K231" s="131" t="s">
        <v>19</v>
      </c>
      <c r="L231" s="33"/>
      <c r="M231" s="136" t="s">
        <v>19</v>
      </c>
      <c r="N231" s="137" t="s">
        <v>45</v>
      </c>
      <c r="P231" s="138">
        <f>O231*H231</f>
        <v>0</v>
      </c>
      <c r="Q231" s="138">
        <v>2.5400000000000002E-3</v>
      </c>
      <c r="R231" s="138">
        <f>Q231*H231</f>
        <v>1.0160000000000001E-2</v>
      </c>
      <c r="S231" s="138">
        <v>0</v>
      </c>
      <c r="T231" s="139">
        <f>S231*H231</f>
        <v>0</v>
      </c>
      <c r="AR231" s="140" t="s">
        <v>265</v>
      </c>
      <c r="AT231" s="140" t="s">
        <v>169</v>
      </c>
      <c r="AU231" s="140" t="s">
        <v>84</v>
      </c>
      <c r="AY231" s="18" t="s">
        <v>167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8" t="s">
        <v>82</v>
      </c>
      <c r="BK231" s="141">
        <f>ROUND(I231*H231,2)</f>
        <v>0</v>
      </c>
      <c r="BL231" s="18" t="s">
        <v>265</v>
      </c>
      <c r="BM231" s="140" t="s">
        <v>2035</v>
      </c>
    </row>
    <row r="232" spans="2:65" s="1" customFormat="1" ht="16.5" customHeight="1">
      <c r="B232" s="33"/>
      <c r="C232" s="129" t="s">
        <v>651</v>
      </c>
      <c r="D232" s="129" t="s">
        <v>169</v>
      </c>
      <c r="E232" s="130" t="s">
        <v>2036</v>
      </c>
      <c r="F232" s="131" t="s">
        <v>2037</v>
      </c>
      <c r="G232" s="132" t="s">
        <v>328</v>
      </c>
      <c r="H232" s="133">
        <v>2</v>
      </c>
      <c r="I232" s="134"/>
      <c r="J232" s="135">
        <f>ROUND(I232*H232,2)</f>
        <v>0</v>
      </c>
      <c r="K232" s="131" t="s">
        <v>172</v>
      </c>
      <c r="L232" s="33"/>
      <c r="M232" s="136" t="s">
        <v>19</v>
      </c>
      <c r="N232" s="137" t="s">
        <v>45</v>
      </c>
      <c r="P232" s="138">
        <f>O232*H232</f>
        <v>0</v>
      </c>
      <c r="Q232" s="138">
        <v>1.6000000000000001E-4</v>
      </c>
      <c r="R232" s="138">
        <f>Q232*H232</f>
        <v>3.2000000000000003E-4</v>
      </c>
      <c r="S232" s="138">
        <v>0</v>
      </c>
      <c r="T232" s="139">
        <f>S232*H232</f>
        <v>0</v>
      </c>
      <c r="AR232" s="140" t="s">
        <v>265</v>
      </c>
      <c r="AT232" s="140" t="s">
        <v>169</v>
      </c>
      <c r="AU232" s="140" t="s">
        <v>84</v>
      </c>
      <c r="AY232" s="18" t="s">
        <v>167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8" t="s">
        <v>82</v>
      </c>
      <c r="BK232" s="141">
        <f>ROUND(I232*H232,2)</f>
        <v>0</v>
      </c>
      <c r="BL232" s="18" t="s">
        <v>265</v>
      </c>
      <c r="BM232" s="140" t="s">
        <v>2038</v>
      </c>
    </row>
    <row r="233" spans="2:65" s="1" customFormat="1" ht="11.25">
      <c r="B233" s="33"/>
      <c r="D233" s="142" t="s">
        <v>175</v>
      </c>
      <c r="F233" s="143" t="s">
        <v>2039</v>
      </c>
      <c r="I233" s="144"/>
      <c r="L233" s="33"/>
      <c r="M233" s="145"/>
      <c r="T233" s="54"/>
      <c r="AT233" s="18" t="s">
        <v>175</v>
      </c>
      <c r="AU233" s="18" t="s">
        <v>84</v>
      </c>
    </row>
    <row r="234" spans="2:65" s="1" customFormat="1" ht="16.5" customHeight="1">
      <c r="B234" s="33"/>
      <c r="C234" s="167" t="s">
        <v>657</v>
      </c>
      <c r="D234" s="167" t="s">
        <v>259</v>
      </c>
      <c r="E234" s="168" t="s">
        <v>2040</v>
      </c>
      <c r="F234" s="169" t="s">
        <v>2041</v>
      </c>
      <c r="G234" s="170" t="s">
        <v>328</v>
      </c>
      <c r="H234" s="171">
        <v>2</v>
      </c>
      <c r="I234" s="172"/>
      <c r="J234" s="173">
        <f>ROUND(I234*H234,2)</f>
        <v>0</v>
      </c>
      <c r="K234" s="169" t="s">
        <v>19</v>
      </c>
      <c r="L234" s="174"/>
      <c r="M234" s="175" t="s">
        <v>19</v>
      </c>
      <c r="N234" s="176" t="s">
        <v>45</v>
      </c>
      <c r="P234" s="138">
        <f>O234*H234</f>
        <v>0</v>
      </c>
      <c r="Q234" s="138">
        <v>8.0999999999999996E-4</v>
      </c>
      <c r="R234" s="138">
        <f>Q234*H234</f>
        <v>1.6199999999999999E-3</v>
      </c>
      <c r="S234" s="138">
        <v>0</v>
      </c>
      <c r="T234" s="139">
        <f>S234*H234</f>
        <v>0</v>
      </c>
      <c r="AR234" s="140" t="s">
        <v>366</v>
      </c>
      <c r="AT234" s="140" t="s">
        <v>259</v>
      </c>
      <c r="AU234" s="140" t="s">
        <v>84</v>
      </c>
      <c r="AY234" s="18" t="s">
        <v>167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82</v>
      </c>
      <c r="BK234" s="141">
        <f>ROUND(I234*H234,2)</f>
        <v>0</v>
      </c>
      <c r="BL234" s="18" t="s">
        <v>265</v>
      </c>
      <c r="BM234" s="140" t="s">
        <v>2042</v>
      </c>
    </row>
    <row r="235" spans="2:65" s="1" customFormat="1" ht="16.5" customHeight="1">
      <c r="B235" s="33"/>
      <c r="C235" s="129" t="s">
        <v>663</v>
      </c>
      <c r="D235" s="129" t="s">
        <v>169</v>
      </c>
      <c r="E235" s="130" t="s">
        <v>2043</v>
      </c>
      <c r="F235" s="131" t="s">
        <v>2044</v>
      </c>
      <c r="G235" s="132" t="s">
        <v>328</v>
      </c>
      <c r="H235" s="133">
        <v>1</v>
      </c>
      <c r="I235" s="134"/>
      <c r="J235" s="135">
        <f>ROUND(I235*H235,2)</f>
        <v>0</v>
      </c>
      <c r="K235" s="131" t="s">
        <v>172</v>
      </c>
      <c r="L235" s="33"/>
      <c r="M235" s="136" t="s">
        <v>19</v>
      </c>
      <c r="N235" s="137" t="s">
        <v>45</v>
      </c>
      <c r="P235" s="138">
        <f>O235*H235</f>
        <v>0</v>
      </c>
      <c r="Q235" s="138">
        <v>4.0000000000000003E-5</v>
      </c>
      <c r="R235" s="138">
        <f>Q235*H235</f>
        <v>4.0000000000000003E-5</v>
      </c>
      <c r="S235" s="138">
        <v>0</v>
      </c>
      <c r="T235" s="139">
        <f>S235*H235</f>
        <v>0</v>
      </c>
      <c r="AR235" s="140" t="s">
        <v>265</v>
      </c>
      <c r="AT235" s="140" t="s">
        <v>169</v>
      </c>
      <c r="AU235" s="140" t="s">
        <v>84</v>
      </c>
      <c r="AY235" s="18" t="s">
        <v>167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8" t="s">
        <v>82</v>
      </c>
      <c r="BK235" s="141">
        <f>ROUND(I235*H235,2)</f>
        <v>0</v>
      </c>
      <c r="BL235" s="18" t="s">
        <v>265</v>
      </c>
      <c r="BM235" s="140" t="s">
        <v>2045</v>
      </c>
    </row>
    <row r="236" spans="2:65" s="1" customFormat="1" ht="11.25">
      <c r="B236" s="33"/>
      <c r="D236" s="142" t="s">
        <v>175</v>
      </c>
      <c r="F236" s="143" t="s">
        <v>2046</v>
      </c>
      <c r="I236" s="144"/>
      <c r="L236" s="33"/>
      <c r="M236" s="145"/>
      <c r="T236" s="54"/>
      <c r="AT236" s="18" t="s">
        <v>175</v>
      </c>
      <c r="AU236" s="18" t="s">
        <v>84</v>
      </c>
    </row>
    <row r="237" spans="2:65" s="1" customFormat="1" ht="16.5" customHeight="1">
      <c r="B237" s="33"/>
      <c r="C237" s="167" t="s">
        <v>671</v>
      </c>
      <c r="D237" s="167" t="s">
        <v>259</v>
      </c>
      <c r="E237" s="168" t="s">
        <v>2047</v>
      </c>
      <c r="F237" s="169" t="s">
        <v>2048</v>
      </c>
      <c r="G237" s="170" t="s">
        <v>328</v>
      </c>
      <c r="H237" s="171">
        <v>1</v>
      </c>
      <c r="I237" s="172"/>
      <c r="J237" s="173">
        <f>ROUND(I237*H237,2)</f>
        <v>0</v>
      </c>
      <c r="K237" s="169" t="s">
        <v>172</v>
      </c>
      <c r="L237" s="174"/>
      <c r="M237" s="175" t="s">
        <v>19</v>
      </c>
      <c r="N237" s="176" t="s">
        <v>45</v>
      </c>
      <c r="P237" s="138">
        <f>O237*H237</f>
        <v>0</v>
      </c>
      <c r="Q237" s="138">
        <v>1.5200000000000001E-3</v>
      </c>
      <c r="R237" s="138">
        <f>Q237*H237</f>
        <v>1.5200000000000001E-3</v>
      </c>
      <c r="S237" s="138">
        <v>0</v>
      </c>
      <c r="T237" s="139">
        <f>S237*H237</f>
        <v>0</v>
      </c>
      <c r="AR237" s="140" t="s">
        <v>366</v>
      </c>
      <c r="AT237" s="140" t="s">
        <v>259</v>
      </c>
      <c r="AU237" s="140" t="s">
        <v>84</v>
      </c>
      <c r="AY237" s="18" t="s">
        <v>167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8" t="s">
        <v>82</v>
      </c>
      <c r="BK237" s="141">
        <f>ROUND(I237*H237,2)</f>
        <v>0</v>
      </c>
      <c r="BL237" s="18" t="s">
        <v>265</v>
      </c>
      <c r="BM237" s="140" t="s">
        <v>2049</v>
      </c>
    </row>
    <row r="238" spans="2:65" s="1" customFormat="1" ht="16.5" customHeight="1">
      <c r="B238" s="33"/>
      <c r="C238" s="129" t="s">
        <v>679</v>
      </c>
      <c r="D238" s="129" t="s">
        <v>169</v>
      </c>
      <c r="E238" s="130" t="s">
        <v>2050</v>
      </c>
      <c r="F238" s="131" t="s">
        <v>2051</v>
      </c>
      <c r="G238" s="132" t="s">
        <v>328</v>
      </c>
      <c r="H238" s="133">
        <v>5</v>
      </c>
      <c r="I238" s="134"/>
      <c r="J238" s="135">
        <f>ROUND(I238*H238,2)</f>
        <v>0</v>
      </c>
      <c r="K238" s="131" t="s">
        <v>172</v>
      </c>
      <c r="L238" s="33"/>
      <c r="M238" s="136" t="s">
        <v>19</v>
      </c>
      <c r="N238" s="137" t="s">
        <v>45</v>
      </c>
      <c r="P238" s="138">
        <f>O238*H238</f>
        <v>0</v>
      </c>
      <c r="Q238" s="138">
        <v>2.3000000000000001E-4</v>
      </c>
      <c r="R238" s="138">
        <f>Q238*H238</f>
        <v>1.15E-3</v>
      </c>
      <c r="S238" s="138">
        <v>0</v>
      </c>
      <c r="T238" s="139">
        <f>S238*H238</f>
        <v>0</v>
      </c>
      <c r="AR238" s="140" t="s">
        <v>265</v>
      </c>
      <c r="AT238" s="140" t="s">
        <v>169</v>
      </c>
      <c r="AU238" s="140" t="s">
        <v>84</v>
      </c>
      <c r="AY238" s="18" t="s">
        <v>167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8" t="s">
        <v>82</v>
      </c>
      <c r="BK238" s="141">
        <f>ROUND(I238*H238,2)</f>
        <v>0</v>
      </c>
      <c r="BL238" s="18" t="s">
        <v>265</v>
      </c>
      <c r="BM238" s="140" t="s">
        <v>2052</v>
      </c>
    </row>
    <row r="239" spans="2:65" s="1" customFormat="1" ht="11.25">
      <c r="B239" s="33"/>
      <c r="D239" s="142" t="s">
        <v>175</v>
      </c>
      <c r="F239" s="143" t="s">
        <v>2053</v>
      </c>
      <c r="I239" s="144"/>
      <c r="L239" s="33"/>
      <c r="M239" s="145"/>
      <c r="T239" s="54"/>
      <c r="AT239" s="18" t="s">
        <v>175</v>
      </c>
      <c r="AU239" s="18" t="s">
        <v>84</v>
      </c>
    </row>
    <row r="240" spans="2:65" s="1" customFormat="1" ht="16.5" customHeight="1">
      <c r="B240" s="33"/>
      <c r="C240" s="129" t="s">
        <v>685</v>
      </c>
      <c r="D240" s="129" t="s">
        <v>169</v>
      </c>
      <c r="E240" s="130" t="s">
        <v>2054</v>
      </c>
      <c r="F240" s="131" t="s">
        <v>2055</v>
      </c>
      <c r="G240" s="132" t="s">
        <v>328</v>
      </c>
      <c r="H240" s="133">
        <v>1</v>
      </c>
      <c r="I240" s="134"/>
      <c r="J240" s="135">
        <f>ROUND(I240*H240,2)</f>
        <v>0</v>
      </c>
      <c r="K240" s="131" t="s">
        <v>172</v>
      </c>
      <c r="L240" s="33"/>
      <c r="M240" s="136" t="s">
        <v>19</v>
      </c>
      <c r="N240" s="137" t="s">
        <v>45</v>
      </c>
      <c r="P240" s="138">
        <f>O240*H240</f>
        <v>0</v>
      </c>
      <c r="Q240" s="138">
        <v>2.7999999999999998E-4</v>
      </c>
      <c r="R240" s="138">
        <f>Q240*H240</f>
        <v>2.7999999999999998E-4</v>
      </c>
      <c r="S240" s="138">
        <v>0</v>
      </c>
      <c r="T240" s="139">
        <f>S240*H240</f>
        <v>0</v>
      </c>
      <c r="AR240" s="140" t="s">
        <v>265</v>
      </c>
      <c r="AT240" s="140" t="s">
        <v>169</v>
      </c>
      <c r="AU240" s="140" t="s">
        <v>84</v>
      </c>
      <c r="AY240" s="18" t="s">
        <v>167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8" t="s">
        <v>82</v>
      </c>
      <c r="BK240" s="141">
        <f>ROUND(I240*H240,2)</f>
        <v>0</v>
      </c>
      <c r="BL240" s="18" t="s">
        <v>265</v>
      </c>
      <c r="BM240" s="140" t="s">
        <v>2056</v>
      </c>
    </row>
    <row r="241" spans="2:65" s="1" customFormat="1" ht="11.25">
      <c r="B241" s="33"/>
      <c r="D241" s="142" t="s">
        <v>175</v>
      </c>
      <c r="F241" s="143" t="s">
        <v>2057</v>
      </c>
      <c r="I241" s="144"/>
      <c r="L241" s="33"/>
      <c r="M241" s="145"/>
      <c r="T241" s="54"/>
      <c r="AT241" s="18" t="s">
        <v>175</v>
      </c>
      <c r="AU241" s="18" t="s">
        <v>84</v>
      </c>
    </row>
    <row r="242" spans="2:65" s="1" customFormat="1" ht="16.5" customHeight="1">
      <c r="B242" s="33"/>
      <c r="C242" s="129" t="s">
        <v>691</v>
      </c>
      <c r="D242" s="129" t="s">
        <v>169</v>
      </c>
      <c r="E242" s="130" t="s">
        <v>2058</v>
      </c>
      <c r="F242" s="131" t="s">
        <v>2059</v>
      </c>
      <c r="G242" s="132" t="s">
        <v>328</v>
      </c>
      <c r="H242" s="133">
        <v>4</v>
      </c>
      <c r="I242" s="134"/>
      <c r="J242" s="135">
        <f>ROUND(I242*H242,2)</f>
        <v>0</v>
      </c>
      <c r="K242" s="131" t="s">
        <v>172</v>
      </c>
      <c r="L242" s="33"/>
      <c r="M242" s="136" t="s">
        <v>19</v>
      </c>
      <c r="N242" s="137" t="s">
        <v>45</v>
      </c>
      <c r="P242" s="138">
        <f>O242*H242</f>
        <v>0</v>
      </c>
      <c r="Q242" s="138">
        <v>1.4999999999999999E-4</v>
      </c>
      <c r="R242" s="138">
        <f>Q242*H242</f>
        <v>5.9999999999999995E-4</v>
      </c>
      <c r="S242" s="138">
        <v>0</v>
      </c>
      <c r="T242" s="139">
        <f>S242*H242</f>
        <v>0</v>
      </c>
      <c r="AR242" s="140" t="s">
        <v>265</v>
      </c>
      <c r="AT242" s="140" t="s">
        <v>169</v>
      </c>
      <c r="AU242" s="140" t="s">
        <v>84</v>
      </c>
      <c r="AY242" s="18" t="s">
        <v>167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8" t="s">
        <v>82</v>
      </c>
      <c r="BK242" s="141">
        <f>ROUND(I242*H242,2)</f>
        <v>0</v>
      </c>
      <c r="BL242" s="18" t="s">
        <v>265</v>
      </c>
      <c r="BM242" s="140" t="s">
        <v>2060</v>
      </c>
    </row>
    <row r="243" spans="2:65" s="1" customFormat="1" ht="11.25">
      <c r="B243" s="33"/>
      <c r="D243" s="142" t="s">
        <v>175</v>
      </c>
      <c r="F243" s="143" t="s">
        <v>2061</v>
      </c>
      <c r="I243" s="144"/>
      <c r="L243" s="33"/>
      <c r="M243" s="145"/>
      <c r="T243" s="54"/>
      <c r="AT243" s="18" t="s">
        <v>175</v>
      </c>
      <c r="AU243" s="18" t="s">
        <v>84</v>
      </c>
    </row>
    <row r="244" spans="2:65" s="1" customFormat="1" ht="16.5" customHeight="1">
      <c r="B244" s="33"/>
      <c r="C244" s="167" t="s">
        <v>697</v>
      </c>
      <c r="D244" s="167" t="s">
        <v>259</v>
      </c>
      <c r="E244" s="168" t="s">
        <v>2062</v>
      </c>
      <c r="F244" s="169" t="s">
        <v>2063</v>
      </c>
      <c r="G244" s="170" t="s">
        <v>328</v>
      </c>
      <c r="H244" s="171">
        <v>4</v>
      </c>
      <c r="I244" s="172"/>
      <c r="J244" s="173">
        <f>ROUND(I244*H244,2)</f>
        <v>0</v>
      </c>
      <c r="K244" s="169" t="s">
        <v>172</v>
      </c>
      <c r="L244" s="174"/>
      <c r="M244" s="175" t="s">
        <v>19</v>
      </c>
      <c r="N244" s="176" t="s">
        <v>45</v>
      </c>
      <c r="P244" s="138">
        <f>O244*H244</f>
        <v>0</v>
      </c>
      <c r="Q244" s="138">
        <v>8.9999999999999998E-4</v>
      </c>
      <c r="R244" s="138">
        <f>Q244*H244</f>
        <v>3.5999999999999999E-3</v>
      </c>
      <c r="S244" s="138">
        <v>0</v>
      </c>
      <c r="T244" s="139">
        <f>S244*H244</f>
        <v>0</v>
      </c>
      <c r="AR244" s="140" t="s">
        <v>366</v>
      </c>
      <c r="AT244" s="140" t="s">
        <v>259</v>
      </c>
      <c r="AU244" s="140" t="s">
        <v>84</v>
      </c>
      <c r="AY244" s="18" t="s">
        <v>167</v>
      </c>
      <c r="BE244" s="141">
        <f>IF(N244="základní",J244,0)</f>
        <v>0</v>
      </c>
      <c r="BF244" s="141">
        <f>IF(N244="snížená",J244,0)</f>
        <v>0</v>
      </c>
      <c r="BG244" s="141">
        <f>IF(N244="zákl. přenesená",J244,0)</f>
        <v>0</v>
      </c>
      <c r="BH244" s="141">
        <f>IF(N244="sníž. přenesená",J244,0)</f>
        <v>0</v>
      </c>
      <c r="BI244" s="141">
        <f>IF(N244="nulová",J244,0)</f>
        <v>0</v>
      </c>
      <c r="BJ244" s="18" t="s">
        <v>82</v>
      </c>
      <c r="BK244" s="141">
        <f>ROUND(I244*H244,2)</f>
        <v>0</v>
      </c>
      <c r="BL244" s="18" t="s">
        <v>265</v>
      </c>
      <c r="BM244" s="140" t="s">
        <v>2064</v>
      </c>
    </row>
    <row r="245" spans="2:65" s="1" customFormat="1" ht="24.2" customHeight="1">
      <c r="B245" s="33"/>
      <c r="C245" s="129" t="s">
        <v>703</v>
      </c>
      <c r="D245" s="129" t="s">
        <v>169</v>
      </c>
      <c r="E245" s="130" t="s">
        <v>2065</v>
      </c>
      <c r="F245" s="131" t="s">
        <v>2066</v>
      </c>
      <c r="G245" s="132" t="s">
        <v>246</v>
      </c>
      <c r="H245" s="133">
        <v>0.32</v>
      </c>
      <c r="I245" s="134"/>
      <c r="J245" s="135">
        <f>ROUND(I245*H245,2)</f>
        <v>0</v>
      </c>
      <c r="K245" s="131" t="s">
        <v>172</v>
      </c>
      <c r="L245" s="33"/>
      <c r="M245" s="136" t="s">
        <v>19</v>
      </c>
      <c r="N245" s="137" t="s">
        <v>45</v>
      </c>
      <c r="P245" s="138">
        <f>O245*H245</f>
        <v>0</v>
      </c>
      <c r="Q245" s="138">
        <v>0</v>
      </c>
      <c r="R245" s="138">
        <f>Q245*H245</f>
        <v>0</v>
      </c>
      <c r="S245" s="138">
        <v>0</v>
      </c>
      <c r="T245" s="139">
        <f>S245*H245</f>
        <v>0</v>
      </c>
      <c r="AR245" s="140" t="s">
        <v>265</v>
      </c>
      <c r="AT245" s="140" t="s">
        <v>169</v>
      </c>
      <c r="AU245" s="140" t="s">
        <v>84</v>
      </c>
      <c r="AY245" s="18" t="s">
        <v>167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8" t="s">
        <v>82</v>
      </c>
      <c r="BK245" s="141">
        <f>ROUND(I245*H245,2)</f>
        <v>0</v>
      </c>
      <c r="BL245" s="18" t="s">
        <v>265</v>
      </c>
      <c r="BM245" s="140" t="s">
        <v>2067</v>
      </c>
    </row>
    <row r="246" spans="2:65" s="1" customFormat="1" ht="11.25">
      <c r="B246" s="33"/>
      <c r="D246" s="142" t="s">
        <v>175</v>
      </c>
      <c r="F246" s="143" t="s">
        <v>2068</v>
      </c>
      <c r="I246" s="144"/>
      <c r="L246" s="33"/>
      <c r="M246" s="145"/>
      <c r="T246" s="54"/>
      <c r="AT246" s="18" t="s">
        <v>175</v>
      </c>
      <c r="AU246" s="18" t="s">
        <v>84</v>
      </c>
    </row>
    <row r="247" spans="2:65" s="11" customFormat="1" ht="22.9" customHeight="1">
      <c r="B247" s="117"/>
      <c r="D247" s="118" t="s">
        <v>73</v>
      </c>
      <c r="E247" s="127" t="s">
        <v>1000</v>
      </c>
      <c r="F247" s="127" t="s">
        <v>1001</v>
      </c>
      <c r="I247" s="120"/>
      <c r="J247" s="128">
        <f>BK247</f>
        <v>0</v>
      </c>
      <c r="L247" s="117"/>
      <c r="M247" s="122"/>
      <c r="P247" s="123">
        <f>P248</f>
        <v>0</v>
      </c>
      <c r="R247" s="123">
        <f>R248</f>
        <v>0</v>
      </c>
      <c r="T247" s="124">
        <f>T248</f>
        <v>0</v>
      </c>
      <c r="AR247" s="118" t="s">
        <v>84</v>
      </c>
      <c r="AT247" s="125" t="s">
        <v>73</v>
      </c>
      <c r="AU247" s="125" t="s">
        <v>82</v>
      </c>
      <c r="AY247" s="118" t="s">
        <v>167</v>
      </c>
      <c r="BK247" s="126">
        <f>BK248</f>
        <v>0</v>
      </c>
    </row>
    <row r="248" spans="2:65" s="1" customFormat="1" ht="16.5" customHeight="1">
      <c r="B248" s="33"/>
      <c r="C248" s="129" t="s">
        <v>713</v>
      </c>
      <c r="D248" s="129" t="s">
        <v>169</v>
      </c>
      <c r="E248" s="130" t="s">
        <v>2069</v>
      </c>
      <c r="F248" s="131" t="s">
        <v>2070</v>
      </c>
      <c r="G248" s="132" t="s">
        <v>855</v>
      </c>
      <c r="H248" s="133">
        <v>1</v>
      </c>
      <c r="I248" s="134"/>
      <c r="J248" s="135">
        <f>ROUND(I248*H248,2)</f>
        <v>0</v>
      </c>
      <c r="K248" s="131" t="s">
        <v>19</v>
      </c>
      <c r="L248" s="33"/>
      <c r="M248" s="136" t="s">
        <v>19</v>
      </c>
      <c r="N248" s="137" t="s">
        <v>45</v>
      </c>
      <c r="P248" s="138">
        <f>O248*H248</f>
        <v>0</v>
      </c>
      <c r="Q248" s="138">
        <v>0</v>
      </c>
      <c r="R248" s="138">
        <f>Q248*H248</f>
        <v>0</v>
      </c>
      <c r="S248" s="138">
        <v>0</v>
      </c>
      <c r="T248" s="139">
        <f>S248*H248</f>
        <v>0</v>
      </c>
      <c r="AR248" s="140" t="s">
        <v>265</v>
      </c>
      <c r="AT248" s="140" t="s">
        <v>169</v>
      </c>
      <c r="AU248" s="140" t="s">
        <v>84</v>
      </c>
      <c r="AY248" s="18" t="s">
        <v>167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8" t="s">
        <v>82</v>
      </c>
      <c r="BK248" s="141">
        <f>ROUND(I248*H248,2)</f>
        <v>0</v>
      </c>
      <c r="BL248" s="18" t="s">
        <v>265</v>
      </c>
      <c r="BM248" s="140" t="s">
        <v>2071</v>
      </c>
    </row>
    <row r="249" spans="2:65" s="11" customFormat="1" ht="22.9" customHeight="1">
      <c r="B249" s="117"/>
      <c r="D249" s="118" t="s">
        <v>73</v>
      </c>
      <c r="E249" s="127" t="s">
        <v>2072</v>
      </c>
      <c r="F249" s="127" t="s">
        <v>2073</v>
      </c>
      <c r="I249" s="120"/>
      <c r="J249" s="128">
        <f>BK249</f>
        <v>0</v>
      </c>
      <c r="L249" s="117"/>
      <c r="M249" s="122"/>
      <c r="P249" s="123">
        <f>SUM(P250:P255)</f>
        <v>0</v>
      </c>
      <c r="R249" s="123">
        <f>SUM(R250:R255)</f>
        <v>5.1479999999999998E-2</v>
      </c>
      <c r="T249" s="124">
        <f>SUM(T250:T255)</f>
        <v>0</v>
      </c>
      <c r="AR249" s="118" t="s">
        <v>84</v>
      </c>
      <c r="AT249" s="125" t="s">
        <v>73</v>
      </c>
      <c r="AU249" s="125" t="s">
        <v>82</v>
      </c>
      <c r="AY249" s="118" t="s">
        <v>167</v>
      </c>
      <c r="BK249" s="126">
        <f>SUM(BK250:BK255)</f>
        <v>0</v>
      </c>
    </row>
    <row r="250" spans="2:65" s="1" customFormat="1" ht="16.5" customHeight="1">
      <c r="B250" s="33"/>
      <c r="C250" s="129" t="s">
        <v>729</v>
      </c>
      <c r="D250" s="129" t="s">
        <v>169</v>
      </c>
      <c r="E250" s="130" t="s">
        <v>2074</v>
      </c>
      <c r="F250" s="131" t="s">
        <v>2075</v>
      </c>
      <c r="G250" s="132" t="s">
        <v>1962</v>
      </c>
      <c r="H250" s="133">
        <v>2</v>
      </c>
      <c r="I250" s="134"/>
      <c r="J250" s="135">
        <f>ROUND(I250*H250,2)</f>
        <v>0</v>
      </c>
      <c r="K250" s="131" t="s">
        <v>172</v>
      </c>
      <c r="L250" s="33"/>
      <c r="M250" s="136" t="s">
        <v>19</v>
      </c>
      <c r="N250" s="137" t="s">
        <v>45</v>
      </c>
      <c r="P250" s="138">
        <f>O250*H250</f>
        <v>0</v>
      </c>
      <c r="Q250" s="138">
        <v>1.24E-3</v>
      </c>
      <c r="R250" s="138">
        <f>Q250*H250</f>
        <v>2.48E-3</v>
      </c>
      <c r="S250" s="138">
        <v>0</v>
      </c>
      <c r="T250" s="139">
        <f>S250*H250</f>
        <v>0</v>
      </c>
      <c r="AR250" s="140" t="s">
        <v>265</v>
      </c>
      <c r="AT250" s="140" t="s">
        <v>169</v>
      </c>
      <c r="AU250" s="140" t="s">
        <v>84</v>
      </c>
      <c r="AY250" s="18" t="s">
        <v>167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8" t="s">
        <v>82</v>
      </c>
      <c r="BK250" s="141">
        <f>ROUND(I250*H250,2)</f>
        <v>0</v>
      </c>
      <c r="BL250" s="18" t="s">
        <v>265</v>
      </c>
      <c r="BM250" s="140" t="s">
        <v>2076</v>
      </c>
    </row>
    <row r="251" spans="2:65" s="1" customFormat="1" ht="11.25">
      <c r="B251" s="33"/>
      <c r="D251" s="142" t="s">
        <v>175</v>
      </c>
      <c r="F251" s="143" t="s">
        <v>2077</v>
      </c>
      <c r="I251" s="144"/>
      <c r="L251" s="33"/>
      <c r="M251" s="145"/>
      <c r="T251" s="54"/>
      <c r="AT251" s="18" t="s">
        <v>175</v>
      </c>
      <c r="AU251" s="18" t="s">
        <v>84</v>
      </c>
    </row>
    <row r="252" spans="2:65" s="1" customFormat="1" ht="16.5" customHeight="1">
      <c r="B252" s="33"/>
      <c r="C252" s="167" t="s">
        <v>735</v>
      </c>
      <c r="D252" s="167" t="s">
        <v>259</v>
      </c>
      <c r="E252" s="168" t="s">
        <v>2078</v>
      </c>
      <c r="F252" s="169" t="s">
        <v>2079</v>
      </c>
      <c r="G252" s="170" t="s">
        <v>328</v>
      </c>
      <c r="H252" s="171">
        <v>1</v>
      </c>
      <c r="I252" s="172"/>
      <c r="J252" s="173">
        <f>ROUND(I252*H252,2)</f>
        <v>0</v>
      </c>
      <c r="K252" s="169" t="s">
        <v>19</v>
      </c>
      <c r="L252" s="174"/>
      <c r="M252" s="175" t="s">
        <v>19</v>
      </c>
      <c r="N252" s="176" t="s">
        <v>45</v>
      </c>
      <c r="P252" s="138">
        <f>O252*H252</f>
        <v>0</v>
      </c>
      <c r="Q252" s="138">
        <v>1.7999999999999999E-2</v>
      </c>
      <c r="R252" s="138">
        <f>Q252*H252</f>
        <v>1.7999999999999999E-2</v>
      </c>
      <c r="S252" s="138">
        <v>0</v>
      </c>
      <c r="T252" s="139">
        <f>S252*H252</f>
        <v>0</v>
      </c>
      <c r="AR252" s="140" t="s">
        <v>366</v>
      </c>
      <c r="AT252" s="140" t="s">
        <v>259</v>
      </c>
      <c r="AU252" s="140" t="s">
        <v>84</v>
      </c>
      <c r="AY252" s="18" t="s">
        <v>167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8" t="s">
        <v>82</v>
      </c>
      <c r="BK252" s="141">
        <f>ROUND(I252*H252,2)</f>
        <v>0</v>
      </c>
      <c r="BL252" s="18" t="s">
        <v>265</v>
      </c>
      <c r="BM252" s="140" t="s">
        <v>2080</v>
      </c>
    </row>
    <row r="253" spans="2:65" s="1" customFormat="1" ht="16.5" customHeight="1">
      <c r="B253" s="33"/>
      <c r="C253" s="167" t="s">
        <v>742</v>
      </c>
      <c r="D253" s="167" t="s">
        <v>259</v>
      </c>
      <c r="E253" s="168" t="s">
        <v>2081</v>
      </c>
      <c r="F253" s="169" t="s">
        <v>2079</v>
      </c>
      <c r="G253" s="170" t="s">
        <v>328</v>
      </c>
      <c r="H253" s="171">
        <v>1</v>
      </c>
      <c r="I253" s="172"/>
      <c r="J253" s="173">
        <f>ROUND(I253*H253,2)</f>
        <v>0</v>
      </c>
      <c r="K253" s="169" t="s">
        <v>19</v>
      </c>
      <c r="L253" s="174"/>
      <c r="M253" s="175" t="s">
        <v>19</v>
      </c>
      <c r="N253" s="176" t="s">
        <v>45</v>
      </c>
      <c r="P253" s="138">
        <f>O253*H253</f>
        <v>0</v>
      </c>
      <c r="Q253" s="138">
        <v>3.1E-2</v>
      </c>
      <c r="R253" s="138">
        <f>Q253*H253</f>
        <v>3.1E-2</v>
      </c>
      <c r="S253" s="138">
        <v>0</v>
      </c>
      <c r="T253" s="139">
        <f>S253*H253</f>
        <v>0</v>
      </c>
      <c r="AR253" s="140" t="s">
        <v>366</v>
      </c>
      <c r="AT253" s="140" t="s">
        <v>259</v>
      </c>
      <c r="AU253" s="140" t="s">
        <v>84</v>
      </c>
      <c r="AY253" s="18" t="s">
        <v>167</v>
      </c>
      <c r="BE253" s="141">
        <f>IF(N253="základní",J253,0)</f>
        <v>0</v>
      </c>
      <c r="BF253" s="141">
        <f>IF(N253="snížená",J253,0)</f>
        <v>0</v>
      </c>
      <c r="BG253" s="141">
        <f>IF(N253="zákl. přenesená",J253,0)</f>
        <v>0</v>
      </c>
      <c r="BH253" s="141">
        <f>IF(N253="sníž. přenesená",J253,0)</f>
        <v>0</v>
      </c>
      <c r="BI253" s="141">
        <f>IF(N253="nulová",J253,0)</f>
        <v>0</v>
      </c>
      <c r="BJ253" s="18" t="s">
        <v>82</v>
      </c>
      <c r="BK253" s="141">
        <f>ROUND(I253*H253,2)</f>
        <v>0</v>
      </c>
      <c r="BL253" s="18" t="s">
        <v>265</v>
      </c>
      <c r="BM253" s="140" t="s">
        <v>2082</v>
      </c>
    </row>
    <row r="254" spans="2:65" s="1" customFormat="1" ht="24.2" customHeight="1">
      <c r="B254" s="33"/>
      <c r="C254" s="129" t="s">
        <v>748</v>
      </c>
      <c r="D254" s="129" t="s">
        <v>169</v>
      </c>
      <c r="E254" s="130" t="s">
        <v>2083</v>
      </c>
      <c r="F254" s="131" t="s">
        <v>2084</v>
      </c>
      <c r="G254" s="132" t="s">
        <v>246</v>
      </c>
      <c r="H254" s="133">
        <v>5.0999999999999997E-2</v>
      </c>
      <c r="I254" s="134"/>
      <c r="J254" s="135">
        <f>ROUND(I254*H254,2)</f>
        <v>0</v>
      </c>
      <c r="K254" s="131" t="s">
        <v>172</v>
      </c>
      <c r="L254" s="33"/>
      <c r="M254" s="136" t="s">
        <v>19</v>
      </c>
      <c r="N254" s="137" t="s">
        <v>45</v>
      </c>
      <c r="P254" s="138">
        <f>O254*H254</f>
        <v>0</v>
      </c>
      <c r="Q254" s="138">
        <v>0</v>
      </c>
      <c r="R254" s="138">
        <f>Q254*H254</f>
        <v>0</v>
      </c>
      <c r="S254" s="138">
        <v>0</v>
      </c>
      <c r="T254" s="139">
        <f>S254*H254</f>
        <v>0</v>
      </c>
      <c r="AR254" s="140" t="s">
        <v>265</v>
      </c>
      <c r="AT254" s="140" t="s">
        <v>169</v>
      </c>
      <c r="AU254" s="140" t="s">
        <v>84</v>
      </c>
      <c r="AY254" s="18" t="s">
        <v>167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8" t="s">
        <v>82</v>
      </c>
      <c r="BK254" s="141">
        <f>ROUND(I254*H254,2)</f>
        <v>0</v>
      </c>
      <c r="BL254" s="18" t="s">
        <v>265</v>
      </c>
      <c r="BM254" s="140" t="s">
        <v>2085</v>
      </c>
    </row>
    <row r="255" spans="2:65" s="1" customFormat="1" ht="11.25">
      <c r="B255" s="33"/>
      <c r="D255" s="142" t="s">
        <v>175</v>
      </c>
      <c r="F255" s="143" t="s">
        <v>2086</v>
      </c>
      <c r="I255" s="144"/>
      <c r="L255" s="33"/>
      <c r="M255" s="145"/>
      <c r="T255" s="54"/>
      <c r="AT255" s="18" t="s">
        <v>175</v>
      </c>
      <c r="AU255" s="18" t="s">
        <v>84</v>
      </c>
    </row>
    <row r="256" spans="2:65" s="11" customFormat="1" ht="22.9" customHeight="1">
      <c r="B256" s="117"/>
      <c r="D256" s="118" t="s">
        <v>73</v>
      </c>
      <c r="E256" s="127" t="s">
        <v>1209</v>
      </c>
      <c r="F256" s="127" t="s">
        <v>1210</v>
      </c>
      <c r="I256" s="120"/>
      <c r="J256" s="128">
        <f>BK256</f>
        <v>0</v>
      </c>
      <c r="L256" s="117"/>
      <c r="M256" s="122"/>
      <c r="P256" s="123">
        <f>SUM(P257:P259)</f>
        <v>0</v>
      </c>
      <c r="R256" s="123">
        <f>SUM(R257:R259)</f>
        <v>4.0080899999999997E-3</v>
      </c>
      <c r="T256" s="124">
        <f>SUM(T257:T259)</f>
        <v>0</v>
      </c>
      <c r="AR256" s="118" t="s">
        <v>84</v>
      </c>
      <c r="AT256" s="125" t="s">
        <v>73</v>
      </c>
      <c r="AU256" s="125" t="s">
        <v>82</v>
      </c>
      <c r="AY256" s="118" t="s">
        <v>167</v>
      </c>
      <c r="BK256" s="126">
        <f>SUM(BK257:BK259)</f>
        <v>0</v>
      </c>
    </row>
    <row r="257" spans="2:65" s="1" customFormat="1" ht="21.75" customHeight="1">
      <c r="B257" s="33"/>
      <c r="C257" s="129" t="s">
        <v>756</v>
      </c>
      <c r="D257" s="129" t="s">
        <v>169</v>
      </c>
      <c r="E257" s="130" t="s">
        <v>2087</v>
      </c>
      <c r="F257" s="131" t="s">
        <v>2088</v>
      </c>
      <c r="G257" s="132" t="s">
        <v>102</v>
      </c>
      <c r="H257" s="133">
        <v>0.27100000000000002</v>
      </c>
      <c r="I257" s="134"/>
      <c r="J257" s="135">
        <f>ROUND(I257*H257,2)</f>
        <v>0</v>
      </c>
      <c r="K257" s="131" t="s">
        <v>172</v>
      </c>
      <c r="L257" s="33"/>
      <c r="M257" s="136" t="s">
        <v>19</v>
      </c>
      <c r="N257" s="137" t="s">
        <v>45</v>
      </c>
      <c r="P257" s="138">
        <f>O257*H257</f>
        <v>0</v>
      </c>
      <c r="Q257" s="138">
        <v>1.4789999999999999E-2</v>
      </c>
      <c r="R257" s="138">
        <f>Q257*H257</f>
        <v>4.0080899999999997E-3</v>
      </c>
      <c r="S257" s="138">
        <v>0</v>
      </c>
      <c r="T257" s="139">
        <f>S257*H257</f>
        <v>0</v>
      </c>
      <c r="AR257" s="140" t="s">
        <v>265</v>
      </c>
      <c r="AT257" s="140" t="s">
        <v>169</v>
      </c>
      <c r="AU257" s="140" t="s">
        <v>84</v>
      </c>
      <c r="AY257" s="18" t="s">
        <v>167</v>
      </c>
      <c r="BE257" s="141">
        <f>IF(N257="základní",J257,0)</f>
        <v>0</v>
      </c>
      <c r="BF257" s="141">
        <f>IF(N257="snížená",J257,0)</f>
        <v>0</v>
      </c>
      <c r="BG257" s="141">
        <f>IF(N257="zákl. přenesená",J257,0)</f>
        <v>0</v>
      </c>
      <c r="BH257" s="141">
        <f>IF(N257="sníž. přenesená",J257,0)</f>
        <v>0</v>
      </c>
      <c r="BI257" s="141">
        <f>IF(N257="nulová",J257,0)</f>
        <v>0</v>
      </c>
      <c r="BJ257" s="18" t="s">
        <v>82</v>
      </c>
      <c r="BK257" s="141">
        <f>ROUND(I257*H257,2)</f>
        <v>0</v>
      </c>
      <c r="BL257" s="18" t="s">
        <v>265</v>
      </c>
      <c r="BM257" s="140" t="s">
        <v>2089</v>
      </c>
    </row>
    <row r="258" spans="2:65" s="1" customFormat="1" ht="11.25">
      <c r="B258" s="33"/>
      <c r="D258" s="142" t="s">
        <v>175</v>
      </c>
      <c r="F258" s="143" t="s">
        <v>2090</v>
      </c>
      <c r="I258" s="144"/>
      <c r="L258" s="33"/>
      <c r="M258" s="145"/>
      <c r="T258" s="54"/>
      <c r="AT258" s="18" t="s">
        <v>175</v>
      </c>
      <c r="AU258" s="18" t="s">
        <v>84</v>
      </c>
    </row>
    <row r="259" spans="2:65" s="13" customFormat="1" ht="11.25">
      <c r="B259" s="153"/>
      <c r="D259" s="147" t="s">
        <v>177</v>
      </c>
      <c r="E259" s="154" t="s">
        <v>19</v>
      </c>
      <c r="F259" s="155" t="s">
        <v>2091</v>
      </c>
      <c r="H259" s="156">
        <v>0.27100000000000002</v>
      </c>
      <c r="I259" s="157"/>
      <c r="L259" s="153"/>
      <c r="M259" s="158"/>
      <c r="T259" s="159"/>
      <c r="AT259" s="154" t="s">
        <v>177</v>
      </c>
      <c r="AU259" s="154" t="s">
        <v>84</v>
      </c>
      <c r="AV259" s="13" t="s">
        <v>84</v>
      </c>
      <c r="AW259" s="13" t="s">
        <v>34</v>
      </c>
      <c r="AX259" s="13" t="s">
        <v>82</v>
      </c>
      <c r="AY259" s="154" t="s">
        <v>167</v>
      </c>
    </row>
    <row r="260" spans="2:65" s="11" customFormat="1" ht="22.9" customHeight="1">
      <c r="B260" s="117"/>
      <c r="D260" s="118" t="s">
        <v>73</v>
      </c>
      <c r="E260" s="127" t="s">
        <v>1252</v>
      </c>
      <c r="F260" s="127" t="s">
        <v>1253</v>
      </c>
      <c r="I260" s="120"/>
      <c r="J260" s="128">
        <f>BK260</f>
        <v>0</v>
      </c>
      <c r="L260" s="117"/>
      <c r="M260" s="122"/>
      <c r="P260" s="123">
        <f>SUM(P261:P266)</f>
        <v>0</v>
      </c>
      <c r="R260" s="123">
        <f>SUM(R261:R266)</f>
        <v>8.6114E-3</v>
      </c>
      <c r="T260" s="124">
        <f>SUM(T261:T266)</f>
        <v>0</v>
      </c>
      <c r="AR260" s="118" t="s">
        <v>84</v>
      </c>
      <c r="AT260" s="125" t="s">
        <v>73</v>
      </c>
      <c r="AU260" s="125" t="s">
        <v>82</v>
      </c>
      <c r="AY260" s="118" t="s">
        <v>167</v>
      </c>
      <c r="BK260" s="126">
        <f>SUM(BK261:BK266)</f>
        <v>0</v>
      </c>
    </row>
    <row r="261" spans="2:65" s="1" customFormat="1" ht="24.2" customHeight="1">
      <c r="B261" s="33"/>
      <c r="C261" s="129" t="s">
        <v>762</v>
      </c>
      <c r="D261" s="129" t="s">
        <v>169</v>
      </c>
      <c r="E261" s="130" t="s">
        <v>2092</v>
      </c>
      <c r="F261" s="131" t="s">
        <v>2093</v>
      </c>
      <c r="G261" s="132" t="s">
        <v>102</v>
      </c>
      <c r="H261" s="133">
        <v>0.78</v>
      </c>
      <c r="I261" s="134"/>
      <c r="J261" s="135">
        <f>ROUND(I261*H261,2)</f>
        <v>0</v>
      </c>
      <c r="K261" s="131" t="s">
        <v>172</v>
      </c>
      <c r="L261" s="33"/>
      <c r="M261" s="136" t="s">
        <v>19</v>
      </c>
      <c r="N261" s="137" t="s">
        <v>45</v>
      </c>
      <c r="P261" s="138">
        <f>O261*H261</f>
        <v>0</v>
      </c>
      <c r="Q261" s="138">
        <v>1.2999999999999999E-4</v>
      </c>
      <c r="R261" s="138">
        <f>Q261*H261</f>
        <v>1.014E-4</v>
      </c>
      <c r="S261" s="138">
        <v>0</v>
      </c>
      <c r="T261" s="139">
        <f>S261*H261</f>
        <v>0</v>
      </c>
      <c r="AR261" s="140" t="s">
        <v>265</v>
      </c>
      <c r="AT261" s="140" t="s">
        <v>169</v>
      </c>
      <c r="AU261" s="140" t="s">
        <v>84</v>
      </c>
      <c r="AY261" s="18" t="s">
        <v>167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8" t="s">
        <v>82</v>
      </c>
      <c r="BK261" s="141">
        <f>ROUND(I261*H261,2)</f>
        <v>0</v>
      </c>
      <c r="BL261" s="18" t="s">
        <v>265</v>
      </c>
      <c r="BM261" s="140" t="s">
        <v>2094</v>
      </c>
    </row>
    <row r="262" spans="2:65" s="1" customFormat="1" ht="11.25">
      <c r="B262" s="33"/>
      <c r="D262" s="142" t="s">
        <v>175</v>
      </c>
      <c r="F262" s="143" t="s">
        <v>2095</v>
      </c>
      <c r="I262" s="144"/>
      <c r="L262" s="33"/>
      <c r="M262" s="145"/>
      <c r="T262" s="54"/>
      <c r="AT262" s="18" t="s">
        <v>175</v>
      </c>
      <c r="AU262" s="18" t="s">
        <v>84</v>
      </c>
    </row>
    <row r="263" spans="2:65" s="1" customFormat="1" ht="16.5" customHeight="1">
      <c r="B263" s="33"/>
      <c r="C263" s="167" t="s">
        <v>771</v>
      </c>
      <c r="D263" s="167" t="s">
        <v>259</v>
      </c>
      <c r="E263" s="168" t="s">
        <v>2096</v>
      </c>
      <c r="F263" s="169" t="s">
        <v>2097</v>
      </c>
      <c r="G263" s="170" t="s">
        <v>328</v>
      </c>
      <c r="H263" s="171">
        <v>5</v>
      </c>
      <c r="I263" s="172"/>
      <c r="J263" s="173">
        <f>ROUND(I263*H263,2)</f>
        <v>0</v>
      </c>
      <c r="K263" s="169" t="s">
        <v>172</v>
      </c>
      <c r="L263" s="174"/>
      <c r="M263" s="175" t="s">
        <v>19</v>
      </c>
      <c r="N263" s="176" t="s">
        <v>45</v>
      </c>
      <c r="P263" s="138">
        <f>O263*H263</f>
        <v>0</v>
      </c>
      <c r="Q263" s="138">
        <v>1.09E-3</v>
      </c>
      <c r="R263" s="138">
        <f>Q263*H263</f>
        <v>5.45E-3</v>
      </c>
      <c r="S263" s="138">
        <v>0</v>
      </c>
      <c r="T263" s="139">
        <f>S263*H263</f>
        <v>0</v>
      </c>
      <c r="AR263" s="140" t="s">
        <v>366</v>
      </c>
      <c r="AT263" s="140" t="s">
        <v>259</v>
      </c>
      <c r="AU263" s="140" t="s">
        <v>84</v>
      </c>
      <c r="AY263" s="18" t="s">
        <v>167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8" t="s">
        <v>82</v>
      </c>
      <c r="BK263" s="141">
        <f>ROUND(I263*H263,2)</f>
        <v>0</v>
      </c>
      <c r="BL263" s="18" t="s">
        <v>265</v>
      </c>
      <c r="BM263" s="140" t="s">
        <v>2098</v>
      </c>
    </row>
    <row r="264" spans="2:65" s="1" customFormat="1" ht="16.5" customHeight="1">
      <c r="B264" s="33"/>
      <c r="C264" s="167" t="s">
        <v>779</v>
      </c>
      <c r="D264" s="167" t="s">
        <v>259</v>
      </c>
      <c r="E264" s="168" t="s">
        <v>2099</v>
      </c>
      <c r="F264" s="169" t="s">
        <v>2100</v>
      </c>
      <c r="G264" s="170" t="s">
        <v>328</v>
      </c>
      <c r="H264" s="171">
        <v>3</v>
      </c>
      <c r="I264" s="172"/>
      <c r="J264" s="173">
        <f>ROUND(I264*H264,2)</f>
        <v>0</v>
      </c>
      <c r="K264" s="169" t="s">
        <v>172</v>
      </c>
      <c r="L264" s="174"/>
      <c r="M264" s="175" t="s">
        <v>19</v>
      </c>
      <c r="N264" s="176" t="s">
        <v>45</v>
      </c>
      <c r="P264" s="138">
        <f>O264*H264</f>
        <v>0</v>
      </c>
      <c r="Q264" s="138">
        <v>1.0200000000000001E-3</v>
      </c>
      <c r="R264" s="138">
        <f>Q264*H264</f>
        <v>3.0600000000000002E-3</v>
      </c>
      <c r="S264" s="138">
        <v>0</v>
      </c>
      <c r="T264" s="139">
        <f>S264*H264</f>
        <v>0</v>
      </c>
      <c r="AR264" s="140" t="s">
        <v>366</v>
      </c>
      <c r="AT264" s="140" t="s">
        <v>259</v>
      </c>
      <c r="AU264" s="140" t="s">
        <v>84</v>
      </c>
      <c r="AY264" s="18" t="s">
        <v>167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8" t="s">
        <v>82</v>
      </c>
      <c r="BK264" s="141">
        <f>ROUND(I264*H264,2)</f>
        <v>0</v>
      </c>
      <c r="BL264" s="18" t="s">
        <v>265</v>
      </c>
      <c r="BM264" s="140" t="s">
        <v>2101</v>
      </c>
    </row>
    <row r="265" spans="2:65" s="1" customFormat="1" ht="24.2" customHeight="1">
      <c r="B265" s="33"/>
      <c r="C265" s="129" t="s">
        <v>785</v>
      </c>
      <c r="D265" s="129" t="s">
        <v>169</v>
      </c>
      <c r="E265" s="130" t="s">
        <v>2102</v>
      </c>
      <c r="F265" s="131" t="s">
        <v>2103</v>
      </c>
      <c r="G265" s="132" t="s">
        <v>246</v>
      </c>
      <c r="H265" s="133">
        <v>8.9999999999999993E-3</v>
      </c>
      <c r="I265" s="134"/>
      <c r="J265" s="135">
        <f>ROUND(I265*H265,2)</f>
        <v>0</v>
      </c>
      <c r="K265" s="131" t="s">
        <v>172</v>
      </c>
      <c r="L265" s="33"/>
      <c r="M265" s="136" t="s">
        <v>19</v>
      </c>
      <c r="N265" s="137" t="s">
        <v>45</v>
      </c>
      <c r="P265" s="138">
        <f>O265*H265</f>
        <v>0</v>
      </c>
      <c r="Q265" s="138">
        <v>0</v>
      </c>
      <c r="R265" s="138">
        <f>Q265*H265</f>
        <v>0</v>
      </c>
      <c r="S265" s="138">
        <v>0</v>
      </c>
      <c r="T265" s="139">
        <f>S265*H265</f>
        <v>0</v>
      </c>
      <c r="AR265" s="140" t="s">
        <v>265</v>
      </c>
      <c r="AT265" s="140" t="s">
        <v>169</v>
      </c>
      <c r="AU265" s="140" t="s">
        <v>84</v>
      </c>
      <c r="AY265" s="18" t="s">
        <v>167</v>
      </c>
      <c r="BE265" s="141">
        <f>IF(N265="základní",J265,0)</f>
        <v>0</v>
      </c>
      <c r="BF265" s="141">
        <f>IF(N265="snížená",J265,0)</f>
        <v>0</v>
      </c>
      <c r="BG265" s="141">
        <f>IF(N265="zákl. přenesená",J265,0)</f>
        <v>0</v>
      </c>
      <c r="BH265" s="141">
        <f>IF(N265="sníž. přenesená",J265,0)</f>
        <v>0</v>
      </c>
      <c r="BI265" s="141">
        <f>IF(N265="nulová",J265,0)</f>
        <v>0</v>
      </c>
      <c r="BJ265" s="18" t="s">
        <v>82</v>
      </c>
      <c r="BK265" s="141">
        <f>ROUND(I265*H265,2)</f>
        <v>0</v>
      </c>
      <c r="BL265" s="18" t="s">
        <v>265</v>
      </c>
      <c r="BM265" s="140" t="s">
        <v>2104</v>
      </c>
    </row>
    <row r="266" spans="2:65" s="1" customFormat="1" ht="11.25">
      <c r="B266" s="33"/>
      <c r="D266" s="142" t="s">
        <v>175</v>
      </c>
      <c r="F266" s="143" t="s">
        <v>2105</v>
      </c>
      <c r="I266" s="144"/>
      <c r="L266" s="33"/>
      <c r="M266" s="145"/>
      <c r="T266" s="54"/>
      <c r="AT266" s="18" t="s">
        <v>175</v>
      </c>
      <c r="AU266" s="18" t="s">
        <v>84</v>
      </c>
    </row>
    <row r="267" spans="2:65" s="11" customFormat="1" ht="25.9" customHeight="1">
      <c r="B267" s="117"/>
      <c r="D267" s="118" t="s">
        <v>73</v>
      </c>
      <c r="E267" s="119" t="s">
        <v>2106</v>
      </c>
      <c r="F267" s="119" t="s">
        <v>2107</v>
      </c>
      <c r="I267" s="120"/>
      <c r="J267" s="121">
        <f>BK267</f>
        <v>0</v>
      </c>
      <c r="L267" s="117"/>
      <c r="M267" s="122"/>
      <c r="P267" s="123">
        <f>SUM(P268:P269)</f>
        <v>0</v>
      </c>
      <c r="R267" s="123">
        <f>SUM(R268:R269)</f>
        <v>0</v>
      </c>
      <c r="T267" s="124">
        <f>SUM(T268:T269)</f>
        <v>0</v>
      </c>
      <c r="AR267" s="118" t="s">
        <v>173</v>
      </c>
      <c r="AT267" s="125" t="s">
        <v>73</v>
      </c>
      <c r="AU267" s="125" t="s">
        <v>74</v>
      </c>
      <c r="AY267" s="118" t="s">
        <v>167</v>
      </c>
      <c r="BK267" s="126">
        <f>SUM(BK268:BK269)</f>
        <v>0</v>
      </c>
    </row>
    <row r="268" spans="2:65" s="1" customFormat="1" ht="21.75" customHeight="1">
      <c r="B268" s="33"/>
      <c r="C268" s="129" t="s">
        <v>791</v>
      </c>
      <c r="D268" s="129" t="s">
        <v>169</v>
      </c>
      <c r="E268" s="130" t="s">
        <v>2108</v>
      </c>
      <c r="F268" s="131" t="s">
        <v>2109</v>
      </c>
      <c r="G268" s="132" t="s">
        <v>2110</v>
      </c>
      <c r="H268" s="133">
        <v>15</v>
      </c>
      <c r="I268" s="134"/>
      <c r="J268" s="135">
        <f>ROUND(I268*H268,2)</f>
        <v>0</v>
      </c>
      <c r="K268" s="131" t="s">
        <v>172</v>
      </c>
      <c r="L268" s="33"/>
      <c r="M268" s="136" t="s">
        <v>19</v>
      </c>
      <c r="N268" s="137" t="s">
        <v>45</v>
      </c>
      <c r="P268" s="138">
        <f>O268*H268</f>
        <v>0</v>
      </c>
      <c r="Q268" s="138">
        <v>0</v>
      </c>
      <c r="R268" s="138">
        <f>Q268*H268</f>
        <v>0</v>
      </c>
      <c r="S268" s="138">
        <v>0</v>
      </c>
      <c r="T268" s="139">
        <f>S268*H268</f>
        <v>0</v>
      </c>
      <c r="AR268" s="140" t="s">
        <v>1203</v>
      </c>
      <c r="AT268" s="140" t="s">
        <v>169</v>
      </c>
      <c r="AU268" s="140" t="s">
        <v>82</v>
      </c>
      <c r="AY268" s="18" t="s">
        <v>167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82</v>
      </c>
      <c r="BK268" s="141">
        <f>ROUND(I268*H268,2)</f>
        <v>0</v>
      </c>
      <c r="BL268" s="18" t="s">
        <v>1203</v>
      </c>
      <c r="BM268" s="140" t="s">
        <v>2111</v>
      </c>
    </row>
    <row r="269" spans="2:65" s="1" customFormat="1" ht="11.25">
      <c r="B269" s="33"/>
      <c r="D269" s="142" t="s">
        <v>175</v>
      </c>
      <c r="F269" s="143" t="s">
        <v>2112</v>
      </c>
      <c r="I269" s="144"/>
      <c r="L269" s="33"/>
      <c r="M269" s="145"/>
      <c r="T269" s="54"/>
      <c r="AT269" s="18" t="s">
        <v>175</v>
      </c>
      <c r="AU269" s="18" t="s">
        <v>82</v>
      </c>
    </row>
    <row r="270" spans="2:65" s="11" customFormat="1" ht="25.9" customHeight="1">
      <c r="B270" s="117"/>
      <c r="D270" s="118" t="s">
        <v>73</v>
      </c>
      <c r="E270" s="119" t="s">
        <v>1699</v>
      </c>
      <c r="F270" s="119" t="s">
        <v>1700</v>
      </c>
      <c r="I270" s="120"/>
      <c r="J270" s="121">
        <f>BK270</f>
        <v>0</v>
      </c>
      <c r="L270" s="117"/>
      <c r="M270" s="122"/>
      <c r="P270" s="123">
        <f>SUM(P271:P282)</f>
        <v>0</v>
      </c>
      <c r="R270" s="123">
        <f>SUM(R271:R282)</f>
        <v>3.3750000000000002E-2</v>
      </c>
      <c r="T270" s="124">
        <f>SUM(T271:T282)</f>
        <v>0</v>
      </c>
      <c r="AR270" s="118" t="s">
        <v>173</v>
      </c>
      <c r="AT270" s="125" t="s">
        <v>73</v>
      </c>
      <c r="AU270" s="125" t="s">
        <v>74</v>
      </c>
      <c r="AY270" s="118" t="s">
        <v>167</v>
      </c>
      <c r="BK270" s="126">
        <f>SUM(BK271:BK282)</f>
        <v>0</v>
      </c>
    </row>
    <row r="271" spans="2:65" s="1" customFormat="1" ht="16.5" customHeight="1">
      <c r="B271" s="33"/>
      <c r="C271" s="167" t="s">
        <v>797</v>
      </c>
      <c r="D271" s="167" t="s">
        <v>259</v>
      </c>
      <c r="E271" s="168" t="s">
        <v>2113</v>
      </c>
      <c r="F271" s="169" t="s">
        <v>2114</v>
      </c>
      <c r="G271" s="170" t="s">
        <v>328</v>
      </c>
      <c r="H271" s="171">
        <v>4</v>
      </c>
      <c r="I271" s="172"/>
      <c r="J271" s="173">
        <f t="shared" ref="J271:J282" si="0">ROUND(I271*H271,2)</f>
        <v>0</v>
      </c>
      <c r="K271" s="169" t="s">
        <v>172</v>
      </c>
      <c r="L271" s="174"/>
      <c r="M271" s="175" t="s">
        <v>19</v>
      </c>
      <c r="N271" s="176" t="s">
        <v>45</v>
      </c>
      <c r="P271" s="138">
        <f t="shared" ref="P271:P282" si="1">O271*H271</f>
        <v>0</v>
      </c>
      <c r="Q271" s="138">
        <v>5.0000000000000001E-4</v>
      </c>
      <c r="R271" s="138">
        <f t="shared" ref="R271:R282" si="2">Q271*H271</f>
        <v>2E-3</v>
      </c>
      <c r="S271" s="138">
        <v>0</v>
      </c>
      <c r="T271" s="139">
        <f t="shared" ref="T271:T282" si="3">S271*H271</f>
        <v>0</v>
      </c>
      <c r="AR271" s="140" t="s">
        <v>1203</v>
      </c>
      <c r="AT271" s="140" t="s">
        <v>259</v>
      </c>
      <c r="AU271" s="140" t="s">
        <v>82</v>
      </c>
      <c r="AY271" s="18" t="s">
        <v>167</v>
      </c>
      <c r="BE271" s="141">
        <f t="shared" ref="BE271:BE282" si="4">IF(N271="základní",J271,0)</f>
        <v>0</v>
      </c>
      <c r="BF271" s="141">
        <f t="shared" ref="BF271:BF282" si="5">IF(N271="snížená",J271,0)</f>
        <v>0</v>
      </c>
      <c r="BG271" s="141">
        <f t="shared" ref="BG271:BG282" si="6">IF(N271="zákl. přenesená",J271,0)</f>
        <v>0</v>
      </c>
      <c r="BH271" s="141">
        <f t="shared" ref="BH271:BH282" si="7">IF(N271="sníž. přenesená",J271,0)</f>
        <v>0</v>
      </c>
      <c r="BI271" s="141">
        <f t="shared" ref="BI271:BI282" si="8">IF(N271="nulová",J271,0)</f>
        <v>0</v>
      </c>
      <c r="BJ271" s="18" t="s">
        <v>82</v>
      </c>
      <c r="BK271" s="141">
        <f t="shared" ref="BK271:BK282" si="9">ROUND(I271*H271,2)</f>
        <v>0</v>
      </c>
      <c r="BL271" s="18" t="s">
        <v>1203</v>
      </c>
      <c r="BM271" s="140" t="s">
        <v>2115</v>
      </c>
    </row>
    <row r="272" spans="2:65" s="1" customFormat="1" ht="16.5" customHeight="1">
      <c r="B272" s="33"/>
      <c r="C272" s="167" t="s">
        <v>803</v>
      </c>
      <c r="D272" s="167" t="s">
        <v>259</v>
      </c>
      <c r="E272" s="168" t="s">
        <v>2116</v>
      </c>
      <c r="F272" s="169" t="s">
        <v>2117</v>
      </c>
      <c r="G272" s="170" t="s">
        <v>328</v>
      </c>
      <c r="H272" s="171">
        <v>5</v>
      </c>
      <c r="I272" s="172"/>
      <c r="J272" s="173">
        <f t="shared" si="0"/>
        <v>0</v>
      </c>
      <c r="K272" s="169" t="s">
        <v>172</v>
      </c>
      <c r="L272" s="174"/>
      <c r="M272" s="175" t="s">
        <v>19</v>
      </c>
      <c r="N272" s="176" t="s">
        <v>45</v>
      </c>
      <c r="P272" s="138">
        <f t="shared" si="1"/>
        <v>0</v>
      </c>
      <c r="Q272" s="138">
        <v>5.0000000000000001E-4</v>
      </c>
      <c r="R272" s="138">
        <f t="shared" si="2"/>
        <v>2.5000000000000001E-3</v>
      </c>
      <c r="S272" s="138">
        <v>0</v>
      </c>
      <c r="T272" s="139">
        <f t="shared" si="3"/>
        <v>0</v>
      </c>
      <c r="AR272" s="140" t="s">
        <v>1203</v>
      </c>
      <c r="AT272" s="140" t="s">
        <v>259</v>
      </c>
      <c r="AU272" s="140" t="s">
        <v>82</v>
      </c>
      <c r="AY272" s="18" t="s">
        <v>167</v>
      </c>
      <c r="BE272" s="141">
        <f t="shared" si="4"/>
        <v>0</v>
      </c>
      <c r="BF272" s="141">
        <f t="shared" si="5"/>
        <v>0</v>
      </c>
      <c r="BG272" s="141">
        <f t="shared" si="6"/>
        <v>0</v>
      </c>
      <c r="BH272" s="141">
        <f t="shared" si="7"/>
        <v>0</v>
      </c>
      <c r="BI272" s="141">
        <f t="shared" si="8"/>
        <v>0</v>
      </c>
      <c r="BJ272" s="18" t="s">
        <v>82</v>
      </c>
      <c r="BK272" s="141">
        <f t="shared" si="9"/>
        <v>0</v>
      </c>
      <c r="BL272" s="18" t="s">
        <v>1203</v>
      </c>
      <c r="BM272" s="140" t="s">
        <v>2118</v>
      </c>
    </row>
    <row r="273" spans="2:65" s="1" customFormat="1" ht="16.5" customHeight="1">
      <c r="B273" s="33"/>
      <c r="C273" s="167" t="s">
        <v>808</v>
      </c>
      <c r="D273" s="167" t="s">
        <v>259</v>
      </c>
      <c r="E273" s="168" t="s">
        <v>2119</v>
      </c>
      <c r="F273" s="169" t="s">
        <v>2120</v>
      </c>
      <c r="G273" s="170" t="s">
        <v>328</v>
      </c>
      <c r="H273" s="171">
        <v>1</v>
      </c>
      <c r="I273" s="172"/>
      <c r="J273" s="173">
        <f t="shared" si="0"/>
        <v>0</v>
      </c>
      <c r="K273" s="169" t="s">
        <v>19</v>
      </c>
      <c r="L273" s="174"/>
      <c r="M273" s="175" t="s">
        <v>19</v>
      </c>
      <c r="N273" s="176" t="s">
        <v>45</v>
      </c>
      <c r="P273" s="138">
        <f t="shared" si="1"/>
        <v>0</v>
      </c>
      <c r="Q273" s="138">
        <v>1E-3</v>
      </c>
      <c r="R273" s="138">
        <f t="shared" si="2"/>
        <v>1E-3</v>
      </c>
      <c r="S273" s="138">
        <v>0</v>
      </c>
      <c r="T273" s="139">
        <f t="shared" si="3"/>
        <v>0</v>
      </c>
      <c r="AR273" s="140" t="s">
        <v>1203</v>
      </c>
      <c r="AT273" s="140" t="s">
        <v>259</v>
      </c>
      <c r="AU273" s="140" t="s">
        <v>82</v>
      </c>
      <c r="AY273" s="18" t="s">
        <v>167</v>
      </c>
      <c r="BE273" s="141">
        <f t="shared" si="4"/>
        <v>0</v>
      </c>
      <c r="BF273" s="141">
        <f t="shared" si="5"/>
        <v>0</v>
      </c>
      <c r="BG273" s="141">
        <f t="shared" si="6"/>
        <v>0</v>
      </c>
      <c r="BH273" s="141">
        <f t="shared" si="7"/>
        <v>0</v>
      </c>
      <c r="BI273" s="141">
        <f t="shared" si="8"/>
        <v>0</v>
      </c>
      <c r="BJ273" s="18" t="s">
        <v>82</v>
      </c>
      <c r="BK273" s="141">
        <f t="shared" si="9"/>
        <v>0</v>
      </c>
      <c r="BL273" s="18" t="s">
        <v>1203</v>
      </c>
      <c r="BM273" s="140" t="s">
        <v>2121</v>
      </c>
    </row>
    <row r="274" spans="2:65" s="1" customFormat="1" ht="16.5" customHeight="1">
      <c r="B274" s="33"/>
      <c r="C274" s="167" t="s">
        <v>817</v>
      </c>
      <c r="D274" s="167" t="s">
        <v>259</v>
      </c>
      <c r="E274" s="168" t="s">
        <v>2122</v>
      </c>
      <c r="F274" s="169" t="s">
        <v>2123</v>
      </c>
      <c r="G274" s="170" t="s">
        <v>328</v>
      </c>
      <c r="H274" s="171">
        <v>3</v>
      </c>
      <c r="I274" s="172"/>
      <c r="J274" s="173">
        <f t="shared" si="0"/>
        <v>0</v>
      </c>
      <c r="K274" s="169" t="s">
        <v>19</v>
      </c>
      <c r="L274" s="174"/>
      <c r="M274" s="175" t="s">
        <v>19</v>
      </c>
      <c r="N274" s="176" t="s">
        <v>45</v>
      </c>
      <c r="P274" s="138">
        <f t="shared" si="1"/>
        <v>0</v>
      </c>
      <c r="Q274" s="138">
        <v>5.0000000000000001E-4</v>
      </c>
      <c r="R274" s="138">
        <f t="shared" si="2"/>
        <v>1.5E-3</v>
      </c>
      <c r="S274" s="138">
        <v>0</v>
      </c>
      <c r="T274" s="139">
        <f t="shared" si="3"/>
        <v>0</v>
      </c>
      <c r="AR274" s="140" t="s">
        <v>1203</v>
      </c>
      <c r="AT274" s="140" t="s">
        <v>259</v>
      </c>
      <c r="AU274" s="140" t="s">
        <v>82</v>
      </c>
      <c r="AY274" s="18" t="s">
        <v>167</v>
      </c>
      <c r="BE274" s="141">
        <f t="shared" si="4"/>
        <v>0</v>
      </c>
      <c r="BF274" s="141">
        <f t="shared" si="5"/>
        <v>0</v>
      </c>
      <c r="BG274" s="141">
        <f t="shared" si="6"/>
        <v>0</v>
      </c>
      <c r="BH274" s="141">
        <f t="shared" si="7"/>
        <v>0</v>
      </c>
      <c r="BI274" s="141">
        <f t="shared" si="8"/>
        <v>0</v>
      </c>
      <c r="BJ274" s="18" t="s">
        <v>82</v>
      </c>
      <c r="BK274" s="141">
        <f t="shared" si="9"/>
        <v>0</v>
      </c>
      <c r="BL274" s="18" t="s">
        <v>1203</v>
      </c>
      <c r="BM274" s="140" t="s">
        <v>2124</v>
      </c>
    </row>
    <row r="275" spans="2:65" s="1" customFormat="1" ht="16.5" customHeight="1">
      <c r="B275" s="33"/>
      <c r="C275" s="167" t="s">
        <v>823</v>
      </c>
      <c r="D275" s="167" t="s">
        <v>259</v>
      </c>
      <c r="E275" s="168" t="s">
        <v>2125</v>
      </c>
      <c r="F275" s="169" t="s">
        <v>2126</v>
      </c>
      <c r="G275" s="170" t="s">
        <v>328</v>
      </c>
      <c r="H275" s="171">
        <v>1</v>
      </c>
      <c r="I275" s="172"/>
      <c r="J275" s="173">
        <f t="shared" si="0"/>
        <v>0</v>
      </c>
      <c r="K275" s="169" t="s">
        <v>172</v>
      </c>
      <c r="L275" s="174"/>
      <c r="M275" s="175" t="s">
        <v>19</v>
      </c>
      <c r="N275" s="176" t="s">
        <v>45</v>
      </c>
      <c r="P275" s="138">
        <f t="shared" si="1"/>
        <v>0</v>
      </c>
      <c r="Q275" s="138">
        <v>8.4999999999999995E-4</v>
      </c>
      <c r="R275" s="138">
        <f t="shared" si="2"/>
        <v>8.4999999999999995E-4</v>
      </c>
      <c r="S275" s="138">
        <v>0</v>
      </c>
      <c r="T275" s="139">
        <f t="shared" si="3"/>
        <v>0</v>
      </c>
      <c r="AR275" s="140" t="s">
        <v>1203</v>
      </c>
      <c r="AT275" s="140" t="s">
        <v>259</v>
      </c>
      <c r="AU275" s="140" t="s">
        <v>82</v>
      </c>
      <c r="AY275" s="18" t="s">
        <v>167</v>
      </c>
      <c r="BE275" s="141">
        <f t="shared" si="4"/>
        <v>0</v>
      </c>
      <c r="BF275" s="141">
        <f t="shared" si="5"/>
        <v>0</v>
      </c>
      <c r="BG275" s="141">
        <f t="shared" si="6"/>
        <v>0</v>
      </c>
      <c r="BH275" s="141">
        <f t="shared" si="7"/>
        <v>0</v>
      </c>
      <c r="BI275" s="141">
        <f t="shared" si="8"/>
        <v>0</v>
      </c>
      <c r="BJ275" s="18" t="s">
        <v>82</v>
      </c>
      <c r="BK275" s="141">
        <f t="shared" si="9"/>
        <v>0</v>
      </c>
      <c r="BL275" s="18" t="s">
        <v>1203</v>
      </c>
      <c r="BM275" s="140" t="s">
        <v>2127</v>
      </c>
    </row>
    <row r="276" spans="2:65" s="1" customFormat="1" ht="16.5" customHeight="1">
      <c r="B276" s="33"/>
      <c r="C276" s="167" t="s">
        <v>829</v>
      </c>
      <c r="D276" s="167" t="s">
        <v>259</v>
      </c>
      <c r="E276" s="168" t="s">
        <v>2128</v>
      </c>
      <c r="F276" s="169" t="s">
        <v>2129</v>
      </c>
      <c r="G276" s="170" t="s">
        <v>328</v>
      </c>
      <c r="H276" s="171">
        <v>1</v>
      </c>
      <c r="I276" s="172"/>
      <c r="J276" s="173">
        <f t="shared" si="0"/>
        <v>0</v>
      </c>
      <c r="K276" s="169" t="s">
        <v>19</v>
      </c>
      <c r="L276" s="174"/>
      <c r="M276" s="175" t="s">
        <v>19</v>
      </c>
      <c r="N276" s="176" t="s">
        <v>45</v>
      </c>
      <c r="P276" s="138">
        <f t="shared" si="1"/>
        <v>0</v>
      </c>
      <c r="Q276" s="138">
        <v>5.0000000000000001E-4</v>
      </c>
      <c r="R276" s="138">
        <f t="shared" si="2"/>
        <v>5.0000000000000001E-4</v>
      </c>
      <c r="S276" s="138">
        <v>0</v>
      </c>
      <c r="T276" s="139">
        <f t="shared" si="3"/>
        <v>0</v>
      </c>
      <c r="AR276" s="140" t="s">
        <v>1203</v>
      </c>
      <c r="AT276" s="140" t="s">
        <v>259</v>
      </c>
      <c r="AU276" s="140" t="s">
        <v>82</v>
      </c>
      <c r="AY276" s="18" t="s">
        <v>167</v>
      </c>
      <c r="BE276" s="141">
        <f t="shared" si="4"/>
        <v>0</v>
      </c>
      <c r="BF276" s="141">
        <f t="shared" si="5"/>
        <v>0</v>
      </c>
      <c r="BG276" s="141">
        <f t="shared" si="6"/>
        <v>0</v>
      </c>
      <c r="BH276" s="141">
        <f t="shared" si="7"/>
        <v>0</v>
      </c>
      <c r="BI276" s="141">
        <f t="shared" si="8"/>
        <v>0</v>
      </c>
      <c r="BJ276" s="18" t="s">
        <v>82</v>
      </c>
      <c r="BK276" s="141">
        <f t="shared" si="9"/>
        <v>0</v>
      </c>
      <c r="BL276" s="18" t="s">
        <v>1203</v>
      </c>
      <c r="BM276" s="140" t="s">
        <v>2130</v>
      </c>
    </row>
    <row r="277" spans="2:65" s="1" customFormat="1" ht="16.5" customHeight="1">
      <c r="B277" s="33"/>
      <c r="C277" s="167" t="s">
        <v>833</v>
      </c>
      <c r="D277" s="167" t="s">
        <v>259</v>
      </c>
      <c r="E277" s="168" t="s">
        <v>2131</v>
      </c>
      <c r="F277" s="169" t="s">
        <v>2129</v>
      </c>
      <c r="G277" s="170" t="s">
        <v>328</v>
      </c>
      <c r="H277" s="171">
        <v>1</v>
      </c>
      <c r="I277" s="172"/>
      <c r="J277" s="173">
        <f t="shared" si="0"/>
        <v>0</v>
      </c>
      <c r="K277" s="169" t="s">
        <v>19</v>
      </c>
      <c r="L277" s="174"/>
      <c r="M277" s="175" t="s">
        <v>19</v>
      </c>
      <c r="N277" s="176" t="s">
        <v>45</v>
      </c>
      <c r="P277" s="138">
        <f t="shared" si="1"/>
        <v>0</v>
      </c>
      <c r="Q277" s="138">
        <v>5.0000000000000001E-4</v>
      </c>
      <c r="R277" s="138">
        <f t="shared" si="2"/>
        <v>5.0000000000000001E-4</v>
      </c>
      <c r="S277" s="138">
        <v>0</v>
      </c>
      <c r="T277" s="139">
        <f t="shared" si="3"/>
        <v>0</v>
      </c>
      <c r="AR277" s="140" t="s">
        <v>1203</v>
      </c>
      <c r="AT277" s="140" t="s">
        <v>259</v>
      </c>
      <c r="AU277" s="140" t="s">
        <v>82</v>
      </c>
      <c r="AY277" s="18" t="s">
        <v>167</v>
      </c>
      <c r="BE277" s="141">
        <f t="shared" si="4"/>
        <v>0</v>
      </c>
      <c r="BF277" s="141">
        <f t="shared" si="5"/>
        <v>0</v>
      </c>
      <c r="BG277" s="141">
        <f t="shared" si="6"/>
        <v>0</v>
      </c>
      <c r="BH277" s="141">
        <f t="shared" si="7"/>
        <v>0</v>
      </c>
      <c r="BI277" s="141">
        <f t="shared" si="8"/>
        <v>0</v>
      </c>
      <c r="BJ277" s="18" t="s">
        <v>82</v>
      </c>
      <c r="BK277" s="141">
        <f t="shared" si="9"/>
        <v>0</v>
      </c>
      <c r="BL277" s="18" t="s">
        <v>1203</v>
      </c>
      <c r="BM277" s="140" t="s">
        <v>2132</v>
      </c>
    </row>
    <row r="278" spans="2:65" s="1" customFormat="1" ht="16.5" customHeight="1">
      <c r="B278" s="33"/>
      <c r="C278" s="167" t="s">
        <v>837</v>
      </c>
      <c r="D278" s="167" t="s">
        <v>259</v>
      </c>
      <c r="E278" s="168" t="s">
        <v>2133</v>
      </c>
      <c r="F278" s="169" t="s">
        <v>2134</v>
      </c>
      <c r="G278" s="170" t="s">
        <v>328</v>
      </c>
      <c r="H278" s="171">
        <v>7</v>
      </c>
      <c r="I278" s="172"/>
      <c r="J278" s="173">
        <f t="shared" si="0"/>
        <v>0</v>
      </c>
      <c r="K278" s="169" t="s">
        <v>19</v>
      </c>
      <c r="L278" s="174"/>
      <c r="M278" s="175" t="s">
        <v>19</v>
      </c>
      <c r="N278" s="176" t="s">
        <v>45</v>
      </c>
      <c r="P278" s="138">
        <f t="shared" si="1"/>
        <v>0</v>
      </c>
      <c r="Q278" s="138">
        <v>1.3999999999999999E-4</v>
      </c>
      <c r="R278" s="138">
        <f t="shared" si="2"/>
        <v>9.7999999999999997E-4</v>
      </c>
      <c r="S278" s="138">
        <v>0</v>
      </c>
      <c r="T278" s="139">
        <f t="shared" si="3"/>
        <v>0</v>
      </c>
      <c r="AR278" s="140" t="s">
        <v>1203</v>
      </c>
      <c r="AT278" s="140" t="s">
        <v>259</v>
      </c>
      <c r="AU278" s="140" t="s">
        <v>82</v>
      </c>
      <c r="AY278" s="18" t="s">
        <v>167</v>
      </c>
      <c r="BE278" s="141">
        <f t="shared" si="4"/>
        <v>0</v>
      </c>
      <c r="BF278" s="141">
        <f t="shared" si="5"/>
        <v>0</v>
      </c>
      <c r="BG278" s="141">
        <f t="shared" si="6"/>
        <v>0</v>
      </c>
      <c r="BH278" s="141">
        <f t="shared" si="7"/>
        <v>0</v>
      </c>
      <c r="BI278" s="141">
        <f t="shared" si="8"/>
        <v>0</v>
      </c>
      <c r="BJ278" s="18" t="s">
        <v>82</v>
      </c>
      <c r="BK278" s="141">
        <f t="shared" si="9"/>
        <v>0</v>
      </c>
      <c r="BL278" s="18" t="s">
        <v>1203</v>
      </c>
      <c r="BM278" s="140" t="s">
        <v>2135</v>
      </c>
    </row>
    <row r="279" spans="2:65" s="1" customFormat="1" ht="16.5" customHeight="1">
      <c r="B279" s="33"/>
      <c r="C279" s="167" t="s">
        <v>840</v>
      </c>
      <c r="D279" s="167" t="s">
        <v>259</v>
      </c>
      <c r="E279" s="168" t="s">
        <v>2136</v>
      </c>
      <c r="F279" s="169" t="s">
        <v>2137</v>
      </c>
      <c r="G279" s="170" t="s">
        <v>328</v>
      </c>
      <c r="H279" s="171">
        <v>3</v>
      </c>
      <c r="I279" s="172"/>
      <c r="J279" s="173">
        <f t="shared" si="0"/>
        <v>0</v>
      </c>
      <c r="K279" s="169" t="s">
        <v>19</v>
      </c>
      <c r="L279" s="174"/>
      <c r="M279" s="175" t="s">
        <v>19</v>
      </c>
      <c r="N279" s="176" t="s">
        <v>45</v>
      </c>
      <c r="P279" s="138">
        <f t="shared" si="1"/>
        <v>0</v>
      </c>
      <c r="Q279" s="138">
        <v>1.2999999999999999E-3</v>
      </c>
      <c r="R279" s="138">
        <f t="shared" si="2"/>
        <v>3.8999999999999998E-3</v>
      </c>
      <c r="S279" s="138">
        <v>0</v>
      </c>
      <c r="T279" s="139">
        <f t="shared" si="3"/>
        <v>0</v>
      </c>
      <c r="AR279" s="140" t="s">
        <v>1203</v>
      </c>
      <c r="AT279" s="140" t="s">
        <v>259</v>
      </c>
      <c r="AU279" s="140" t="s">
        <v>82</v>
      </c>
      <c r="AY279" s="18" t="s">
        <v>167</v>
      </c>
      <c r="BE279" s="141">
        <f t="shared" si="4"/>
        <v>0</v>
      </c>
      <c r="BF279" s="141">
        <f t="shared" si="5"/>
        <v>0</v>
      </c>
      <c r="BG279" s="141">
        <f t="shared" si="6"/>
        <v>0</v>
      </c>
      <c r="BH279" s="141">
        <f t="shared" si="7"/>
        <v>0</v>
      </c>
      <c r="BI279" s="141">
        <f t="shared" si="8"/>
        <v>0</v>
      </c>
      <c r="BJ279" s="18" t="s">
        <v>82</v>
      </c>
      <c r="BK279" s="141">
        <f t="shared" si="9"/>
        <v>0</v>
      </c>
      <c r="BL279" s="18" t="s">
        <v>1203</v>
      </c>
      <c r="BM279" s="140" t="s">
        <v>2138</v>
      </c>
    </row>
    <row r="280" spans="2:65" s="1" customFormat="1" ht="16.5" customHeight="1">
      <c r="B280" s="33"/>
      <c r="C280" s="167" t="s">
        <v>844</v>
      </c>
      <c r="D280" s="167" t="s">
        <v>259</v>
      </c>
      <c r="E280" s="168" t="s">
        <v>2139</v>
      </c>
      <c r="F280" s="169" t="s">
        <v>2140</v>
      </c>
      <c r="G280" s="170" t="s">
        <v>328</v>
      </c>
      <c r="H280" s="171">
        <v>3</v>
      </c>
      <c r="I280" s="172"/>
      <c r="J280" s="173">
        <f t="shared" si="0"/>
        <v>0</v>
      </c>
      <c r="K280" s="169" t="s">
        <v>19</v>
      </c>
      <c r="L280" s="174"/>
      <c r="M280" s="175" t="s">
        <v>19</v>
      </c>
      <c r="N280" s="176" t="s">
        <v>45</v>
      </c>
      <c r="P280" s="138">
        <f t="shared" si="1"/>
        <v>0</v>
      </c>
      <c r="Q280" s="138">
        <v>5.0000000000000001E-4</v>
      </c>
      <c r="R280" s="138">
        <f t="shared" si="2"/>
        <v>1.5E-3</v>
      </c>
      <c r="S280" s="138">
        <v>0</v>
      </c>
      <c r="T280" s="139">
        <f t="shared" si="3"/>
        <v>0</v>
      </c>
      <c r="AR280" s="140" t="s">
        <v>1203</v>
      </c>
      <c r="AT280" s="140" t="s">
        <v>259</v>
      </c>
      <c r="AU280" s="140" t="s">
        <v>82</v>
      </c>
      <c r="AY280" s="18" t="s">
        <v>167</v>
      </c>
      <c r="BE280" s="141">
        <f t="shared" si="4"/>
        <v>0</v>
      </c>
      <c r="BF280" s="141">
        <f t="shared" si="5"/>
        <v>0</v>
      </c>
      <c r="BG280" s="141">
        <f t="shared" si="6"/>
        <v>0</v>
      </c>
      <c r="BH280" s="141">
        <f t="shared" si="7"/>
        <v>0</v>
      </c>
      <c r="BI280" s="141">
        <f t="shared" si="8"/>
        <v>0</v>
      </c>
      <c r="BJ280" s="18" t="s">
        <v>82</v>
      </c>
      <c r="BK280" s="141">
        <f t="shared" si="9"/>
        <v>0</v>
      </c>
      <c r="BL280" s="18" t="s">
        <v>1203</v>
      </c>
      <c r="BM280" s="140" t="s">
        <v>2141</v>
      </c>
    </row>
    <row r="281" spans="2:65" s="1" customFormat="1" ht="16.5" customHeight="1">
      <c r="B281" s="33"/>
      <c r="C281" s="167" t="s">
        <v>848</v>
      </c>
      <c r="D281" s="167" t="s">
        <v>259</v>
      </c>
      <c r="E281" s="168" t="s">
        <v>2142</v>
      </c>
      <c r="F281" s="169" t="s">
        <v>2114</v>
      </c>
      <c r="G281" s="170" t="s">
        <v>328</v>
      </c>
      <c r="H281" s="171">
        <v>4</v>
      </c>
      <c r="I281" s="172"/>
      <c r="J281" s="173">
        <f t="shared" si="0"/>
        <v>0</v>
      </c>
      <c r="K281" s="169" t="s">
        <v>19</v>
      </c>
      <c r="L281" s="174"/>
      <c r="M281" s="175" t="s">
        <v>19</v>
      </c>
      <c r="N281" s="176" t="s">
        <v>45</v>
      </c>
      <c r="P281" s="138">
        <f t="shared" si="1"/>
        <v>0</v>
      </c>
      <c r="Q281" s="138">
        <v>5.0000000000000001E-4</v>
      </c>
      <c r="R281" s="138">
        <f t="shared" si="2"/>
        <v>2E-3</v>
      </c>
      <c r="S281" s="138">
        <v>0</v>
      </c>
      <c r="T281" s="139">
        <f t="shared" si="3"/>
        <v>0</v>
      </c>
      <c r="AR281" s="140" t="s">
        <v>1203</v>
      </c>
      <c r="AT281" s="140" t="s">
        <v>259</v>
      </c>
      <c r="AU281" s="140" t="s">
        <v>82</v>
      </c>
      <c r="AY281" s="18" t="s">
        <v>167</v>
      </c>
      <c r="BE281" s="141">
        <f t="shared" si="4"/>
        <v>0</v>
      </c>
      <c r="BF281" s="141">
        <f t="shared" si="5"/>
        <v>0</v>
      </c>
      <c r="BG281" s="141">
        <f t="shared" si="6"/>
        <v>0</v>
      </c>
      <c r="BH281" s="141">
        <f t="shared" si="7"/>
        <v>0</v>
      </c>
      <c r="BI281" s="141">
        <f t="shared" si="8"/>
        <v>0</v>
      </c>
      <c r="BJ281" s="18" t="s">
        <v>82</v>
      </c>
      <c r="BK281" s="141">
        <f t="shared" si="9"/>
        <v>0</v>
      </c>
      <c r="BL281" s="18" t="s">
        <v>1203</v>
      </c>
      <c r="BM281" s="140" t="s">
        <v>2143</v>
      </c>
    </row>
    <row r="282" spans="2:65" s="1" customFormat="1" ht="16.5" customHeight="1">
      <c r="B282" s="33"/>
      <c r="C282" s="167" t="s">
        <v>852</v>
      </c>
      <c r="D282" s="167" t="s">
        <v>259</v>
      </c>
      <c r="E282" s="168" t="s">
        <v>2144</v>
      </c>
      <c r="F282" s="169" t="s">
        <v>2145</v>
      </c>
      <c r="G282" s="170" t="s">
        <v>328</v>
      </c>
      <c r="H282" s="171">
        <v>2</v>
      </c>
      <c r="I282" s="172"/>
      <c r="J282" s="173">
        <f t="shared" si="0"/>
        <v>0</v>
      </c>
      <c r="K282" s="169" t="s">
        <v>19</v>
      </c>
      <c r="L282" s="174"/>
      <c r="M282" s="175" t="s">
        <v>19</v>
      </c>
      <c r="N282" s="176" t="s">
        <v>45</v>
      </c>
      <c r="P282" s="138">
        <f t="shared" si="1"/>
        <v>0</v>
      </c>
      <c r="Q282" s="138">
        <v>8.26E-3</v>
      </c>
      <c r="R282" s="138">
        <f t="shared" si="2"/>
        <v>1.652E-2</v>
      </c>
      <c r="S282" s="138">
        <v>0</v>
      </c>
      <c r="T282" s="139">
        <f t="shared" si="3"/>
        <v>0</v>
      </c>
      <c r="AR282" s="140" t="s">
        <v>1203</v>
      </c>
      <c r="AT282" s="140" t="s">
        <v>259</v>
      </c>
      <c r="AU282" s="140" t="s">
        <v>82</v>
      </c>
      <c r="AY282" s="18" t="s">
        <v>167</v>
      </c>
      <c r="BE282" s="141">
        <f t="shared" si="4"/>
        <v>0</v>
      </c>
      <c r="BF282" s="141">
        <f t="shared" si="5"/>
        <v>0</v>
      </c>
      <c r="BG282" s="141">
        <f t="shared" si="6"/>
        <v>0</v>
      </c>
      <c r="BH282" s="141">
        <f t="shared" si="7"/>
        <v>0</v>
      </c>
      <c r="BI282" s="141">
        <f t="shared" si="8"/>
        <v>0</v>
      </c>
      <c r="BJ282" s="18" t="s">
        <v>82</v>
      </c>
      <c r="BK282" s="141">
        <f t="shared" si="9"/>
        <v>0</v>
      </c>
      <c r="BL282" s="18" t="s">
        <v>1203</v>
      </c>
      <c r="BM282" s="140" t="s">
        <v>2146</v>
      </c>
    </row>
    <row r="283" spans="2:65" s="11" customFormat="1" ht="25.9" customHeight="1">
      <c r="B283" s="117"/>
      <c r="D283" s="118" t="s">
        <v>73</v>
      </c>
      <c r="E283" s="119" t="s">
        <v>1714</v>
      </c>
      <c r="F283" s="119" t="s">
        <v>1715</v>
      </c>
      <c r="I283" s="120"/>
      <c r="J283" s="121">
        <f>BK283</f>
        <v>0</v>
      </c>
      <c r="L283" s="117"/>
      <c r="M283" s="122"/>
      <c r="P283" s="123">
        <f>P284+P287+P290+P295</f>
        <v>0</v>
      </c>
      <c r="R283" s="123">
        <f>R284+R287+R290+R295</f>
        <v>0</v>
      </c>
      <c r="T283" s="124">
        <f>T284+T287+T290+T295</f>
        <v>0</v>
      </c>
      <c r="AR283" s="118" t="s">
        <v>195</v>
      </c>
      <c r="AT283" s="125" t="s">
        <v>73</v>
      </c>
      <c r="AU283" s="125" t="s">
        <v>74</v>
      </c>
      <c r="AY283" s="118" t="s">
        <v>167</v>
      </c>
      <c r="BK283" s="126">
        <f>BK284+BK287+BK290+BK295</f>
        <v>0</v>
      </c>
    </row>
    <row r="284" spans="2:65" s="11" customFormat="1" ht="22.9" customHeight="1">
      <c r="B284" s="117"/>
      <c r="D284" s="118" t="s">
        <v>73</v>
      </c>
      <c r="E284" s="127" t="s">
        <v>1716</v>
      </c>
      <c r="F284" s="127" t="s">
        <v>1717</v>
      </c>
      <c r="I284" s="120"/>
      <c r="J284" s="128">
        <f>BK284</f>
        <v>0</v>
      </c>
      <c r="L284" s="117"/>
      <c r="M284" s="122"/>
      <c r="P284" s="123">
        <f>SUM(P285:P286)</f>
        <v>0</v>
      </c>
      <c r="R284" s="123">
        <f>SUM(R285:R286)</f>
        <v>0</v>
      </c>
      <c r="T284" s="124">
        <f>SUM(T285:T286)</f>
        <v>0</v>
      </c>
      <c r="AR284" s="118" t="s">
        <v>195</v>
      </c>
      <c r="AT284" s="125" t="s">
        <v>73</v>
      </c>
      <c r="AU284" s="125" t="s">
        <v>82</v>
      </c>
      <c r="AY284" s="118" t="s">
        <v>167</v>
      </c>
      <c r="BK284" s="126">
        <f>SUM(BK285:BK286)</f>
        <v>0</v>
      </c>
    </row>
    <row r="285" spans="2:65" s="1" customFormat="1" ht="16.5" customHeight="1">
      <c r="B285" s="33"/>
      <c r="C285" s="129" t="s">
        <v>857</v>
      </c>
      <c r="D285" s="129" t="s">
        <v>169</v>
      </c>
      <c r="E285" s="130" t="s">
        <v>1731</v>
      </c>
      <c r="F285" s="131" t="s">
        <v>1732</v>
      </c>
      <c r="G285" s="132" t="s">
        <v>2147</v>
      </c>
      <c r="H285" s="133">
        <v>1</v>
      </c>
      <c r="I285" s="134"/>
      <c r="J285" s="135">
        <f>ROUND(I285*H285,2)</f>
        <v>0</v>
      </c>
      <c r="K285" s="131" t="s">
        <v>172</v>
      </c>
      <c r="L285" s="33"/>
      <c r="M285" s="136" t="s">
        <v>19</v>
      </c>
      <c r="N285" s="137" t="s">
        <v>45</v>
      </c>
      <c r="P285" s="138">
        <f>O285*H285</f>
        <v>0</v>
      </c>
      <c r="Q285" s="138">
        <v>0</v>
      </c>
      <c r="R285" s="138">
        <f>Q285*H285</f>
        <v>0</v>
      </c>
      <c r="S285" s="138">
        <v>0</v>
      </c>
      <c r="T285" s="139">
        <f>S285*H285</f>
        <v>0</v>
      </c>
      <c r="AR285" s="140" t="s">
        <v>1722</v>
      </c>
      <c r="AT285" s="140" t="s">
        <v>169</v>
      </c>
      <c r="AU285" s="140" t="s">
        <v>84</v>
      </c>
      <c r="AY285" s="18" t="s">
        <v>167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8" t="s">
        <v>82</v>
      </c>
      <c r="BK285" s="141">
        <f>ROUND(I285*H285,2)</f>
        <v>0</v>
      </c>
      <c r="BL285" s="18" t="s">
        <v>1722</v>
      </c>
      <c r="BM285" s="140" t="s">
        <v>2148</v>
      </c>
    </row>
    <row r="286" spans="2:65" s="1" customFormat="1" ht="11.25">
      <c r="B286" s="33"/>
      <c r="D286" s="142" t="s">
        <v>175</v>
      </c>
      <c r="F286" s="143" t="s">
        <v>1734</v>
      </c>
      <c r="I286" s="144"/>
      <c r="L286" s="33"/>
      <c r="M286" s="145"/>
      <c r="T286" s="54"/>
      <c r="AT286" s="18" t="s">
        <v>175</v>
      </c>
      <c r="AU286" s="18" t="s">
        <v>84</v>
      </c>
    </row>
    <row r="287" spans="2:65" s="11" customFormat="1" ht="22.9" customHeight="1">
      <c r="B287" s="117"/>
      <c r="D287" s="118" t="s">
        <v>73</v>
      </c>
      <c r="E287" s="127" t="s">
        <v>1735</v>
      </c>
      <c r="F287" s="127" t="s">
        <v>1736</v>
      </c>
      <c r="I287" s="120"/>
      <c r="J287" s="128">
        <f>BK287</f>
        <v>0</v>
      </c>
      <c r="L287" s="117"/>
      <c r="M287" s="122"/>
      <c r="P287" s="123">
        <f>SUM(P288:P289)</f>
        <v>0</v>
      </c>
      <c r="R287" s="123">
        <f>SUM(R288:R289)</f>
        <v>0</v>
      </c>
      <c r="T287" s="124">
        <f>SUM(T288:T289)</f>
        <v>0</v>
      </c>
      <c r="AR287" s="118" t="s">
        <v>195</v>
      </c>
      <c r="AT287" s="125" t="s">
        <v>73</v>
      </c>
      <c r="AU287" s="125" t="s">
        <v>82</v>
      </c>
      <c r="AY287" s="118" t="s">
        <v>167</v>
      </c>
      <c r="BK287" s="126">
        <f>SUM(BK288:BK289)</f>
        <v>0</v>
      </c>
    </row>
    <row r="288" spans="2:65" s="1" customFormat="1" ht="16.5" customHeight="1">
      <c r="B288" s="33"/>
      <c r="C288" s="129" t="s">
        <v>861</v>
      </c>
      <c r="D288" s="129" t="s">
        <v>169</v>
      </c>
      <c r="E288" s="130" t="s">
        <v>1738</v>
      </c>
      <c r="F288" s="131" t="s">
        <v>1736</v>
      </c>
      <c r="G288" s="132" t="s">
        <v>2147</v>
      </c>
      <c r="H288" s="133">
        <v>1</v>
      </c>
      <c r="I288" s="134"/>
      <c r="J288" s="135">
        <f>ROUND(I288*H288,2)</f>
        <v>0</v>
      </c>
      <c r="K288" s="131" t="s">
        <v>172</v>
      </c>
      <c r="L288" s="33"/>
      <c r="M288" s="136" t="s">
        <v>19</v>
      </c>
      <c r="N288" s="137" t="s">
        <v>45</v>
      </c>
      <c r="P288" s="138">
        <f>O288*H288</f>
        <v>0</v>
      </c>
      <c r="Q288" s="138">
        <v>0</v>
      </c>
      <c r="R288" s="138">
        <f>Q288*H288</f>
        <v>0</v>
      </c>
      <c r="S288" s="138">
        <v>0</v>
      </c>
      <c r="T288" s="139">
        <f>S288*H288</f>
        <v>0</v>
      </c>
      <c r="AR288" s="140" t="s">
        <v>1722</v>
      </c>
      <c r="AT288" s="140" t="s">
        <v>169</v>
      </c>
      <c r="AU288" s="140" t="s">
        <v>84</v>
      </c>
      <c r="AY288" s="18" t="s">
        <v>167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8" t="s">
        <v>82</v>
      </c>
      <c r="BK288" s="141">
        <f>ROUND(I288*H288,2)</f>
        <v>0</v>
      </c>
      <c r="BL288" s="18" t="s">
        <v>1722</v>
      </c>
      <c r="BM288" s="140" t="s">
        <v>2149</v>
      </c>
    </row>
    <row r="289" spans="2:65" s="1" customFormat="1" ht="11.25">
      <c r="B289" s="33"/>
      <c r="D289" s="142" t="s">
        <v>175</v>
      </c>
      <c r="F289" s="143" t="s">
        <v>1741</v>
      </c>
      <c r="I289" s="144"/>
      <c r="L289" s="33"/>
      <c r="M289" s="145"/>
      <c r="T289" s="54"/>
      <c r="AT289" s="18" t="s">
        <v>175</v>
      </c>
      <c r="AU289" s="18" t="s">
        <v>84</v>
      </c>
    </row>
    <row r="290" spans="2:65" s="11" customFormat="1" ht="22.9" customHeight="1">
      <c r="B290" s="117"/>
      <c r="D290" s="118" t="s">
        <v>73</v>
      </c>
      <c r="E290" s="127" t="s">
        <v>1742</v>
      </c>
      <c r="F290" s="127" t="s">
        <v>1743</v>
      </c>
      <c r="I290" s="120"/>
      <c r="J290" s="128">
        <f>BK290</f>
        <v>0</v>
      </c>
      <c r="L290" s="117"/>
      <c r="M290" s="122"/>
      <c r="P290" s="123">
        <f>SUM(P291:P294)</f>
        <v>0</v>
      </c>
      <c r="R290" s="123">
        <f>SUM(R291:R294)</f>
        <v>0</v>
      </c>
      <c r="T290" s="124">
        <f>SUM(T291:T294)</f>
        <v>0</v>
      </c>
      <c r="AR290" s="118" t="s">
        <v>195</v>
      </c>
      <c r="AT290" s="125" t="s">
        <v>73</v>
      </c>
      <c r="AU290" s="125" t="s">
        <v>82</v>
      </c>
      <c r="AY290" s="118" t="s">
        <v>167</v>
      </c>
      <c r="BK290" s="126">
        <f>SUM(BK291:BK294)</f>
        <v>0</v>
      </c>
    </row>
    <row r="291" spans="2:65" s="1" customFormat="1" ht="16.5" customHeight="1">
      <c r="B291" s="33"/>
      <c r="C291" s="129" t="s">
        <v>865</v>
      </c>
      <c r="D291" s="129" t="s">
        <v>169</v>
      </c>
      <c r="E291" s="130" t="s">
        <v>2150</v>
      </c>
      <c r="F291" s="131" t="s">
        <v>2151</v>
      </c>
      <c r="G291" s="132" t="s">
        <v>2147</v>
      </c>
      <c r="H291" s="133">
        <v>1</v>
      </c>
      <c r="I291" s="134"/>
      <c r="J291" s="135">
        <f>ROUND(I291*H291,2)</f>
        <v>0</v>
      </c>
      <c r="K291" s="131" t="s">
        <v>172</v>
      </c>
      <c r="L291" s="33"/>
      <c r="M291" s="136" t="s">
        <v>19</v>
      </c>
      <c r="N291" s="137" t="s">
        <v>45</v>
      </c>
      <c r="P291" s="138">
        <f>O291*H291</f>
        <v>0</v>
      </c>
      <c r="Q291" s="138">
        <v>0</v>
      </c>
      <c r="R291" s="138">
        <f>Q291*H291</f>
        <v>0</v>
      </c>
      <c r="S291" s="138">
        <v>0</v>
      </c>
      <c r="T291" s="139">
        <f>S291*H291</f>
        <v>0</v>
      </c>
      <c r="AR291" s="140" t="s">
        <v>1722</v>
      </c>
      <c r="AT291" s="140" t="s">
        <v>169</v>
      </c>
      <c r="AU291" s="140" t="s">
        <v>84</v>
      </c>
      <c r="AY291" s="18" t="s">
        <v>167</v>
      </c>
      <c r="BE291" s="141">
        <f>IF(N291="základní",J291,0)</f>
        <v>0</v>
      </c>
      <c r="BF291" s="141">
        <f>IF(N291="snížená",J291,0)</f>
        <v>0</v>
      </c>
      <c r="BG291" s="141">
        <f>IF(N291="zákl. přenesená",J291,0)</f>
        <v>0</v>
      </c>
      <c r="BH291" s="141">
        <f>IF(N291="sníž. přenesená",J291,0)</f>
        <v>0</v>
      </c>
      <c r="BI291" s="141">
        <f>IF(N291="nulová",J291,0)</f>
        <v>0</v>
      </c>
      <c r="BJ291" s="18" t="s">
        <v>82</v>
      </c>
      <c r="BK291" s="141">
        <f>ROUND(I291*H291,2)</f>
        <v>0</v>
      </c>
      <c r="BL291" s="18" t="s">
        <v>1722</v>
      </c>
      <c r="BM291" s="140" t="s">
        <v>2152</v>
      </c>
    </row>
    <row r="292" spans="2:65" s="1" customFormat="1" ht="11.25">
      <c r="B292" s="33"/>
      <c r="D292" s="142" t="s">
        <v>175</v>
      </c>
      <c r="F292" s="143" t="s">
        <v>2153</v>
      </c>
      <c r="I292" s="144"/>
      <c r="L292" s="33"/>
      <c r="M292" s="145"/>
      <c r="T292" s="54"/>
      <c r="AT292" s="18" t="s">
        <v>175</v>
      </c>
      <c r="AU292" s="18" t="s">
        <v>84</v>
      </c>
    </row>
    <row r="293" spans="2:65" s="1" customFormat="1" ht="16.5" customHeight="1">
      <c r="B293" s="33"/>
      <c r="C293" s="129" t="s">
        <v>869</v>
      </c>
      <c r="D293" s="129" t="s">
        <v>169</v>
      </c>
      <c r="E293" s="130" t="s">
        <v>2154</v>
      </c>
      <c r="F293" s="131" t="s">
        <v>2155</v>
      </c>
      <c r="G293" s="132" t="s">
        <v>2147</v>
      </c>
      <c r="H293" s="133">
        <v>1</v>
      </c>
      <c r="I293" s="134"/>
      <c r="J293" s="135">
        <f>ROUND(I293*H293,2)</f>
        <v>0</v>
      </c>
      <c r="K293" s="131" t="s">
        <v>172</v>
      </c>
      <c r="L293" s="33"/>
      <c r="M293" s="136" t="s">
        <v>19</v>
      </c>
      <c r="N293" s="137" t="s">
        <v>45</v>
      </c>
      <c r="P293" s="138">
        <f>O293*H293</f>
        <v>0</v>
      </c>
      <c r="Q293" s="138">
        <v>0</v>
      </c>
      <c r="R293" s="138">
        <f>Q293*H293</f>
        <v>0</v>
      </c>
      <c r="S293" s="138">
        <v>0</v>
      </c>
      <c r="T293" s="139">
        <f>S293*H293</f>
        <v>0</v>
      </c>
      <c r="AR293" s="140" t="s">
        <v>1722</v>
      </c>
      <c r="AT293" s="140" t="s">
        <v>169</v>
      </c>
      <c r="AU293" s="140" t="s">
        <v>84</v>
      </c>
      <c r="AY293" s="18" t="s">
        <v>167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8" t="s">
        <v>82</v>
      </c>
      <c r="BK293" s="141">
        <f>ROUND(I293*H293,2)</f>
        <v>0</v>
      </c>
      <c r="BL293" s="18" t="s">
        <v>1722</v>
      </c>
      <c r="BM293" s="140" t="s">
        <v>2156</v>
      </c>
    </row>
    <row r="294" spans="2:65" s="1" customFormat="1" ht="11.25">
      <c r="B294" s="33"/>
      <c r="D294" s="142" t="s">
        <v>175</v>
      </c>
      <c r="F294" s="143" t="s">
        <v>2157</v>
      </c>
      <c r="I294" s="144"/>
      <c r="L294" s="33"/>
      <c r="M294" s="145"/>
      <c r="T294" s="54"/>
      <c r="AT294" s="18" t="s">
        <v>175</v>
      </c>
      <c r="AU294" s="18" t="s">
        <v>84</v>
      </c>
    </row>
    <row r="295" spans="2:65" s="11" customFormat="1" ht="22.9" customHeight="1">
      <c r="B295" s="117"/>
      <c r="D295" s="118" t="s">
        <v>73</v>
      </c>
      <c r="E295" s="127" t="s">
        <v>1748</v>
      </c>
      <c r="F295" s="127" t="s">
        <v>1749</v>
      </c>
      <c r="I295" s="120"/>
      <c r="J295" s="128">
        <f>BK295</f>
        <v>0</v>
      </c>
      <c r="L295" s="117"/>
      <c r="M295" s="122"/>
      <c r="P295" s="123">
        <f>SUM(P296:P299)</f>
        <v>0</v>
      </c>
      <c r="R295" s="123">
        <f>SUM(R296:R299)</f>
        <v>0</v>
      </c>
      <c r="T295" s="124">
        <f>SUM(T296:T299)</f>
        <v>0</v>
      </c>
      <c r="AR295" s="118" t="s">
        <v>195</v>
      </c>
      <c r="AT295" s="125" t="s">
        <v>73</v>
      </c>
      <c r="AU295" s="125" t="s">
        <v>82</v>
      </c>
      <c r="AY295" s="118" t="s">
        <v>167</v>
      </c>
      <c r="BK295" s="126">
        <f>SUM(BK296:BK299)</f>
        <v>0</v>
      </c>
    </row>
    <row r="296" spans="2:65" s="1" customFormat="1" ht="16.5" customHeight="1">
      <c r="B296" s="33"/>
      <c r="C296" s="129" t="s">
        <v>874</v>
      </c>
      <c r="D296" s="129" t="s">
        <v>169</v>
      </c>
      <c r="E296" s="130" t="s">
        <v>1751</v>
      </c>
      <c r="F296" s="131" t="s">
        <v>1749</v>
      </c>
      <c r="G296" s="132" t="s">
        <v>2147</v>
      </c>
      <c r="H296" s="133">
        <v>1</v>
      </c>
      <c r="I296" s="134"/>
      <c r="J296" s="135">
        <f>ROUND(I296*H296,2)</f>
        <v>0</v>
      </c>
      <c r="K296" s="131" t="s">
        <v>172</v>
      </c>
      <c r="L296" s="33"/>
      <c r="M296" s="136" t="s">
        <v>19</v>
      </c>
      <c r="N296" s="137" t="s">
        <v>45</v>
      </c>
      <c r="P296" s="138">
        <f>O296*H296</f>
        <v>0</v>
      </c>
      <c r="Q296" s="138">
        <v>0</v>
      </c>
      <c r="R296" s="138">
        <f>Q296*H296</f>
        <v>0</v>
      </c>
      <c r="S296" s="138">
        <v>0</v>
      </c>
      <c r="T296" s="139">
        <f>S296*H296</f>
        <v>0</v>
      </c>
      <c r="AR296" s="140" t="s">
        <v>1722</v>
      </c>
      <c r="AT296" s="140" t="s">
        <v>169</v>
      </c>
      <c r="AU296" s="140" t="s">
        <v>84</v>
      </c>
      <c r="AY296" s="18" t="s">
        <v>167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8" t="s">
        <v>82</v>
      </c>
      <c r="BK296" s="141">
        <f>ROUND(I296*H296,2)</f>
        <v>0</v>
      </c>
      <c r="BL296" s="18" t="s">
        <v>1722</v>
      </c>
      <c r="BM296" s="140" t="s">
        <v>2158</v>
      </c>
    </row>
    <row r="297" spans="2:65" s="1" customFormat="1" ht="11.25">
      <c r="B297" s="33"/>
      <c r="D297" s="142" t="s">
        <v>175</v>
      </c>
      <c r="F297" s="143" t="s">
        <v>1753</v>
      </c>
      <c r="I297" s="144"/>
      <c r="L297" s="33"/>
      <c r="M297" s="145"/>
      <c r="T297" s="54"/>
      <c r="AT297" s="18" t="s">
        <v>175</v>
      </c>
      <c r="AU297" s="18" t="s">
        <v>84</v>
      </c>
    </row>
    <row r="298" spans="2:65" s="1" customFormat="1" ht="16.5" customHeight="1">
      <c r="B298" s="33"/>
      <c r="C298" s="129" t="s">
        <v>880</v>
      </c>
      <c r="D298" s="129" t="s">
        <v>169</v>
      </c>
      <c r="E298" s="130" t="s">
        <v>2159</v>
      </c>
      <c r="F298" s="131" t="s">
        <v>2160</v>
      </c>
      <c r="G298" s="132" t="s">
        <v>2147</v>
      </c>
      <c r="H298" s="133">
        <v>1</v>
      </c>
      <c r="I298" s="134"/>
      <c r="J298" s="135">
        <f>ROUND(I298*H298,2)</f>
        <v>0</v>
      </c>
      <c r="K298" s="131" t="s">
        <v>172</v>
      </c>
      <c r="L298" s="33"/>
      <c r="M298" s="136" t="s">
        <v>19</v>
      </c>
      <c r="N298" s="137" t="s">
        <v>45</v>
      </c>
      <c r="P298" s="138">
        <f>O298*H298</f>
        <v>0</v>
      </c>
      <c r="Q298" s="138">
        <v>0</v>
      </c>
      <c r="R298" s="138">
        <f>Q298*H298</f>
        <v>0</v>
      </c>
      <c r="S298" s="138">
        <v>0</v>
      </c>
      <c r="T298" s="139">
        <f>S298*H298</f>
        <v>0</v>
      </c>
      <c r="AR298" s="140" t="s">
        <v>1722</v>
      </c>
      <c r="AT298" s="140" t="s">
        <v>169</v>
      </c>
      <c r="AU298" s="140" t="s">
        <v>84</v>
      </c>
      <c r="AY298" s="18" t="s">
        <v>167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8" t="s">
        <v>82</v>
      </c>
      <c r="BK298" s="141">
        <f>ROUND(I298*H298,2)</f>
        <v>0</v>
      </c>
      <c r="BL298" s="18" t="s">
        <v>1722</v>
      </c>
      <c r="BM298" s="140" t="s">
        <v>2161</v>
      </c>
    </row>
    <row r="299" spans="2:65" s="1" customFormat="1" ht="11.25">
      <c r="B299" s="33"/>
      <c r="D299" s="142" t="s">
        <v>175</v>
      </c>
      <c r="F299" s="143" t="s">
        <v>2162</v>
      </c>
      <c r="I299" s="144"/>
      <c r="L299" s="33"/>
      <c r="M299" s="185"/>
      <c r="N299" s="186"/>
      <c r="O299" s="186"/>
      <c r="P299" s="186"/>
      <c r="Q299" s="186"/>
      <c r="R299" s="186"/>
      <c r="S299" s="186"/>
      <c r="T299" s="187"/>
      <c r="AT299" s="18" t="s">
        <v>175</v>
      </c>
      <c r="AU299" s="18" t="s">
        <v>84</v>
      </c>
    </row>
    <row r="300" spans="2:65" s="1" customFormat="1" ht="6.95" customHeight="1"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33"/>
    </row>
  </sheetData>
  <sheetProtection algorithmName="SHA-512" hashValue="lddhech+NI4YyhYViNVpIu7ncKOXQHu2LGmsLcUu08f6gAOvXLB0skzZuIWUUCLxbn8FZ/3nowSRURmF8IK/Yw==" saltValue="iJSOIl6VzW5pxZdxTxK4WuLGcHuDwhZnO/D54CwnPQmpHiBphKFxiLw7d/KpceZasAdgdaLYTqgsoDKRZ+21Bg==" spinCount="100000" sheet="1" objects="1" scenarios="1" formatColumns="0" formatRows="0" autoFilter="0"/>
  <autoFilter ref="C96:K299" xr:uid="{00000000-0009-0000-0000-000002000000}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hyperlinks>
    <hyperlink ref="F101" r:id="rId1" xr:uid="{00000000-0004-0000-0200-000000000000}"/>
    <hyperlink ref="F105" r:id="rId2" xr:uid="{00000000-0004-0000-0200-000001000000}"/>
    <hyperlink ref="F123" r:id="rId3" xr:uid="{00000000-0004-0000-0200-000002000000}"/>
    <hyperlink ref="F129" r:id="rId4" xr:uid="{00000000-0004-0000-0200-000003000000}"/>
    <hyperlink ref="F132" r:id="rId5" xr:uid="{00000000-0004-0000-0200-000004000000}"/>
    <hyperlink ref="F134" r:id="rId6" xr:uid="{00000000-0004-0000-0200-000005000000}"/>
    <hyperlink ref="F136" r:id="rId7" xr:uid="{00000000-0004-0000-0200-000006000000}"/>
    <hyperlink ref="F138" r:id="rId8" xr:uid="{00000000-0004-0000-0200-000007000000}"/>
    <hyperlink ref="F140" r:id="rId9" xr:uid="{00000000-0004-0000-0200-000008000000}"/>
    <hyperlink ref="F142" r:id="rId10" xr:uid="{00000000-0004-0000-0200-000009000000}"/>
    <hyperlink ref="F144" r:id="rId11" xr:uid="{00000000-0004-0000-0200-00000A000000}"/>
    <hyperlink ref="F147" r:id="rId12" xr:uid="{00000000-0004-0000-0200-00000B000000}"/>
    <hyperlink ref="F151" r:id="rId13" xr:uid="{00000000-0004-0000-0200-00000C000000}"/>
    <hyperlink ref="F154" r:id="rId14" xr:uid="{00000000-0004-0000-0200-00000D000000}"/>
    <hyperlink ref="F158" r:id="rId15" xr:uid="{00000000-0004-0000-0200-00000E000000}"/>
    <hyperlink ref="F161" r:id="rId16" xr:uid="{00000000-0004-0000-0200-00000F000000}"/>
    <hyperlink ref="F163" r:id="rId17" xr:uid="{00000000-0004-0000-0200-000010000000}"/>
    <hyperlink ref="F168" r:id="rId18" xr:uid="{00000000-0004-0000-0200-000011000000}"/>
    <hyperlink ref="F173" r:id="rId19" xr:uid="{00000000-0004-0000-0200-000012000000}"/>
    <hyperlink ref="F177" r:id="rId20" xr:uid="{00000000-0004-0000-0200-000013000000}"/>
    <hyperlink ref="F181" r:id="rId21" xr:uid="{00000000-0004-0000-0200-000014000000}"/>
    <hyperlink ref="F183" r:id="rId22" xr:uid="{00000000-0004-0000-0200-000015000000}"/>
    <hyperlink ref="F185" r:id="rId23" xr:uid="{00000000-0004-0000-0200-000016000000}"/>
    <hyperlink ref="F189" r:id="rId24" xr:uid="{00000000-0004-0000-0200-000017000000}"/>
    <hyperlink ref="F191" r:id="rId25" xr:uid="{00000000-0004-0000-0200-000018000000}"/>
    <hyperlink ref="F194" r:id="rId26" xr:uid="{00000000-0004-0000-0200-000019000000}"/>
    <hyperlink ref="F196" r:id="rId27" xr:uid="{00000000-0004-0000-0200-00001A000000}"/>
    <hyperlink ref="F198" r:id="rId28" xr:uid="{00000000-0004-0000-0200-00001B000000}"/>
    <hyperlink ref="F200" r:id="rId29" xr:uid="{00000000-0004-0000-0200-00001C000000}"/>
    <hyperlink ref="F202" r:id="rId30" xr:uid="{00000000-0004-0000-0200-00001D000000}"/>
    <hyperlink ref="F206" r:id="rId31" xr:uid="{00000000-0004-0000-0200-00001E000000}"/>
    <hyperlink ref="F209" r:id="rId32" xr:uid="{00000000-0004-0000-0200-00001F000000}"/>
    <hyperlink ref="F213" r:id="rId33" xr:uid="{00000000-0004-0000-0200-000020000000}"/>
    <hyperlink ref="F217" r:id="rId34" xr:uid="{00000000-0004-0000-0200-000021000000}"/>
    <hyperlink ref="F221" r:id="rId35" xr:uid="{00000000-0004-0000-0200-000022000000}"/>
    <hyperlink ref="F226" r:id="rId36" xr:uid="{00000000-0004-0000-0200-000023000000}"/>
    <hyperlink ref="F230" r:id="rId37" xr:uid="{00000000-0004-0000-0200-000024000000}"/>
    <hyperlink ref="F233" r:id="rId38" xr:uid="{00000000-0004-0000-0200-000025000000}"/>
    <hyperlink ref="F236" r:id="rId39" xr:uid="{00000000-0004-0000-0200-000026000000}"/>
    <hyperlink ref="F239" r:id="rId40" xr:uid="{00000000-0004-0000-0200-000027000000}"/>
    <hyperlink ref="F241" r:id="rId41" xr:uid="{00000000-0004-0000-0200-000028000000}"/>
    <hyperlink ref="F243" r:id="rId42" xr:uid="{00000000-0004-0000-0200-000029000000}"/>
    <hyperlink ref="F246" r:id="rId43" xr:uid="{00000000-0004-0000-0200-00002A000000}"/>
    <hyperlink ref="F251" r:id="rId44" xr:uid="{00000000-0004-0000-0200-00002B000000}"/>
    <hyperlink ref="F255" r:id="rId45" xr:uid="{00000000-0004-0000-0200-00002C000000}"/>
    <hyperlink ref="F258" r:id="rId46" xr:uid="{00000000-0004-0000-0200-00002D000000}"/>
    <hyperlink ref="F262" r:id="rId47" xr:uid="{00000000-0004-0000-0200-00002E000000}"/>
    <hyperlink ref="F266" r:id="rId48" xr:uid="{00000000-0004-0000-0200-00002F000000}"/>
    <hyperlink ref="F269" r:id="rId49" xr:uid="{00000000-0004-0000-0200-000030000000}"/>
    <hyperlink ref="F286" r:id="rId50" xr:uid="{00000000-0004-0000-0200-000031000000}"/>
    <hyperlink ref="F289" r:id="rId51" xr:uid="{00000000-0004-0000-0200-000032000000}"/>
    <hyperlink ref="F292" r:id="rId52" xr:uid="{00000000-0004-0000-0200-000033000000}"/>
    <hyperlink ref="F294" r:id="rId53" xr:uid="{00000000-0004-0000-0200-000034000000}"/>
    <hyperlink ref="F297" r:id="rId54" xr:uid="{00000000-0004-0000-0200-000035000000}"/>
    <hyperlink ref="F299" r:id="rId55" xr:uid="{00000000-0004-0000-0200-000036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108</v>
      </c>
      <c r="L4" s="21"/>
      <c r="M4" s="87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19" t="str">
        <f>'Rekapitulace stavby'!K6</f>
        <v>Stavební úpravy obřadní síně</v>
      </c>
      <c r="F7" s="320"/>
      <c r="G7" s="320"/>
      <c r="H7" s="320"/>
      <c r="L7" s="21"/>
    </row>
    <row r="8" spans="2:46" s="1" customFormat="1" ht="12" customHeight="1">
      <c r="B8" s="33"/>
      <c r="D8" s="28" t="s">
        <v>112</v>
      </c>
      <c r="L8" s="33"/>
    </row>
    <row r="9" spans="2:46" s="1" customFormat="1" ht="16.5" customHeight="1">
      <c r="B9" s="33"/>
      <c r="E9" s="282" t="s">
        <v>2163</v>
      </c>
      <c r="F9" s="321"/>
      <c r="G9" s="321"/>
      <c r="H9" s="321"/>
      <c r="L9" s="33"/>
    </row>
    <row r="10" spans="2:46" s="1" customFormat="1" ht="11.25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27</v>
      </c>
      <c r="I12" s="28" t="s">
        <v>23</v>
      </c>
      <c r="J12" s="50" t="str">
        <f>'Rekapitulace stavby'!AN8</f>
        <v>1. 2. 2023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46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2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>71088148</v>
      </c>
      <c r="L20" s="33"/>
    </row>
    <row r="21" spans="2:12" s="1" customFormat="1" ht="18" customHeight="1">
      <c r="B21" s="33"/>
      <c r="E21" s="26" t="str">
        <f>IF('Rekapitulace stavby'!E17="","",'Rekapitulace stavby'!E17)</f>
        <v>Ing.arch. MANINOVÁ MÁRIA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26</v>
      </c>
      <c r="J23" s="26" t="str">
        <f>IF('Rekapitulace stavby'!AN19="","",'Rekapitulace stavby'!AN19)</f>
        <v>47747528</v>
      </c>
      <c r="L23" s="33"/>
    </row>
    <row r="24" spans="2:12" s="1" customFormat="1" ht="18" customHeight="1">
      <c r="B24" s="33"/>
      <c r="E24" s="26" t="str">
        <f>IF('Rekapitulace stavby'!E20="","",'Rekapitulace stavby'!E20)</f>
        <v>Veronika Šoulová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16.5" customHeight="1">
      <c r="B27" s="88"/>
      <c r="E27" s="308" t="s">
        <v>19</v>
      </c>
      <c r="F27" s="308"/>
      <c r="G27" s="308"/>
      <c r="H27" s="308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40</v>
      </c>
      <c r="J30" s="64">
        <f>ROUND(J84,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90">
        <f>ROUND((SUM(BE84:BE178)),  2)</f>
        <v>0</v>
      </c>
      <c r="I33" s="91">
        <v>0.21</v>
      </c>
      <c r="J33" s="90">
        <f>ROUND(((SUM(BE84:BE178))*I33),  2)</f>
        <v>0</v>
      </c>
      <c r="L33" s="33"/>
    </row>
    <row r="34" spans="2:12" s="1" customFormat="1" ht="14.45" customHeight="1">
      <c r="B34" s="33"/>
      <c r="E34" s="28" t="s">
        <v>46</v>
      </c>
      <c r="F34" s="90">
        <f>ROUND((SUM(BF84:BF178)),  2)</f>
        <v>0</v>
      </c>
      <c r="I34" s="91">
        <v>0.15</v>
      </c>
      <c r="J34" s="90">
        <f>ROUND(((SUM(BF84:BF178))*I34),  2)</f>
        <v>0</v>
      </c>
      <c r="L34" s="33"/>
    </row>
    <row r="35" spans="2:12" s="1" customFormat="1" ht="14.45" hidden="1" customHeight="1">
      <c r="B35" s="33"/>
      <c r="E35" s="28" t="s">
        <v>47</v>
      </c>
      <c r="F35" s="90">
        <f>ROUND((SUM(BG84:BG178)),  2)</f>
        <v>0</v>
      </c>
      <c r="I35" s="91">
        <v>0.21</v>
      </c>
      <c r="J35" s="90">
        <f>0</f>
        <v>0</v>
      </c>
      <c r="L35" s="33"/>
    </row>
    <row r="36" spans="2:12" s="1" customFormat="1" ht="14.45" hidden="1" customHeight="1">
      <c r="B36" s="33"/>
      <c r="E36" s="28" t="s">
        <v>48</v>
      </c>
      <c r="F36" s="90">
        <f>ROUND((SUM(BH84:BH178)),  2)</f>
        <v>0</v>
      </c>
      <c r="I36" s="91">
        <v>0.15</v>
      </c>
      <c r="J36" s="90">
        <f>0</f>
        <v>0</v>
      </c>
      <c r="L36" s="33"/>
    </row>
    <row r="37" spans="2:12" s="1" customFormat="1" ht="14.45" hidden="1" customHeight="1">
      <c r="B37" s="33"/>
      <c r="E37" s="28" t="s">
        <v>49</v>
      </c>
      <c r="F37" s="90">
        <f>ROUND((SUM(BI84:BI178)),  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50</v>
      </c>
      <c r="E39" s="55"/>
      <c r="F39" s="55"/>
      <c r="G39" s="94" t="s">
        <v>51</v>
      </c>
      <c r="H39" s="95" t="s">
        <v>52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114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9" t="str">
        <f>E7</f>
        <v>Stavební úpravy obřadní síně</v>
      </c>
      <c r="F48" s="320"/>
      <c r="G48" s="320"/>
      <c r="H48" s="320"/>
      <c r="L48" s="33"/>
    </row>
    <row r="49" spans="2:47" s="1" customFormat="1" ht="12" customHeight="1">
      <c r="B49" s="33"/>
      <c r="C49" s="28" t="s">
        <v>112</v>
      </c>
      <c r="L49" s="33"/>
    </row>
    <row r="50" spans="2:47" s="1" customFormat="1" ht="16.5" customHeight="1">
      <c r="B50" s="33"/>
      <c r="E50" s="282" t="str">
        <f>E9</f>
        <v>03 - Elektro</v>
      </c>
      <c r="F50" s="321"/>
      <c r="G50" s="321"/>
      <c r="H50" s="321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1. 2. 2023</v>
      </c>
      <c r="L52" s="33"/>
    </row>
    <row r="53" spans="2:47" s="1" customFormat="1" ht="6.95" customHeight="1">
      <c r="B53" s="33"/>
      <c r="L53" s="33"/>
    </row>
    <row r="54" spans="2:47" s="1" customFormat="1" ht="25.7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>Ing.arch. MANINOVÁ MÁRIA</v>
      </c>
      <c r="L54" s="33"/>
    </row>
    <row r="55" spans="2:47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35</v>
      </c>
      <c r="J55" s="31" t="str">
        <f>E24</f>
        <v>Veronika Šoulová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8" t="s">
        <v>115</v>
      </c>
      <c r="D57" s="92"/>
      <c r="E57" s="92"/>
      <c r="F57" s="92"/>
      <c r="G57" s="92"/>
      <c r="H57" s="92"/>
      <c r="I57" s="92"/>
      <c r="J57" s="99" t="s">
        <v>116</v>
      </c>
      <c r="K57" s="92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100" t="s">
        <v>72</v>
      </c>
      <c r="J59" s="64">
        <f>J84</f>
        <v>0</v>
      </c>
      <c r="L59" s="33"/>
      <c r="AU59" s="18" t="s">
        <v>117</v>
      </c>
    </row>
    <row r="60" spans="2:47" s="8" customFormat="1" ht="24.95" customHeight="1">
      <c r="B60" s="101"/>
      <c r="D60" s="102" t="s">
        <v>2164</v>
      </c>
      <c r="E60" s="103"/>
      <c r="F60" s="103"/>
      <c r="G60" s="103"/>
      <c r="H60" s="103"/>
      <c r="I60" s="103"/>
      <c r="J60" s="104">
        <f>J85</f>
        <v>0</v>
      </c>
      <c r="L60" s="101"/>
    </row>
    <row r="61" spans="2:47" s="8" customFormat="1" ht="24.95" customHeight="1">
      <c r="B61" s="101"/>
      <c r="D61" s="102" t="s">
        <v>2165</v>
      </c>
      <c r="E61" s="103"/>
      <c r="F61" s="103"/>
      <c r="G61" s="103"/>
      <c r="H61" s="103"/>
      <c r="I61" s="103"/>
      <c r="J61" s="104">
        <f>J120</f>
        <v>0</v>
      </c>
      <c r="L61" s="101"/>
    </row>
    <row r="62" spans="2:47" s="8" customFormat="1" ht="24.95" customHeight="1">
      <c r="B62" s="101"/>
      <c r="D62" s="102" t="s">
        <v>2166</v>
      </c>
      <c r="E62" s="103"/>
      <c r="F62" s="103"/>
      <c r="G62" s="103"/>
      <c r="H62" s="103"/>
      <c r="I62" s="103"/>
      <c r="J62" s="104">
        <f>J147</f>
        <v>0</v>
      </c>
      <c r="L62" s="101"/>
    </row>
    <row r="63" spans="2:47" s="8" customFormat="1" ht="24.95" customHeight="1">
      <c r="B63" s="101"/>
      <c r="D63" s="102" t="s">
        <v>2167</v>
      </c>
      <c r="E63" s="103"/>
      <c r="F63" s="103"/>
      <c r="G63" s="103"/>
      <c r="H63" s="103"/>
      <c r="I63" s="103"/>
      <c r="J63" s="104">
        <f>J168</f>
        <v>0</v>
      </c>
      <c r="L63" s="101"/>
    </row>
    <row r="64" spans="2:47" s="8" customFormat="1" ht="24.95" customHeight="1">
      <c r="B64" s="101"/>
      <c r="D64" s="102" t="s">
        <v>1760</v>
      </c>
      <c r="E64" s="103"/>
      <c r="F64" s="103"/>
      <c r="G64" s="103"/>
      <c r="H64" s="103"/>
      <c r="I64" s="103"/>
      <c r="J64" s="104">
        <f>J176</f>
        <v>0</v>
      </c>
      <c r="L64" s="101"/>
    </row>
    <row r="65" spans="2:12" s="1" customFormat="1" ht="21.75" customHeight="1">
      <c r="B65" s="33"/>
      <c r="L65" s="33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5" customHeight="1">
      <c r="B71" s="33"/>
      <c r="C71" s="22" t="s">
        <v>152</v>
      </c>
      <c r="L71" s="33"/>
    </row>
    <row r="72" spans="2:12" s="1" customFormat="1" ht="6.95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16.5" customHeight="1">
      <c r="B74" s="33"/>
      <c r="E74" s="319" t="str">
        <f>E7</f>
        <v>Stavební úpravy obřadní síně</v>
      </c>
      <c r="F74" s="320"/>
      <c r="G74" s="320"/>
      <c r="H74" s="320"/>
      <c r="L74" s="33"/>
    </row>
    <row r="75" spans="2:12" s="1" customFormat="1" ht="12" customHeight="1">
      <c r="B75" s="33"/>
      <c r="C75" s="28" t="s">
        <v>112</v>
      </c>
      <c r="L75" s="33"/>
    </row>
    <row r="76" spans="2:12" s="1" customFormat="1" ht="16.5" customHeight="1">
      <c r="B76" s="33"/>
      <c r="E76" s="282" t="str">
        <f>E9</f>
        <v>03 - Elektro</v>
      </c>
      <c r="F76" s="321"/>
      <c r="G76" s="321"/>
      <c r="H76" s="321"/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 xml:space="preserve"> </v>
      </c>
      <c r="I78" s="28" t="s">
        <v>23</v>
      </c>
      <c r="J78" s="50" t="str">
        <f>IF(J12="","",J12)</f>
        <v>1. 2. 2023</v>
      </c>
      <c r="L78" s="33"/>
    </row>
    <row r="79" spans="2:12" s="1" customFormat="1" ht="6.95" customHeight="1">
      <c r="B79" s="33"/>
      <c r="L79" s="33"/>
    </row>
    <row r="80" spans="2:12" s="1" customFormat="1" ht="25.7" customHeight="1">
      <c r="B80" s="33"/>
      <c r="C80" s="28" t="s">
        <v>25</v>
      </c>
      <c r="F80" s="26" t="str">
        <f>E15</f>
        <v xml:space="preserve"> </v>
      </c>
      <c r="I80" s="28" t="s">
        <v>31</v>
      </c>
      <c r="J80" s="31" t="str">
        <f>E21</f>
        <v>Ing.arch. MANINOVÁ MÁRIA</v>
      </c>
      <c r="L80" s="33"/>
    </row>
    <row r="81" spans="2:65" s="1" customFormat="1" ht="15.2" customHeight="1">
      <c r="B81" s="33"/>
      <c r="C81" s="28" t="s">
        <v>29</v>
      </c>
      <c r="F81" s="26" t="str">
        <f>IF(E18="","",E18)</f>
        <v>Vyplň údaj</v>
      </c>
      <c r="I81" s="28" t="s">
        <v>35</v>
      </c>
      <c r="J81" s="31" t="str">
        <f>E24</f>
        <v>Veronika Šoulová</v>
      </c>
      <c r="L81" s="33"/>
    </row>
    <row r="82" spans="2:65" s="1" customFormat="1" ht="10.35" customHeight="1">
      <c r="B82" s="33"/>
      <c r="L82" s="33"/>
    </row>
    <row r="83" spans="2:65" s="10" customFormat="1" ht="29.25" customHeight="1">
      <c r="B83" s="109"/>
      <c r="C83" s="110" t="s">
        <v>153</v>
      </c>
      <c r="D83" s="111" t="s">
        <v>59</v>
      </c>
      <c r="E83" s="111" t="s">
        <v>55</v>
      </c>
      <c r="F83" s="111" t="s">
        <v>56</v>
      </c>
      <c r="G83" s="111" t="s">
        <v>154</v>
      </c>
      <c r="H83" s="111" t="s">
        <v>155</v>
      </c>
      <c r="I83" s="111" t="s">
        <v>156</v>
      </c>
      <c r="J83" s="111" t="s">
        <v>116</v>
      </c>
      <c r="K83" s="112" t="s">
        <v>157</v>
      </c>
      <c r="L83" s="109"/>
      <c r="M83" s="57" t="s">
        <v>19</v>
      </c>
      <c r="N83" s="58" t="s">
        <v>44</v>
      </c>
      <c r="O83" s="58" t="s">
        <v>158</v>
      </c>
      <c r="P83" s="58" t="s">
        <v>159</v>
      </c>
      <c r="Q83" s="58" t="s">
        <v>160</v>
      </c>
      <c r="R83" s="58" t="s">
        <v>161</v>
      </c>
      <c r="S83" s="58" t="s">
        <v>162</v>
      </c>
      <c r="T83" s="59" t="s">
        <v>163</v>
      </c>
    </row>
    <row r="84" spans="2:65" s="1" customFormat="1" ht="22.9" customHeight="1">
      <c r="B84" s="33"/>
      <c r="C84" s="62" t="s">
        <v>164</v>
      </c>
      <c r="J84" s="113">
        <f>BK84</f>
        <v>0</v>
      </c>
      <c r="L84" s="33"/>
      <c r="M84" s="60"/>
      <c r="N84" s="51"/>
      <c r="O84" s="51"/>
      <c r="P84" s="114">
        <f>P85+P120+P147+P168+P176</f>
        <v>0</v>
      </c>
      <c r="Q84" s="51"/>
      <c r="R84" s="114">
        <f>R85+R120+R147+R168+R176</f>
        <v>0</v>
      </c>
      <c r="S84" s="51"/>
      <c r="T84" s="115">
        <f>T85+T120+T147+T168+T176</f>
        <v>0</v>
      </c>
      <c r="AT84" s="18" t="s">
        <v>73</v>
      </c>
      <c r="AU84" s="18" t="s">
        <v>117</v>
      </c>
      <c r="BK84" s="116">
        <f>BK85+BK120+BK147+BK168+BK176</f>
        <v>0</v>
      </c>
    </row>
    <row r="85" spans="2:65" s="11" customFormat="1" ht="25.9" customHeight="1">
      <c r="B85" s="117"/>
      <c r="D85" s="118" t="s">
        <v>73</v>
      </c>
      <c r="E85" s="119" t="s">
        <v>1032</v>
      </c>
      <c r="F85" s="119" t="s">
        <v>2168</v>
      </c>
      <c r="I85" s="120"/>
      <c r="J85" s="121">
        <f>BK85</f>
        <v>0</v>
      </c>
      <c r="L85" s="117"/>
      <c r="M85" s="122"/>
      <c r="P85" s="123">
        <f>SUM(P86:P119)</f>
        <v>0</v>
      </c>
      <c r="R85" s="123">
        <f>SUM(R86:R119)</f>
        <v>0</v>
      </c>
      <c r="T85" s="124">
        <f>SUM(T86:T119)</f>
        <v>0</v>
      </c>
      <c r="AR85" s="118" t="s">
        <v>82</v>
      </c>
      <c r="AT85" s="125" t="s">
        <v>73</v>
      </c>
      <c r="AU85" s="125" t="s">
        <v>74</v>
      </c>
      <c r="AY85" s="118" t="s">
        <v>167</v>
      </c>
      <c r="BK85" s="126">
        <f>SUM(BK86:BK119)</f>
        <v>0</v>
      </c>
    </row>
    <row r="86" spans="2:65" s="1" customFormat="1" ht="16.5" customHeight="1">
      <c r="B86" s="33"/>
      <c r="C86" s="129" t="s">
        <v>82</v>
      </c>
      <c r="D86" s="129" t="s">
        <v>169</v>
      </c>
      <c r="E86" s="130" t="s">
        <v>2169</v>
      </c>
      <c r="F86" s="131" t="s">
        <v>2170</v>
      </c>
      <c r="G86" s="132" t="s">
        <v>820</v>
      </c>
      <c r="H86" s="133">
        <v>1</v>
      </c>
      <c r="I86" s="134"/>
      <c r="J86" s="135">
        <f>ROUND(I86*H86,2)</f>
        <v>0</v>
      </c>
      <c r="K86" s="131" t="s">
        <v>19</v>
      </c>
      <c r="L86" s="33"/>
      <c r="M86" s="136" t="s">
        <v>19</v>
      </c>
      <c r="N86" s="137" t="s">
        <v>45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173</v>
      </c>
      <c r="AT86" s="140" t="s">
        <v>169</v>
      </c>
      <c r="AU86" s="140" t="s">
        <v>82</v>
      </c>
      <c r="AY86" s="18" t="s">
        <v>167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8" t="s">
        <v>82</v>
      </c>
      <c r="BK86" s="141">
        <f>ROUND(I86*H86,2)</f>
        <v>0</v>
      </c>
      <c r="BL86" s="18" t="s">
        <v>173</v>
      </c>
      <c r="BM86" s="140" t="s">
        <v>84</v>
      </c>
    </row>
    <row r="87" spans="2:65" s="1" customFormat="1" ht="39">
      <c r="B87" s="33"/>
      <c r="D87" s="147" t="s">
        <v>1487</v>
      </c>
      <c r="F87" s="184" t="s">
        <v>2171</v>
      </c>
      <c r="I87" s="144"/>
      <c r="L87" s="33"/>
      <c r="M87" s="145"/>
      <c r="T87" s="54"/>
      <c r="AT87" s="18" t="s">
        <v>1487</v>
      </c>
      <c r="AU87" s="18" t="s">
        <v>82</v>
      </c>
    </row>
    <row r="88" spans="2:65" s="1" customFormat="1" ht="16.5" customHeight="1">
      <c r="B88" s="33"/>
      <c r="C88" s="129" t="s">
        <v>84</v>
      </c>
      <c r="D88" s="129" t="s">
        <v>169</v>
      </c>
      <c r="E88" s="130" t="s">
        <v>2172</v>
      </c>
      <c r="F88" s="131" t="s">
        <v>2173</v>
      </c>
      <c r="G88" s="132" t="s">
        <v>820</v>
      </c>
      <c r="H88" s="133">
        <v>1</v>
      </c>
      <c r="I88" s="134"/>
      <c r="J88" s="135">
        <f>ROUND(I88*H88,2)</f>
        <v>0</v>
      </c>
      <c r="K88" s="131" t="s">
        <v>19</v>
      </c>
      <c r="L88" s="33"/>
      <c r="M88" s="136" t="s">
        <v>19</v>
      </c>
      <c r="N88" s="137" t="s">
        <v>45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173</v>
      </c>
      <c r="AT88" s="140" t="s">
        <v>169</v>
      </c>
      <c r="AU88" s="140" t="s">
        <v>82</v>
      </c>
      <c r="AY88" s="18" t="s">
        <v>167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82</v>
      </c>
      <c r="BK88" s="141">
        <f>ROUND(I88*H88,2)</f>
        <v>0</v>
      </c>
      <c r="BL88" s="18" t="s">
        <v>173</v>
      </c>
      <c r="BM88" s="140" t="s">
        <v>173</v>
      </c>
    </row>
    <row r="89" spans="2:65" s="1" customFormat="1" ht="39">
      <c r="B89" s="33"/>
      <c r="D89" s="147" t="s">
        <v>1487</v>
      </c>
      <c r="F89" s="184" t="s">
        <v>2171</v>
      </c>
      <c r="I89" s="144"/>
      <c r="L89" s="33"/>
      <c r="M89" s="145"/>
      <c r="T89" s="54"/>
      <c r="AT89" s="18" t="s">
        <v>1487</v>
      </c>
      <c r="AU89" s="18" t="s">
        <v>82</v>
      </c>
    </row>
    <row r="90" spans="2:65" s="1" customFormat="1" ht="16.5" customHeight="1">
      <c r="B90" s="33"/>
      <c r="C90" s="129" t="s">
        <v>104</v>
      </c>
      <c r="D90" s="129" t="s">
        <v>169</v>
      </c>
      <c r="E90" s="130" t="s">
        <v>2174</v>
      </c>
      <c r="F90" s="131" t="s">
        <v>2175</v>
      </c>
      <c r="G90" s="132" t="s">
        <v>820</v>
      </c>
      <c r="H90" s="133">
        <v>1</v>
      </c>
      <c r="I90" s="134"/>
      <c r="J90" s="135">
        <f>ROUND(I90*H90,2)</f>
        <v>0</v>
      </c>
      <c r="K90" s="131" t="s">
        <v>19</v>
      </c>
      <c r="L90" s="33"/>
      <c r="M90" s="136" t="s">
        <v>19</v>
      </c>
      <c r="N90" s="137" t="s">
        <v>45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173</v>
      </c>
      <c r="AT90" s="140" t="s">
        <v>169</v>
      </c>
      <c r="AU90" s="140" t="s">
        <v>82</v>
      </c>
      <c r="AY90" s="18" t="s">
        <v>167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82</v>
      </c>
      <c r="BK90" s="141">
        <f>ROUND(I90*H90,2)</f>
        <v>0</v>
      </c>
      <c r="BL90" s="18" t="s">
        <v>173</v>
      </c>
      <c r="BM90" s="140" t="s">
        <v>202</v>
      </c>
    </row>
    <row r="91" spans="2:65" s="1" customFormat="1" ht="39">
      <c r="B91" s="33"/>
      <c r="D91" s="147" t="s">
        <v>1487</v>
      </c>
      <c r="F91" s="184" t="s">
        <v>2171</v>
      </c>
      <c r="I91" s="144"/>
      <c r="L91" s="33"/>
      <c r="M91" s="145"/>
      <c r="T91" s="54"/>
      <c r="AT91" s="18" t="s">
        <v>1487</v>
      </c>
      <c r="AU91" s="18" t="s">
        <v>82</v>
      </c>
    </row>
    <row r="92" spans="2:65" s="1" customFormat="1" ht="16.5" customHeight="1">
      <c r="B92" s="33"/>
      <c r="C92" s="129" t="s">
        <v>173</v>
      </c>
      <c r="D92" s="129" t="s">
        <v>169</v>
      </c>
      <c r="E92" s="130" t="s">
        <v>2176</v>
      </c>
      <c r="F92" s="131" t="s">
        <v>2177</v>
      </c>
      <c r="G92" s="132" t="s">
        <v>820</v>
      </c>
      <c r="H92" s="133">
        <v>10</v>
      </c>
      <c r="I92" s="134"/>
      <c r="J92" s="135">
        <f t="shared" ref="J92:J119" si="0">ROUND(I92*H92,2)</f>
        <v>0</v>
      </c>
      <c r="K92" s="131" t="s">
        <v>19</v>
      </c>
      <c r="L92" s="33"/>
      <c r="M92" s="136" t="s">
        <v>19</v>
      </c>
      <c r="N92" s="137" t="s">
        <v>45</v>
      </c>
      <c r="P92" s="138">
        <f t="shared" ref="P92:P119" si="1">O92*H92</f>
        <v>0</v>
      </c>
      <c r="Q92" s="138">
        <v>0</v>
      </c>
      <c r="R92" s="138">
        <f t="shared" ref="R92:R119" si="2">Q92*H92</f>
        <v>0</v>
      </c>
      <c r="S92" s="138">
        <v>0</v>
      </c>
      <c r="T92" s="139">
        <f t="shared" ref="T92:T119" si="3">S92*H92</f>
        <v>0</v>
      </c>
      <c r="AR92" s="140" t="s">
        <v>173</v>
      </c>
      <c r="AT92" s="140" t="s">
        <v>169</v>
      </c>
      <c r="AU92" s="140" t="s">
        <v>82</v>
      </c>
      <c r="AY92" s="18" t="s">
        <v>167</v>
      </c>
      <c r="BE92" s="141">
        <f t="shared" ref="BE92:BE119" si="4">IF(N92="základní",J92,0)</f>
        <v>0</v>
      </c>
      <c r="BF92" s="141">
        <f t="shared" ref="BF92:BF119" si="5">IF(N92="snížená",J92,0)</f>
        <v>0</v>
      </c>
      <c r="BG92" s="141">
        <f t="shared" ref="BG92:BG119" si="6">IF(N92="zákl. přenesená",J92,0)</f>
        <v>0</v>
      </c>
      <c r="BH92" s="141">
        <f t="shared" ref="BH92:BH119" si="7">IF(N92="sníž. přenesená",J92,0)</f>
        <v>0</v>
      </c>
      <c r="BI92" s="141">
        <f t="shared" ref="BI92:BI119" si="8">IF(N92="nulová",J92,0)</f>
        <v>0</v>
      </c>
      <c r="BJ92" s="18" t="s">
        <v>82</v>
      </c>
      <c r="BK92" s="141">
        <f t="shared" ref="BK92:BK119" si="9">ROUND(I92*H92,2)</f>
        <v>0</v>
      </c>
      <c r="BL92" s="18" t="s">
        <v>173</v>
      </c>
      <c r="BM92" s="140" t="s">
        <v>211</v>
      </c>
    </row>
    <row r="93" spans="2:65" s="1" customFormat="1" ht="16.5" customHeight="1">
      <c r="B93" s="33"/>
      <c r="C93" s="129" t="s">
        <v>195</v>
      </c>
      <c r="D93" s="129" t="s">
        <v>169</v>
      </c>
      <c r="E93" s="130" t="s">
        <v>2178</v>
      </c>
      <c r="F93" s="131" t="s">
        <v>2179</v>
      </c>
      <c r="G93" s="132" t="s">
        <v>820</v>
      </c>
      <c r="H93" s="133">
        <v>1</v>
      </c>
      <c r="I93" s="134"/>
      <c r="J93" s="135">
        <f t="shared" si="0"/>
        <v>0</v>
      </c>
      <c r="K93" s="131" t="s">
        <v>19</v>
      </c>
      <c r="L93" s="33"/>
      <c r="M93" s="136" t="s">
        <v>19</v>
      </c>
      <c r="N93" s="137" t="s">
        <v>45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173</v>
      </c>
      <c r="AT93" s="140" t="s">
        <v>169</v>
      </c>
      <c r="AU93" s="140" t="s">
        <v>82</v>
      </c>
      <c r="AY93" s="18" t="s">
        <v>167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8" t="s">
        <v>82</v>
      </c>
      <c r="BK93" s="141">
        <f t="shared" si="9"/>
        <v>0</v>
      </c>
      <c r="BL93" s="18" t="s">
        <v>173</v>
      </c>
      <c r="BM93" s="140" t="s">
        <v>223</v>
      </c>
    </row>
    <row r="94" spans="2:65" s="1" customFormat="1" ht="16.5" customHeight="1">
      <c r="B94" s="33"/>
      <c r="C94" s="129" t="s">
        <v>202</v>
      </c>
      <c r="D94" s="129" t="s">
        <v>169</v>
      </c>
      <c r="E94" s="130" t="s">
        <v>2180</v>
      </c>
      <c r="F94" s="131" t="s">
        <v>2181</v>
      </c>
      <c r="G94" s="132" t="s">
        <v>820</v>
      </c>
      <c r="H94" s="133">
        <v>2</v>
      </c>
      <c r="I94" s="134"/>
      <c r="J94" s="135">
        <f t="shared" si="0"/>
        <v>0</v>
      </c>
      <c r="K94" s="131" t="s">
        <v>19</v>
      </c>
      <c r="L94" s="33"/>
      <c r="M94" s="136" t="s">
        <v>19</v>
      </c>
      <c r="N94" s="137" t="s">
        <v>45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173</v>
      </c>
      <c r="AT94" s="140" t="s">
        <v>169</v>
      </c>
      <c r="AU94" s="140" t="s">
        <v>82</v>
      </c>
      <c r="AY94" s="18" t="s">
        <v>167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8" t="s">
        <v>82</v>
      </c>
      <c r="BK94" s="141">
        <f t="shared" si="9"/>
        <v>0</v>
      </c>
      <c r="BL94" s="18" t="s">
        <v>173</v>
      </c>
      <c r="BM94" s="140" t="s">
        <v>236</v>
      </c>
    </row>
    <row r="95" spans="2:65" s="1" customFormat="1" ht="16.5" customHeight="1">
      <c r="B95" s="33"/>
      <c r="C95" s="129" t="s">
        <v>206</v>
      </c>
      <c r="D95" s="129" t="s">
        <v>169</v>
      </c>
      <c r="E95" s="130" t="s">
        <v>2182</v>
      </c>
      <c r="F95" s="131" t="s">
        <v>2183</v>
      </c>
      <c r="G95" s="132" t="s">
        <v>820</v>
      </c>
      <c r="H95" s="133">
        <v>4</v>
      </c>
      <c r="I95" s="134"/>
      <c r="J95" s="135">
        <f t="shared" si="0"/>
        <v>0</v>
      </c>
      <c r="K95" s="131" t="s">
        <v>19</v>
      </c>
      <c r="L95" s="33"/>
      <c r="M95" s="136" t="s">
        <v>19</v>
      </c>
      <c r="N95" s="137" t="s">
        <v>45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173</v>
      </c>
      <c r="AT95" s="140" t="s">
        <v>169</v>
      </c>
      <c r="AU95" s="140" t="s">
        <v>82</v>
      </c>
      <c r="AY95" s="18" t="s">
        <v>167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8" t="s">
        <v>82</v>
      </c>
      <c r="BK95" s="141">
        <f t="shared" si="9"/>
        <v>0</v>
      </c>
      <c r="BL95" s="18" t="s">
        <v>173</v>
      </c>
      <c r="BM95" s="140" t="s">
        <v>250</v>
      </c>
    </row>
    <row r="96" spans="2:65" s="1" customFormat="1" ht="21.75" customHeight="1">
      <c r="B96" s="33"/>
      <c r="C96" s="129" t="s">
        <v>211</v>
      </c>
      <c r="D96" s="129" t="s">
        <v>169</v>
      </c>
      <c r="E96" s="130" t="s">
        <v>2184</v>
      </c>
      <c r="F96" s="131" t="s">
        <v>2185</v>
      </c>
      <c r="G96" s="132" t="s">
        <v>820</v>
      </c>
      <c r="H96" s="133">
        <v>1</v>
      </c>
      <c r="I96" s="134"/>
      <c r="J96" s="135">
        <f t="shared" si="0"/>
        <v>0</v>
      </c>
      <c r="K96" s="131" t="s">
        <v>19</v>
      </c>
      <c r="L96" s="33"/>
      <c r="M96" s="136" t="s">
        <v>19</v>
      </c>
      <c r="N96" s="137" t="s">
        <v>45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173</v>
      </c>
      <c r="AT96" s="140" t="s">
        <v>169</v>
      </c>
      <c r="AU96" s="140" t="s">
        <v>82</v>
      </c>
      <c r="AY96" s="18" t="s">
        <v>167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8" t="s">
        <v>82</v>
      </c>
      <c r="BK96" s="141">
        <f t="shared" si="9"/>
        <v>0</v>
      </c>
      <c r="BL96" s="18" t="s">
        <v>173</v>
      </c>
      <c r="BM96" s="140" t="s">
        <v>265</v>
      </c>
    </row>
    <row r="97" spans="2:65" s="1" customFormat="1" ht="16.5" customHeight="1">
      <c r="B97" s="33"/>
      <c r="C97" s="129" t="s">
        <v>218</v>
      </c>
      <c r="D97" s="129" t="s">
        <v>169</v>
      </c>
      <c r="E97" s="130" t="s">
        <v>2186</v>
      </c>
      <c r="F97" s="131" t="s">
        <v>2187</v>
      </c>
      <c r="G97" s="132" t="s">
        <v>820</v>
      </c>
      <c r="H97" s="133">
        <v>1</v>
      </c>
      <c r="I97" s="134"/>
      <c r="J97" s="135">
        <f t="shared" si="0"/>
        <v>0</v>
      </c>
      <c r="K97" s="131" t="s">
        <v>19</v>
      </c>
      <c r="L97" s="33"/>
      <c r="M97" s="136" t="s">
        <v>19</v>
      </c>
      <c r="N97" s="137" t="s">
        <v>45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173</v>
      </c>
      <c r="AT97" s="140" t="s">
        <v>169</v>
      </c>
      <c r="AU97" s="140" t="s">
        <v>82</v>
      </c>
      <c r="AY97" s="18" t="s">
        <v>167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8" t="s">
        <v>82</v>
      </c>
      <c r="BK97" s="141">
        <f t="shared" si="9"/>
        <v>0</v>
      </c>
      <c r="BL97" s="18" t="s">
        <v>173</v>
      </c>
      <c r="BM97" s="140" t="s">
        <v>281</v>
      </c>
    </row>
    <row r="98" spans="2:65" s="1" customFormat="1" ht="16.5" customHeight="1">
      <c r="B98" s="33"/>
      <c r="C98" s="129" t="s">
        <v>223</v>
      </c>
      <c r="D98" s="129" t="s">
        <v>169</v>
      </c>
      <c r="E98" s="130" t="s">
        <v>2188</v>
      </c>
      <c r="F98" s="131" t="s">
        <v>2189</v>
      </c>
      <c r="G98" s="132" t="s">
        <v>820</v>
      </c>
      <c r="H98" s="133">
        <v>1</v>
      </c>
      <c r="I98" s="134"/>
      <c r="J98" s="135">
        <f t="shared" si="0"/>
        <v>0</v>
      </c>
      <c r="K98" s="131" t="s">
        <v>19</v>
      </c>
      <c r="L98" s="33"/>
      <c r="M98" s="136" t="s">
        <v>19</v>
      </c>
      <c r="N98" s="137" t="s">
        <v>45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173</v>
      </c>
      <c r="AT98" s="140" t="s">
        <v>169</v>
      </c>
      <c r="AU98" s="140" t="s">
        <v>82</v>
      </c>
      <c r="AY98" s="18" t="s">
        <v>167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8" t="s">
        <v>82</v>
      </c>
      <c r="BK98" s="141">
        <f t="shared" si="9"/>
        <v>0</v>
      </c>
      <c r="BL98" s="18" t="s">
        <v>173</v>
      </c>
      <c r="BM98" s="140" t="s">
        <v>293</v>
      </c>
    </row>
    <row r="99" spans="2:65" s="1" customFormat="1" ht="16.5" customHeight="1">
      <c r="B99" s="33"/>
      <c r="C99" s="129" t="s">
        <v>231</v>
      </c>
      <c r="D99" s="129" t="s">
        <v>169</v>
      </c>
      <c r="E99" s="130" t="s">
        <v>2190</v>
      </c>
      <c r="F99" s="131" t="s">
        <v>2191</v>
      </c>
      <c r="G99" s="132" t="s">
        <v>820</v>
      </c>
      <c r="H99" s="133">
        <v>1</v>
      </c>
      <c r="I99" s="134"/>
      <c r="J99" s="135">
        <f t="shared" si="0"/>
        <v>0</v>
      </c>
      <c r="K99" s="131" t="s">
        <v>19</v>
      </c>
      <c r="L99" s="33"/>
      <c r="M99" s="136" t="s">
        <v>19</v>
      </c>
      <c r="N99" s="137" t="s">
        <v>45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173</v>
      </c>
      <c r="AT99" s="140" t="s">
        <v>169</v>
      </c>
      <c r="AU99" s="140" t="s">
        <v>82</v>
      </c>
      <c r="AY99" s="18" t="s">
        <v>167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8" t="s">
        <v>82</v>
      </c>
      <c r="BK99" s="141">
        <f t="shared" si="9"/>
        <v>0</v>
      </c>
      <c r="BL99" s="18" t="s">
        <v>173</v>
      </c>
      <c r="BM99" s="140" t="s">
        <v>304</v>
      </c>
    </row>
    <row r="100" spans="2:65" s="1" customFormat="1" ht="16.5" customHeight="1">
      <c r="B100" s="33"/>
      <c r="C100" s="129" t="s">
        <v>236</v>
      </c>
      <c r="D100" s="129" t="s">
        <v>169</v>
      </c>
      <c r="E100" s="130" t="s">
        <v>2192</v>
      </c>
      <c r="F100" s="131" t="s">
        <v>2193</v>
      </c>
      <c r="G100" s="132" t="s">
        <v>820</v>
      </c>
      <c r="H100" s="133">
        <v>2</v>
      </c>
      <c r="I100" s="134"/>
      <c r="J100" s="135">
        <f t="shared" si="0"/>
        <v>0</v>
      </c>
      <c r="K100" s="131" t="s">
        <v>19</v>
      </c>
      <c r="L100" s="33"/>
      <c r="M100" s="136" t="s">
        <v>19</v>
      </c>
      <c r="N100" s="137" t="s">
        <v>45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173</v>
      </c>
      <c r="AT100" s="140" t="s">
        <v>169</v>
      </c>
      <c r="AU100" s="140" t="s">
        <v>82</v>
      </c>
      <c r="AY100" s="18" t="s">
        <v>167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8" t="s">
        <v>82</v>
      </c>
      <c r="BK100" s="141">
        <f t="shared" si="9"/>
        <v>0</v>
      </c>
      <c r="BL100" s="18" t="s">
        <v>173</v>
      </c>
      <c r="BM100" s="140" t="s">
        <v>318</v>
      </c>
    </row>
    <row r="101" spans="2:65" s="1" customFormat="1" ht="16.5" customHeight="1">
      <c r="B101" s="33"/>
      <c r="C101" s="129" t="s">
        <v>243</v>
      </c>
      <c r="D101" s="129" t="s">
        <v>169</v>
      </c>
      <c r="E101" s="130" t="s">
        <v>2194</v>
      </c>
      <c r="F101" s="131" t="s">
        <v>2195</v>
      </c>
      <c r="G101" s="132" t="s">
        <v>820</v>
      </c>
      <c r="H101" s="133">
        <v>3</v>
      </c>
      <c r="I101" s="134"/>
      <c r="J101" s="135">
        <f t="shared" si="0"/>
        <v>0</v>
      </c>
      <c r="K101" s="131" t="s">
        <v>19</v>
      </c>
      <c r="L101" s="33"/>
      <c r="M101" s="136" t="s">
        <v>19</v>
      </c>
      <c r="N101" s="137" t="s">
        <v>45</v>
      </c>
      <c r="P101" s="138">
        <f t="shared" si="1"/>
        <v>0</v>
      </c>
      <c r="Q101" s="138">
        <v>0</v>
      </c>
      <c r="R101" s="138">
        <f t="shared" si="2"/>
        <v>0</v>
      </c>
      <c r="S101" s="138">
        <v>0</v>
      </c>
      <c r="T101" s="139">
        <f t="shared" si="3"/>
        <v>0</v>
      </c>
      <c r="AR101" s="140" t="s">
        <v>173</v>
      </c>
      <c r="AT101" s="140" t="s">
        <v>169</v>
      </c>
      <c r="AU101" s="140" t="s">
        <v>82</v>
      </c>
      <c r="AY101" s="18" t="s">
        <v>167</v>
      </c>
      <c r="BE101" s="141">
        <f t="shared" si="4"/>
        <v>0</v>
      </c>
      <c r="BF101" s="141">
        <f t="shared" si="5"/>
        <v>0</v>
      </c>
      <c r="BG101" s="141">
        <f t="shared" si="6"/>
        <v>0</v>
      </c>
      <c r="BH101" s="141">
        <f t="shared" si="7"/>
        <v>0</v>
      </c>
      <c r="BI101" s="141">
        <f t="shared" si="8"/>
        <v>0</v>
      </c>
      <c r="BJ101" s="18" t="s">
        <v>82</v>
      </c>
      <c r="BK101" s="141">
        <f t="shared" si="9"/>
        <v>0</v>
      </c>
      <c r="BL101" s="18" t="s">
        <v>173</v>
      </c>
      <c r="BM101" s="140" t="s">
        <v>332</v>
      </c>
    </row>
    <row r="102" spans="2:65" s="1" customFormat="1" ht="16.5" customHeight="1">
      <c r="B102" s="33"/>
      <c r="C102" s="129" t="s">
        <v>250</v>
      </c>
      <c r="D102" s="129" t="s">
        <v>169</v>
      </c>
      <c r="E102" s="130" t="s">
        <v>2196</v>
      </c>
      <c r="F102" s="131" t="s">
        <v>2197</v>
      </c>
      <c r="G102" s="132" t="s">
        <v>820</v>
      </c>
      <c r="H102" s="133">
        <v>1</v>
      </c>
      <c r="I102" s="134"/>
      <c r="J102" s="135">
        <f t="shared" si="0"/>
        <v>0</v>
      </c>
      <c r="K102" s="131" t="s">
        <v>19</v>
      </c>
      <c r="L102" s="33"/>
      <c r="M102" s="136" t="s">
        <v>19</v>
      </c>
      <c r="N102" s="137" t="s">
        <v>45</v>
      </c>
      <c r="P102" s="138">
        <f t="shared" si="1"/>
        <v>0</v>
      </c>
      <c r="Q102" s="138">
        <v>0</v>
      </c>
      <c r="R102" s="138">
        <f t="shared" si="2"/>
        <v>0</v>
      </c>
      <c r="S102" s="138">
        <v>0</v>
      </c>
      <c r="T102" s="139">
        <f t="shared" si="3"/>
        <v>0</v>
      </c>
      <c r="AR102" s="140" t="s">
        <v>173</v>
      </c>
      <c r="AT102" s="140" t="s">
        <v>169</v>
      </c>
      <c r="AU102" s="140" t="s">
        <v>82</v>
      </c>
      <c r="AY102" s="18" t="s">
        <v>167</v>
      </c>
      <c r="BE102" s="141">
        <f t="shared" si="4"/>
        <v>0</v>
      </c>
      <c r="BF102" s="141">
        <f t="shared" si="5"/>
        <v>0</v>
      </c>
      <c r="BG102" s="141">
        <f t="shared" si="6"/>
        <v>0</v>
      </c>
      <c r="BH102" s="141">
        <f t="shared" si="7"/>
        <v>0</v>
      </c>
      <c r="BI102" s="141">
        <f t="shared" si="8"/>
        <v>0</v>
      </c>
      <c r="BJ102" s="18" t="s">
        <v>82</v>
      </c>
      <c r="BK102" s="141">
        <f t="shared" si="9"/>
        <v>0</v>
      </c>
      <c r="BL102" s="18" t="s">
        <v>173</v>
      </c>
      <c r="BM102" s="140" t="s">
        <v>343</v>
      </c>
    </row>
    <row r="103" spans="2:65" s="1" customFormat="1" ht="21.75" customHeight="1">
      <c r="B103" s="33"/>
      <c r="C103" s="129" t="s">
        <v>8</v>
      </c>
      <c r="D103" s="129" t="s">
        <v>169</v>
      </c>
      <c r="E103" s="130" t="s">
        <v>2198</v>
      </c>
      <c r="F103" s="131" t="s">
        <v>2199</v>
      </c>
      <c r="G103" s="132" t="s">
        <v>820</v>
      </c>
      <c r="H103" s="133">
        <v>1</v>
      </c>
      <c r="I103" s="134"/>
      <c r="J103" s="135">
        <f t="shared" si="0"/>
        <v>0</v>
      </c>
      <c r="K103" s="131" t="s">
        <v>19</v>
      </c>
      <c r="L103" s="33"/>
      <c r="M103" s="136" t="s">
        <v>19</v>
      </c>
      <c r="N103" s="137" t="s">
        <v>45</v>
      </c>
      <c r="P103" s="138">
        <f t="shared" si="1"/>
        <v>0</v>
      </c>
      <c r="Q103" s="138">
        <v>0</v>
      </c>
      <c r="R103" s="138">
        <f t="shared" si="2"/>
        <v>0</v>
      </c>
      <c r="S103" s="138">
        <v>0</v>
      </c>
      <c r="T103" s="139">
        <f t="shared" si="3"/>
        <v>0</v>
      </c>
      <c r="AR103" s="140" t="s">
        <v>173</v>
      </c>
      <c r="AT103" s="140" t="s">
        <v>169</v>
      </c>
      <c r="AU103" s="140" t="s">
        <v>82</v>
      </c>
      <c r="AY103" s="18" t="s">
        <v>167</v>
      </c>
      <c r="BE103" s="141">
        <f t="shared" si="4"/>
        <v>0</v>
      </c>
      <c r="BF103" s="141">
        <f t="shared" si="5"/>
        <v>0</v>
      </c>
      <c r="BG103" s="141">
        <f t="shared" si="6"/>
        <v>0</v>
      </c>
      <c r="BH103" s="141">
        <f t="shared" si="7"/>
        <v>0</v>
      </c>
      <c r="BI103" s="141">
        <f t="shared" si="8"/>
        <v>0</v>
      </c>
      <c r="BJ103" s="18" t="s">
        <v>82</v>
      </c>
      <c r="BK103" s="141">
        <f t="shared" si="9"/>
        <v>0</v>
      </c>
      <c r="BL103" s="18" t="s">
        <v>173</v>
      </c>
      <c r="BM103" s="140" t="s">
        <v>354</v>
      </c>
    </row>
    <row r="104" spans="2:65" s="1" customFormat="1" ht="16.5" customHeight="1">
      <c r="B104" s="33"/>
      <c r="C104" s="129" t="s">
        <v>265</v>
      </c>
      <c r="D104" s="129" t="s">
        <v>169</v>
      </c>
      <c r="E104" s="130" t="s">
        <v>2200</v>
      </c>
      <c r="F104" s="131" t="s">
        <v>2201</v>
      </c>
      <c r="G104" s="132" t="s">
        <v>820</v>
      </c>
      <c r="H104" s="133">
        <v>1</v>
      </c>
      <c r="I104" s="134"/>
      <c r="J104" s="135">
        <f t="shared" si="0"/>
        <v>0</v>
      </c>
      <c r="K104" s="131" t="s">
        <v>19</v>
      </c>
      <c r="L104" s="33"/>
      <c r="M104" s="136" t="s">
        <v>19</v>
      </c>
      <c r="N104" s="137" t="s">
        <v>45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173</v>
      </c>
      <c r="AT104" s="140" t="s">
        <v>169</v>
      </c>
      <c r="AU104" s="140" t="s">
        <v>82</v>
      </c>
      <c r="AY104" s="18" t="s">
        <v>167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8" t="s">
        <v>82</v>
      </c>
      <c r="BK104" s="141">
        <f t="shared" si="9"/>
        <v>0</v>
      </c>
      <c r="BL104" s="18" t="s">
        <v>173</v>
      </c>
      <c r="BM104" s="140" t="s">
        <v>366</v>
      </c>
    </row>
    <row r="105" spans="2:65" s="1" customFormat="1" ht="16.5" customHeight="1">
      <c r="B105" s="33"/>
      <c r="C105" s="129" t="s">
        <v>274</v>
      </c>
      <c r="D105" s="129" t="s">
        <v>169</v>
      </c>
      <c r="E105" s="130" t="s">
        <v>2202</v>
      </c>
      <c r="F105" s="131" t="s">
        <v>2203</v>
      </c>
      <c r="G105" s="132" t="s">
        <v>820</v>
      </c>
      <c r="H105" s="133">
        <v>6</v>
      </c>
      <c r="I105" s="134"/>
      <c r="J105" s="135">
        <f t="shared" si="0"/>
        <v>0</v>
      </c>
      <c r="K105" s="131" t="s">
        <v>19</v>
      </c>
      <c r="L105" s="33"/>
      <c r="M105" s="136" t="s">
        <v>19</v>
      </c>
      <c r="N105" s="137" t="s">
        <v>45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173</v>
      </c>
      <c r="AT105" s="140" t="s">
        <v>169</v>
      </c>
      <c r="AU105" s="140" t="s">
        <v>82</v>
      </c>
      <c r="AY105" s="18" t="s">
        <v>167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8" t="s">
        <v>82</v>
      </c>
      <c r="BK105" s="141">
        <f t="shared" si="9"/>
        <v>0</v>
      </c>
      <c r="BL105" s="18" t="s">
        <v>173</v>
      </c>
      <c r="BM105" s="140" t="s">
        <v>378</v>
      </c>
    </row>
    <row r="106" spans="2:65" s="1" customFormat="1" ht="16.5" customHeight="1">
      <c r="B106" s="33"/>
      <c r="C106" s="129" t="s">
        <v>281</v>
      </c>
      <c r="D106" s="129" t="s">
        <v>169</v>
      </c>
      <c r="E106" s="130" t="s">
        <v>2204</v>
      </c>
      <c r="F106" s="131" t="s">
        <v>2205</v>
      </c>
      <c r="G106" s="132" t="s">
        <v>820</v>
      </c>
      <c r="H106" s="133">
        <v>1</v>
      </c>
      <c r="I106" s="134"/>
      <c r="J106" s="135">
        <f t="shared" si="0"/>
        <v>0</v>
      </c>
      <c r="K106" s="131" t="s">
        <v>19</v>
      </c>
      <c r="L106" s="33"/>
      <c r="M106" s="136" t="s">
        <v>19</v>
      </c>
      <c r="N106" s="137" t="s">
        <v>45</v>
      </c>
      <c r="P106" s="138">
        <f t="shared" si="1"/>
        <v>0</v>
      </c>
      <c r="Q106" s="138">
        <v>0</v>
      </c>
      <c r="R106" s="138">
        <f t="shared" si="2"/>
        <v>0</v>
      </c>
      <c r="S106" s="138">
        <v>0</v>
      </c>
      <c r="T106" s="139">
        <f t="shared" si="3"/>
        <v>0</v>
      </c>
      <c r="AR106" s="140" t="s">
        <v>173</v>
      </c>
      <c r="AT106" s="140" t="s">
        <v>169</v>
      </c>
      <c r="AU106" s="140" t="s">
        <v>82</v>
      </c>
      <c r="AY106" s="18" t="s">
        <v>167</v>
      </c>
      <c r="BE106" s="141">
        <f t="shared" si="4"/>
        <v>0</v>
      </c>
      <c r="BF106" s="141">
        <f t="shared" si="5"/>
        <v>0</v>
      </c>
      <c r="BG106" s="141">
        <f t="shared" si="6"/>
        <v>0</v>
      </c>
      <c r="BH106" s="141">
        <f t="shared" si="7"/>
        <v>0</v>
      </c>
      <c r="BI106" s="141">
        <f t="shared" si="8"/>
        <v>0</v>
      </c>
      <c r="BJ106" s="18" t="s">
        <v>82</v>
      </c>
      <c r="BK106" s="141">
        <f t="shared" si="9"/>
        <v>0</v>
      </c>
      <c r="BL106" s="18" t="s">
        <v>173</v>
      </c>
      <c r="BM106" s="140" t="s">
        <v>390</v>
      </c>
    </row>
    <row r="107" spans="2:65" s="1" customFormat="1" ht="16.5" customHeight="1">
      <c r="B107" s="33"/>
      <c r="C107" s="129" t="s">
        <v>287</v>
      </c>
      <c r="D107" s="129" t="s">
        <v>169</v>
      </c>
      <c r="E107" s="130" t="s">
        <v>2206</v>
      </c>
      <c r="F107" s="131" t="s">
        <v>2207</v>
      </c>
      <c r="G107" s="132" t="s">
        <v>820</v>
      </c>
      <c r="H107" s="133">
        <v>1</v>
      </c>
      <c r="I107" s="134"/>
      <c r="J107" s="135">
        <f t="shared" si="0"/>
        <v>0</v>
      </c>
      <c r="K107" s="131" t="s">
        <v>19</v>
      </c>
      <c r="L107" s="33"/>
      <c r="M107" s="136" t="s">
        <v>19</v>
      </c>
      <c r="N107" s="137" t="s">
        <v>45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173</v>
      </c>
      <c r="AT107" s="140" t="s">
        <v>169</v>
      </c>
      <c r="AU107" s="140" t="s">
        <v>82</v>
      </c>
      <c r="AY107" s="18" t="s">
        <v>167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8" t="s">
        <v>82</v>
      </c>
      <c r="BK107" s="141">
        <f t="shared" si="9"/>
        <v>0</v>
      </c>
      <c r="BL107" s="18" t="s">
        <v>173</v>
      </c>
      <c r="BM107" s="140" t="s">
        <v>403</v>
      </c>
    </row>
    <row r="108" spans="2:65" s="1" customFormat="1" ht="16.5" customHeight="1">
      <c r="B108" s="33"/>
      <c r="C108" s="129" t="s">
        <v>293</v>
      </c>
      <c r="D108" s="129" t="s">
        <v>169</v>
      </c>
      <c r="E108" s="130" t="s">
        <v>2208</v>
      </c>
      <c r="F108" s="131" t="s">
        <v>2209</v>
      </c>
      <c r="G108" s="132" t="s">
        <v>820</v>
      </c>
      <c r="H108" s="133">
        <v>1</v>
      </c>
      <c r="I108" s="134"/>
      <c r="J108" s="135">
        <f t="shared" si="0"/>
        <v>0</v>
      </c>
      <c r="K108" s="131" t="s">
        <v>19</v>
      </c>
      <c r="L108" s="33"/>
      <c r="M108" s="136" t="s">
        <v>19</v>
      </c>
      <c r="N108" s="137" t="s">
        <v>45</v>
      </c>
      <c r="P108" s="138">
        <f t="shared" si="1"/>
        <v>0</v>
      </c>
      <c r="Q108" s="138">
        <v>0</v>
      </c>
      <c r="R108" s="138">
        <f t="shared" si="2"/>
        <v>0</v>
      </c>
      <c r="S108" s="138">
        <v>0</v>
      </c>
      <c r="T108" s="139">
        <f t="shared" si="3"/>
        <v>0</v>
      </c>
      <c r="AR108" s="140" t="s">
        <v>173</v>
      </c>
      <c r="AT108" s="140" t="s">
        <v>169</v>
      </c>
      <c r="AU108" s="140" t="s">
        <v>82</v>
      </c>
      <c r="AY108" s="18" t="s">
        <v>167</v>
      </c>
      <c r="BE108" s="141">
        <f t="shared" si="4"/>
        <v>0</v>
      </c>
      <c r="BF108" s="141">
        <f t="shared" si="5"/>
        <v>0</v>
      </c>
      <c r="BG108" s="141">
        <f t="shared" si="6"/>
        <v>0</v>
      </c>
      <c r="BH108" s="141">
        <f t="shared" si="7"/>
        <v>0</v>
      </c>
      <c r="BI108" s="141">
        <f t="shared" si="8"/>
        <v>0</v>
      </c>
      <c r="BJ108" s="18" t="s">
        <v>82</v>
      </c>
      <c r="BK108" s="141">
        <f t="shared" si="9"/>
        <v>0</v>
      </c>
      <c r="BL108" s="18" t="s">
        <v>173</v>
      </c>
      <c r="BM108" s="140" t="s">
        <v>416</v>
      </c>
    </row>
    <row r="109" spans="2:65" s="1" customFormat="1" ht="16.5" customHeight="1">
      <c r="B109" s="33"/>
      <c r="C109" s="129" t="s">
        <v>7</v>
      </c>
      <c r="D109" s="129" t="s">
        <v>169</v>
      </c>
      <c r="E109" s="130" t="s">
        <v>2210</v>
      </c>
      <c r="F109" s="131" t="s">
        <v>2211</v>
      </c>
      <c r="G109" s="132" t="s">
        <v>820</v>
      </c>
      <c r="H109" s="133">
        <v>5</v>
      </c>
      <c r="I109" s="134"/>
      <c r="J109" s="135">
        <f t="shared" si="0"/>
        <v>0</v>
      </c>
      <c r="K109" s="131" t="s">
        <v>19</v>
      </c>
      <c r="L109" s="33"/>
      <c r="M109" s="136" t="s">
        <v>19</v>
      </c>
      <c r="N109" s="137" t="s">
        <v>45</v>
      </c>
      <c r="P109" s="138">
        <f t="shared" si="1"/>
        <v>0</v>
      </c>
      <c r="Q109" s="138">
        <v>0</v>
      </c>
      <c r="R109" s="138">
        <f t="shared" si="2"/>
        <v>0</v>
      </c>
      <c r="S109" s="138">
        <v>0</v>
      </c>
      <c r="T109" s="139">
        <f t="shared" si="3"/>
        <v>0</v>
      </c>
      <c r="AR109" s="140" t="s">
        <v>173</v>
      </c>
      <c r="AT109" s="140" t="s">
        <v>169</v>
      </c>
      <c r="AU109" s="140" t="s">
        <v>82</v>
      </c>
      <c r="AY109" s="18" t="s">
        <v>167</v>
      </c>
      <c r="BE109" s="141">
        <f t="shared" si="4"/>
        <v>0</v>
      </c>
      <c r="BF109" s="141">
        <f t="shared" si="5"/>
        <v>0</v>
      </c>
      <c r="BG109" s="141">
        <f t="shared" si="6"/>
        <v>0</v>
      </c>
      <c r="BH109" s="141">
        <f t="shared" si="7"/>
        <v>0</v>
      </c>
      <c r="BI109" s="141">
        <f t="shared" si="8"/>
        <v>0</v>
      </c>
      <c r="BJ109" s="18" t="s">
        <v>82</v>
      </c>
      <c r="BK109" s="141">
        <f t="shared" si="9"/>
        <v>0</v>
      </c>
      <c r="BL109" s="18" t="s">
        <v>173</v>
      </c>
      <c r="BM109" s="140" t="s">
        <v>428</v>
      </c>
    </row>
    <row r="110" spans="2:65" s="1" customFormat="1" ht="16.5" customHeight="1">
      <c r="B110" s="33"/>
      <c r="C110" s="129" t="s">
        <v>304</v>
      </c>
      <c r="D110" s="129" t="s">
        <v>169</v>
      </c>
      <c r="E110" s="130" t="s">
        <v>2212</v>
      </c>
      <c r="F110" s="131" t="s">
        <v>2213</v>
      </c>
      <c r="G110" s="132" t="s">
        <v>820</v>
      </c>
      <c r="H110" s="133">
        <v>3</v>
      </c>
      <c r="I110" s="134"/>
      <c r="J110" s="135">
        <f t="shared" si="0"/>
        <v>0</v>
      </c>
      <c r="K110" s="131" t="s">
        <v>19</v>
      </c>
      <c r="L110" s="33"/>
      <c r="M110" s="136" t="s">
        <v>19</v>
      </c>
      <c r="N110" s="137" t="s">
        <v>45</v>
      </c>
      <c r="P110" s="138">
        <f t="shared" si="1"/>
        <v>0</v>
      </c>
      <c r="Q110" s="138">
        <v>0</v>
      </c>
      <c r="R110" s="138">
        <f t="shared" si="2"/>
        <v>0</v>
      </c>
      <c r="S110" s="138">
        <v>0</v>
      </c>
      <c r="T110" s="139">
        <f t="shared" si="3"/>
        <v>0</v>
      </c>
      <c r="AR110" s="140" t="s">
        <v>173</v>
      </c>
      <c r="AT110" s="140" t="s">
        <v>169</v>
      </c>
      <c r="AU110" s="140" t="s">
        <v>82</v>
      </c>
      <c r="AY110" s="18" t="s">
        <v>167</v>
      </c>
      <c r="BE110" s="141">
        <f t="shared" si="4"/>
        <v>0</v>
      </c>
      <c r="BF110" s="141">
        <f t="shared" si="5"/>
        <v>0</v>
      </c>
      <c r="BG110" s="141">
        <f t="shared" si="6"/>
        <v>0</v>
      </c>
      <c r="BH110" s="141">
        <f t="shared" si="7"/>
        <v>0</v>
      </c>
      <c r="BI110" s="141">
        <f t="shared" si="8"/>
        <v>0</v>
      </c>
      <c r="BJ110" s="18" t="s">
        <v>82</v>
      </c>
      <c r="BK110" s="141">
        <f t="shared" si="9"/>
        <v>0</v>
      </c>
      <c r="BL110" s="18" t="s">
        <v>173</v>
      </c>
      <c r="BM110" s="140" t="s">
        <v>440</v>
      </c>
    </row>
    <row r="111" spans="2:65" s="1" customFormat="1" ht="16.5" customHeight="1">
      <c r="B111" s="33"/>
      <c r="C111" s="129" t="s">
        <v>311</v>
      </c>
      <c r="D111" s="129" t="s">
        <v>169</v>
      </c>
      <c r="E111" s="130" t="s">
        <v>2214</v>
      </c>
      <c r="F111" s="131" t="s">
        <v>2215</v>
      </c>
      <c r="G111" s="132" t="s">
        <v>820</v>
      </c>
      <c r="H111" s="133">
        <v>1</v>
      </c>
      <c r="I111" s="134"/>
      <c r="J111" s="135">
        <f t="shared" si="0"/>
        <v>0</v>
      </c>
      <c r="K111" s="131" t="s">
        <v>19</v>
      </c>
      <c r="L111" s="33"/>
      <c r="M111" s="136" t="s">
        <v>19</v>
      </c>
      <c r="N111" s="137" t="s">
        <v>45</v>
      </c>
      <c r="P111" s="138">
        <f t="shared" si="1"/>
        <v>0</v>
      </c>
      <c r="Q111" s="138">
        <v>0</v>
      </c>
      <c r="R111" s="138">
        <f t="shared" si="2"/>
        <v>0</v>
      </c>
      <c r="S111" s="138">
        <v>0</v>
      </c>
      <c r="T111" s="139">
        <f t="shared" si="3"/>
        <v>0</v>
      </c>
      <c r="AR111" s="140" t="s">
        <v>173</v>
      </c>
      <c r="AT111" s="140" t="s">
        <v>169</v>
      </c>
      <c r="AU111" s="140" t="s">
        <v>82</v>
      </c>
      <c r="AY111" s="18" t="s">
        <v>167</v>
      </c>
      <c r="BE111" s="141">
        <f t="shared" si="4"/>
        <v>0</v>
      </c>
      <c r="BF111" s="141">
        <f t="shared" si="5"/>
        <v>0</v>
      </c>
      <c r="BG111" s="141">
        <f t="shared" si="6"/>
        <v>0</v>
      </c>
      <c r="BH111" s="141">
        <f t="shared" si="7"/>
        <v>0</v>
      </c>
      <c r="BI111" s="141">
        <f t="shared" si="8"/>
        <v>0</v>
      </c>
      <c r="BJ111" s="18" t="s">
        <v>82</v>
      </c>
      <c r="BK111" s="141">
        <f t="shared" si="9"/>
        <v>0</v>
      </c>
      <c r="BL111" s="18" t="s">
        <v>173</v>
      </c>
      <c r="BM111" s="140" t="s">
        <v>452</v>
      </c>
    </row>
    <row r="112" spans="2:65" s="1" customFormat="1" ht="16.5" customHeight="1">
      <c r="B112" s="33"/>
      <c r="C112" s="129" t="s">
        <v>318</v>
      </c>
      <c r="D112" s="129" t="s">
        <v>169</v>
      </c>
      <c r="E112" s="130" t="s">
        <v>2216</v>
      </c>
      <c r="F112" s="131" t="s">
        <v>2217</v>
      </c>
      <c r="G112" s="132" t="s">
        <v>820</v>
      </c>
      <c r="H112" s="133">
        <v>7</v>
      </c>
      <c r="I112" s="134"/>
      <c r="J112" s="135">
        <f t="shared" si="0"/>
        <v>0</v>
      </c>
      <c r="K112" s="131" t="s">
        <v>19</v>
      </c>
      <c r="L112" s="33"/>
      <c r="M112" s="136" t="s">
        <v>19</v>
      </c>
      <c r="N112" s="137" t="s">
        <v>45</v>
      </c>
      <c r="P112" s="138">
        <f t="shared" si="1"/>
        <v>0</v>
      </c>
      <c r="Q112" s="138">
        <v>0</v>
      </c>
      <c r="R112" s="138">
        <f t="shared" si="2"/>
        <v>0</v>
      </c>
      <c r="S112" s="138">
        <v>0</v>
      </c>
      <c r="T112" s="139">
        <f t="shared" si="3"/>
        <v>0</v>
      </c>
      <c r="AR112" s="140" t="s">
        <v>173</v>
      </c>
      <c r="AT112" s="140" t="s">
        <v>169</v>
      </c>
      <c r="AU112" s="140" t="s">
        <v>82</v>
      </c>
      <c r="AY112" s="18" t="s">
        <v>167</v>
      </c>
      <c r="BE112" s="141">
        <f t="shared" si="4"/>
        <v>0</v>
      </c>
      <c r="BF112" s="141">
        <f t="shared" si="5"/>
        <v>0</v>
      </c>
      <c r="BG112" s="141">
        <f t="shared" si="6"/>
        <v>0</v>
      </c>
      <c r="BH112" s="141">
        <f t="shared" si="7"/>
        <v>0</v>
      </c>
      <c r="BI112" s="141">
        <f t="shared" si="8"/>
        <v>0</v>
      </c>
      <c r="BJ112" s="18" t="s">
        <v>82</v>
      </c>
      <c r="BK112" s="141">
        <f t="shared" si="9"/>
        <v>0</v>
      </c>
      <c r="BL112" s="18" t="s">
        <v>173</v>
      </c>
      <c r="BM112" s="140" t="s">
        <v>463</v>
      </c>
    </row>
    <row r="113" spans="2:65" s="1" customFormat="1" ht="16.5" customHeight="1">
      <c r="B113" s="33"/>
      <c r="C113" s="129" t="s">
        <v>325</v>
      </c>
      <c r="D113" s="129" t="s">
        <v>169</v>
      </c>
      <c r="E113" s="130" t="s">
        <v>2218</v>
      </c>
      <c r="F113" s="131" t="s">
        <v>2219</v>
      </c>
      <c r="G113" s="132" t="s">
        <v>820</v>
      </c>
      <c r="H113" s="133">
        <v>4</v>
      </c>
      <c r="I113" s="134"/>
      <c r="J113" s="135">
        <f t="shared" si="0"/>
        <v>0</v>
      </c>
      <c r="K113" s="131" t="s">
        <v>19</v>
      </c>
      <c r="L113" s="33"/>
      <c r="M113" s="136" t="s">
        <v>19</v>
      </c>
      <c r="N113" s="137" t="s">
        <v>45</v>
      </c>
      <c r="P113" s="138">
        <f t="shared" si="1"/>
        <v>0</v>
      </c>
      <c r="Q113" s="138">
        <v>0</v>
      </c>
      <c r="R113" s="138">
        <f t="shared" si="2"/>
        <v>0</v>
      </c>
      <c r="S113" s="138">
        <v>0</v>
      </c>
      <c r="T113" s="139">
        <f t="shared" si="3"/>
        <v>0</v>
      </c>
      <c r="AR113" s="140" t="s">
        <v>173</v>
      </c>
      <c r="AT113" s="140" t="s">
        <v>169</v>
      </c>
      <c r="AU113" s="140" t="s">
        <v>82</v>
      </c>
      <c r="AY113" s="18" t="s">
        <v>167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8" t="s">
        <v>82</v>
      </c>
      <c r="BK113" s="141">
        <f t="shared" si="9"/>
        <v>0</v>
      </c>
      <c r="BL113" s="18" t="s">
        <v>173</v>
      </c>
      <c r="BM113" s="140" t="s">
        <v>473</v>
      </c>
    </row>
    <row r="114" spans="2:65" s="1" customFormat="1" ht="16.5" customHeight="1">
      <c r="B114" s="33"/>
      <c r="C114" s="129" t="s">
        <v>332</v>
      </c>
      <c r="D114" s="129" t="s">
        <v>169</v>
      </c>
      <c r="E114" s="130" t="s">
        <v>2220</v>
      </c>
      <c r="F114" s="131" t="s">
        <v>2221</v>
      </c>
      <c r="G114" s="132" t="s">
        <v>820</v>
      </c>
      <c r="H114" s="133">
        <v>2</v>
      </c>
      <c r="I114" s="134"/>
      <c r="J114" s="135">
        <f t="shared" si="0"/>
        <v>0</v>
      </c>
      <c r="K114" s="131" t="s">
        <v>19</v>
      </c>
      <c r="L114" s="33"/>
      <c r="M114" s="136" t="s">
        <v>19</v>
      </c>
      <c r="N114" s="137" t="s">
        <v>45</v>
      </c>
      <c r="P114" s="138">
        <f t="shared" si="1"/>
        <v>0</v>
      </c>
      <c r="Q114" s="138">
        <v>0</v>
      </c>
      <c r="R114" s="138">
        <f t="shared" si="2"/>
        <v>0</v>
      </c>
      <c r="S114" s="138">
        <v>0</v>
      </c>
      <c r="T114" s="139">
        <f t="shared" si="3"/>
        <v>0</v>
      </c>
      <c r="AR114" s="140" t="s">
        <v>173</v>
      </c>
      <c r="AT114" s="140" t="s">
        <v>169</v>
      </c>
      <c r="AU114" s="140" t="s">
        <v>82</v>
      </c>
      <c r="AY114" s="18" t="s">
        <v>167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8" t="s">
        <v>82</v>
      </c>
      <c r="BK114" s="141">
        <f t="shared" si="9"/>
        <v>0</v>
      </c>
      <c r="BL114" s="18" t="s">
        <v>173</v>
      </c>
      <c r="BM114" s="140" t="s">
        <v>484</v>
      </c>
    </row>
    <row r="115" spans="2:65" s="1" customFormat="1" ht="16.5" customHeight="1">
      <c r="B115" s="33"/>
      <c r="C115" s="129" t="s">
        <v>337</v>
      </c>
      <c r="D115" s="129" t="s">
        <v>169</v>
      </c>
      <c r="E115" s="130" t="s">
        <v>2222</v>
      </c>
      <c r="F115" s="131" t="s">
        <v>2223</v>
      </c>
      <c r="G115" s="132" t="s">
        <v>820</v>
      </c>
      <c r="H115" s="133">
        <v>2</v>
      </c>
      <c r="I115" s="134"/>
      <c r="J115" s="135">
        <f t="shared" si="0"/>
        <v>0</v>
      </c>
      <c r="K115" s="131" t="s">
        <v>19</v>
      </c>
      <c r="L115" s="33"/>
      <c r="M115" s="136" t="s">
        <v>19</v>
      </c>
      <c r="N115" s="137" t="s">
        <v>45</v>
      </c>
      <c r="P115" s="138">
        <f t="shared" si="1"/>
        <v>0</v>
      </c>
      <c r="Q115" s="138">
        <v>0</v>
      </c>
      <c r="R115" s="138">
        <f t="shared" si="2"/>
        <v>0</v>
      </c>
      <c r="S115" s="138">
        <v>0</v>
      </c>
      <c r="T115" s="139">
        <f t="shared" si="3"/>
        <v>0</v>
      </c>
      <c r="AR115" s="140" t="s">
        <v>173</v>
      </c>
      <c r="AT115" s="140" t="s">
        <v>169</v>
      </c>
      <c r="AU115" s="140" t="s">
        <v>82</v>
      </c>
      <c r="AY115" s="18" t="s">
        <v>167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8" t="s">
        <v>82</v>
      </c>
      <c r="BK115" s="141">
        <f t="shared" si="9"/>
        <v>0</v>
      </c>
      <c r="BL115" s="18" t="s">
        <v>173</v>
      </c>
      <c r="BM115" s="140" t="s">
        <v>497</v>
      </c>
    </row>
    <row r="116" spans="2:65" s="1" customFormat="1" ht="16.5" customHeight="1">
      <c r="B116" s="33"/>
      <c r="C116" s="129" t="s">
        <v>343</v>
      </c>
      <c r="D116" s="129" t="s">
        <v>169</v>
      </c>
      <c r="E116" s="130" t="s">
        <v>2224</v>
      </c>
      <c r="F116" s="131" t="s">
        <v>2225</v>
      </c>
      <c r="G116" s="132" t="s">
        <v>820</v>
      </c>
      <c r="H116" s="133">
        <v>1</v>
      </c>
      <c r="I116" s="134"/>
      <c r="J116" s="135">
        <f t="shared" si="0"/>
        <v>0</v>
      </c>
      <c r="K116" s="131" t="s">
        <v>19</v>
      </c>
      <c r="L116" s="33"/>
      <c r="M116" s="136" t="s">
        <v>19</v>
      </c>
      <c r="N116" s="137" t="s">
        <v>45</v>
      </c>
      <c r="P116" s="138">
        <f t="shared" si="1"/>
        <v>0</v>
      </c>
      <c r="Q116" s="138">
        <v>0</v>
      </c>
      <c r="R116" s="138">
        <f t="shared" si="2"/>
        <v>0</v>
      </c>
      <c r="S116" s="138">
        <v>0</v>
      </c>
      <c r="T116" s="139">
        <f t="shared" si="3"/>
        <v>0</v>
      </c>
      <c r="AR116" s="140" t="s">
        <v>173</v>
      </c>
      <c r="AT116" s="140" t="s">
        <v>169</v>
      </c>
      <c r="AU116" s="140" t="s">
        <v>82</v>
      </c>
      <c r="AY116" s="18" t="s">
        <v>167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8" t="s">
        <v>82</v>
      </c>
      <c r="BK116" s="141">
        <f t="shared" si="9"/>
        <v>0</v>
      </c>
      <c r="BL116" s="18" t="s">
        <v>173</v>
      </c>
      <c r="BM116" s="140" t="s">
        <v>512</v>
      </c>
    </row>
    <row r="117" spans="2:65" s="1" customFormat="1" ht="16.5" customHeight="1">
      <c r="B117" s="33"/>
      <c r="C117" s="129" t="s">
        <v>348</v>
      </c>
      <c r="D117" s="129" t="s">
        <v>169</v>
      </c>
      <c r="E117" s="130" t="s">
        <v>2226</v>
      </c>
      <c r="F117" s="131" t="s">
        <v>2227</v>
      </c>
      <c r="G117" s="132" t="s">
        <v>855</v>
      </c>
      <c r="H117" s="133">
        <v>1</v>
      </c>
      <c r="I117" s="134"/>
      <c r="J117" s="135">
        <f t="shared" si="0"/>
        <v>0</v>
      </c>
      <c r="K117" s="131" t="s">
        <v>19</v>
      </c>
      <c r="L117" s="33"/>
      <c r="M117" s="136" t="s">
        <v>19</v>
      </c>
      <c r="N117" s="137" t="s">
        <v>45</v>
      </c>
      <c r="P117" s="138">
        <f t="shared" si="1"/>
        <v>0</v>
      </c>
      <c r="Q117" s="138">
        <v>0</v>
      </c>
      <c r="R117" s="138">
        <f t="shared" si="2"/>
        <v>0</v>
      </c>
      <c r="S117" s="138">
        <v>0</v>
      </c>
      <c r="T117" s="139">
        <f t="shared" si="3"/>
        <v>0</v>
      </c>
      <c r="AR117" s="140" t="s">
        <v>173</v>
      </c>
      <c r="AT117" s="140" t="s">
        <v>169</v>
      </c>
      <c r="AU117" s="140" t="s">
        <v>82</v>
      </c>
      <c r="AY117" s="18" t="s">
        <v>167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8" t="s">
        <v>82</v>
      </c>
      <c r="BK117" s="141">
        <f t="shared" si="9"/>
        <v>0</v>
      </c>
      <c r="BL117" s="18" t="s">
        <v>173</v>
      </c>
      <c r="BM117" s="140" t="s">
        <v>541</v>
      </c>
    </row>
    <row r="118" spans="2:65" s="1" customFormat="1" ht="16.5" customHeight="1">
      <c r="B118" s="33"/>
      <c r="C118" s="129" t="s">
        <v>354</v>
      </c>
      <c r="D118" s="129" t="s">
        <v>169</v>
      </c>
      <c r="E118" s="130" t="s">
        <v>2228</v>
      </c>
      <c r="F118" s="131" t="s">
        <v>2229</v>
      </c>
      <c r="G118" s="132" t="s">
        <v>855</v>
      </c>
      <c r="H118" s="133">
        <v>1</v>
      </c>
      <c r="I118" s="134"/>
      <c r="J118" s="135">
        <f t="shared" si="0"/>
        <v>0</v>
      </c>
      <c r="K118" s="131" t="s">
        <v>19</v>
      </c>
      <c r="L118" s="33"/>
      <c r="M118" s="136" t="s">
        <v>19</v>
      </c>
      <c r="N118" s="137" t="s">
        <v>45</v>
      </c>
      <c r="P118" s="138">
        <f t="shared" si="1"/>
        <v>0</v>
      </c>
      <c r="Q118" s="138">
        <v>0</v>
      </c>
      <c r="R118" s="138">
        <f t="shared" si="2"/>
        <v>0</v>
      </c>
      <c r="S118" s="138">
        <v>0</v>
      </c>
      <c r="T118" s="139">
        <f t="shared" si="3"/>
        <v>0</v>
      </c>
      <c r="AR118" s="140" t="s">
        <v>173</v>
      </c>
      <c r="AT118" s="140" t="s">
        <v>169</v>
      </c>
      <c r="AU118" s="140" t="s">
        <v>82</v>
      </c>
      <c r="AY118" s="18" t="s">
        <v>167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82</v>
      </c>
      <c r="BK118" s="141">
        <f t="shared" si="9"/>
        <v>0</v>
      </c>
      <c r="BL118" s="18" t="s">
        <v>173</v>
      </c>
      <c r="BM118" s="140" t="s">
        <v>560</v>
      </c>
    </row>
    <row r="119" spans="2:65" s="1" customFormat="1" ht="16.5" customHeight="1">
      <c r="B119" s="33"/>
      <c r="C119" s="129" t="s">
        <v>360</v>
      </c>
      <c r="D119" s="129" t="s">
        <v>169</v>
      </c>
      <c r="E119" s="130" t="s">
        <v>2230</v>
      </c>
      <c r="F119" s="131" t="s">
        <v>2231</v>
      </c>
      <c r="G119" s="132" t="s">
        <v>820</v>
      </c>
      <c r="H119" s="133">
        <v>1</v>
      </c>
      <c r="I119" s="134"/>
      <c r="J119" s="135">
        <f t="shared" si="0"/>
        <v>0</v>
      </c>
      <c r="K119" s="131" t="s">
        <v>19</v>
      </c>
      <c r="L119" s="33"/>
      <c r="M119" s="136" t="s">
        <v>19</v>
      </c>
      <c r="N119" s="137" t="s">
        <v>45</v>
      </c>
      <c r="P119" s="138">
        <f t="shared" si="1"/>
        <v>0</v>
      </c>
      <c r="Q119" s="138">
        <v>0</v>
      </c>
      <c r="R119" s="138">
        <f t="shared" si="2"/>
        <v>0</v>
      </c>
      <c r="S119" s="138">
        <v>0</v>
      </c>
      <c r="T119" s="139">
        <f t="shared" si="3"/>
        <v>0</v>
      </c>
      <c r="AR119" s="140" t="s">
        <v>173</v>
      </c>
      <c r="AT119" s="140" t="s">
        <v>169</v>
      </c>
      <c r="AU119" s="140" t="s">
        <v>82</v>
      </c>
      <c r="AY119" s="18" t="s">
        <v>167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82</v>
      </c>
      <c r="BK119" s="141">
        <f t="shared" si="9"/>
        <v>0</v>
      </c>
      <c r="BL119" s="18" t="s">
        <v>173</v>
      </c>
      <c r="BM119" s="140" t="s">
        <v>571</v>
      </c>
    </row>
    <row r="120" spans="2:65" s="11" customFormat="1" ht="25.9" customHeight="1">
      <c r="B120" s="117"/>
      <c r="D120" s="118" t="s">
        <v>73</v>
      </c>
      <c r="E120" s="119" t="s">
        <v>1037</v>
      </c>
      <c r="F120" s="119" t="s">
        <v>2232</v>
      </c>
      <c r="I120" s="120"/>
      <c r="J120" s="121">
        <f>BK120</f>
        <v>0</v>
      </c>
      <c r="L120" s="117"/>
      <c r="M120" s="122"/>
      <c r="P120" s="123">
        <f>SUM(P121:P146)</f>
        <v>0</v>
      </c>
      <c r="R120" s="123">
        <f>SUM(R121:R146)</f>
        <v>0</v>
      </c>
      <c r="T120" s="124">
        <f>SUM(T121:T146)</f>
        <v>0</v>
      </c>
      <c r="AR120" s="118" t="s">
        <v>82</v>
      </c>
      <c r="AT120" s="125" t="s">
        <v>73</v>
      </c>
      <c r="AU120" s="125" t="s">
        <v>74</v>
      </c>
      <c r="AY120" s="118" t="s">
        <v>167</v>
      </c>
      <c r="BK120" s="126">
        <f>SUM(BK121:BK146)</f>
        <v>0</v>
      </c>
    </row>
    <row r="121" spans="2:65" s="1" customFormat="1" ht="16.5" customHeight="1">
      <c r="B121" s="33"/>
      <c r="C121" s="129" t="s">
        <v>366</v>
      </c>
      <c r="D121" s="129" t="s">
        <v>169</v>
      </c>
      <c r="E121" s="130" t="s">
        <v>2233</v>
      </c>
      <c r="F121" s="131" t="s">
        <v>2234</v>
      </c>
      <c r="G121" s="132" t="s">
        <v>820</v>
      </c>
      <c r="H121" s="133">
        <v>2</v>
      </c>
      <c r="I121" s="134"/>
      <c r="J121" s="135">
        <f t="shared" ref="J121:J146" si="10">ROUND(I121*H121,2)</f>
        <v>0</v>
      </c>
      <c r="K121" s="131" t="s">
        <v>19</v>
      </c>
      <c r="L121" s="33"/>
      <c r="M121" s="136" t="s">
        <v>19</v>
      </c>
      <c r="N121" s="137" t="s">
        <v>45</v>
      </c>
      <c r="P121" s="138">
        <f t="shared" ref="P121:P146" si="11">O121*H121</f>
        <v>0</v>
      </c>
      <c r="Q121" s="138">
        <v>0</v>
      </c>
      <c r="R121" s="138">
        <f t="shared" ref="R121:R146" si="12">Q121*H121</f>
        <v>0</v>
      </c>
      <c r="S121" s="138">
        <v>0</v>
      </c>
      <c r="T121" s="139">
        <f t="shared" ref="T121:T146" si="13">S121*H121</f>
        <v>0</v>
      </c>
      <c r="AR121" s="140" t="s">
        <v>173</v>
      </c>
      <c r="AT121" s="140" t="s">
        <v>169</v>
      </c>
      <c r="AU121" s="140" t="s">
        <v>82</v>
      </c>
      <c r="AY121" s="18" t="s">
        <v>167</v>
      </c>
      <c r="BE121" s="141">
        <f t="shared" ref="BE121:BE146" si="14">IF(N121="základní",J121,0)</f>
        <v>0</v>
      </c>
      <c r="BF121" s="141">
        <f t="shared" ref="BF121:BF146" si="15">IF(N121="snížená",J121,0)</f>
        <v>0</v>
      </c>
      <c r="BG121" s="141">
        <f t="shared" ref="BG121:BG146" si="16">IF(N121="zákl. přenesená",J121,0)</f>
        <v>0</v>
      </c>
      <c r="BH121" s="141">
        <f t="shared" ref="BH121:BH146" si="17">IF(N121="sníž. přenesená",J121,0)</f>
        <v>0</v>
      </c>
      <c r="BI121" s="141">
        <f t="shared" ref="BI121:BI146" si="18">IF(N121="nulová",J121,0)</f>
        <v>0</v>
      </c>
      <c r="BJ121" s="18" t="s">
        <v>82</v>
      </c>
      <c r="BK121" s="141">
        <f t="shared" ref="BK121:BK146" si="19">ROUND(I121*H121,2)</f>
        <v>0</v>
      </c>
      <c r="BL121" s="18" t="s">
        <v>173</v>
      </c>
      <c r="BM121" s="140" t="s">
        <v>594</v>
      </c>
    </row>
    <row r="122" spans="2:65" s="1" customFormat="1" ht="16.5" customHeight="1">
      <c r="B122" s="33"/>
      <c r="C122" s="129" t="s">
        <v>372</v>
      </c>
      <c r="D122" s="129" t="s">
        <v>169</v>
      </c>
      <c r="E122" s="130" t="s">
        <v>2235</v>
      </c>
      <c r="F122" s="131" t="s">
        <v>2236</v>
      </c>
      <c r="G122" s="132" t="s">
        <v>820</v>
      </c>
      <c r="H122" s="133">
        <v>2</v>
      </c>
      <c r="I122" s="134"/>
      <c r="J122" s="135">
        <f t="shared" si="10"/>
        <v>0</v>
      </c>
      <c r="K122" s="131" t="s">
        <v>19</v>
      </c>
      <c r="L122" s="33"/>
      <c r="M122" s="136" t="s">
        <v>19</v>
      </c>
      <c r="N122" s="137" t="s">
        <v>45</v>
      </c>
      <c r="P122" s="138">
        <f t="shared" si="11"/>
        <v>0</v>
      </c>
      <c r="Q122" s="138">
        <v>0</v>
      </c>
      <c r="R122" s="138">
        <f t="shared" si="12"/>
        <v>0</v>
      </c>
      <c r="S122" s="138">
        <v>0</v>
      </c>
      <c r="T122" s="139">
        <f t="shared" si="13"/>
        <v>0</v>
      </c>
      <c r="AR122" s="140" t="s">
        <v>173</v>
      </c>
      <c r="AT122" s="140" t="s">
        <v>169</v>
      </c>
      <c r="AU122" s="140" t="s">
        <v>82</v>
      </c>
      <c r="AY122" s="18" t="s">
        <v>167</v>
      </c>
      <c r="BE122" s="141">
        <f t="shared" si="14"/>
        <v>0</v>
      </c>
      <c r="BF122" s="141">
        <f t="shared" si="15"/>
        <v>0</v>
      </c>
      <c r="BG122" s="141">
        <f t="shared" si="16"/>
        <v>0</v>
      </c>
      <c r="BH122" s="141">
        <f t="shared" si="17"/>
        <v>0</v>
      </c>
      <c r="BI122" s="141">
        <f t="shared" si="18"/>
        <v>0</v>
      </c>
      <c r="BJ122" s="18" t="s">
        <v>82</v>
      </c>
      <c r="BK122" s="141">
        <f t="shared" si="19"/>
        <v>0</v>
      </c>
      <c r="BL122" s="18" t="s">
        <v>173</v>
      </c>
      <c r="BM122" s="140" t="s">
        <v>616</v>
      </c>
    </row>
    <row r="123" spans="2:65" s="1" customFormat="1" ht="16.5" customHeight="1">
      <c r="B123" s="33"/>
      <c r="C123" s="129" t="s">
        <v>378</v>
      </c>
      <c r="D123" s="129" t="s">
        <v>169</v>
      </c>
      <c r="E123" s="130" t="s">
        <v>2237</v>
      </c>
      <c r="F123" s="131" t="s">
        <v>2238</v>
      </c>
      <c r="G123" s="132" t="s">
        <v>820</v>
      </c>
      <c r="H123" s="133">
        <v>13</v>
      </c>
      <c r="I123" s="134"/>
      <c r="J123" s="135">
        <f t="shared" si="10"/>
        <v>0</v>
      </c>
      <c r="K123" s="131" t="s">
        <v>19</v>
      </c>
      <c r="L123" s="33"/>
      <c r="M123" s="136" t="s">
        <v>19</v>
      </c>
      <c r="N123" s="137" t="s">
        <v>45</v>
      </c>
      <c r="P123" s="138">
        <f t="shared" si="11"/>
        <v>0</v>
      </c>
      <c r="Q123" s="138">
        <v>0</v>
      </c>
      <c r="R123" s="138">
        <f t="shared" si="12"/>
        <v>0</v>
      </c>
      <c r="S123" s="138">
        <v>0</v>
      </c>
      <c r="T123" s="139">
        <f t="shared" si="13"/>
        <v>0</v>
      </c>
      <c r="AR123" s="140" t="s">
        <v>173</v>
      </c>
      <c r="AT123" s="140" t="s">
        <v>169</v>
      </c>
      <c r="AU123" s="140" t="s">
        <v>82</v>
      </c>
      <c r="AY123" s="18" t="s">
        <v>167</v>
      </c>
      <c r="BE123" s="141">
        <f t="shared" si="14"/>
        <v>0</v>
      </c>
      <c r="BF123" s="141">
        <f t="shared" si="15"/>
        <v>0</v>
      </c>
      <c r="BG123" s="141">
        <f t="shared" si="16"/>
        <v>0</v>
      </c>
      <c r="BH123" s="141">
        <f t="shared" si="17"/>
        <v>0</v>
      </c>
      <c r="BI123" s="141">
        <f t="shared" si="18"/>
        <v>0</v>
      </c>
      <c r="BJ123" s="18" t="s">
        <v>82</v>
      </c>
      <c r="BK123" s="141">
        <f t="shared" si="19"/>
        <v>0</v>
      </c>
      <c r="BL123" s="18" t="s">
        <v>173</v>
      </c>
      <c r="BM123" s="140" t="s">
        <v>632</v>
      </c>
    </row>
    <row r="124" spans="2:65" s="1" customFormat="1" ht="16.5" customHeight="1">
      <c r="B124" s="33"/>
      <c r="C124" s="129" t="s">
        <v>384</v>
      </c>
      <c r="D124" s="129" t="s">
        <v>169</v>
      </c>
      <c r="E124" s="130" t="s">
        <v>2239</v>
      </c>
      <c r="F124" s="131" t="s">
        <v>2240</v>
      </c>
      <c r="G124" s="132" t="s">
        <v>820</v>
      </c>
      <c r="H124" s="133">
        <v>2</v>
      </c>
      <c r="I124" s="134"/>
      <c r="J124" s="135">
        <f t="shared" si="10"/>
        <v>0</v>
      </c>
      <c r="K124" s="131" t="s">
        <v>19</v>
      </c>
      <c r="L124" s="33"/>
      <c r="M124" s="136" t="s">
        <v>19</v>
      </c>
      <c r="N124" s="137" t="s">
        <v>45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173</v>
      </c>
      <c r="AT124" s="140" t="s">
        <v>169</v>
      </c>
      <c r="AU124" s="140" t="s">
        <v>82</v>
      </c>
      <c r="AY124" s="18" t="s">
        <v>167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8" t="s">
        <v>82</v>
      </c>
      <c r="BK124" s="141">
        <f t="shared" si="19"/>
        <v>0</v>
      </c>
      <c r="BL124" s="18" t="s">
        <v>173</v>
      </c>
      <c r="BM124" s="140" t="s">
        <v>642</v>
      </c>
    </row>
    <row r="125" spans="2:65" s="1" customFormat="1" ht="16.5" customHeight="1">
      <c r="B125" s="33"/>
      <c r="C125" s="129" t="s">
        <v>390</v>
      </c>
      <c r="D125" s="129" t="s">
        <v>169</v>
      </c>
      <c r="E125" s="130" t="s">
        <v>2241</v>
      </c>
      <c r="F125" s="131" t="s">
        <v>2242</v>
      </c>
      <c r="G125" s="132" t="s">
        <v>820</v>
      </c>
      <c r="H125" s="133">
        <v>22</v>
      </c>
      <c r="I125" s="134"/>
      <c r="J125" s="135">
        <f t="shared" si="10"/>
        <v>0</v>
      </c>
      <c r="K125" s="131" t="s">
        <v>19</v>
      </c>
      <c r="L125" s="33"/>
      <c r="M125" s="136" t="s">
        <v>19</v>
      </c>
      <c r="N125" s="137" t="s">
        <v>45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173</v>
      </c>
      <c r="AT125" s="140" t="s">
        <v>169</v>
      </c>
      <c r="AU125" s="140" t="s">
        <v>82</v>
      </c>
      <c r="AY125" s="18" t="s">
        <v>167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8" t="s">
        <v>82</v>
      </c>
      <c r="BK125" s="141">
        <f t="shared" si="19"/>
        <v>0</v>
      </c>
      <c r="BL125" s="18" t="s">
        <v>173</v>
      </c>
      <c r="BM125" s="140" t="s">
        <v>651</v>
      </c>
    </row>
    <row r="126" spans="2:65" s="1" customFormat="1" ht="16.5" customHeight="1">
      <c r="B126" s="33"/>
      <c r="C126" s="129" t="s">
        <v>397</v>
      </c>
      <c r="D126" s="129" t="s">
        <v>169</v>
      </c>
      <c r="E126" s="130" t="s">
        <v>2243</v>
      </c>
      <c r="F126" s="131" t="s">
        <v>2244</v>
      </c>
      <c r="G126" s="132" t="s">
        <v>855</v>
      </c>
      <c r="H126" s="133">
        <v>1</v>
      </c>
      <c r="I126" s="134"/>
      <c r="J126" s="135">
        <f t="shared" si="10"/>
        <v>0</v>
      </c>
      <c r="K126" s="131" t="s">
        <v>19</v>
      </c>
      <c r="L126" s="33"/>
      <c r="M126" s="136" t="s">
        <v>19</v>
      </c>
      <c r="N126" s="137" t="s">
        <v>45</v>
      </c>
      <c r="P126" s="138">
        <f t="shared" si="11"/>
        <v>0</v>
      </c>
      <c r="Q126" s="138">
        <v>0</v>
      </c>
      <c r="R126" s="138">
        <f t="shared" si="12"/>
        <v>0</v>
      </c>
      <c r="S126" s="138">
        <v>0</v>
      </c>
      <c r="T126" s="139">
        <f t="shared" si="13"/>
        <v>0</v>
      </c>
      <c r="AR126" s="140" t="s">
        <v>173</v>
      </c>
      <c r="AT126" s="140" t="s">
        <v>169</v>
      </c>
      <c r="AU126" s="140" t="s">
        <v>82</v>
      </c>
      <c r="AY126" s="18" t="s">
        <v>167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8" t="s">
        <v>82</v>
      </c>
      <c r="BK126" s="141">
        <f t="shared" si="19"/>
        <v>0</v>
      </c>
      <c r="BL126" s="18" t="s">
        <v>173</v>
      </c>
      <c r="BM126" s="140" t="s">
        <v>663</v>
      </c>
    </row>
    <row r="127" spans="2:65" s="1" customFormat="1" ht="16.5" customHeight="1">
      <c r="B127" s="33"/>
      <c r="C127" s="129" t="s">
        <v>403</v>
      </c>
      <c r="D127" s="129" t="s">
        <v>169</v>
      </c>
      <c r="E127" s="130" t="s">
        <v>2245</v>
      </c>
      <c r="F127" s="131" t="s">
        <v>2246</v>
      </c>
      <c r="G127" s="132" t="s">
        <v>820</v>
      </c>
      <c r="H127" s="133">
        <v>60</v>
      </c>
      <c r="I127" s="134"/>
      <c r="J127" s="135">
        <f t="shared" si="10"/>
        <v>0</v>
      </c>
      <c r="K127" s="131" t="s">
        <v>19</v>
      </c>
      <c r="L127" s="33"/>
      <c r="M127" s="136" t="s">
        <v>19</v>
      </c>
      <c r="N127" s="137" t="s">
        <v>45</v>
      </c>
      <c r="P127" s="138">
        <f t="shared" si="11"/>
        <v>0</v>
      </c>
      <c r="Q127" s="138">
        <v>0</v>
      </c>
      <c r="R127" s="138">
        <f t="shared" si="12"/>
        <v>0</v>
      </c>
      <c r="S127" s="138">
        <v>0</v>
      </c>
      <c r="T127" s="139">
        <f t="shared" si="13"/>
        <v>0</v>
      </c>
      <c r="AR127" s="140" t="s">
        <v>173</v>
      </c>
      <c r="AT127" s="140" t="s">
        <v>169</v>
      </c>
      <c r="AU127" s="140" t="s">
        <v>82</v>
      </c>
      <c r="AY127" s="18" t="s">
        <v>167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8" t="s">
        <v>82</v>
      </c>
      <c r="BK127" s="141">
        <f t="shared" si="19"/>
        <v>0</v>
      </c>
      <c r="BL127" s="18" t="s">
        <v>173</v>
      </c>
      <c r="BM127" s="140" t="s">
        <v>679</v>
      </c>
    </row>
    <row r="128" spans="2:65" s="1" customFormat="1" ht="16.5" customHeight="1">
      <c r="B128" s="33"/>
      <c r="C128" s="129" t="s">
        <v>410</v>
      </c>
      <c r="D128" s="129" t="s">
        <v>169</v>
      </c>
      <c r="E128" s="130" t="s">
        <v>2247</v>
      </c>
      <c r="F128" s="131" t="s">
        <v>2248</v>
      </c>
      <c r="G128" s="132" t="s">
        <v>820</v>
      </c>
      <c r="H128" s="133">
        <v>30</v>
      </c>
      <c r="I128" s="134"/>
      <c r="J128" s="135">
        <f t="shared" si="10"/>
        <v>0</v>
      </c>
      <c r="K128" s="131" t="s">
        <v>19</v>
      </c>
      <c r="L128" s="33"/>
      <c r="M128" s="136" t="s">
        <v>19</v>
      </c>
      <c r="N128" s="137" t="s">
        <v>45</v>
      </c>
      <c r="P128" s="138">
        <f t="shared" si="11"/>
        <v>0</v>
      </c>
      <c r="Q128" s="138">
        <v>0</v>
      </c>
      <c r="R128" s="138">
        <f t="shared" si="12"/>
        <v>0</v>
      </c>
      <c r="S128" s="138">
        <v>0</v>
      </c>
      <c r="T128" s="139">
        <f t="shared" si="13"/>
        <v>0</v>
      </c>
      <c r="AR128" s="140" t="s">
        <v>173</v>
      </c>
      <c r="AT128" s="140" t="s">
        <v>169</v>
      </c>
      <c r="AU128" s="140" t="s">
        <v>82</v>
      </c>
      <c r="AY128" s="18" t="s">
        <v>167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8" t="s">
        <v>82</v>
      </c>
      <c r="BK128" s="141">
        <f t="shared" si="19"/>
        <v>0</v>
      </c>
      <c r="BL128" s="18" t="s">
        <v>173</v>
      </c>
      <c r="BM128" s="140" t="s">
        <v>691</v>
      </c>
    </row>
    <row r="129" spans="2:65" s="1" customFormat="1" ht="16.5" customHeight="1">
      <c r="B129" s="33"/>
      <c r="C129" s="129" t="s">
        <v>416</v>
      </c>
      <c r="D129" s="129" t="s">
        <v>169</v>
      </c>
      <c r="E129" s="130" t="s">
        <v>2249</v>
      </c>
      <c r="F129" s="131" t="s">
        <v>2250</v>
      </c>
      <c r="G129" s="132" t="s">
        <v>820</v>
      </c>
      <c r="H129" s="133">
        <v>50</v>
      </c>
      <c r="I129" s="134"/>
      <c r="J129" s="135">
        <f t="shared" si="10"/>
        <v>0</v>
      </c>
      <c r="K129" s="131" t="s">
        <v>19</v>
      </c>
      <c r="L129" s="33"/>
      <c r="M129" s="136" t="s">
        <v>19</v>
      </c>
      <c r="N129" s="137" t="s">
        <v>45</v>
      </c>
      <c r="P129" s="138">
        <f t="shared" si="11"/>
        <v>0</v>
      </c>
      <c r="Q129" s="138">
        <v>0</v>
      </c>
      <c r="R129" s="138">
        <f t="shared" si="12"/>
        <v>0</v>
      </c>
      <c r="S129" s="138">
        <v>0</v>
      </c>
      <c r="T129" s="139">
        <f t="shared" si="13"/>
        <v>0</v>
      </c>
      <c r="AR129" s="140" t="s">
        <v>173</v>
      </c>
      <c r="AT129" s="140" t="s">
        <v>169</v>
      </c>
      <c r="AU129" s="140" t="s">
        <v>82</v>
      </c>
      <c r="AY129" s="18" t="s">
        <v>167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8" t="s">
        <v>82</v>
      </c>
      <c r="BK129" s="141">
        <f t="shared" si="19"/>
        <v>0</v>
      </c>
      <c r="BL129" s="18" t="s">
        <v>173</v>
      </c>
      <c r="BM129" s="140" t="s">
        <v>703</v>
      </c>
    </row>
    <row r="130" spans="2:65" s="1" customFormat="1" ht="16.5" customHeight="1">
      <c r="B130" s="33"/>
      <c r="C130" s="129" t="s">
        <v>422</v>
      </c>
      <c r="D130" s="129" t="s">
        <v>169</v>
      </c>
      <c r="E130" s="130" t="s">
        <v>2251</v>
      </c>
      <c r="F130" s="131" t="s">
        <v>2252</v>
      </c>
      <c r="G130" s="132" t="s">
        <v>820</v>
      </c>
      <c r="H130" s="133">
        <v>50</v>
      </c>
      <c r="I130" s="134"/>
      <c r="J130" s="135">
        <f t="shared" si="10"/>
        <v>0</v>
      </c>
      <c r="K130" s="131" t="s">
        <v>19</v>
      </c>
      <c r="L130" s="33"/>
      <c r="M130" s="136" t="s">
        <v>19</v>
      </c>
      <c r="N130" s="137" t="s">
        <v>45</v>
      </c>
      <c r="P130" s="138">
        <f t="shared" si="11"/>
        <v>0</v>
      </c>
      <c r="Q130" s="138">
        <v>0</v>
      </c>
      <c r="R130" s="138">
        <f t="shared" si="12"/>
        <v>0</v>
      </c>
      <c r="S130" s="138">
        <v>0</v>
      </c>
      <c r="T130" s="139">
        <f t="shared" si="13"/>
        <v>0</v>
      </c>
      <c r="AR130" s="140" t="s">
        <v>173</v>
      </c>
      <c r="AT130" s="140" t="s">
        <v>169</v>
      </c>
      <c r="AU130" s="140" t="s">
        <v>82</v>
      </c>
      <c r="AY130" s="18" t="s">
        <v>167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8" t="s">
        <v>82</v>
      </c>
      <c r="BK130" s="141">
        <f t="shared" si="19"/>
        <v>0</v>
      </c>
      <c r="BL130" s="18" t="s">
        <v>173</v>
      </c>
      <c r="BM130" s="140" t="s">
        <v>729</v>
      </c>
    </row>
    <row r="131" spans="2:65" s="1" customFormat="1" ht="16.5" customHeight="1">
      <c r="B131" s="33"/>
      <c r="C131" s="129" t="s">
        <v>428</v>
      </c>
      <c r="D131" s="129" t="s">
        <v>169</v>
      </c>
      <c r="E131" s="130" t="s">
        <v>2253</v>
      </c>
      <c r="F131" s="131" t="s">
        <v>2254</v>
      </c>
      <c r="G131" s="132" t="s">
        <v>436</v>
      </c>
      <c r="H131" s="133">
        <v>15</v>
      </c>
      <c r="I131" s="134"/>
      <c r="J131" s="135">
        <f t="shared" si="10"/>
        <v>0</v>
      </c>
      <c r="K131" s="131" t="s">
        <v>19</v>
      </c>
      <c r="L131" s="33"/>
      <c r="M131" s="136" t="s">
        <v>19</v>
      </c>
      <c r="N131" s="137" t="s">
        <v>45</v>
      </c>
      <c r="P131" s="138">
        <f t="shared" si="11"/>
        <v>0</v>
      </c>
      <c r="Q131" s="138">
        <v>0</v>
      </c>
      <c r="R131" s="138">
        <f t="shared" si="12"/>
        <v>0</v>
      </c>
      <c r="S131" s="138">
        <v>0</v>
      </c>
      <c r="T131" s="139">
        <f t="shared" si="13"/>
        <v>0</v>
      </c>
      <c r="AR131" s="140" t="s">
        <v>173</v>
      </c>
      <c r="AT131" s="140" t="s">
        <v>169</v>
      </c>
      <c r="AU131" s="140" t="s">
        <v>82</v>
      </c>
      <c r="AY131" s="18" t="s">
        <v>167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8" t="s">
        <v>82</v>
      </c>
      <c r="BK131" s="141">
        <f t="shared" si="19"/>
        <v>0</v>
      </c>
      <c r="BL131" s="18" t="s">
        <v>173</v>
      </c>
      <c r="BM131" s="140" t="s">
        <v>742</v>
      </c>
    </row>
    <row r="132" spans="2:65" s="1" customFormat="1" ht="16.5" customHeight="1">
      <c r="B132" s="33"/>
      <c r="C132" s="129" t="s">
        <v>433</v>
      </c>
      <c r="D132" s="129" t="s">
        <v>169</v>
      </c>
      <c r="E132" s="130" t="s">
        <v>2255</v>
      </c>
      <c r="F132" s="131" t="s">
        <v>2256</v>
      </c>
      <c r="G132" s="132" t="s">
        <v>855</v>
      </c>
      <c r="H132" s="133">
        <v>1</v>
      </c>
      <c r="I132" s="134"/>
      <c r="J132" s="135">
        <f t="shared" si="10"/>
        <v>0</v>
      </c>
      <c r="K132" s="131" t="s">
        <v>19</v>
      </c>
      <c r="L132" s="33"/>
      <c r="M132" s="136" t="s">
        <v>19</v>
      </c>
      <c r="N132" s="137" t="s">
        <v>45</v>
      </c>
      <c r="P132" s="138">
        <f t="shared" si="11"/>
        <v>0</v>
      </c>
      <c r="Q132" s="138">
        <v>0</v>
      </c>
      <c r="R132" s="138">
        <f t="shared" si="12"/>
        <v>0</v>
      </c>
      <c r="S132" s="138">
        <v>0</v>
      </c>
      <c r="T132" s="139">
        <f t="shared" si="13"/>
        <v>0</v>
      </c>
      <c r="AR132" s="140" t="s">
        <v>173</v>
      </c>
      <c r="AT132" s="140" t="s">
        <v>169</v>
      </c>
      <c r="AU132" s="140" t="s">
        <v>82</v>
      </c>
      <c r="AY132" s="18" t="s">
        <v>167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8" t="s">
        <v>82</v>
      </c>
      <c r="BK132" s="141">
        <f t="shared" si="19"/>
        <v>0</v>
      </c>
      <c r="BL132" s="18" t="s">
        <v>173</v>
      </c>
      <c r="BM132" s="140" t="s">
        <v>756</v>
      </c>
    </row>
    <row r="133" spans="2:65" s="1" customFormat="1" ht="16.5" customHeight="1">
      <c r="B133" s="33"/>
      <c r="C133" s="129" t="s">
        <v>440</v>
      </c>
      <c r="D133" s="129" t="s">
        <v>169</v>
      </c>
      <c r="E133" s="130" t="s">
        <v>2257</v>
      </c>
      <c r="F133" s="131" t="s">
        <v>2258</v>
      </c>
      <c r="G133" s="132" t="s">
        <v>436</v>
      </c>
      <c r="H133" s="133">
        <v>100</v>
      </c>
      <c r="I133" s="134"/>
      <c r="J133" s="135">
        <f t="shared" si="10"/>
        <v>0</v>
      </c>
      <c r="K133" s="131" t="s">
        <v>19</v>
      </c>
      <c r="L133" s="33"/>
      <c r="M133" s="136" t="s">
        <v>19</v>
      </c>
      <c r="N133" s="137" t="s">
        <v>45</v>
      </c>
      <c r="P133" s="138">
        <f t="shared" si="11"/>
        <v>0</v>
      </c>
      <c r="Q133" s="138">
        <v>0</v>
      </c>
      <c r="R133" s="138">
        <f t="shared" si="12"/>
        <v>0</v>
      </c>
      <c r="S133" s="138">
        <v>0</v>
      </c>
      <c r="T133" s="139">
        <f t="shared" si="13"/>
        <v>0</v>
      </c>
      <c r="AR133" s="140" t="s">
        <v>173</v>
      </c>
      <c r="AT133" s="140" t="s">
        <v>169</v>
      </c>
      <c r="AU133" s="140" t="s">
        <v>82</v>
      </c>
      <c r="AY133" s="18" t="s">
        <v>167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82</v>
      </c>
      <c r="BK133" s="141">
        <f t="shared" si="19"/>
        <v>0</v>
      </c>
      <c r="BL133" s="18" t="s">
        <v>173</v>
      </c>
      <c r="BM133" s="140" t="s">
        <v>771</v>
      </c>
    </row>
    <row r="134" spans="2:65" s="1" customFormat="1" ht="16.5" customHeight="1">
      <c r="B134" s="33"/>
      <c r="C134" s="129" t="s">
        <v>446</v>
      </c>
      <c r="D134" s="129" t="s">
        <v>169</v>
      </c>
      <c r="E134" s="130" t="s">
        <v>2259</v>
      </c>
      <c r="F134" s="131" t="s">
        <v>2260</v>
      </c>
      <c r="G134" s="132" t="s">
        <v>436</v>
      </c>
      <c r="H134" s="133">
        <v>108</v>
      </c>
      <c r="I134" s="134"/>
      <c r="J134" s="135">
        <f t="shared" si="10"/>
        <v>0</v>
      </c>
      <c r="K134" s="131" t="s">
        <v>19</v>
      </c>
      <c r="L134" s="33"/>
      <c r="M134" s="136" t="s">
        <v>19</v>
      </c>
      <c r="N134" s="137" t="s">
        <v>45</v>
      </c>
      <c r="P134" s="138">
        <f t="shared" si="11"/>
        <v>0</v>
      </c>
      <c r="Q134" s="138">
        <v>0</v>
      </c>
      <c r="R134" s="138">
        <f t="shared" si="12"/>
        <v>0</v>
      </c>
      <c r="S134" s="138">
        <v>0</v>
      </c>
      <c r="T134" s="139">
        <f t="shared" si="13"/>
        <v>0</v>
      </c>
      <c r="AR134" s="140" t="s">
        <v>173</v>
      </c>
      <c r="AT134" s="140" t="s">
        <v>169</v>
      </c>
      <c r="AU134" s="140" t="s">
        <v>82</v>
      </c>
      <c r="AY134" s="18" t="s">
        <v>167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82</v>
      </c>
      <c r="BK134" s="141">
        <f t="shared" si="19"/>
        <v>0</v>
      </c>
      <c r="BL134" s="18" t="s">
        <v>173</v>
      </c>
      <c r="BM134" s="140" t="s">
        <v>785</v>
      </c>
    </row>
    <row r="135" spans="2:65" s="1" customFormat="1" ht="16.5" customHeight="1">
      <c r="B135" s="33"/>
      <c r="C135" s="129" t="s">
        <v>452</v>
      </c>
      <c r="D135" s="129" t="s">
        <v>169</v>
      </c>
      <c r="E135" s="130" t="s">
        <v>2261</v>
      </c>
      <c r="F135" s="131" t="s">
        <v>2262</v>
      </c>
      <c r="G135" s="132" t="s">
        <v>436</v>
      </c>
      <c r="H135" s="133">
        <v>922</v>
      </c>
      <c r="I135" s="134"/>
      <c r="J135" s="135">
        <f t="shared" si="10"/>
        <v>0</v>
      </c>
      <c r="K135" s="131" t="s">
        <v>19</v>
      </c>
      <c r="L135" s="33"/>
      <c r="M135" s="136" t="s">
        <v>19</v>
      </c>
      <c r="N135" s="137" t="s">
        <v>45</v>
      </c>
      <c r="P135" s="138">
        <f t="shared" si="11"/>
        <v>0</v>
      </c>
      <c r="Q135" s="138">
        <v>0</v>
      </c>
      <c r="R135" s="138">
        <f t="shared" si="12"/>
        <v>0</v>
      </c>
      <c r="S135" s="138">
        <v>0</v>
      </c>
      <c r="T135" s="139">
        <f t="shared" si="13"/>
        <v>0</v>
      </c>
      <c r="AR135" s="140" t="s">
        <v>173</v>
      </c>
      <c r="AT135" s="140" t="s">
        <v>169</v>
      </c>
      <c r="AU135" s="140" t="s">
        <v>82</v>
      </c>
      <c r="AY135" s="18" t="s">
        <v>167</v>
      </c>
      <c r="BE135" s="141">
        <f t="shared" si="14"/>
        <v>0</v>
      </c>
      <c r="BF135" s="141">
        <f t="shared" si="15"/>
        <v>0</v>
      </c>
      <c r="BG135" s="141">
        <f t="shared" si="16"/>
        <v>0</v>
      </c>
      <c r="BH135" s="141">
        <f t="shared" si="17"/>
        <v>0</v>
      </c>
      <c r="BI135" s="141">
        <f t="shared" si="18"/>
        <v>0</v>
      </c>
      <c r="BJ135" s="18" t="s">
        <v>82</v>
      </c>
      <c r="BK135" s="141">
        <f t="shared" si="19"/>
        <v>0</v>
      </c>
      <c r="BL135" s="18" t="s">
        <v>173</v>
      </c>
      <c r="BM135" s="140" t="s">
        <v>797</v>
      </c>
    </row>
    <row r="136" spans="2:65" s="1" customFormat="1" ht="16.5" customHeight="1">
      <c r="B136" s="33"/>
      <c r="C136" s="129" t="s">
        <v>458</v>
      </c>
      <c r="D136" s="129" t="s">
        <v>169</v>
      </c>
      <c r="E136" s="130" t="s">
        <v>2263</v>
      </c>
      <c r="F136" s="131" t="s">
        <v>2264</v>
      </c>
      <c r="G136" s="132" t="s">
        <v>436</v>
      </c>
      <c r="H136" s="133">
        <v>146</v>
      </c>
      <c r="I136" s="134"/>
      <c r="J136" s="135">
        <f t="shared" si="10"/>
        <v>0</v>
      </c>
      <c r="K136" s="131" t="s">
        <v>19</v>
      </c>
      <c r="L136" s="33"/>
      <c r="M136" s="136" t="s">
        <v>19</v>
      </c>
      <c r="N136" s="137" t="s">
        <v>45</v>
      </c>
      <c r="P136" s="138">
        <f t="shared" si="11"/>
        <v>0</v>
      </c>
      <c r="Q136" s="138">
        <v>0</v>
      </c>
      <c r="R136" s="138">
        <f t="shared" si="12"/>
        <v>0</v>
      </c>
      <c r="S136" s="138">
        <v>0</v>
      </c>
      <c r="T136" s="139">
        <f t="shared" si="13"/>
        <v>0</v>
      </c>
      <c r="AR136" s="140" t="s">
        <v>173</v>
      </c>
      <c r="AT136" s="140" t="s">
        <v>169</v>
      </c>
      <c r="AU136" s="140" t="s">
        <v>82</v>
      </c>
      <c r="AY136" s="18" t="s">
        <v>167</v>
      </c>
      <c r="BE136" s="141">
        <f t="shared" si="14"/>
        <v>0</v>
      </c>
      <c r="BF136" s="141">
        <f t="shared" si="15"/>
        <v>0</v>
      </c>
      <c r="BG136" s="141">
        <f t="shared" si="16"/>
        <v>0</v>
      </c>
      <c r="BH136" s="141">
        <f t="shared" si="17"/>
        <v>0</v>
      </c>
      <c r="BI136" s="141">
        <f t="shared" si="18"/>
        <v>0</v>
      </c>
      <c r="BJ136" s="18" t="s">
        <v>82</v>
      </c>
      <c r="BK136" s="141">
        <f t="shared" si="19"/>
        <v>0</v>
      </c>
      <c r="BL136" s="18" t="s">
        <v>173</v>
      </c>
      <c r="BM136" s="140" t="s">
        <v>808</v>
      </c>
    </row>
    <row r="137" spans="2:65" s="1" customFormat="1" ht="16.5" customHeight="1">
      <c r="B137" s="33"/>
      <c r="C137" s="129" t="s">
        <v>463</v>
      </c>
      <c r="D137" s="129" t="s">
        <v>169</v>
      </c>
      <c r="E137" s="130" t="s">
        <v>2265</v>
      </c>
      <c r="F137" s="131" t="s">
        <v>2266</v>
      </c>
      <c r="G137" s="132" t="s">
        <v>436</v>
      </c>
      <c r="H137" s="133">
        <v>491</v>
      </c>
      <c r="I137" s="134"/>
      <c r="J137" s="135">
        <f t="shared" si="10"/>
        <v>0</v>
      </c>
      <c r="K137" s="131" t="s">
        <v>19</v>
      </c>
      <c r="L137" s="33"/>
      <c r="M137" s="136" t="s">
        <v>19</v>
      </c>
      <c r="N137" s="137" t="s">
        <v>45</v>
      </c>
      <c r="P137" s="138">
        <f t="shared" si="11"/>
        <v>0</v>
      </c>
      <c r="Q137" s="138">
        <v>0</v>
      </c>
      <c r="R137" s="138">
        <f t="shared" si="12"/>
        <v>0</v>
      </c>
      <c r="S137" s="138">
        <v>0</v>
      </c>
      <c r="T137" s="139">
        <f t="shared" si="13"/>
        <v>0</v>
      </c>
      <c r="AR137" s="140" t="s">
        <v>173</v>
      </c>
      <c r="AT137" s="140" t="s">
        <v>169</v>
      </c>
      <c r="AU137" s="140" t="s">
        <v>82</v>
      </c>
      <c r="AY137" s="18" t="s">
        <v>167</v>
      </c>
      <c r="BE137" s="141">
        <f t="shared" si="14"/>
        <v>0</v>
      </c>
      <c r="BF137" s="141">
        <f t="shared" si="15"/>
        <v>0</v>
      </c>
      <c r="BG137" s="141">
        <f t="shared" si="16"/>
        <v>0</v>
      </c>
      <c r="BH137" s="141">
        <f t="shared" si="17"/>
        <v>0</v>
      </c>
      <c r="BI137" s="141">
        <f t="shared" si="18"/>
        <v>0</v>
      </c>
      <c r="BJ137" s="18" t="s">
        <v>82</v>
      </c>
      <c r="BK137" s="141">
        <f t="shared" si="19"/>
        <v>0</v>
      </c>
      <c r="BL137" s="18" t="s">
        <v>173</v>
      </c>
      <c r="BM137" s="140" t="s">
        <v>823</v>
      </c>
    </row>
    <row r="138" spans="2:65" s="1" customFormat="1" ht="16.5" customHeight="1">
      <c r="B138" s="33"/>
      <c r="C138" s="129" t="s">
        <v>468</v>
      </c>
      <c r="D138" s="129" t="s">
        <v>169</v>
      </c>
      <c r="E138" s="130" t="s">
        <v>2267</v>
      </c>
      <c r="F138" s="131" t="s">
        <v>2268</v>
      </c>
      <c r="G138" s="132" t="s">
        <v>436</v>
      </c>
      <c r="H138" s="133">
        <v>76</v>
      </c>
      <c r="I138" s="134"/>
      <c r="J138" s="135">
        <f t="shared" si="10"/>
        <v>0</v>
      </c>
      <c r="K138" s="131" t="s">
        <v>19</v>
      </c>
      <c r="L138" s="33"/>
      <c r="M138" s="136" t="s">
        <v>19</v>
      </c>
      <c r="N138" s="137" t="s">
        <v>45</v>
      </c>
      <c r="P138" s="138">
        <f t="shared" si="11"/>
        <v>0</v>
      </c>
      <c r="Q138" s="138">
        <v>0</v>
      </c>
      <c r="R138" s="138">
        <f t="shared" si="12"/>
        <v>0</v>
      </c>
      <c r="S138" s="138">
        <v>0</v>
      </c>
      <c r="T138" s="139">
        <f t="shared" si="13"/>
        <v>0</v>
      </c>
      <c r="AR138" s="140" t="s">
        <v>173</v>
      </c>
      <c r="AT138" s="140" t="s">
        <v>169</v>
      </c>
      <c r="AU138" s="140" t="s">
        <v>82</v>
      </c>
      <c r="AY138" s="18" t="s">
        <v>167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8" t="s">
        <v>82</v>
      </c>
      <c r="BK138" s="141">
        <f t="shared" si="19"/>
        <v>0</v>
      </c>
      <c r="BL138" s="18" t="s">
        <v>173</v>
      </c>
      <c r="BM138" s="140" t="s">
        <v>833</v>
      </c>
    </row>
    <row r="139" spans="2:65" s="1" customFormat="1" ht="16.5" customHeight="1">
      <c r="B139" s="33"/>
      <c r="C139" s="129" t="s">
        <v>473</v>
      </c>
      <c r="D139" s="129" t="s">
        <v>169</v>
      </c>
      <c r="E139" s="130" t="s">
        <v>2269</v>
      </c>
      <c r="F139" s="131" t="s">
        <v>2270</v>
      </c>
      <c r="G139" s="132" t="s">
        <v>436</v>
      </c>
      <c r="H139" s="133">
        <v>38</v>
      </c>
      <c r="I139" s="134"/>
      <c r="J139" s="135">
        <f t="shared" si="10"/>
        <v>0</v>
      </c>
      <c r="K139" s="131" t="s">
        <v>19</v>
      </c>
      <c r="L139" s="33"/>
      <c r="M139" s="136" t="s">
        <v>19</v>
      </c>
      <c r="N139" s="137" t="s">
        <v>45</v>
      </c>
      <c r="P139" s="138">
        <f t="shared" si="11"/>
        <v>0</v>
      </c>
      <c r="Q139" s="138">
        <v>0</v>
      </c>
      <c r="R139" s="138">
        <f t="shared" si="12"/>
        <v>0</v>
      </c>
      <c r="S139" s="138">
        <v>0</v>
      </c>
      <c r="T139" s="139">
        <f t="shared" si="13"/>
        <v>0</v>
      </c>
      <c r="AR139" s="140" t="s">
        <v>173</v>
      </c>
      <c r="AT139" s="140" t="s">
        <v>169</v>
      </c>
      <c r="AU139" s="140" t="s">
        <v>82</v>
      </c>
      <c r="AY139" s="18" t="s">
        <v>167</v>
      </c>
      <c r="BE139" s="141">
        <f t="shared" si="14"/>
        <v>0</v>
      </c>
      <c r="BF139" s="141">
        <f t="shared" si="15"/>
        <v>0</v>
      </c>
      <c r="BG139" s="141">
        <f t="shared" si="16"/>
        <v>0</v>
      </c>
      <c r="BH139" s="141">
        <f t="shared" si="17"/>
        <v>0</v>
      </c>
      <c r="BI139" s="141">
        <f t="shared" si="18"/>
        <v>0</v>
      </c>
      <c r="BJ139" s="18" t="s">
        <v>82</v>
      </c>
      <c r="BK139" s="141">
        <f t="shared" si="19"/>
        <v>0</v>
      </c>
      <c r="BL139" s="18" t="s">
        <v>173</v>
      </c>
      <c r="BM139" s="140" t="s">
        <v>840</v>
      </c>
    </row>
    <row r="140" spans="2:65" s="1" customFormat="1" ht="16.5" customHeight="1">
      <c r="B140" s="33"/>
      <c r="C140" s="129" t="s">
        <v>479</v>
      </c>
      <c r="D140" s="129" t="s">
        <v>169</v>
      </c>
      <c r="E140" s="130" t="s">
        <v>2271</v>
      </c>
      <c r="F140" s="131" t="s">
        <v>2272</v>
      </c>
      <c r="G140" s="132" t="s">
        <v>820</v>
      </c>
      <c r="H140" s="133">
        <v>2</v>
      </c>
      <c r="I140" s="134"/>
      <c r="J140" s="135">
        <f t="shared" si="10"/>
        <v>0</v>
      </c>
      <c r="K140" s="131" t="s">
        <v>19</v>
      </c>
      <c r="L140" s="33"/>
      <c r="M140" s="136" t="s">
        <v>19</v>
      </c>
      <c r="N140" s="137" t="s">
        <v>45</v>
      </c>
      <c r="P140" s="138">
        <f t="shared" si="11"/>
        <v>0</v>
      </c>
      <c r="Q140" s="138">
        <v>0</v>
      </c>
      <c r="R140" s="138">
        <f t="shared" si="12"/>
        <v>0</v>
      </c>
      <c r="S140" s="138">
        <v>0</v>
      </c>
      <c r="T140" s="139">
        <f t="shared" si="13"/>
        <v>0</v>
      </c>
      <c r="AR140" s="140" t="s">
        <v>173</v>
      </c>
      <c r="AT140" s="140" t="s">
        <v>169</v>
      </c>
      <c r="AU140" s="140" t="s">
        <v>82</v>
      </c>
      <c r="AY140" s="18" t="s">
        <v>167</v>
      </c>
      <c r="BE140" s="141">
        <f t="shared" si="14"/>
        <v>0</v>
      </c>
      <c r="BF140" s="141">
        <f t="shared" si="15"/>
        <v>0</v>
      </c>
      <c r="BG140" s="141">
        <f t="shared" si="16"/>
        <v>0</v>
      </c>
      <c r="BH140" s="141">
        <f t="shared" si="17"/>
        <v>0</v>
      </c>
      <c r="BI140" s="141">
        <f t="shared" si="18"/>
        <v>0</v>
      </c>
      <c r="BJ140" s="18" t="s">
        <v>82</v>
      </c>
      <c r="BK140" s="141">
        <f t="shared" si="19"/>
        <v>0</v>
      </c>
      <c r="BL140" s="18" t="s">
        <v>173</v>
      </c>
      <c r="BM140" s="140" t="s">
        <v>848</v>
      </c>
    </row>
    <row r="141" spans="2:65" s="1" customFormat="1" ht="16.5" customHeight="1">
      <c r="B141" s="33"/>
      <c r="C141" s="129" t="s">
        <v>484</v>
      </c>
      <c r="D141" s="129" t="s">
        <v>169</v>
      </c>
      <c r="E141" s="130" t="s">
        <v>2273</v>
      </c>
      <c r="F141" s="131" t="s">
        <v>2274</v>
      </c>
      <c r="G141" s="132" t="s">
        <v>820</v>
      </c>
      <c r="H141" s="133">
        <v>80</v>
      </c>
      <c r="I141" s="134"/>
      <c r="J141" s="135">
        <f t="shared" si="10"/>
        <v>0</v>
      </c>
      <c r="K141" s="131" t="s">
        <v>19</v>
      </c>
      <c r="L141" s="33"/>
      <c r="M141" s="136" t="s">
        <v>19</v>
      </c>
      <c r="N141" s="137" t="s">
        <v>45</v>
      </c>
      <c r="P141" s="138">
        <f t="shared" si="11"/>
        <v>0</v>
      </c>
      <c r="Q141" s="138">
        <v>0</v>
      </c>
      <c r="R141" s="138">
        <f t="shared" si="12"/>
        <v>0</v>
      </c>
      <c r="S141" s="138">
        <v>0</v>
      </c>
      <c r="T141" s="139">
        <f t="shared" si="13"/>
        <v>0</v>
      </c>
      <c r="AR141" s="140" t="s">
        <v>173</v>
      </c>
      <c r="AT141" s="140" t="s">
        <v>169</v>
      </c>
      <c r="AU141" s="140" t="s">
        <v>82</v>
      </c>
      <c r="AY141" s="18" t="s">
        <v>167</v>
      </c>
      <c r="BE141" s="141">
        <f t="shared" si="14"/>
        <v>0</v>
      </c>
      <c r="BF141" s="141">
        <f t="shared" si="15"/>
        <v>0</v>
      </c>
      <c r="BG141" s="141">
        <f t="shared" si="16"/>
        <v>0</v>
      </c>
      <c r="BH141" s="141">
        <f t="shared" si="17"/>
        <v>0</v>
      </c>
      <c r="BI141" s="141">
        <f t="shared" si="18"/>
        <v>0</v>
      </c>
      <c r="BJ141" s="18" t="s">
        <v>82</v>
      </c>
      <c r="BK141" s="141">
        <f t="shared" si="19"/>
        <v>0</v>
      </c>
      <c r="BL141" s="18" t="s">
        <v>173</v>
      </c>
      <c r="BM141" s="140" t="s">
        <v>857</v>
      </c>
    </row>
    <row r="142" spans="2:65" s="1" customFormat="1" ht="16.5" customHeight="1">
      <c r="B142" s="33"/>
      <c r="C142" s="129" t="s">
        <v>491</v>
      </c>
      <c r="D142" s="129" t="s">
        <v>169</v>
      </c>
      <c r="E142" s="130" t="s">
        <v>2275</v>
      </c>
      <c r="F142" s="131" t="s">
        <v>2276</v>
      </c>
      <c r="G142" s="132" t="s">
        <v>855</v>
      </c>
      <c r="H142" s="133">
        <v>1</v>
      </c>
      <c r="I142" s="134"/>
      <c r="J142" s="135">
        <f t="shared" si="10"/>
        <v>0</v>
      </c>
      <c r="K142" s="131" t="s">
        <v>19</v>
      </c>
      <c r="L142" s="33"/>
      <c r="M142" s="136" t="s">
        <v>19</v>
      </c>
      <c r="N142" s="137" t="s">
        <v>45</v>
      </c>
      <c r="P142" s="138">
        <f t="shared" si="11"/>
        <v>0</v>
      </c>
      <c r="Q142" s="138">
        <v>0</v>
      </c>
      <c r="R142" s="138">
        <f t="shared" si="12"/>
        <v>0</v>
      </c>
      <c r="S142" s="138">
        <v>0</v>
      </c>
      <c r="T142" s="139">
        <f t="shared" si="13"/>
        <v>0</v>
      </c>
      <c r="AR142" s="140" t="s">
        <v>173</v>
      </c>
      <c r="AT142" s="140" t="s">
        <v>169</v>
      </c>
      <c r="AU142" s="140" t="s">
        <v>82</v>
      </c>
      <c r="AY142" s="18" t="s">
        <v>167</v>
      </c>
      <c r="BE142" s="141">
        <f t="shared" si="14"/>
        <v>0</v>
      </c>
      <c r="BF142" s="141">
        <f t="shared" si="15"/>
        <v>0</v>
      </c>
      <c r="BG142" s="141">
        <f t="shared" si="16"/>
        <v>0</v>
      </c>
      <c r="BH142" s="141">
        <f t="shared" si="17"/>
        <v>0</v>
      </c>
      <c r="BI142" s="141">
        <f t="shared" si="18"/>
        <v>0</v>
      </c>
      <c r="BJ142" s="18" t="s">
        <v>82</v>
      </c>
      <c r="BK142" s="141">
        <f t="shared" si="19"/>
        <v>0</v>
      </c>
      <c r="BL142" s="18" t="s">
        <v>173</v>
      </c>
      <c r="BM142" s="140" t="s">
        <v>865</v>
      </c>
    </row>
    <row r="143" spans="2:65" s="1" customFormat="1" ht="16.5" customHeight="1">
      <c r="B143" s="33"/>
      <c r="C143" s="129" t="s">
        <v>497</v>
      </c>
      <c r="D143" s="129" t="s">
        <v>169</v>
      </c>
      <c r="E143" s="130" t="s">
        <v>2277</v>
      </c>
      <c r="F143" s="131" t="s">
        <v>2278</v>
      </c>
      <c r="G143" s="132" t="s">
        <v>855</v>
      </c>
      <c r="H143" s="133">
        <v>1</v>
      </c>
      <c r="I143" s="134"/>
      <c r="J143" s="135">
        <f t="shared" si="10"/>
        <v>0</v>
      </c>
      <c r="K143" s="131" t="s">
        <v>19</v>
      </c>
      <c r="L143" s="33"/>
      <c r="M143" s="136" t="s">
        <v>19</v>
      </c>
      <c r="N143" s="137" t="s">
        <v>45</v>
      </c>
      <c r="P143" s="138">
        <f t="shared" si="11"/>
        <v>0</v>
      </c>
      <c r="Q143" s="138">
        <v>0</v>
      </c>
      <c r="R143" s="138">
        <f t="shared" si="12"/>
        <v>0</v>
      </c>
      <c r="S143" s="138">
        <v>0</v>
      </c>
      <c r="T143" s="139">
        <f t="shared" si="13"/>
        <v>0</v>
      </c>
      <c r="AR143" s="140" t="s">
        <v>173</v>
      </c>
      <c r="AT143" s="140" t="s">
        <v>169</v>
      </c>
      <c r="AU143" s="140" t="s">
        <v>82</v>
      </c>
      <c r="AY143" s="18" t="s">
        <v>167</v>
      </c>
      <c r="BE143" s="141">
        <f t="shared" si="14"/>
        <v>0</v>
      </c>
      <c r="BF143" s="141">
        <f t="shared" si="15"/>
        <v>0</v>
      </c>
      <c r="BG143" s="141">
        <f t="shared" si="16"/>
        <v>0</v>
      </c>
      <c r="BH143" s="141">
        <f t="shared" si="17"/>
        <v>0</v>
      </c>
      <c r="BI143" s="141">
        <f t="shared" si="18"/>
        <v>0</v>
      </c>
      <c r="BJ143" s="18" t="s">
        <v>82</v>
      </c>
      <c r="BK143" s="141">
        <f t="shared" si="19"/>
        <v>0</v>
      </c>
      <c r="BL143" s="18" t="s">
        <v>173</v>
      </c>
      <c r="BM143" s="140" t="s">
        <v>874</v>
      </c>
    </row>
    <row r="144" spans="2:65" s="1" customFormat="1" ht="16.5" customHeight="1">
      <c r="B144" s="33"/>
      <c r="C144" s="129" t="s">
        <v>505</v>
      </c>
      <c r="D144" s="129" t="s">
        <v>169</v>
      </c>
      <c r="E144" s="130" t="s">
        <v>2279</v>
      </c>
      <c r="F144" s="131" t="s">
        <v>2280</v>
      </c>
      <c r="G144" s="132" t="s">
        <v>820</v>
      </c>
      <c r="H144" s="133">
        <v>58</v>
      </c>
      <c r="I144" s="134"/>
      <c r="J144" s="135">
        <f t="shared" si="10"/>
        <v>0</v>
      </c>
      <c r="K144" s="131" t="s">
        <v>19</v>
      </c>
      <c r="L144" s="33"/>
      <c r="M144" s="136" t="s">
        <v>19</v>
      </c>
      <c r="N144" s="137" t="s">
        <v>45</v>
      </c>
      <c r="P144" s="138">
        <f t="shared" si="11"/>
        <v>0</v>
      </c>
      <c r="Q144" s="138">
        <v>0</v>
      </c>
      <c r="R144" s="138">
        <f t="shared" si="12"/>
        <v>0</v>
      </c>
      <c r="S144" s="138">
        <v>0</v>
      </c>
      <c r="T144" s="139">
        <f t="shared" si="13"/>
        <v>0</v>
      </c>
      <c r="AR144" s="140" t="s">
        <v>173</v>
      </c>
      <c r="AT144" s="140" t="s">
        <v>169</v>
      </c>
      <c r="AU144" s="140" t="s">
        <v>82</v>
      </c>
      <c r="AY144" s="18" t="s">
        <v>167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8" t="s">
        <v>82</v>
      </c>
      <c r="BK144" s="141">
        <f t="shared" si="19"/>
        <v>0</v>
      </c>
      <c r="BL144" s="18" t="s">
        <v>173</v>
      </c>
      <c r="BM144" s="140" t="s">
        <v>883</v>
      </c>
    </row>
    <row r="145" spans="2:65" s="1" customFormat="1" ht="16.5" customHeight="1">
      <c r="B145" s="33"/>
      <c r="C145" s="129" t="s">
        <v>512</v>
      </c>
      <c r="D145" s="129" t="s">
        <v>169</v>
      </c>
      <c r="E145" s="130" t="s">
        <v>2281</v>
      </c>
      <c r="F145" s="131" t="s">
        <v>2282</v>
      </c>
      <c r="G145" s="132" t="s">
        <v>820</v>
      </c>
      <c r="H145" s="133">
        <v>120</v>
      </c>
      <c r="I145" s="134"/>
      <c r="J145" s="135">
        <f t="shared" si="10"/>
        <v>0</v>
      </c>
      <c r="K145" s="131" t="s">
        <v>19</v>
      </c>
      <c r="L145" s="33"/>
      <c r="M145" s="136" t="s">
        <v>19</v>
      </c>
      <c r="N145" s="137" t="s">
        <v>45</v>
      </c>
      <c r="P145" s="138">
        <f t="shared" si="11"/>
        <v>0</v>
      </c>
      <c r="Q145" s="138">
        <v>0</v>
      </c>
      <c r="R145" s="138">
        <f t="shared" si="12"/>
        <v>0</v>
      </c>
      <c r="S145" s="138">
        <v>0</v>
      </c>
      <c r="T145" s="139">
        <f t="shared" si="13"/>
        <v>0</v>
      </c>
      <c r="AR145" s="140" t="s">
        <v>173</v>
      </c>
      <c r="AT145" s="140" t="s">
        <v>169</v>
      </c>
      <c r="AU145" s="140" t="s">
        <v>82</v>
      </c>
      <c r="AY145" s="18" t="s">
        <v>167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8" t="s">
        <v>82</v>
      </c>
      <c r="BK145" s="141">
        <f t="shared" si="19"/>
        <v>0</v>
      </c>
      <c r="BL145" s="18" t="s">
        <v>173</v>
      </c>
      <c r="BM145" s="140" t="s">
        <v>894</v>
      </c>
    </row>
    <row r="146" spans="2:65" s="1" customFormat="1" ht="16.5" customHeight="1">
      <c r="B146" s="33"/>
      <c r="C146" s="129" t="s">
        <v>528</v>
      </c>
      <c r="D146" s="129" t="s">
        <v>169</v>
      </c>
      <c r="E146" s="130" t="s">
        <v>2283</v>
      </c>
      <c r="F146" s="131" t="s">
        <v>2284</v>
      </c>
      <c r="G146" s="132" t="s">
        <v>820</v>
      </c>
      <c r="H146" s="133">
        <v>40</v>
      </c>
      <c r="I146" s="134"/>
      <c r="J146" s="135">
        <f t="shared" si="10"/>
        <v>0</v>
      </c>
      <c r="K146" s="131" t="s">
        <v>19</v>
      </c>
      <c r="L146" s="33"/>
      <c r="M146" s="136" t="s">
        <v>19</v>
      </c>
      <c r="N146" s="137" t="s">
        <v>45</v>
      </c>
      <c r="P146" s="138">
        <f t="shared" si="11"/>
        <v>0</v>
      </c>
      <c r="Q146" s="138">
        <v>0</v>
      </c>
      <c r="R146" s="138">
        <f t="shared" si="12"/>
        <v>0</v>
      </c>
      <c r="S146" s="138">
        <v>0</v>
      </c>
      <c r="T146" s="139">
        <f t="shared" si="13"/>
        <v>0</v>
      </c>
      <c r="AR146" s="140" t="s">
        <v>173</v>
      </c>
      <c r="AT146" s="140" t="s">
        <v>169</v>
      </c>
      <c r="AU146" s="140" t="s">
        <v>82</v>
      </c>
      <c r="AY146" s="18" t="s">
        <v>167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8" t="s">
        <v>82</v>
      </c>
      <c r="BK146" s="141">
        <f t="shared" si="19"/>
        <v>0</v>
      </c>
      <c r="BL146" s="18" t="s">
        <v>173</v>
      </c>
      <c r="BM146" s="140" t="s">
        <v>906</v>
      </c>
    </row>
    <row r="147" spans="2:65" s="11" customFormat="1" ht="25.9" customHeight="1">
      <c r="B147" s="117"/>
      <c r="D147" s="118" t="s">
        <v>73</v>
      </c>
      <c r="E147" s="119" t="s">
        <v>1046</v>
      </c>
      <c r="F147" s="119" t="s">
        <v>1749</v>
      </c>
      <c r="I147" s="120"/>
      <c r="J147" s="121">
        <f>BK147</f>
        <v>0</v>
      </c>
      <c r="L147" s="117"/>
      <c r="M147" s="122"/>
      <c r="P147" s="123">
        <f>SUM(P148:P167)</f>
        <v>0</v>
      </c>
      <c r="R147" s="123">
        <f>SUM(R148:R167)</f>
        <v>0</v>
      </c>
      <c r="T147" s="124">
        <f>SUM(T148:T167)</f>
        <v>0</v>
      </c>
      <c r="AR147" s="118" t="s">
        <v>82</v>
      </c>
      <c r="AT147" s="125" t="s">
        <v>73</v>
      </c>
      <c r="AU147" s="125" t="s">
        <v>74</v>
      </c>
      <c r="AY147" s="118" t="s">
        <v>167</v>
      </c>
      <c r="BK147" s="126">
        <f>SUM(BK148:BK167)</f>
        <v>0</v>
      </c>
    </row>
    <row r="148" spans="2:65" s="1" customFormat="1" ht="16.5" customHeight="1">
      <c r="B148" s="33"/>
      <c r="C148" s="129" t="s">
        <v>541</v>
      </c>
      <c r="D148" s="129" t="s">
        <v>169</v>
      </c>
      <c r="E148" s="130" t="s">
        <v>2285</v>
      </c>
      <c r="F148" s="131" t="s">
        <v>2286</v>
      </c>
      <c r="G148" s="132" t="s">
        <v>820</v>
      </c>
      <c r="H148" s="133">
        <v>58</v>
      </c>
      <c r="I148" s="134"/>
      <c r="J148" s="135">
        <f t="shared" ref="J148:J167" si="20">ROUND(I148*H148,2)</f>
        <v>0</v>
      </c>
      <c r="K148" s="131" t="s">
        <v>19</v>
      </c>
      <c r="L148" s="33"/>
      <c r="M148" s="136" t="s">
        <v>19</v>
      </c>
      <c r="N148" s="137" t="s">
        <v>45</v>
      </c>
      <c r="P148" s="138">
        <f t="shared" ref="P148:P167" si="21">O148*H148</f>
        <v>0</v>
      </c>
      <c r="Q148" s="138">
        <v>0</v>
      </c>
      <c r="R148" s="138">
        <f t="shared" ref="R148:R167" si="22">Q148*H148</f>
        <v>0</v>
      </c>
      <c r="S148" s="138">
        <v>0</v>
      </c>
      <c r="T148" s="139">
        <f t="shared" ref="T148:T167" si="23">S148*H148</f>
        <v>0</v>
      </c>
      <c r="AR148" s="140" t="s">
        <v>173</v>
      </c>
      <c r="AT148" s="140" t="s">
        <v>169</v>
      </c>
      <c r="AU148" s="140" t="s">
        <v>82</v>
      </c>
      <c r="AY148" s="18" t="s">
        <v>167</v>
      </c>
      <c r="BE148" s="141">
        <f t="shared" ref="BE148:BE167" si="24">IF(N148="základní",J148,0)</f>
        <v>0</v>
      </c>
      <c r="BF148" s="141">
        <f t="shared" ref="BF148:BF167" si="25">IF(N148="snížená",J148,0)</f>
        <v>0</v>
      </c>
      <c r="BG148" s="141">
        <f t="shared" ref="BG148:BG167" si="26">IF(N148="zákl. přenesená",J148,0)</f>
        <v>0</v>
      </c>
      <c r="BH148" s="141">
        <f t="shared" ref="BH148:BH167" si="27">IF(N148="sníž. přenesená",J148,0)</f>
        <v>0</v>
      </c>
      <c r="BI148" s="141">
        <f t="shared" ref="BI148:BI167" si="28">IF(N148="nulová",J148,0)</f>
        <v>0</v>
      </c>
      <c r="BJ148" s="18" t="s">
        <v>82</v>
      </c>
      <c r="BK148" s="141">
        <f t="shared" ref="BK148:BK167" si="29">ROUND(I148*H148,2)</f>
        <v>0</v>
      </c>
      <c r="BL148" s="18" t="s">
        <v>173</v>
      </c>
      <c r="BM148" s="140" t="s">
        <v>922</v>
      </c>
    </row>
    <row r="149" spans="2:65" s="1" customFormat="1" ht="16.5" customHeight="1">
      <c r="B149" s="33"/>
      <c r="C149" s="129" t="s">
        <v>554</v>
      </c>
      <c r="D149" s="129" t="s">
        <v>169</v>
      </c>
      <c r="E149" s="130" t="s">
        <v>2287</v>
      </c>
      <c r="F149" s="131" t="s">
        <v>2288</v>
      </c>
      <c r="G149" s="132" t="s">
        <v>855</v>
      </c>
      <c r="H149" s="133">
        <v>1</v>
      </c>
      <c r="I149" s="134"/>
      <c r="J149" s="135">
        <f t="shared" si="20"/>
        <v>0</v>
      </c>
      <c r="K149" s="131" t="s">
        <v>19</v>
      </c>
      <c r="L149" s="33"/>
      <c r="M149" s="136" t="s">
        <v>19</v>
      </c>
      <c r="N149" s="137" t="s">
        <v>45</v>
      </c>
      <c r="P149" s="138">
        <f t="shared" si="21"/>
        <v>0</v>
      </c>
      <c r="Q149" s="138">
        <v>0</v>
      </c>
      <c r="R149" s="138">
        <f t="shared" si="22"/>
        <v>0</v>
      </c>
      <c r="S149" s="138">
        <v>0</v>
      </c>
      <c r="T149" s="139">
        <f t="shared" si="23"/>
        <v>0</v>
      </c>
      <c r="AR149" s="140" t="s">
        <v>173</v>
      </c>
      <c r="AT149" s="140" t="s">
        <v>169</v>
      </c>
      <c r="AU149" s="140" t="s">
        <v>82</v>
      </c>
      <c r="AY149" s="18" t="s">
        <v>167</v>
      </c>
      <c r="BE149" s="141">
        <f t="shared" si="24"/>
        <v>0</v>
      </c>
      <c r="BF149" s="141">
        <f t="shared" si="25"/>
        <v>0</v>
      </c>
      <c r="BG149" s="141">
        <f t="shared" si="26"/>
        <v>0</v>
      </c>
      <c r="BH149" s="141">
        <f t="shared" si="27"/>
        <v>0</v>
      </c>
      <c r="BI149" s="141">
        <f t="shared" si="28"/>
        <v>0</v>
      </c>
      <c r="BJ149" s="18" t="s">
        <v>82</v>
      </c>
      <c r="BK149" s="141">
        <f t="shared" si="29"/>
        <v>0</v>
      </c>
      <c r="BL149" s="18" t="s">
        <v>173</v>
      </c>
      <c r="BM149" s="140" t="s">
        <v>944</v>
      </c>
    </row>
    <row r="150" spans="2:65" s="1" customFormat="1" ht="16.5" customHeight="1">
      <c r="B150" s="33"/>
      <c r="C150" s="129" t="s">
        <v>560</v>
      </c>
      <c r="D150" s="129" t="s">
        <v>169</v>
      </c>
      <c r="E150" s="130" t="s">
        <v>2289</v>
      </c>
      <c r="F150" s="131" t="s">
        <v>2290</v>
      </c>
      <c r="G150" s="132" t="s">
        <v>436</v>
      </c>
      <c r="H150" s="133">
        <v>1773</v>
      </c>
      <c r="I150" s="134"/>
      <c r="J150" s="135">
        <f t="shared" si="20"/>
        <v>0</v>
      </c>
      <c r="K150" s="131" t="s">
        <v>19</v>
      </c>
      <c r="L150" s="33"/>
      <c r="M150" s="136" t="s">
        <v>19</v>
      </c>
      <c r="N150" s="137" t="s">
        <v>45</v>
      </c>
      <c r="P150" s="138">
        <f t="shared" si="21"/>
        <v>0</v>
      </c>
      <c r="Q150" s="138">
        <v>0</v>
      </c>
      <c r="R150" s="138">
        <f t="shared" si="22"/>
        <v>0</v>
      </c>
      <c r="S150" s="138">
        <v>0</v>
      </c>
      <c r="T150" s="139">
        <f t="shared" si="23"/>
        <v>0</v>
      </c>
      <c r="AR150" s="140" t="s">
        <v>173</v>
      </c>
      <c r="AT150" s="140" t="s">
        <v>169</v>
      </c>
      <c r="AU150" s="140" t="s">
        <v>82</v>
      </c>
      <c r="AY150" s="18" t="s">
        <v>167</v>
      </c>
      <c r="BE150" s="141">
        <f t="shared" si="24"/>
        <v>0</v>
      </c>
      <c r="BF150" s="141">
        <f t="shared" si="25"/>
        <v>0</v>
      </c>
      <c r="BG150" s="141">
        <f t="shared" si="26"/>
        <v>0</v>
      </c>
      <c r="BH150" s="141">
        <f t="shared" si="27"/>
        <v>0</v>
      </c>
      <c r="BI150" s="141">
        <f t="shared" si="28"/>
        <v>0</v>
      </c>
      <c r="BJ150" s="18" t="s">
        <v>82</v>
      </c>
      <c r="BK150" s="141">
        <f t="shared" si="29"/>
        <v>0</v>
      </c>
      <c r="BL150" s="18" t="s">
        <v>173</v>
      </c>
      <c r="BM150" s="140" t="s">
        <v>956</v>
      </c>
    </row>
    <row r="151" spans="2:65" s="1" customFormat="1" ht="16.5" customHeight="1">
      <c r="B151" s="33"/>
      <c r="C151" s="129" t="s">
        <v>565</v>
      </c>
      <c r="D151" s="129" t="s">
        <v>169</v>
      </c>
      <c r="E151" s="130" t="s">
        <v>2291</v>
      </c>
      <c r="F151" s="131" t="s">
        <v>2292</v>
      </c>
      <c r="G151" s="132" t="s">
        <v>436</v>
      </c>
      <c r="H151" s="133">
        <v>1773</v>
      </c>
      <c r="I151" s="134"/>
      <c r="J151" s="135">
        <f t="shared" si="20"/>
        <v>0</v>
      </c>
      <c r="K151" s="131" t="s">
        <v>19</v>
      </c>
      <c r="L151" s="33"/>
      <c r="M151" s="136" t="s">
        <v>19</v>
      </c>
      <c r="N151" s="137" t="s">
        <v>45</v>
      </c>
      <c r="P151" s="138">
        <f t="shared" si="21"/>
        <v>0</v>
      </c>
      <c r="Q151" s="138">
        <v>0</v>
      </c>
      <c r="R151" s="138">
        <f t="shared" si="22"/>
        <v>0</v>
      </c>
      <c r="S151" s="138">
        <v>0</v>
      </c>
      <c r="T151" s="139">
        <f t="shared" si="23"/>
        <v>0</v>
      </c>
      <c r="AR151" s="140" t="s">
        <v>173</v>
      </c>
      <c r="AT151" s="140" t="s">
        <v>169</v>
      </c>
      <c r="AU151" s="140" t="s">
        <v>82</v>
      </c>
      <c r="AY151" s="18" t="s">
        <v>167</v>
      </c>
      <c r="BE151" s="141">
        <f t="shared" si="24"/>
        <v>0</v>
      </c>
      <c r="BF151" s="141">
        <f t="shared" si="25"/>
        <v>0</v>
      </c>
      <c r="BG151" s="141">
        <f t="shared" si="26"/>
        <v>0</v>
      </c>
      <c r="BH151" s="141">
        <f t="shared" si="27"/>
        <v>0</v>
      </c>
      <c r="BI151" s="141">
        <f t="shared" si="28"/>
        <v>0</v>
      </c>
      <c r="BJ151" s="18" t="s">
        <v>82</v>
      </c>
      <c r="BK151" s="141">
        <f t="shared" si="29"/>
        <v>0</v>
      </c>
      <c r="BL151" s="18" t="s">
        <v>173</v>
      </c>
      <c r="BM151" s="140" t="s">
        <v>966</v>
      </c>
    </row>
    <row r="152" spans="2:65" s="1" customFormat="1" ht="16.5" customHeight="1">
      <c r="B152" s="33"/>
      <c r="C152" s="129" t="s">
        <v>571</v>
      </c>
      <c r="D152" s="129" t="s">
        <v>169</v>
      </c>
      <c r="E152" s="130" t="s">
        <v>2293</v>
      </c>
      <c r="F152" s="131" t="s">
        <v>2294</v>
      </c>
      <c r="G152" s="132" t="s">
        <v>855</v>
      </c>
      <c r="H152" s="133">
        <v>1</v>
      </c>
      <c r="I152" s="134"/>
      <c r="J152" s="135">
        <f t="shared" si="20"/>
        <v>0</v>
      </c>
      <c r="K152" s="131" t="s">
        <v>19</v>
      </c>
      <c r="L152" s="33"/>
      <c r="M152" s="136" t="s">
        <v>19</v>
      </c>
      <c r="N152" s="137" t="s">
        <v>45</v>
      </c>
      <c r="P152" s="138">
        <f t="shared" si="21"/>
        <v>0</v>
      </c>
      <c r="Q152" s="138">
        <v>0</v>
      </c>
      <c r="R152" s="138">
        <f t="shared" si="22"/>
        <v>0</v>
      </c>
      <c r="S152" s="138">
        <v>0</v>
      </c>
      <c r="T152" s="139">
        <f t="shared" si="23"/>
        <v>0</v>
      </c>
      <c r="AR152" s="140" t="s">
        <v>173</v>
      </c>
      <c r="AT152" s="140" t="s">
        <v>169</v>
      </c>
      <c r="AU152" s="140" t="s">
        <v>82</v>
      </c>
      <c r="AY152" s="18" t="s">
        <v>167</v>
      </c>
      <c r="BE152" s="141">
        <f t="shared" si="24"/>
        <v>0</v>
      </c>
      <c r="BF152" s="141">
        <f t="shared" si="25"/>
        <v>0</v>
      </c>
      <c r="BG152" s="141">
        <f t="shared" si="26"/>
        <v>0</v>
      </c>
      <c r="BH152" s="141">
        <f t="shared" si="27"/>
        <v>0</v>
      </c>
      <c r="BI152" s="141">
        <f t="shared" si="28"/>
        <v>0</v>
      </c>
      <c r="BJ152" s="18" t="s">
        <v>82</v>
      </c>
      <c r="BK152" s="141">
        <f t="shared" si="29"/>
        <v>0</v>
      </c>
      <c r="BL152" s="18" t="s">
        <v>173</v>
      </c>
      <c r="BM152" s="140" t="s">
        <v>977</v>
      </c>
    </row>
    <row r="153" spans="2:65" s="1" customFormat="1" ht="16.5" customHeight="1">
      <c r="B153" s="33"/>
      <c r="C153" s="129" t="s">
        <v>577</v>
      </c>
      <c r="D153" s="129" t="s">
        <v>169</v>
      </c>
      <c r="E153" s="130" t="s">
        <v>2295</v>
      </c>
      <c r="F153" s="131" t="s">
        <v>2296</v>
      </c>
      <c r="G153" s="132" t="s">
        <v>2110</v>
      </c>
      <c r="H153" s="133">
        <v>6</v>
      </c>
      <c r="I153" s="134"/>
      <c r="J153" s="135">
        <f t="shared" si="20"/>
        <v>0</v>
      </c>
      <c r="K153" s="131" t="s">
        <v>19</v>
      </c>
      <c r="L153" s="33"/>
      <c r="M153" s="136" t="s">
        <v>19</v>
      </c>
      <c r="N153" s="137" t="s">
        <v>45</v>
      </c>
      <c r="P153" s="138">
        <f t="shared" si="21"/>
        <v>0</v>
      </c>
      <c r="Q153" s="138">
        <v>0</v>
      </c>
      <c r="R153" s="138">
        <f t="shared" si="22"/>
        <v>0</v>
      </c>
      <c r="S153" s="138">
        <v>0</v>
      </c>
      <c r="T153" s="139">
        <f t="shared" si="23"/>
        <v>0</v>
      </c>
      <c r="AR153" s="140" t="s">
        <v>173</v>
      </c>
      <c r="AT153" s="140" t="s">
        <v>169</v>
      </c>
      <c r="AU153" s="140" t="s">
        <v>82</v>
      </c>
      <c r="AY153" s="18" t="s">
        <v>167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8" t="s">
        <v>82</v>
      </c>
      <c r="BK153" s="141">
        <f t="shared" si="29"/>
        <v>0</v>
      </c>
      <c r="BL153" s="18" t="s">
        <v>173</v>
      </c>
      <c r="BM153" s="140" t="s">
        <v>989</v>
      </c>
    </row>
    <row r="154" spans="2:65" s="1" customFormat="1" ht="16.5" customHeight="1">
      <c r="B154" s="33"/>
      <c r="C154" s="129" t="s">
        <v>594</v>
      </c>
      <c r="D154" s="129" t="s">
        <v>169</v>
      </c>
      <c r="E154" s="130" t="s">
        <v>2297</v>
      </c>
      <c r="F154" s="131" t="s">
        <v>2298</v>
      </c>
      <c r="G154" s="132" t="s">
        <v>2110</v>
      </c>
      <c r="H154" s="133">
        <v>6</v>
      </c>
      <c r="I154" s="134"/>
      <c r="J154" s="135">
        <f t="shared" si="20"/>
        <v>0</v>
      </c>
      <c r="K154" s="131" t="s">
        <v>19</v>
      </c>
      <c r="L154" s="33"/>
      <c r="M154" s="136" t="s">
        <v>19</v>
      </c>
      <c r="N154" s="137" t="s">
        <v>45</v>
      </c>
      <c r="P154" s="138">
        <f t="shared" si="21"/>
        <v>0</v>
      </c>
      <c r="Q154" s="138">
        <v>0</v>
      </c>
      <c r="R154" s="138">
        <f t="shared" si="22"/>
        <v>0</v>
      </c>
      <c r="S154" s="138">
        <v>0</v>
      </c>
      <c r="T154" s="139">
        <f t="shared" si="23"/>
        <v>0</v>
      </c>
      <c r="AR154" s="140" t="s">
        <v>173</v>
      </c>
      <c r="AT154" s="140" t="s">
        <v>169</v>
      </c>
      <c r="AU154" s="140" t="s">
        <v>82</v>
      </c>
      <c r="AY154" s="18" t="s">
        <v>167</v>
      </c>
      <c r="BE154" s="141">
        <f t="shared" si="24"/>
        <v>0</v>
      </c>
      <c r="BF154" s="141">
        <f t="shared" si="25"/>
        <v>0</v>
      </c>
      <c r="BG154" s="141">
        <f t="shared" si="26"/>
        <v>0</v>
      </c>
      <c r="BH154" s="141">
        <f t="shared" si="27"/>
        <v>0</v>
      </c>
      <c r="BI154" s="141">
        <f t="shared" si="28"/>
        <v>0</v>
      </c>
      <c r="BJ154" s="18" t="s">
        <v>82</v>
      </c>
      <c r="BK154" s="141">
        <f t="shared" si="29"/>
        <v>0</v>
      </c>
      <c r="BL154" s="18" t="s">
        <v>173</v>
      </c>
      <c r="BM154" s="140" t="s">
        <v>1002</v>
      </c>
    </row>
    <row r="155" spans="2:65" s="1" customFormat="1" ht="16.5" customHeight="1">
      <c r="B155" s="33"/>
      <c r="C155" s="129" t="s">
        <v>599</v>
      </c>
      <c r="D155" s="129" t="s">
        <v>169</v>
      </c>
      <c r="E155" s="130" t="s">
        <v>2299</v>
      </c>
      <c r="F155" s="131" t="s">
        <v>2300</v>
      </c>
      <c r="G155" s="132" t="s">
        <v>855</v>
      </c>
      <c r="H155" s="133">
        <v>1</v>
      </c>
      <c r="I155" s="134"/>
      <c r="J155" s="135">
        <f t="shared" si="20"/>
        <v>0</v>
      </c>
      <c r="K155" s="131" t="s">
        <v>19</v>
      </c>
      <c r="L155" s="33"/>
      <c r="M155" s="136" t="s">
        <v>19</v>
      </c>
      <c r="N155" s="137" t="s">
        <v>45</v>
      </c>
      <c r="P155" s="138">
        <f t="shared" si="21"/>
        <v>0</v>
      </c>
      <c r="Q155" s="138">
        <v>0</v>
      </c>
      <c r="R155" s="138">
        <f t="shared" si="22"/>
        <v>0</v>
      </c>
      <c r="S155" s="138">
        <v>0</v>
      </c>
      <c r="T155" s="139">
        <f t="shared" si="23"/>
        <v>0</v>
      </c>
      <c r="AR155" s="140" t="s">
        <v>173</v>
      </c>
      <c r="AT155" s="140" t="s">
        <v>169</v>
      </c>
      <c r="AU155" s="140" t="s">
        <v>82</v>
      </c>
      <c r="AY155" s="18" t="s">
        <v>167</v>
      </c>
      <c r="BE155" s="141">
        <f t="shared" si="24"/>
        <v>0</v>
      </c>
      <c r="BF155" s="141">
        <f t="shared" si="25"/>
        <v>0</v>
      </c>
      <c r="BG155" s="141">
        <f t="shared" si="26"/>
        <v>0</v>
      </c>
      <c r="BH155" s="141">
        <f t="shared" si="27"/>
        <v>0</v>
      </c>
      <c r="BI155" s="141">
        <f t="shared" si="28"/>
        <v>0</v>
      </c>
      <c r="BJ155" s="18" t="s">
        <v>82</v>
      </c>
      <c r="BK155" s="141">
        <f t="shared" si="29"/>
        <v>0</v>
      </c>
      <c r="BL155" s="18" t="s">
        <v>173</v>
      </c>
      <c r="BM155" s="140" t="s">
        <v>1015</v>
      </c>
    </row>
    <row r="156" spans="2:65" s="1" customFormat="1" ht="16.5" customHeight="1">
      <c r="B156" s="33"/>
      <c r="C156" s="129" t="s">
        <v>616</v>
      </c>
      <c r="D156" s="129" t="s">
        <v>169</v>
      </c>
      <c r="E156" s="130" t="s">
        <v>2301</v>
      </c>
      <c r="F156" s="131" t="s">
        <v>2302</v>
      </c>
      <c r="G156" s="132" t="s">
        <v>2110</v>
      </c>
      <c r="H156" s="133">
        <v>40</v>
      </c>
      <c r="I156" s="134"/>
      <c r="J156" s="135">
        <f t="shared" si="20"/>
        <v>0</v>
      </c>
      <c r="K156" s="131" t="s">
        <v>19</v>
      </c>
      <c r="L156" s="33"/>
      <c r="M156" s="136" t="s">
        <v>19</v>
      </c>
      <c r="N156" s="137" t="s">
        <v>45</v>
      </c>
      <c r="P156" s="138">
        <f t="shared" si="21"/>
        <v>0</v>
      </c>
      <c r="Q156" s="138">
        <v>0</v>
      </c>
      <c r="R156" s="138">
        <f t="shared" si="22"/>
        <v>0</v>
      </c>
      <c r="S156" s="138">
        <v>0</v>
      </c>
      <c r="T156" s="139">
        <f t="shared" si="23"/>
        <v>0</v>
      </c>
      <c r="AR156" s="140" t="s">
        <v>173</v>
      </c>
      <c r="AT156" s="140" t="s">
        <v>169</v>
      </c>
      <c r="AU156" s="140" t="s">
        <v>82</v>
      </c>
      <c r="AY156" s="18" t="s">
        <v>167</v>
      </c>
      <c r="BE156" s="141">
        <f t="shared" si="24"/>
        <v>0</v>
      </c>
      <c r="BF156" s="141">
        <f t="shared" si="25"/>
        <v>0</v>
      </c>
      <c r="BG156" s="141">
        <f t="shared" si="26"/>
        <v>0</v>
      </c>
      <c r="BH156" s="141">
        <f t="shared" si="27"/>
        <v>0</v>
      </c>
      <c r="BI156" s="141">
        <f t="shared" si="28"/>
        <v>0</v>
      </c>
      <c r="BJ156" s="18" t="s">
        <v>82</v>
      </c>
      <c r="BK156" s="141">
        <f t="shared" si="29"/>
        <v>0</v>
      </c>
      <c r="BL156" s="18" t="s">
        <v>173</v>
      </c>
      <c r="BM156" s="140" t="s">
        <v>1025</v>
      </c>
    </row>
    <row r="157" spans="2:65" s="1" customFormat="1" ht="16.5" customHeight="1">
      <c r="B157" s="33"/>
      <c r="C157" s="129" t="s">
        <v>626</v>
      </c>
      <c r="D157" s="129" t="s">
        <v>169</v>
      </c>
      <c r="E157" s="130" t="s">
        <v>2303</v>
      </c>
      <c r="F157" s="131" t="s">
        <v>2304</v>
      </c>
      <c r="G157" s="132" t="s">
        <v>2305</v>
      </c>
      <c r="H157" s="188"/>
      <c r="I157" s="134"/>
      <c r="J157" s="135">
        <f t="shared" si="20"/>
        <v>0</v>
      </c>
      <c r="K157" s="131" t="s">
        <v>19</v>
      </c>
      <c r="L157" s="33"/>
      <c r="M157" s="136" t="s">
        <v>19</v>
      </c>
      <c r="N157" s="137" t="s">
        <v>45</v>
      </c>
      <c r="P157" s="138">
        <f t="shared" si="21"/>
        <v>0</v>
      </c>
      <c r="Q157" s="138">
        <v>0</v>
      </c>
      <c r="R157" s="138">
        <f t="shared" si="22"/>
        <v>0</v>
      </c>
      <c r="S157" s="138">
        <v>0</v>
      </c>
      <c r="T157" s="139">
        <f t="shared" si="23"/>
        <v>0</v>
      </c>
      <c r="AR157" s="140" t="s">
        <v>173</v>
      </c>
      <c r="AT157" s="140" t="s">
        <v>169</v>
      </c>
      <c r="AU157" s="140" t="s">
        <v>82</v>
      </c>
      <c r="AY157" s="18" t="s">
        <v>167</v>
      </c>
      <c r="BE157" s="141">
        <f t="shared" si="24"/>
        <v>0</v>
      </c>
      <c r="BF157" s="141">
        <f t="shared" si="25"/>
        <v>0</v>
      </c>
      <c r="BG157" s="141">
        <f t="shared" si="26"/>
        <v>0</v>
      </c>
      <c r="BH157" s="141">
        <f t="shared" si="27"/>
        <v>0</v>
      </c>
      <c r="BI157" s="141">
        <f t="shared" si="28"/>
        <v>0</v>
      </c>
      <c r="BJ157" s="18" t="s">
        <v>82</v>
      </c>
      <c r="BK157" s="141">
        <f t="shared" si="29"/>
        <v>0</v>
      </c>
      <c r="BL157" s="18" t="s">
        <v>173</v>
      </c>
      <c r="BM157" s="140" t="s">
        <v>1036</v>
      </c>
    </row>
    <row r="158" spans="2:65" s="1" customFormat="1" ht="16.5" customHeight="1">
      <c r="B158" s="33"/>
      <c r="C158" s="129" t="s">
        <v>632</v>
      </c>
      <c r="D158" s="129" t="s">
        <v>169</v>
      </c>
      <c r="E158" s="130" t="s">
        <v>2306</v>
      </c>
      <c r="F158" s="131" t="s">
        <v>2307</v>
      </c>
      <c r="G158" s="132" t="s">
        <v>2305</v>
      </c>
      <c r="H158" s="188"/>
      <c r="I158" s="134"/>
      <c r="J158" s="135">
        <f t="shared" si="20"/>
        <v>0</v>
      </c>
      <c r="K158" s="131" t="s">
        <v>19</v>
      </c>
      <c r="L158" s="33"/>
      <c r="M158" s="136" t="s">
        <v>19</v>
      </c>
      <c r="N158" s="137" t="s">
        <v>45</v>
      </c>
      <c r="P158" s="138">
        <f t="shared" si="21"/>
        <v>0</v>
      </c>
      <c r="Q158" s="138">
        <v>0</v>
      </c>
      <c r="R158" s="138">
        <f t="shared" si="22"/>
        <v>0</v>
      </c>
      <c r="S158" s="138">
        <v>0</v>
      </c>
      <c r="T158" s="139">
        <f t="shared" si="23"/>
        <v>0</v>
      </c>
      <c r="AR158" s="140" t="s">
        <v>173</v>
      </c>
      <c r="AT158" s="140" t="s">
        <v>169</v>
      </c>
      <c r="AU158" s="140" t="s">
        <v>82</v>
      </c>
      <c r="AY158" s="18" t="s">
        <v>167</v>
      </c>
      <c r="BE158" s="141">
        <f t="shared" si="24"/>
        <v>0</v>
      </c>
      <c r="BF158" s="141">
        <f t="shared" si="25"/>
        <v>0</v>
      </c>
      <c r="BG158" s="141">
        <f t="shared" si="26"/>
        <v>0</v>
      </c>
      <c r="BH158" s="141">
        <f t="shared" si="27"/>
        <v>0</v>
      </c>
      <c r="BI158" s="141">
        <f t="shared" si="28"/>
        <v>0</v>
      </c>
      <c r="BJ158" s="18" t="s">
        <v>82</v>
      </c>
      <c r="BK158" s="141">
        <f t="shared" si="29"/>
        <v>0</v>
      </c>
      <c r="BL158" s="18" t="s">
        <v>173</v>
      </c>
      <c r="BM158" s="140" t="s">
        <v>1045</v>
      </c>
    </row>
    <row r="159" spans="2:65" s="1" customFormat="1" ht="16.5" customHeight="1">
      <c r="B159" s="33"/>
      <c r="C159" s="129" t="s">
        <v>637</v>
      </c>
      <c r="D159" s="129" t="s">
        <v>169</v>
      </c>
      <c r="E159" s="130" t="s">
        <v>2308</v>
      </c>
      <c r="F159" s="131" t="s">
        <v>2309</v>
      </c>
      <c r="G159" s="132" t="s">
        <v>2305</v>
      </c>
      <c r="H159" s="188"/>
      <c r="I159" s="134"/>
      <c r="J159" s="135">
        <f t="shared" si="20"/>
        <v>0</v>
      </c>
      <c r="K159" s="131" t="s">
        <v>19</v>
      </c>
      <c r="L159" s="33"/>
      <c r="M159" s="136" t="s">
        <v>19</v>
      </c>
      <c r="N159" s="137" t="s">
        <v>45</v>
      </c>
      <c r="P159" s="138">
        <f t="shared" si="21"/>
        <v>0</v>
      </c>
      <c r="Q159" s="138">
        <v>0</v>
      </c>
      <c r="R159" s="138">
        <f t="shared" si="22"/>
        <v>0</v>
      </c>
      <c r="S159" s="138">
        <v>0</v>
      </c>
      <c r="T159" s="139">
        <f t="shared" si="23"/>
        <v>0</v>
      </c>
      <c r="AR159" s="140" t="s">
        <v>173</v>
      </c>
      <c r="AT159" s="140" t="s">
        <v>169</v>
      </c>
      <c r="AU159" s="140" t="s">
        <v>82</v>
      </c>
      <c r="AY159" s="18" t="s">
        <v>167</v>
      </c>
      <c r="BE159" s="141">
        <f t="shared" si="24"/>
        <v>0</v>
      </c>
      <c r="BF159" s="141">
        <f t="shared" si="25"/>
        <v>0</v>
      </c>
      <c r="BG159" s="141">
        <f t="shared" si="26"/>
        <v>0</v>
      </c>
      <c r="BH159" s="141">
        <f t="shared" si="27"/>
        <v>0</v>
      </c>
      <c r="BI159" s="141">
        <f t="shared" si="28"/>
        <v>0</v>
      </c>
      <c r="BJ159" s="18" t="s">
        <v>82</v>
      </c>
      <c r="BK159" s="141">
        <f t="shared" si="29"/>
        <v>0</v>
      </c>
      <c r="BL159" s="18" t="s">
        <v>173</v>
      </c>
      <c r="BM159" s="140" t="s">
        <v>1053</v>
      </c>
    </row>
    <row r="160" spans="2:65" s="1" customFormat="1" ht="16.5" customHeight="1">
      <c r="B160" s="33"/>
      <c r="C160" s="129" t="s">
        <v>642</v>
      </c>
      <c r="D160" s="129" t="s">
        <v>169</v>
      </c>
      <c r="E160" s="130" t="s">
        <v>2310</v>
      </c>
      <c r="F160" s="131" t="s">
        <v>2311</v>
      </c>
      <c r="G160" s="132" t="s">
        <v>2110</v>
      </c>
      <c r="H160" s="133">
        <v>6</v>
      </c>
      <c r="I160" s="134"/>
      <c r="J160" s="135">
        <f t="shared" si="20"/>
        <v>0</v>
      </c>
      <c r="K160" s="131" t="s">
        <v>19</v>
      </c>
      <c r="L160" s="33"/>
      <c r="M160" s="136" t="s">
        <v>19</v>
      </c>
      <c r="N160" s="137" t="s">
        <v>45</v>
      </c>
      <c r="P160" s="138">
        <f t="shared" si="21"/>
        <v>0</v>
      </c>
      <c r="Q160" s="138">
        <v>0</v>
      </c>
      <c r="R160" s="138">
        <f t="shared" si="22"/>
        <v>0</v>
      </c>
      <c r="S160" s="138">
        <v>0</v>
      </c>
      <c r="T160" s="139">
        <f t="shared" si="23"/>
        <v>0</v>
      </c>
      <c r="AR160" s="140" t="s">
        <v>173</v>
      </c>
      <c r="AT160" s="140" t="s">
        <v>169</v>
      </c>
      <c r="AU160" s="140" t="s">
        <v>82</v>
      </c>
      <c r="AY160" s="18" t="s">
        <v>167</v>
      </c>
      <c r="BE160" s="141">
        <f t="shared" si="24"/>
        <v>0</v>
      </c>
      <c r="BF160" s="141">
        <f t="shared" si="25"/>
        <v>0</v>
      </c>
      <c r="BG160" s="141">
        <f t="shared" si="26"/>
        <v>0</v>
      </c>
      <c r="BH160" s="141">
        <f t="shared" si="27"/>
        <v>0</v>
      </c>
      <c r="BI160" s="141">
        <f t="shared" si="28"/>
        <v>0</v>
      </c>
      <c r="BJ160" s="18" t="s">
        <v>82</v>
      </c>
      <c r="BK160" s="141">
        <f t="shared" si="29"/>
        <v>0</v>
      </c>
      <c r="BL160" s="18" t="s">
        <v>173</v>
      </c>
      <c r="BM160" s="140" t="s">
        <v>1062</v>
      </c>
    </row>
    <row r="161" spans="2:65" s="1" customFormat="1" ht="16.5" customHeight="1">
      <c r="B161" s="33"/>
      <c r="C161" s="129" t="s">
        <v>647</v>
      </c>
      <c r="D161" s="129" t="s">
        <v>169</v>
      </c>
      <c r="E161" s="130" t="s">
        <v>2312</v>
      </c>
      <c r="F161" s="131" t="s">
        <v>2313</v>
      </c>
      <c r="G161" s="132" t="s">
        <v>2110</v>
      </c>
      <c r="H161" s="133">
        <v>12</v>
      </c>
      <c r="I161" s="134"/>
      <c r="J161" s="135">
        <f t="shared" si="20"/>
        <v>0</v>
      </c>
      <c r="K161" s="131" t="s">
        <v>19</v>
      </c>
      <c r="L161" s="33"/>
      <c r="M161" s="136" t="s">
        <v>19</v>
      </c>
      <c r="N161" s="137" t="s">
        <v>45</v>
      </c>
      <c r="P161" s="138">
        <f t="shared" si="21"/>
        <v>0</v>
      </c>
      <c r="Q161" s="138">
        <v>0</v>
      </c>
      <c r="R161" s="138">
        <f t="shared" si="22"/>
        <v>0</v>
      </c>
      <c r="S161" s="138">
        <v>0</v>
      </c>
      <c r="T161" s="139">
        <f t="shared" si="23"/>
        <v>0</v>
      </c>
      <c r="AR161" s="140" t="s">
        <v>173</v>
      </c>
      <c r="AT161" s="140" t="s">
        <v>169</v>
      </c>
      <c r="AU161" s="140" t="s">
        <v>82</v>
      </c>
      <c r="AY161" s="18" t="s">
        <v>167</v>
      </c>
      <c r="BE161" s="141">
        <f t="shared" si="24"/>
        <v>0</v>
      </c>
      <c r="BF161" s="141">
        <f t="shared" si="25"/>
        <v>0</v>
      </c>
      <c r="BG161" s="141">
        <f t="shared" si="26"/>
        <v>0</v>
      </c>
      <c r="BH161" s="141">
        <f t="shared" si="27"/>
        <v>0</v>
      </c>
      <c r="BI161" s="141">
        <f t="shared" si="28"/>
        <v>0</v>
      </c>
      <c r="BJ161" s="18" t="s">
        <v>82</v>
      </c>
      <c r="BK161" s="141">
        <f t="shared" si="29"/>
        <v>0</v>
      </c>
      <c r="BL161" s="18" t="s">
        <v>173</v>
      </c>
      <c r="BM161" s="140" t="s">
        <v>1070</v>
      </c>
    </row>
    <row r="162" spans="2:65" s="1" customFormat="1" ht="16.5" customHeight="1">
      <c r="B162" s="33"/>
      <c r="C162" s="129" t="s">
        <v>651</v>
      </c>
      <c r="D162" s="129" t="s">
        <v>169</v>
      </c>
      <c r="E162" s="130" t="s">
        <v>2314</v>
      </c>
      <c r="F162" s="131" t="s">
        <v>2315</v>
      </c>
      <c r="G162" s="132" t="s">
        <v>2110</v>
      </c>
      <c r="H162" s="133">
        <v>12</v>
      </c>
      <c r="I162" s="134"/>
      <c r="J162" s="135">
        <f t="shared" si="20"/>
        <v>0</v>
      </c>
      <c r="K162" s="131" t="s">
        <v>19</v>
      </c>
      <c r="L162" s="33"/>
      <c r="M162" s="136" t="s">
        <v>19</v>
      </c>
      <c r="N162" s="137" t="s">
        <v>45</v>
      </c>
      <c r="P162" s="138">
        <f t="shared" si="21"/>
        <v>0</v>
      </c>
      <c r="Q162" s="138">
        <v>0</v>
      </c>
      <c r="R162" s="138">
        <f t="shared" si="22"/>
        <v>0</v>
      </c>
      <c r="S162" s="138">
        <v>0</v>
      </c>
      <c r="T162" s="139">
        <f t="shared" si="23"/>
        <v>0</v>
      </c>
      <c r="AR162" s="140" t="s">
        <v>173</v>
      </c>
      <c r="AT162" s="140" t="s">
        <v>169</v>
      </c>
      <c r="AU162" s="140" t="s">
        <v>82</v>
      </c>
      <c r="AY162" s="18" t="s">
        <v>167</v>
      </c>
      <c r="BE162" s="141">
        <f t="shared" si="24"/>
        <v>0</v>
      </c>
      <c r="BF162" s="141">
        <f t="shared" si="25"/>
        <v>0</v>
      </c>
      <c r="BG162" s="141">
        <f t="shared" si="26"/>
        <v>0</v>
      </c>
      <c r="BH162" s="141">
        <f t="shared" si="27"/>
        <v>0</v>
      </c>
      <c r="BI162" s="141">
        <f t="shared" si="28"/>
        <v>0</v>
      </c>
      <c r="BJ162" s="18" t="s">
        <v>82</v>
      </c>
      <c r="BK162" s="141">
        <f t="shared" si="29"/>
        <v>0</v>
      </c>
      <c r="BL162" s="18" t="s">
        <v>173</v>
      </c>
      <c r="BM162" s="140" t="s">
        <v>1079</v>
      </c>
    </row>
    <row r="163" spans="2:65" s="1" customFormat="1" ht="16.5" customHeight="1">
      <c r="B163" s="33"/>
      <c r="C163" s="129" t="s">
        <v>657</v>
      </c>
      <c r="D163" s="129" t="s">
        <v>169</v>
      </c>
      <c r="E163" s="130" t="s">
        <v>2316</v>
      </c>
      <c r="F163" s="131" t="s">
        <v>2317</v>
      </c>
      <c r="G163" s="132" t="s">
        <v>855</v>
      </c>
      <c r="H163" s="133">
        <v>1</v>
      </c>
      <c r="I163" s="134"/>
      <c r="J163" s="135">
        <f t="shared" si="20"/>
        <v>0</v>
      </c>
      <c r="K163" s="131" t="s">
        <v>19</v>
      </c>
      <c r="L163" s="33"/>
      <c r="M163" s="136" t="s">
        <v>19</v>
      </c>
      <c r="N163" s="137" t="s">
        <v>45</v>
      </c>
      <c r="P163" s="138">
        <f t="shared" si="21"/>
        <v>0</v>
      </c>
      <c r="Q163" s="138">
        <v>0</v>
      </c>
      <c r="R163" s="138">
        <f t="shared" si="22"/>
        <v>0</v>
      </c>
      <c r="S163" s="138">
        <v>0</v>
      </c>
      <c r="T163" s="139">
        <f t="shared" si="23"/>
        <v>0</v>
      </c>
      <c r="AR163" s="140" t="s">
        <v>173</v>
      </c>
      <c r="AT163" s="140" t="s">
        <v>169</v>
      </c>
      <c r="AU163" s="140" t="s">
        <v>82</v>
      </c>
      <c r="AY163" s="18" t="s">
        <v>167</v>
      </c>
      <c r="BE163" s="141">
        <f t="shared" si="24"/>
        <v>0</v>
      </c>
      <c r="BF163" s="141">
        <f t="shared" si="25"/>
        <v>0</v>
      </c>
      <c r="BG163" s="141">
        <f t="shared" si="26"/>
        <v>0</v>
      </c>
      <c r="BH163" s="141">
        <f t="shared" si="27"/>
        <v>0</v>
      </c>
      <c r="BI163" s="141">
        <f t="shared" si="28"/>
        <v>0</v>
      </c>
      <c r="BJ163" s="18" t="s">
        <v>82</v>
      </c>
      <c r="BK163" s="141">
        <f t="shared" si="29"/>
        <v>0</v>
      </c>
      <c r="BL163" s="18" t="s">
        <v>173</v>
      </c>
      <c r="BM163" s="140" t="s">
        <v>1087</v>
      </c>
    </row>
    <row r="164" spans="2:65" s="1" customFormat="1" ht="16.5" customHeight="1">
      <c r="B164" s="33"/>
      <c r="C164" s="129" t="s">
        <v>663</v>
      </c>
      <c r="D164" s="129" t="s">
        <v>169</v>
      </c>
      <c r="E164" s="130" t="s">
        <v>2318</v>
      </c>
      <c r="F164" s="131" t="s">
        <v>2319</v>
      </c>
      <c r="G164" s="132" t="s">
        <v>2110</v>
      </c>
      <c r="H164" s="133">
        <v>4</v>
      </c>
      <c r="I164" s="134"/>
      <c r="J164" s="135">
        <f t="shared" si="20"/>
        <v>0</v>
      </c>
      <c r="K164" s="131" t="s">
        <v>19</v>
      </c>
      <c r="L164" s="33"/>
      <c r="M164" s="136" t="s">
        <v>19</v>
      </c>
      <c r="N164" s="137" t="s">
        <v>45</v>
      </c>
      <c r="P164" s="138">
        <f t="shared" si="21"/>
        <v>0</v>
      </c>
      <c r="Q164" s="138">
        <v>0</v>
      </c>
      <c r="R164" s="138">
        <f t="shared" si="22"/>
        <v>0</v>
      </c>
      <c r="S164" s="138">
        <v>0</v>
      </c>
      <c r="T164" s="139">
        <f t="shared" si="23"/>
        <v>0</v>
      </c>
      <c r="AR164" s="140" t="s">
        <v>173</v>
      </c>
      <c r="AT164" s="140" t="s">
        <v>169</v>
      </c>
      <c r="AU164" s="140" t="s">
        <v>82</v>
      </c>
      <c r="AY164" s="18" t="s">
        <v>167</v>
      </c>
      <c r="BE164" s="141">
        <f t="shared" si="24"/>
        <v>0</v>
      </c>
      <c r="BF164" s="141">
        <f t="shared" si="25"/>
        <v>0</v>
      </c>
      <c r="BG164" s="141">
        <f t="shared" si="26"/>
        <v>0</v>
      </c>
      <c r="BH164" s="141">
        <f t="shared" si="27"/>
        <v>0</v>
      </c>
      <c r="BI164" s="141">
        <f t="shared" si="28"/>
        <v>0</v>
      </c>
      <c r="BJ164" s="18" t="s">
        <v>82</v>
      </c>
      <c r="BK164" s="141">
        <f t="shared" si="29"/>
        <v>0</v>
      </c>
      <c r="BL164" s="18" t="s">
        <v>173</v>
      </c>
      <c r="BM164" s="140" t="s">
        <v>1095</v>
      </c>
    </row>
    <row r="165" spans="2:65" s="1" customFormat="1" ht="16.5" customHeight="1">
      <c r="B165" s="33"/>
      <c r="C165" s="129" t="s">
        <v>671</v>
      </c>
      <c r="D165" s="129" t="s">
        <v>169</v>
      </c>
      <c r="E165" s="130" t="s">
        <v>2320</v>
      </c>
      <c r="F165" s="131" t="s">
        <v>2321</v>
      </c>
      <c r="G165" s="132" t="s">
        <v>855</v>
      </c>
      <c r="H165" s="133">
        <v>1</v>
      </c>
      <c r="I165" s="134"/>
      <c r="J165" s="135">
        <f t="shared" si="20"/>
        <v>0</v>
      </c>
      <c r="K165" s="131" t="s">
        <v>19</v>
      </c>
      <c r="L165" s="33"/>
      <c r="M165" s="136" t="s">
        <v>19</v>
      </c>
      <c r="N165" s="137" t="s">
        <v>45</v>
      </c>
      <c r="P165" s="138">
        <f t="shared" si="21"/>
        <v>0</v>
      </c>
      <c r="Q165" s="138">
        <v>0</v>
      </c>
      <c r="R165" s="138">
        <f t="shared" si="22"/>
        <v>0</v>
      </c>
      <c r="S165" s="138">
        <v>0</v>
      </c>
      <c r="T165" s="139">
        <f t="shared" si="23"/>
        <v>0</v>
      </c>
      <c r="AR165" s="140" t="s">
        <v>173</v>
      </c>
      <c r="AT165" s="140" t="s">
        <v>169</v>
      </c>
      <c r="AU165" s="140" t="s">
        <v>82</v>
      </c>
      <c r="AY165" s="18" t="s">
        <v>167</v>
      </c>
      <c r="BE165" s="141">
        <f t="shared" si="24"/>
        <v>0</v>
      </c>
      <c r="BF165" s="141">
        <f t="shared" si="25"/>
        <v>0</v>
      </c>
      <c r="BG165" s="141">
        <f t="shared" si="26"/>
        <v>0</v>
      </c>
      <c r="BH165" s="141">
        <f t="shared" si="27"/>
        <v>0</v>
      </c>
      <c r="BI165" s="141">
        <f t="shared" si="28"/>
        <v>0</v>
      </c>
      <c r="BJ165" s="18" t="s">
        <v>82</v>
      </c>
      <c r="BK165" s="141">
        <f t="shared" si="29"/>
        <v>0</v>
      </c>
      <c r="BL165" s="18" t="s">
        <v>173</v>
      </c>
      <c r="BM165" s="140" t="s">
        <v>1103</v>
      </c>
    </row>
    <row r="166" spans="2:65" s="1" customFormat="1" ht="16.5" customHeight="1">
      <c r="B166" s="33"/>
      <c r="C166" s="129" t="s">
        <v>679</v>
      </c>
      <c r="D166" s="129" t="s">
        <v>169</v>
      </c>
      <c r="E166" s="130" t="s">
        <v>2322</v>
      </c>
      <c r="F166" s="131" t="s">
        <v>2323</v>
      </c>
      <c r="G166" s="132" t="s">
        <v>2110</v>
      </c>
      <c r="H166" s="133">
        <v>3</v>
      </c>
      <c r="I166" s="134"/>
      <c r="J166" s="135">
        <f t="shared" si="20"/>
        <v>0</v>
      </c>
      <c r="K166" s="131" t="s">
        <v>19</v>
      </c>
      <c r="L166" s="33"/>
      <c r="M166" s="136" t="s">
        <v>19</v>
      </c>
      <c r="N166" s="137" t="s">
        <v>45</v>
      </c>
      <c r="P166" s="138">
        <f t="shared" si="21"/>
        <v>0</v>
      </c>
      <c r="Q166" s="138">
        <v>0</v>
      </c>
      <c r="R166" s="138">
        <f t="shared" si="22"/>
        <v>0</v>
      </c>
      <c r="S166" s="138">
        <v>0</v>
      </c>
      <c r="T166" s="139">
        <f t="shared" si="23"/>
        <v>0</v>
      </c>
      <c r="AR166" s="140" t="s">
        <v>173</v>
      </c>
      <c r="AT166" s="140" t="s">
        <v>169</v>
      </c>
      <c r="AU166" s="140" t="s">
        <v>82</v>
      </c>
      <c r="AY166" s="18" t="s">
        <v>167</v>
      </c>
      <c r="BE166" s="141">
        <f t="shared" si="24"/>
        <v>0</v>
      </c>
      <c r="BF166" s="141">
        <f t="shared" si="25"/>
        <v>0</v>
      </c>
      <c r="BG166" s="141">
        <f t="shared" si="26"/>
        <v>0</v>
      </c>
      <c r="BH166" s="141">
        <f t="shared" si="27"/>
        <v>0</v>
      </c>
      <c r="BI166" s="141">
        <f t="shared" si="28"/>
        <v>0</v>
      </c>
      <c r="BJ166" s="18" t="s">
        <v>82</v>
      </c>
      <c r="BK166" s="141">
        <f t="shared" si="29"/>
        <v>0</v>
      </c>
      <c r="BL166" s="18" t="s">
        <v>173</v>
      </c>
      <c r="BM166" s="140" t="s">
        <v>1111</v>
      </c>
    </row>
    <row r="167" spans="2:65" s="1" customFormat="1" ht="16.5" customHeight="1">
      <c r="B167" s="33"/>
      <c r="C167" s="129" t="s">
        <v>685</v>
      </c>
      <c r="D167" s="129" t="s">
        <v>169</v>
      </c>
      <c r="E167" s="130" t="s">
        <v>2324</v>
      </c>
      <c r="F167" s="131" t="s">
        <v>2325</v>
      </c>
      <c r="G167" s="132" t="s">
        <v>855</v>
      </c>
      <c r="H167" s="133">
        <v>1</v>
      </c>
      <c r="I167" s="134"/>
      <c r="J167" s="135">
        <f t="shared" si="20"/>
        <v>0</v>
      </c>
      <c r="K167" s="131" t="s">
        <v>19</v>
      </c>
      <c r="L167" s="33"/>
      <c r="M167" s="136" t="s">
        <v>19</v>
      </c>
      <c r="N167" s="137" t="s">
        <v>45</v>
      </c>
      <c r="P167" s="138">
        <f t="shared" si="21"/>
        <v>0</v>
      </c>
      <c r="Q167" s="138">
        <v>0</v>
      </c>
      <c r="R167" s="138">
        <f t="shared" si="22"/>
        <v>0</v>
      </c>
      <c r="S167" s="138">
        <v>0</v>
      </c>
      <c r="T167" s="139">
        <f t="shared" si="23"/>
        <v>0</v>
      </c>
      <c r="AR167" s="140" t="s">
        <v>173</v>
      </c>
      <c r="AT167" s="140" t="s">
        <v>169</v>
      </c>
      <c r="AU167" s="140" t="s">
        <v>82</v>
      </c>
      <c r="AY167" s="18" t="s">
        <v>167</v>
      </c>
      <c r="BE167" s="141">
        <f t="shared" si="24"/>
        <v>0</v>
      </c>
      <c r="BF167" s="141">
        <f t="shared" si="25"/>
        <v>0</v>
      </c>
      <c r="BG167" s="141">
        <f t="shared" si="26"/>
        <v>0</v>
      </c>
      <c r="BH167" s="141">
        <f t="shared" si="27"/>
        <v>0</v>
      </c>
      <c r="BI167" s="141">
        <f t="shared" si="28"/>
        <v>0</v>
      </c>
      <c r="BJ167" s="18" t="s">
        <v>82</v>
      </c>
      <c r="BK167" s="141">
        <f t="shared" si="29"/>
        <v>0</v>
      </c>
      <c r="BL167" s="18" t="s">
        <v>173</v>
      </c>
      <c r="BM167" s="140" t="s">
        <v>1119</v>
      </c>
    </row>
    <row r="168" spans="2:65" s="11" customFormat="1" ht="25.9" customHeight="1">
      <c r="B168" s="117"/>
      <c r="D168" s="118" t="s">
        <v>73</v>
      </c>
      <c r="E168" s="119" t="s">
        <v>1050</v>
      </c>
      <c r="F168" s="119" t="s">
        <v>1715</v>
      </c>
      <c r="I168" s="120"/>
      <c r="J168" s="121">
        <f>BK168</f>
        <v>0</v>
      </c>
      <c r="L168" s="117"/>
      <c r="M168" s="122"/>
      <c r="P168" s="123">
        <f>SUM(P169:P175)</f>
        <v>0</v>
      </c>
      <c r="R168" s="123">
        <f>SUM(R169:R175)</f>
        <v>0</v>
      </c>
      <c r="T168" s="124">
        <f>SUM(T169:T175)</f>
        <v>0</v>
      </c>
      <c r="AR168" s="118" t="s">
        <v>82</v>
      </c>
      <c r="AT168" s="125" t="s">
        <v>73</v>
      </c>
      <c r="AU168" s="125" t="s">
        <v>74</v>
      </c>
      <c r="AY168" s="118" t="s">
        <v>167</v>
      </c>
      <c r="BK168" s="126">
        <f>SUM(BK169:BK175)</f>
        <v>0</v>
      </c>
    </row>
    <row r="169" spans="2:65" s="1" customFormat="1" ht="16.5" customHeight="1">
      <c r="B169" s="33"/>
      <c r="C169" s="129" t="s">
        <v>691</v>
      </c>
      <c r="D169" s="129" t="s">
        <v>169</v>
      </c>
      <c r="E169" s="130" t="s">
        <v>2326</v>
      </c>
      <c r="F169" s="131" t="s">
        <v>2327</v>
      </c>
      <c r="G169" s="132" t="s">
        <v>2328</v>
      </c>
      <c r="H169" s="133">
        <v>1</v>
      </c>
      <c r="I169" s="134"/>
      <c r="J169" s="135">
        <f t="shared" ref="J169:J175" si="30">ROUND(I169*H169,2)</f>
        <v>0</v>
      </c>
      <c r="K169" s="131" t="s">
        <v>19</v>
      </c>
      <c r="L169" s="33"/>
      <c r="M169" s="136" t="s">
        <v>19</v>
      </c>
      <c r="N169" s="137" t="s">
        <v>45</v>
      </c>
      <c r="P169" s="138">
        <f t="shared" ref="P169:P175" si="31">O169*H169</f>
        <v>0</v>
      </c>
      <c r="Q169" s="138">
        <v>0</v>
      </c>
      <c r="R169" s="138">
        <f t="shared" ref="R169:R175" si="32">Q169*H169</f>
        <v>0</v>
      </c>
      <c r="S169" s="138">
        <v>0</v>
      </c>
      <c r="T169" s="139">
        <f t="shared" ref="T169:T175" si="33">S169*H169</f>
        <v>0</v>
      </c>
      <c r="AR169" s="140" t="s">
        <v>173</v>
      </c>
      <c r="AT169" s="140" t="s">
        <v>169</v>
      </c>
      <c r="AU169" s="140" t="s">
        <v>82</v>
      </c>
      <c r="AY169" s="18" t="s">
        <v>167</v>
      </c>
      <c r="BE169" s="141">
        <f t="shared" ref="BE169:BE175" si="34">IF(N169="základní",J169,0)</f>
        <v>0</v>
      </c>
      <c r="BF169" s="141">
        <f t="shared" ref="BF169:BF175" si="35">IF(N169="snížená",J169,0)</f>
        <v>0</v>
      </c>
      <c r="BG169" s="141">
        <f t="shared" ref="BG169:BG175" si="36">IF(N169="zákl. přenesená",J169,0)</f>
        <v>0</v>
      </c>
      <c r="BH169" s="141">
        <f t="shared" ref="BH169:BH175" si="37">IF(N169="sníž. přenesená",J169,0)</f>
        <v>0</v>
      </c>
      <c r="BI169" s="141">
        <f t="shared" ref="BI169:BI175" si="38">IF(N169="nulová",J169,0)</f>
        <v>0</v>
      </c>
      <c r="BJ169" s="18" t="s">
        <v>82</v>
      </c>
      <c r="BK169" s="141">
        <f t="shared" ref="BK169:BK175" si="39">ROUND(I169*H169,2)</f>
        <v>0</v>
      </c>
      <c r="BL169" s="18" t="s">
        <v>173</v>
      </c>
      <c r="BM169" s="140" t="s">
        <v>1127</v>
      </c>
    </row>
    <row r="170" spans="2:65" s="1" customFormat="1" ht="16.5" customHeight="1">
      <c r="B170" s="33"/>
      <c r="C170" s="129" t="s">
        <v>697</v>
      </c>
      <c r="D170" s="129" t="s">
        <v>169</v>
      </c>
      <c r="E170" s="130" t="s">
        <v>2329</v>
      </c>
      <c r="F170" s="131" t="s">
        <v>2330</v>
      </c>
      <c r="G170" s="132" t="s">
        <v>2110</v>
      </c>
      <c r="H170" s="133">
        <v>4</v>
      </c>
      <c r="I170" s="134"/>
      <c r="J170" s="135">
        <f t="shared" si="30"/>
        <v>0</v>
      </c>
      <c r="K170" s="131" t="s">
        <v>19</v>
      </c>
      <c r="L170" s="33"/>
      <c r="M170" s="136" t="s">
        <v>19</v>
      </c>
      <c r="N170" s="137" t="s">
        <v>45</v>
      </c>
      <c r="P170" s="138">
        <f t="shared" si="31"/>
        <v>0</v>
      </c>
      <c r="Q170" s="138">
        <v>0</v>
      </c>
      <c r="R170" s="138">
        <f t="shared" si="32"/>
        <v>0</v>
      </c>
      <c r="S170" s="138">
        <v>0</v>
      </c>
      <c r="T170" s="139">
        <f t="shared" si="33"/>
        <v>0</v>
      </c>
      <c r="AR170" s="140" t="s">
        <v>173</v>
      </c>
      <c r="AT170" s="140" t="s">
        <v>169</v>
      </c>
      <c r="AU170" s="140" t="s">
        <v>82</v>
      </c>
      <c r="AY170" s="18" t="s">
        <v>167</v>
      </c>
      <c r="BE170" s="141">
        <f t="shared" si="34"/>
        <v>0</v>
      </c>
      <c r="BF170" s="141">
        <f t="shared" si="35"/>
        <v>0</v>
      </c>
      <c r="BG170" s="141">
        <f t="shared" si="36"/>
        <v>0</v>
      </c>
      <c r="BH170" s="141">
        <f t="shared" si="37"/>
        <v>0</v>
      </c>
      <c r="BI170" s="141">
        <f t="shared" si="38"/>
        <v>0</v>
      </c>
      <c r="BJ170" s="18" t="s">
        <v>82</v>
      </c>
      <c r="BK170" s="141">
        <f t="shared" si="39"/>
        <v>0</v>
      </c>
      <c r="BL170" s="18" t="s">
        <v>173</v>
      </c>
      <c r="BM170" s="140" t="s">
        <v>1136</v>
      </c>
    </row>
    <row r="171" spans="2:65" s="1" customFormat="1" ht="16.5" customHeight="1">
      <c r="B171" s="33"/>
      <c r="C171" s="129" t="s">
        <v>703</v>
      </c>
      <c r="D171" s="129" t="s">
        <v>169</v>
      </c>
      <c r="E171" s="130" t="s">
        <v>2331</v>
      </c>
      <c r="F171" s="131" t="s">
        <v>2332</v>
      </c>
      <c r="G171" s="132" t="s">
        <v>855</v>
      </c>
      <c r="H171" s="133">
        <v>1</v>
      </c>
      <c r="I171" s="134"/>
      <c r="J171" s="135">
        <f t="shared" si="30"/>
        <v>0</v>
      </c>
      <c r="K171" s="131" t="s">
        <v>19</v>
      </c>
      <c r="L171" s="33"/>
      <c r="M171" s="136" t="s">
        <v>19</v>
      </c>
      <c r="N171" s="137" t="s">
        <v>45</v>
      </c>
      <c r="P171" s="138">
        <f t="shared" si="31"/>
        <v>0</v>
      </c>
      <c r="Q171" s="138">
        <v>0</v>
      </c>
      <c r="R171" s="138">
        <f t="shared" si="32"/>
        <v>0</v>
      </c>
      <c r="S171" s="138">
        <v>0</v>
      </c>
      <c r="T171" s="139">
        <f t="shared" si="33"/>
        <v>0</v>
      </c>
      <c r="AR171" s="140" t="s">
        <v>173</v>
      </c>
      <c r="AT171" s="140" t="s">
        <v>169</v>
      </c>
      <c r="AU171" s="140" t="s">
        <v>82</v>
      </c>
      <c r="AY171" s="18" t="s">
        <v>167</v>
      </c>
      <c r="BE171" s="141">
        <f t="shared" si="34"/>
        <v>0</v>
      </c>
      <c r="BF171" s="141">
        <f t="shared" si="35"/>
        <v>0</v>
      </c>
      <c r="BG171" s="141">
        <f t="shared" si="36"/>
        <v>0</v>
      </c>
      <c r="BH171" s="141">
        <f t="shared" si="37"/>
        <v>0</v>
      </c>
      <c r="BI171" s="141">
        <f t="shared" si="38"/>
        <v>0</v>
      </c>
      <c r="BJ171" s="18" t="s">
        <v>82</v>
      </c>
      <c r="BK171" s="141">
        <f t="shared" si="39"/>
        <v>0</v>
      </c>
      <c r="BL171" s="18" t="s">
        <v>173</v>
      </c>
      <c r="BM171" s="140" t="s">
        <v>1145</v>
      </c>
    </row>
    <row r="172" spans="2:65" s="1" customFormat="1" ht="16.5" customHeight="1">
      <c r="B172" s="33"/>
      <c r="C172" s="129" t="s">
        <v>713</v>
      </c>
      <c r="D172" s="129" t="s">
        <v>169</v>
      </c>
      <c r="E172" s="130" t="s">
        <v>2333</v>
      </c>
      <c r="F172" s="131" t="s">
        <v>2334</v>
      </c>
      <c r="G172" s="132" t="s">
        <v>855</v>
      </c>
      <c r="H172" s="133">
        <v>1</v>
      </c>
      <c r="I172" s="134"/>
      <c r="J172" s="135">
        <f t="shared" si="30"/>
        <v>0</v>
      </c>
      <c r="K172" s="131" t="s">
        <v>19</v>
      </c>
      <c r="L172" s="33"/>
      <c r="M172" s="136" t="s">
        <v>19</v>
      </c>
      <c r="N172" s="137" t="s">
        <v>45</v>
      </c>
      <c r="P172" s="138">
        <f t="shared" si="31"/>
        <v>0</v>
      </c>
      <c r="Q172" s="138">
        <v>0</v>
      </c>
      <c r="R172" s="138">
        <f t="shared" si="32"/>
        <v>0</v>
      </c>
      <c r="S172" s="138">
        <v>0</v>
      </c>
      <c r="T172" s="139">
        <f t="shared" si="33"/>
        <v>0</v>
      </c>
      <c r="AR172" s="140" t="s">
        <v>173</v>
      </c>
      <c r="AT172" s="140" t="s">
        <v>169</v>
      </c>
      <c r="AU172" s="140" t="s">
        <v>82</v>
      </c>
      <c r="AY172" s="18" t="s">
        <v>167</v>
      </c>
      <c r="BE172" s="141">
        <f t="shared" si="34"/>
        <v>0</v>
      </c>
      <c r="BF172" s="141">
        <f t="shared" si="35"/>
        <v>0</v>
      </c>
      <c r="BG172" s="141">
        <f t="shared" si="36"/>
        <v>0</v>
      </c>
      <c r="BH172" s="141">
        <f t="shared" si="37"/>
        <v>0</v>
      </c>
      <c r="BI172" s="141">
        <f t="shared" si="38"/>
        <v>0</v>
      </c>
      <c r="BJ172" s="18" t="s">
        <v>82</v>
      </c>
      <c r="BK172" s="141">
        <f t="shared" si="39"/>
        <v>0</v>
      </c>
      <c r="BL172" s="18" t="s">
        <v>173</v>
      </c>
      <c r="BM172" s="140" t="s">
        <v>1154</v>
      </c>
    </row>
    <row r="173" spans="2:65" s="1" customFormat="1" ht="16.5" customHeight="1">
      <c r="B173" s="33"/>
      <c r="C173" s="129" t="s">
        <v>729</v>
      </c>
      <c r="D173" s="129" t="s">
        <v>169</v>
      </c>
      <c r="E173" s="130" t="s">
        <v>2335</v>
      </c>
      <c r="F173" s="131" t="s">
        <v>2336</v>
      </c>
      <c r="G173" s="132" t="s">
        <v>855</v>
      </c>
      <c r="H173" s="133">
        <v>1</v>
      </c>
      <c r="I173" s="134"/>
      <c r="J173" s="135">
        <f t="shared" si="30"/>
        <v>0</v>
      </c>
      <c r="K173" s="131" t="s">
        <v>19</v>
      </c>
      <c r="L173" s="33"/>
      <c r="M173" s="136" t="s">
        <v>19</v>
      </c>
      <c r="N173" s="137" t="s">
        <v>45</v>
      </c>
      <c r="P173" s="138">
        <f t="shared" si="31"/>
        <v>0</v>
      </c>
      <c r="Q173" s="138">
        <v>0</v>
      </c>
      <c r="R173" s="138">
        <f t="shared" si="32"/>
        <v>0</v>
      </c>
      <c r="S173" s="138">
        <v>0</v>
      </c>
      <c r="T173" s="139">
        <f t="shared" si="33"/>
        <v>0</v>
      </c>
      <c r="AR173" s="140" t="s">
        <v>173</v>
      </c>
      <c r="AT173" s="140" t="s">
        <v>169</v>
      </c>
      <c r="AU173" s="140" t="s">
        <v>82</v>
      </c>
      <c r="AY173" s="18" t="s">
        <v>167</v>
      </c>
      <c r="BE173" s="141">
        <f t="shared" si="34"/>
        <v>0</v>
      </c>
      <c r="BF173" s="141">
        <f t="shared" si="35"/>
        <v>0</v>
      </c>
      <c r="BG173" s="141">
        <f t="shared" si="36"/>
        <v>0</v>
      </c>
      <c r="BH173" s="141">
        <f t="shared" si="37"/>
        <v>0</v>
      </c>
      <c r="BI173" s="141">
        <f t="shared" si="38"/>
        <v>0</v>
      </c>
      <c r="BJ173" s="18" t="s">
        <v>82</v>
      </c>
      <c r="BK173" s="141">
        <f t="shared" si="39"/>
        <v>0</v>
      </c>
      <c r="BL173" s="18" t="s">
        <v>173</v>
      </c>
      <c r="BM173" s="140" t="s">
        <v>1163</v>
      </c>
    </row>
    <row r="174" spans="2:65" s="1" customFormat="1" ht="16.5" customHeight="1">
      <c r="B174" s="33"/>
      <c r="C174" s="129" t="s">
        <v>735</v>
      </c>
      <c r="D174" s="129" t="s">
        <v>169</v>
      </c>
      <c r="E174" s="130" t="s">
        <v>2337</v>
      </c>
      <c r="F174" s="131" t="s">
        <v>2338</v>
      </c>
      <c r="G174" s="132" t="s">
        <v>855</v>
      </c>
      <c r="H174" s="133">
        <v>1</v>
      </c>
      <c r="I174" s="134"/>
      <c r="J174" s="135">
        <f t="shared" si="30"/>
        <v>0</v>
      </c>
      <c r="K174" s="131" t="s">
        <v>19</v>
      </c>
      <c r="L174" s="33"/>
      <c r="M174" s="136" t="s">
        <v>19</v>
      </c>
      <c r="N174" s="137" t="s">
        <v>45</v>
      </c>
      <c r="P174" s="138">
        <f t="shared" si="31"/>
        <v>0</v>
      </c>
      <c r="Q174" s="138">
        <v>0</v>
      </c>
      <c r="R174" s="138">
        <f t="shared" si="32"/>
        <v>0</v>
      </c>
      <c r="S174" s="138">
        <v>0</v>
      </c>
      <c r="T174" s="139">
        <f t="shared" si="33"/>
        <v>0</v>
      </c>
      <c r="AR174" s="140" t="s">
        <v>173</v>
      </c>
      <c r="AT174" s="140" t="s">
        <v>169</v>
      </c>
      <c r="AU174" s="140" t="s">
        <v>82</v>
      </c>
      <c r="AY174" s="18" t="s">
        <v>167</v>
      </c>
      <c r="BE174" s="141">
        <f t="shared" si="34"/>
        <v>0</v>
      </c>
      <c r="BF174" s="141">
        <f t="shared" si="35"/>
        <v>0</v>
      </c>
      <c r="BG174" s="141">
        <f t="shared" si="36"/>
        <v>0</v>
      </c>
      <c r="BH174" s="141">
        <f t="shared" si="37"/>
        <v>0</v>
      </c>
      <c r="BI174" s="141">
        <f t="shared" si="38"/>
        <v>0</v>
      </c>
      <c r="BJ174" s="18" t="s">
        <v>82</v>
      </c>
      <c r="BK174" s="141">
        <f t="shared" si="39"/>
        <v>0</v>
      </c>
      <c r="BL174" s="18" t="s">
        <v>173</v>
      </c>
      <c r="BM174" s="140" t="s">
        <v>1171</v>
      </c>
    </row>
    <row r="175" spans="2:65" s="1" customFormat="1" ht="16.5" customHeight="1">
      <c r="B175" s="33"/>
      <c r="C175" s="129" t="s">
        <v>742</v>
      </c>
      <c r="D175" s="129" t="s">
        <v>169</v>
      </c>
      <c r="E175" s="130" t="s">
        <v>2339</v>
      </c>
      <c r="F175" s="131" t="s">
        <v>2340</v>
      </c>
      <c r="G175" s="132" t="s">
        <v>855</v>
      </c>
      <c r="H175" s="133">
        <v>1</v>
      </c>
      <c r="I175" s="134"/>
      <c r="J175" s="135">
        <f t="shared" si="30"/>
        <v>0</v>
      </c>
      <c r="K175" s="131" t="s">
        <v>19</v>
      </c>
      <c r="L175" s="33"/>
      <c r="M175" s="136" t="s">
        <v>19</v>
      </c>
      <c r="N175" s="137" t="s">
        <v>45</v>
      </c>
      <c r="P175" s="138">
        <f t="shared" si="31"/>
        <v>0</v>
      </c>
      <c r="Q175" s="138">
        <v>0</v>
      </c>
      <c r="R175" s="138">
        <f t="shared" si="32"/>
        <v>0</v>
      </c>
      <c r="S175" s="138">
        <v>0</v>
      </c>
      <c r="T175" s="139">
        <f t="shared" si="33"/>
        <v>0</v>
      </c>
      <c r="AR175" s="140" t="s">
        <v>173</v>
      </c>
      <c r="AT175" s="140" t="s">
        <v>169</v>
      </c>
      <c r="AU175" s="140" t="s">
        <v>82</v>
      </c>
      <c r="AY175" s="18" t="s">
        <v>167</v>
      </c>
      <c r="BE175" s="141">
        <f t="shared" si="34"/>
        <v>0</v>
      </c>
      <c r="BF175" s="141">
        <f t="shared" si="35"/>
        <v>0</v>
      </c>
      <c r="BG175" s="141">
        <f t="shared" si="36"/>
        <v>0</v>
      </c>
      <c r="BH175" s="141">
        <f t="shared" si="37"/>
        <v>0</v>
      </c>
      <c r="BI175" s="141">
        <f t="shared" si="38"/>
        <v>0</v>
      </c>
      <c r="BJ175" s="18" t="s">
        <v>82</v>
      </c>
      <c r="BK175" s="141">
        <f t="shared" si="39"/>
        <v>0</v>
      </c>
      <c r="BL175" s="18" t="s">
        <v>173</v>
      </c>
      <c r="BM175" s="140" t="s">
        <v>1179</v>
      </c>
    </row>
    <row r="176" spans="2:65" s="11" customFormat="1" ht="25.9" customHeight="1">
      <c r="B176" s="117"/>
      <c r="D176" s="118" t="s">
        <v>73</v>
      </c>
      <c r="E176" s="119" t="s">
        <v>2106</v>
      </c>
      <c r="F176" s="119" t="s">
        <v>2107</v>
      </c>
      <c r="I176" s="120"/>
      <c r="J176" s="121">
        <f>BK176</f>
        <v>0</v>
      </c>
      <c r="L176" s="117"/>
      <c r="M176" s="122"/>
      <c r="P176" s="123">
        <f>SUM(P177:P178)</f>
        <v>0</v>
      </c>
      <c r="R176" s="123">
        <f>SUM(R177:R178)</f>
        <v>0</v>
      </c>
      <c r="T176" s="124">
        <f>SUM(T177:T178)</f>
        <v>0</v>
      </c>
      <c r="AR176" s="118" t="s">
        <v>173</v>
      </c>
      <c r="AT176" s="125" t="s">
        <v>73</v>
      </c>
      <c r="AU176" s="125" t="s">
        <v>74</v>
      </c>
      <c r="AY176" s="118" t="s">
        <v>167</v>
      </c>
      <c r="BK176" s="126">
        <f>SUM(BK177:BK178)</f>
        <v>0</v>
      </c>
    </row>
    <row r="177" spans="2:65" s="1" customFormat="1" ht="21.75" customHeight="1">
      <c r="B177" s="33"/>
      <c r="C177" s="129" t="s">
        <v>748</v>
      </c>
      <c r="D177" s="129" t="s">
        <v>169</v>
      </c>
      <c r="E177" s="130" t="s">
        <v>2108</v>
      </c>
      <c r="F177" s="131" t="s">
        <v>2109</v>
      </c>
      <c r="G177" s="132" t="s">
        <v>2110</v>
      </c>
      <c r="H177" s="133">
        <v>40</v>
      </c>
      <c r="I177" s="134"/>
      <c r="J177" s="135">
        <f>ROUND(I177*H177,2)</f>
        <v>0</v>
      </c>
      <c r="K177" s="131" t="s">
        <v>172</v>
      </c>
      <c r="L177" s="33"/>
      <c r="M177" s="136" t="s">
        <v>19</v>
      </c>
      <c r="N177" s="137" t="s">
        <v>45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1203</v>
      </c>
      <c r="AT177" s="140" t="s">
        <v>169</v>
      </c>
      <c r="AU177" s="140" t="s">
        <v>82</v>
      </c>
      <c r="AY177" s="18" t="s">
        <v>167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8" t="s">
        <v>82</v>
      </c>
      <c r="BK177" s="141">
        <f>ROUND(I177*H177,2)</f>
        <v>0</v>
      </c>
      <c r="BL177" s="18" t="s">
        <v>1203</v>
      </c>
      <c r="BM177" s="140" t="s">
        <v>2341</v>
      </c>
    </row>
    <row r="178" spans="2:65" s="1" customFormat="1" ht="11.25">
      <c r="B178" s="33"/>
      <c r="D178" s="142" t="s">
        <v>175</v>
      </c>
      <c r="F178" s="143" t="s">
        <v>2112</v>
      </c>
      <c r="I178" s="144"/>
      <c r="L178" s="33"/>
      <c r="M178" s="185"/>
      <c r="N178" s="186"/>
      <c r="O178" s="186"/>
      <c r="P178" s="186"/>
      <c r="Q178" s="186"/>
      <c r="R178" s="186"/>
      <c r="S178" s="186"/>
      <c r="T178" s="187"/>
      <c r="AT178" s="18" t="s">
        <v>175</v>
      </c>
      <c r="AU178" s="18" t="s">
        <v>82</v>
      </c>
    </row>
    <row r="179" spans="2:65" s="1" customFormat="1" ht="6.95" customHeight="1"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33"/>
    </row>
  </sheetData>
  <sheetProtection algorithmName="SHA-512" hashValue="ApACqpoDMV6l4OjFRQzP4WgSVIz8j3ja16REpXBTn110f6RLF9G8Ap/CcFtpHtj9Vmu3vh0hOUB0Q2PAZW++6A==" saltValue="bAPlTyMILXRRp43VtEKkTY2B6GNMDtLGoZrbOK98LmOK7U1A1TF40WK4jWBxJxqjCDFLIMt/NqxcKMy+2w7DrA==" spinCount="100000" sheet="1" objects="1" scenarios="1" formatColumns="0" formatRows="0" autoFilter="0"/>
  <autoFilter ref="C83:K178" xr:uid="{00000000-0009-0000-0000-000003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178" r:id="rId1" xr:uid="{00000000-0004-0000-03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108</v>
      </c>
      <c r="L4" s="21"/>
      <c r="M4" s="87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19" t="str">
        <f>'Rekapitulace stavby'!K6</f>
        <v>Stavební úpravy obřadní síně</v>
      </c>
      <c r="F7" s="320"/>
      <c r="G7" s="320"/>
      <c r="H7" s="320"/>
      <c r="L7" s="21"/>
    </row>
    <row r="8" spans="2:46" s="1" customFormat="1" ht="12" customHeight="1">
      <c r="B8" s="33"/>
      <c r="D8" s="28" t="s">
        <v>112</v>
      </c>
      <c r="L8" s="33"/>
    </row>
    <row r="9" spans="2:46" s="1" customFormat="1" ht="16.5" customHeight="1">
      <c r="B9" s="33"/>
      <c r="E9" s="282" t="s">
        <v>2342</v>
      </c>
      <c r="F9" s="321"/>
      <c r="G9" s="321"/>
      <c r="H9" s="321"/>
      <c r="L9" s="33"/>
    </row>
    <row r="10" spans="2:46" s="1" customFormat="1" ht="11.25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27</v>
      </c>
      <c r="I12" s="28" t="s">
        <v>23</v>
      </c>
      <c r="J12" s="50" t="str">
        <f>'Rekapitulace stavby'!AN8</f>
        <v>1. 2. 2023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46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2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>71088148</v>
      </c>
      <c r="L20" s="33"/>
    </row>
    <row r="21" spans="2:12" s="1" customFormat="1" ht="18" customHeight="1">
      <c r="B21" s="33"/>
      <c r="E21" s="26" t="str">
        <f>IF('Rekapitulace stavby'!E17="","",'Rekapitulace stavby'!E17)</f>
        <v>Ing.arch. MANINOVÁ MÁRIA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26</v>
      </c>
      <c r="J23" s="26" t="str">
        <f>IF('Rekapitulace stavby'!AN19="","",'Rekapitulace stavby'!AN19)</f>
        <v>47747528</v>
      </c>
      <c r="L23" s="33"/>
    </row>
    <row r="24" spans="2:12" s="1" customFormat="1" ht="18" customHeight="1">
      <c r="B24" s="33"/>
      <c r="E24" s="26" t="str">
        <f>IF('Rekapitulace stavby'!E20="","",'Rekapitulace stavby'!E20)</f>
        <v>Veronika Šoulová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16.5" customHeight="1">
      <c r="B27" s="88"/>
      <c r="E27" s="308" t="s">
        <v>19</v>
      </c>
      <c r="F27" s="308"/>
      <c r="G27" s="308"/>
      <c r="H27" s="308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40</v>
      </c>
      <c r="J30" s="64">
        <f>ROUND(J91,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90">
        <f>ROUND((SUM(BE91:BE180)),  2)</f>
        <v>0</v>
      </c>
      <c r="I33" s="91">
        <v>0.21</v>
      </c>
      <c r="J33" s="90">
        <f>ROUND(((SUM(BE91:BE180))*I33),  2)</f>
        <v>0</v>
      </c>
      <c r="L33" s="33"/>
    </row>
    <row r="34" spans="2:12" s="1" customFormat="1" ht="14.45" customHeight="1">
      <c r="B34" s="33"/>
      <c r="E34" s="28" t="s">
        <v>46</v>
      </c>
      <c r="F34" s="90">
        <f>ROUND((SUM(BF91:BF180)),  2)</f>
        <v>0</v>
      </c>
      <c r="I34" s="91">
        <v>0.15</v>
      </c>
      <c r="J34" s="90">
        <f>ROUND(((SUM(BF91:BF180))*I34),  2)</f>
        <v>0</v>
      </c>
      <c r="L34" s="33"/>
    </row>
    <row r="35" spans="2:12" s="1" customFormat="1" ht="14.45" hidden="1" customHeight="1">
      <c r="B35" s="33"/>
      <c r="E35" s="28" t="s">
        <v>47</v>
      </c>
      <c r="F35" s="90">
        <f>ROUND((SUM(BG91:BG180)),  2)</f>
        <v>0</v>
      </c>
      <c r="I35" s="91">
        <v>0.21</v>
      </c>
      <c r="J35" s="90">
        <f>0</f>
        <v>0</v>
      </c>
      <c r="L35" s="33"/>
    </row>
    <row r="36" spans="2:12" s="1" customFormat="1" ht="14.45" hidden="1" customHeight="1">
      <c r="B36" s="33"/>
      <c r="E36" s="28" t="s">
        <v>48</v>
      </c>
      <c r="F36" s="90">
        <f>ROUND((SUM(BH91:BH180)),  2)</f>
        <v>0</v>
      </c>
      <c r="I36" s="91">
        <v>0.15</v>
      </c>
      <c r="J36" s="90">
        <f>0</f>
        <v>0</v>
      </c>
      <c r="L36" s="33"/>
    </row>
    <row r="37" spans="2:12" s="1" customFormat="1" ht="14.45" hidden="1" customHeight="1">
      <c r="B37" s="33"/>
      <c r="E37" s="28" t="s">
        <v>49</v>
      </c>
      <c r="F37" s="90">
        <f>ROUND((SUM(BI91:BI180)),  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50</v>
      </c>
      <c r="E39" s="55"/>
      <c r="F39" s="55"/>
      <c r="G39" s="94" t="s">
        <v>51</v>
      </c>
      <c r="H39" s="95" t="s">
        <v>52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114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9" t="str">
        <f>E7</f>
        <v>Stavební úpravy obřadní síně</v>
      </c>
      <c r="F48" s="320"/>
      <c r="G48" s="320"/>
      <c r="H48" s="320"/>
      <c r="L48" s="33"/>
    </row>
    <row r="49" spans="2:47" s="1" customFormat="1" ht="12" customHeight="1">
      <c r="B49" s="33"/>
      <c r="C49" s="28" t="s">
        <v>112</v>
      </c>
      <c r="L49" s="33"/>
    </row>
    <row r="50" spans="2:47" s="1" customFormat="1" ht="16.5" customHeight="1">
      <c r="B50" s="33"/>
      <c r="E50" s="282" t="str">
        <f>E9</f>
        <v>04 - Topení</v>
      </c>
      <c r="F50" s="321"/>
      <c r="G50" s="321"/>
      <c r="H50" s="321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1. 2. 2023</v>
      </c>
      <c r="L52" s="33"/>
    </row>
    <row r="53" spans="2:47" s="1" customFormat="1" ht="6.95" customHeight="1">
      <c r="B53" s="33"/>
      <c r="L53" s="33"/>
    </row>
    <row r="54" spans="2:47" s="1" customFormat="1" ht="25.7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>Ing.arch. MANINOVÁ MÁRIA</v>
      </c>
      <c r="L54" s="33"/>
    </row>
    <row r="55" spans="2:47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35</v>
      </c>
      <c r="J55" s="31" t="str">
        <f>E24</f>
        <v>Veronika Šoulová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8" t="s">
        <v>115</v>
      </c>
      <c r="D57" s="92"/>
      <c r="E57" s="92"/>
      <c r="F57" s="92"/>
      <c r="G57" s="92"/>
      <c r="H57" s="92"/>
      <c r="I57" s="92"/>
      <c r="J57" s="99" t="s">
        <v>116</v>
      </c>
      <c r="K57" s="92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100" t="s">
        <v>72</v>
      </c>
      <c r="J59" s="64">
        <f>J91</f>
        <v>0</v>
      </c>
      <c r="L59" s="33"/>
      <c r="AU59" s="18" t="s">
        <v>117</v>
      </c>
    </row>
    <row r="60" spans="2:47" s="8" customFormat="1" ht="24.95" customHeight="1">
      <c r="B60" s="101"/>
      <c r="D60" s="102" t="s">
        <v>128</v>
      </c>
      <c r="E60" s="103"/>
      <c r="F60" s="103"/>
      <c r="G60" s="103"/>
      <c r="H60" s="103"/>
      <c r="I60" s="103"/>
      <c r="J60" s="104">
        <f>J92</f>
        <v>0</v>
      </c>
      <c r="L60" s="101"/>
    </row>
    <row r="61" spans="2:47" s="9" customFormat="1" ht="19.899999999999999" customHeight="1">
      <c r="B61" s="105"/>
      <c r="D61" s="106" t="s">
        <v>2343</v>
      </c>
      <c r="E61" s="107"/>
      <c r="F61" s="107"/>
      <c r="G61" s="107"/>
      <c r="H61" s="107"/>
      <c r="I61" s="107"/>
      <c r="J61" s="108">
        <f>J93</f>
        <v>0</v>
      </c>
      <c r="L61" s="105"/>
    </row>
    <row r="62" spans="2:47" s="9" customFormat="1" ht="19.899999999999999" customHeight="1">
      <c r="B62" s="105"/>
      <c r="D62" s="106" t="s">
        <v>2344</v>
      </c>
      <c r="E62" s="107"/>
      <c r="F62" s="107"/>
      <c r="G62" s="107"/>
      <c r="H62" s="107"/>
      <c r="I62" s="107"/>
      <c r="J62" s="108">
        <f>J111</f>
        <v>0</v>
      </c>
      <c r="L62" s="105"/>
    </row>
    <row r="63" spans="2:47" s="9" customFormat="1" ht="19.899999999999999" customHeight="1">
      <c r="B63" s="105"/>
      <c r="D63" s="106" t="s">
        <v>2345</v>
      </c>
      <c r="E63" s="107"/>
      <c r="F63" s="107"/>
      <c r="G63" s="107"/>
      <c r="H63" s="107"/>
      <c r="I63" s="107"/>
      <c r="J63" s="108">
        <f>J128</f>
        <v>0</v>
      </c>
      <c r="L63" s="105"/>
    </row>
    <row r="64" spans="2:47" s="8" customFormat="1" ht="24.95" customHeight="1">
      <c r="B64" s="101"/>
      <c r="D64" s="102" t="s">
        <v>2346</v>
      </c>
      <c r="E64" s="103"/>
      <c r="F64" s="103"/>
      <c r="G64" s="103"/>
      <c r="H64" s="103"/>
      <c r="I64" s="103"/>
      <c r="J64" s="104">
        <f>J161</f>
        <v>0</v>
      </c>
      <c r="L64" s="101"/>
    </row>
    <row r="65" spans="2:12" s="9" customFormat="1" ht="19.899999999999999" customHeight="1">
      <c r="B65" s="105"/>
      <c r="D65" s="106" t="s">
        <v>2347</v>
      </c>
      <c r="E65" s="107"/>
      <c r="F65" s="107"/>
      <c r="G65" s="107"/>
      <c r="H65" s="107"/>
      <c r="I65" s="107"/>
      <c r="J65" s="108">
        <f>J162</f>
        <v>0</v>
      </c>
      <c r="L65" s="105"/>
    </row>
    <row r="66" spans="2:12" s="8" customFormat="1" ht="24.95" customHeight="1">
      <c r="B66" s="101"/>
      <c r="D66" s="102" t="s">
        <v>1760</v>
      </c>
      <c r="E66" s="103"/>
      <c r="F66" s="103"/>
      <c r="G66" s="103"/>
      <c r="H66" s="103"/>
      <c r="I66" s="103"/>
      <c r="J66" s="104">
        <f>J165</f>
        <v>0</v>
      </c>
      <c r="L66" s="101"/>
    </row>
    <row r="67" spans="2:12" s="8" customFormat="1" ht="24.95" customHeight="1">
      <c r="B67" s="101"/>
      <c r="D67" s="102" t="s">
        <v>147</v>
      </c>
      <c r="E67" s="103"/>
      <c r="F67" s="103"/>
      <c r="G67" s="103"/>
      <c r="H67" s="103"/>
      <c r="I67" s="103"/>
      <c r="J67" s="104">
        <f>J168</f>
        <v>0</v>
      </c>
      <c r="L67" s="101"/>
    </row>
    <row r="68" spans="2:12" s="9" customFormat="1" ht="19.899999999999999" customHeight="1">
      <c r="B68" s="105"/>
      <c r="D68" s="106" t="s">
        <v>148</v>
      </c>
      <c r="E68" s="107"/>
      <c r="F68" s="107"/>
      <c r="G68" s="107"/>
      <c r="H68" s="107"/>
      <c r="I68" s="107"/>
      <c r="J68" s="108">
        <f>J169</f>
        <v>0</v>
      </c>
      <c r="L68" s="105"/>
    </row>
    <row r="69" spans="2:12" s="9" customFormat="1" ht="19.899999999999999" customHeight="1">
      <c r="B69" s="105"/>
      <c r="D69" s="106" t="s">
        <v>149</v>
      </c>
      <c r="E69" s="107"/>
      <c r="F69" s="107"/>
      <c r="G69" s="107"/>
      <c r="H69" s="107"/>
      <c r="I69" s="107"/>
      <c r="J69" s="108">
        <f>J172</f>
        <v>0</v>
      </c>
      <c r="L69" s="105"/>
    </row>
    <row r="70" spans="2:12" s="9" customFormat="1" ht="19.899999999999999" customHeight="1">
      <c r="B70" s="105"/>
      <c r="D70" s="106" t="s">
        <v>150</v>
      </c>
      <c r="E70" s="107"/>
      <c r="F70" s="107"/>
      <c r="G70" s="107"/>
      <c r="H70" s="107"/>
      <c r="I70" s="107"/>
      <c r="J70" s="108">
        <f>J175</f>
        <v>0</v>
      </c>
      <c r="L70" s="105"/>
    </row>
    <row r="71" spans="2:12" s="9" customFormat="1" ht="19.899999999999999" customHeight="1">
      <c r="B71" s="105"/>
      <c r="D71" s="106" t="s">
        <v>151</v>
      </c>
      <c r="E71" s="107"/>
      <c r="F71" s="107"/>
      <c r="G71" s="107"/>
      <c r="H71" s="107"/>
      <c r="I71" s="107"/>
      <c r="J71" s="108">
        <f>J178</f>
        <v>0</v>
      </c>
      <c r="L71" s="105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152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65" s="1" customFormat="1" ht="16.5" customHeight="1">
      <c r="B81" s="33"/>
      <c r="E81" s="319" t="str">
        <f>E7</f>
        <v>Stavební úpravy obřadní síně</v>
      </c>
      <c r="F81" s="320"/>
      <c r="G81" s="320"/>
      <c r="H81" s="320"/>
      <c r="L81" s="33"/>
    </row>
    <row r="82" spans="2:65" s="1" customFormat="1" ht="12" customHeight="1">
      <c r="B82" s="33"/>
      <c r="C82" s="28" t="s">
        <v>112</v>
      </c>
      <c r="L82" s="33"/>
    </row>
    <row r="83" spans="2:65" s="1" customFormat="1" ht="16.5" customHeight="1">
      <c r="B83" s="33"/>
      <c r="E83" s="282" t="str">
        <f>E9</f>
        <v>04 - Topení</v>
      </c>
      <c r="F83" s="321"/>
      <c r="G83" s="321"/>
      <c r="H83" s="321"/>
      <c r="L83" s="33"/>
    </row>
    <row r="84" spans="2:65" s="1" customFormat="1" ht="6.95" customHeight="1">
      <c r="B84" s="33"/>
      <c r="L84" s="33"/>
    </row>
    <row r="85" spans="2:65" s="1" customFormat="1" ht="12" customHeight="1">
      <c r="B85" s="33"/>
      <c r="C85" s="28" t="s">
        <v>21</v>
      </c>
      <c r="F85" s="26" t="str">
        <f>F12</f>
        <v xml:space="preserve"> </v>
      </c>
      <c r="I85" s="28" t="s">
        <v>23</v>
      </c>
      <c r="J85" s="50" t="str">
        <f>IF(J12="","",J12)</f>
        <v>1. 2. 2023</v>
      </c>
      <c r="L85" s="33"/>
    </row>
    <row r="86" spans="2:65" s="1" customFormat="1" ht="6.95" customHeight="1">
      <c r="B86" s="33"/>
      <c r="L86" s="33"/>
    </row>
    <row r="87" spans="2:65" s="1" customFormat="1" ht="25.7" customHeight="1">
      <c r="B87" s="33"/>
      <c r="C87" s="28" t="s">
        <v>25</v>
      </c>
      <c r="F87" s="26" t="str">
        <f>E15</f>
        <v xml:space="preserve"> </v>
      </c>
      <c r="I87" s="28" t="s">
        <v>31</v>
      </c>
      <c r="J87" s="31" t="str">
        <f>E21</f>
        <v>Ing.arch. MANINOVÁ MÁRIA</v>
      </c>
      <c r="L87" s="33"/>
    </row>
    <row r="88" spans="2:65" s="1" customFormat="1" ht="15.2" customHeight="1">
      <c r="B88" s="33"/>
      <c r="C88" s="28" t="s">
        <v>29</v>
      </c>
      <c r="F88" s="26" t="str">
        <f>IF(E18="","",E18)</f>
        <v>Vyplň údaj</v>
      </c>
      <c r="I88" s="28" t="s">
        <v>35</v>
      </c>
      <c r="J88" s="31" t="str">
        <f>E24</f>
        <v>Veronika Šoulová</v>
      </c>
      <c r="L88" s="33"/>
    </row>
    <row r="89" spans="2:65" s="1" customFormat="1" ht="10.35" customHeight="1">
      <c r="B89" s="33"/>
      <c r="L89" s="33"/>
    </row>
    <row r="90" spans="2:65" s="10" customFormat="1" ht="29.25" customHeight="1">
      <c r="B90" s="109"/>
      <c r="C90" s="110" t="s">
        <v>153</v>
      </c>
      <c r="D90" s="111" t="s">
        <v>59</v>
      </c>
      <c r="E90" s="111" t="s">
        <v>55</v>
      </c>
      <c r="F90" s="111" t="s">
        <v>56</v>
      </c>
      <c r="G90" s="111" t="s">
        <v>154</v>
      </c>
      <c r="H90" s="111" t="s">
        <v>155</v>
      </c>
      <c r="I90" s="111" t="s">
        <v>156</v>
      </c>
      <c r="J90" s="111" t="s">
        <v>116</v>
      </c>
      <c r="K90" s="112" t="s">
        <v>157</v>
      </c>
      <c r="L90" s="109"/>
      <c r="M90" s="57" t="s">
        <v>19</v>
      </c>
      <c r="N90" s="58" t="s">
        <v>44</v>
      </c>
      <c r="O90" s="58" t="s">
        <v>158</v>
      </c>
      <c r="P90" s="58" t="s">
        <v>159</v>
      </c>
      <c r="Q90" s="58" t="s">
        <v>160</v>
      </c>
      <c r="R90" s="58" t="s">
        <v>161</v>
      </c>
      <c r="S90" s="58" t="s">
        <v>162</v>
      </c>
      <c r="T90" s="59" t="s">
        <v>163</v>
      </c>
    </row>
    <row r="91" spans="2:65" s="1" customFormat="1" ht="22.9" customHeight="1">
      <c r="B91" s="33"/>
      <c r="C91" s="62" t="s">
        <v>164</v>
      </c>
      <c r="J91" s="113">
        <f>BK91</f>
        <v>0</v>
      </c>
      <c r="L91" s="33"/>
      <c r="M91" s="60"/>
      <c r="N91" s="51"/>
      <c r="O91" s="51"/>
      <c r="P91" s="114">
        <f>P92+P161+P165+P168</f>
        <v>0</v>
      </c>
      <c r="Q91" s="51"/>
      <c r="R91" s="114">
        <f>R92+R161+R165+R168</f>
        <v>0.95312000000000008</v>
      </c>
      <c r="S91" s="51"/>
      <c r="T91" s="115">
        <f>T92+T161+T165+T168</f>
        <v>0</v>
      </c>
      <c r="AT91" s="18" t="s">
        <v>73</v>
      </c>
      <c r="AU91" s="18" t="s">
        <v>117</v>
      </c>
      <c r="BK91" s="116">
        <f>BK92+BK161+BK165+BK168</f>
        <v>0</v>
      </c>
    </row>
    <row r="92" spans="2:65" s="11" customFormat="1" ht="25.9" customHeight="1">
      <c r="B92" s="117"/>
      <c r="D92" s="118" t="s">
        <v>73</v>
      </c>
      <c r="E92" s="119" t="s">
        <v>918</v>
      </c>
      <c r="F92" s="119" t="s">
        <v>919</v>
      </c>
      <c r="I92" s="120"/>
      <c r="J92" s="121">
        <f>BK92</f>
        <v>0</v>
      </c>
      <c r="L92" s="117"/>
      <c r="M92" s="122"/>
      <c r="P92" s="123">
        <f>P93+P111+P128</f>
        <v>0</v>
      </c>
      <c r="R92" s="123">
        <f>R93+R111+R128</f>
        <v>0.95312000000000008</v>
      </c>
      <c r="T92" s="124">
        <f>T93+T111+T128</f>
        <v>0</v>
      </c>
      <c r="AR92" s="118" t="s">
        <v>84</v>
      </c>
      <c r="AT92" s="125" t="s">
        <v>73</v>
      </c>
      <c r="AU92" s="125" t="s">
        <v>74</v>
      </c>
      <c r="AY92" s="118" t="s">
        <v>167</v>
      </c>
      <c r="BK92" s="126">
        <f>BK93+BK111+BK128</f>
        <v>0</v>
      </c>
    </row>
    <row r="93" spans="2:65" s="11" customFormat="1" ht="22.9" customHeight="1">
      <c r="B93" s="117"/>
      <c r="D93" s="118" t="s">
        <v>73</v>
      </c>
      <c r="E93" s="127" t="s">
        <v>2348</v>
      </c>
      <c r="F93" s="127" t="s">
        <v>2349</v>
      </c>
      <c r="I93" s="120"/>
      <c r="J93" s="128">
        <f>BK93</f>
        <v>0</v>
      </c>
      <c r="L93" s="117"/>
      <c r="M93" s="122"/>
      <c r="P93" s="123">
        <f>SUM(P94:P110)</f>
        <v>0</v>
      </c>
      <c r="R93" s="123">
        <f>SUM(R94:R110)</f>
        <v>0.11937999999999999</v>
      </c>
      <c r="T93" s="124">
        <f>SUM(T94:T110)</f>
        <v>0</v>
      </c>
      <c r="AR93" s="118" t="s">
        <v>84</v>
      </c>
      <c r="AT93" s="125" t="s">
        <v>73</v>
      </c>
      <c r="AU93" s="125" t="s">
        <v>82</v>
      </c>
      <c r="AY93" s="118" t="s">
        <v>167</v>
      </c>
      <c r="BK93" s="126">
        <f>SUM(BK94:BK110)</f>
        <v>0</v>
      </c>
    </row>
    <row r="94" spans="2:65" s="1" customFormat="1" ht="16.5" customHeight="1">
      <c r="B94" s="33"/>
      <c r="C94" s="129" t="s">
        <v>82</v>
      </c>
      <c r="D94" s="129" t="s">
        <v>169</v>
      </c>
      <c r="E94" s="130" t="s">
        <v>2350</v>
      </c>
      <c r="F94" s="131" t="s">
        <v>2351</v>
      </c>
      <c r="G94" s="132" t="s">
        <v>436</v>
      </c>
      <c r="H94" s="133">
        <v>86</v>
      </c>
      <c r="I94" s="134"/>
      <c r="J94" s="135">
        <f>ROUND(I94*H94,2)</f>
        <v>0</v>
      </c>
      <c r="K94" s="131" t="s">
        <v>172</v>
      </c>
      <c r="L94" s="33"/>
      <c r="M94" s="136" t="s">
        <v>19</v>
      </c>
      <c r="N94" s="137" t="s">
        <v>45</v>
      </c>
      <c r="P94" s="138">
        <f>O94*H94</f>
        <v>0</v>
      </c>
      <c r="Q94" s="138">
        <v>4.6999999999999999E-4</v>
      </c>
      <c r="R94" s="138">
        <f>Q94*H94</f>
        <v>4.0419999999999998E-2</v>
      </c>
      <c r="S94" s="138">
        <v>0</v>
      </c>
      <c r="T94" s="139">
        <f>S94*H94</f>
        <v>0</v>
      </c>
      <c r="AR94" s="140" t="s">
        <v>265</v>
      </c>
      <c r="AT94" s="140" t="s">
        <v>169</v>
      </c>
      <c r="AU94" s="140" t="s">
        <v>84</v>
      </c>
      <c r="AY94" s="18" t="s">
        <v>167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82</v>
      </c>
      <c r="BK94" s="141">
        <f>ROUND(I94*H94,2)</f>
        <v>0</v>
      </c>
      <c r="BL94" s="18" t="s">
        <v>265</v>
      </c>
      <c r="BM94" s="140" t="s">
        <v>2352</v>
      </c>
    </row>
    <row r="95" spans="2:65" s="1" customFormat="1" ht="11.25">
      <c r="B95" s="33"/>
      <c r="D95" s="142" t="s">
        <v>175</v>
      </c>
      <c r="F95" s="143" t="s">
        <v>2353</v>
      </c>
      <c r="I95" s="144"/>
      <c r="L95" s="33"/>
      <c r="M95" s="145"/>
      <c r="T95" s="54"/>
      <c r="AT95" s="18" t="s">
        <v>175</v>
      </c>
      <c r="AU95" s="18" t="s">
        <v>84</v>
      </c>
    </row>
    <row r="96" spans="2:65" s="1" customFormat="1" ht="16.5" customHeight="1">
      <c r="B96" s="33"/>
      <c r="C96" s="129" t="s">
        <v>84</v>
      </c>
      <c r="D96" s="129" t="s">
        <v>169</v>
      </c>
      <c r="E96" s="130" t="s">
        <v>2354</v>
      </c>
      <c r="F96" s="131" t="s">
        <v>2355</v>
      </c>
      <c r="G96" s="132" t="s">
        <v>436</v>
      </c>
      <c r="H96" s="133">
        <v>30</v>
      </c>
      <c r="I96" s="134"/>
      <c r="J96" s="135">
        <f>ROUND(I96*H96,2)</f>
        <v>0</v>
      </c>
      <c r="K96" s="131" t="s">
        <v>172</v>
      </c>
      <c r="L96" s="33"/>
      <c r="M96" s="136" t="s">
        <v>19</v>
      </c>
      <c r="N96" s="137" t="s">
        <v>45</v>
      </c>
      <c r="P96" s="138">
        <f>O96*H96</f>
        <v>0</v>
      </c>
      <c r="Q96" s="138">
        <v>5.8E-4</v>
      </c>
      <c r="R96" s="138">
        <f>Q96*H96</f>
        <v>1.7399999999999999E-2</v>
      </c>
      <c r="S96" s="138">
        <v>0</v>
      </c>
      <c r="T96" s="139">
        <f>S96*H96</f>
        <v>0</v>
      </c>
      <c r="AR96" s="140" t="s">
        <v>265</v>
      </c>
      <c r="AT96" s="140" t="s">
        <v>169</v>
      </c>
      <c r="AU96" s="140" t="s">
        <v>84</v>
      </c>
      <c r="AY96" s="18" t="s">
        <v>167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82</v>
      </c>
      <c r="BK96" s="141">
        <f>ROUND(I96*H96,2)</f>
        <v>0</v>
      </c>
      <c r="BL96" s="18" t="s">
        <v>265</v>
      </c>
      <c r="BM96" s="140" t="s">
        <v>2356</v>
      </c>
    </row>
    <row r="97" spans="2:65" s="1" customFormat="1" ht="11.25">
      <c r="B97" s="33"/>
      <c r="D97" s="142" t="s">
        <v>175</v>
      </c>
      <c r="F97" s="143" t="s">
        <v>2357</v>
      </c>
      <c r="I97" s="144"/>
      <c r="L97" s="33"/>
      <c r="M97" s="145"/>
      <c r="T97" s="54"/>
      <c r="AT97" s="18" t="s">
        <v>175</v>
      </c>
      <c r="AU97" s="18" t="s">
        <v>84</v>
      </c>
    </row>
    <row r="98" spans="2:65" s="1" customFormat="1" ht="16.5" customHeight="1">
      <c r="B98" s="33"/>
      <c r="C98" s="129" t="s">
        <v>104</v>
      </c>
      <c r="D98" s="129" t="s">
        <v>169</v>
      </c>
      <c r="E98" s="130" t="s">
        <v>2358</v>
      </c>
      <c r="F98" s="131" t="s">
        <v>2359</v>
      </c>
      <c r="G98" s="132" t="s">
        <v>436</v>
      </c>
      <c r="H98" s="133">
        <v>26</v>
      </c>
      <c r="I98" s="134"/>
      <c r="J98" s="135">
        <f>ROUND(I98*H98,2)</f>
        <v>0</v>
      </c>
      <c r="K98" s="131" t="s">
        <v>172</v>
      </c>
      <c r="L98" s="33"/>
      <c r="M98" s="136" t="s">
        <v>19</v>
      </c>
      <c r="N98" s="137" t="s">
        <v>45</v>
      </c>
      <c r="P98" s="138">
        <f>O98*H98</f>
        <v>0</v>
      </c>
      <c r="Q98" s="138">
        <v>7.2999999999999996E-4</v>
      </c>
      <c r="R98" s="138">
        <f>Q98*H98</f>
        <v>1.898E-2</v>
      </c>
      <c r="S98" s="138">
        <v>0</v>
      </c>
      <c r="T98" s="139">
        <f>S98*H98</f>
        <v>0</v>
      </c>
      <c r="AR98" s="140" t="s">
        <v>265</v>
      </c>
      <c r="AT98" s="140" t="s">
        <v>169</v>
      </c>
      <c r="AU98" s="140" t="s">
        <v>84</v>
      </c>
      <c r="AY98" s="18" t="s">
        <v>167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82</v>
      </c>
      <c r="BK98" s="141">
        <f>ROUND(I98*H98,2)</f>
        <v>0</v>
      </c>
      <c r="BL98" s="18" t="s">
        <v>265</v>
      </c>
      <c r="BM98" s="140" t="s">
        <v>2360</v>
      </c>
    </row>
    <row r="99" spans="2:65" s="1" customFormat="1" ht="11.25">
      <c r="B99" s="33"/>
      <c r="D99" s="142" t="s">
        <v>175</v>
      </c>
      <c r="F99" s="143" t="s">
        <v>2361</v>
      </c>
      <c r="I99" s="144"/>
      <c r="L99" s="33"/>
      <c r="M99" s="145"/>
      <c r="T99" s="54"/>
      <c r="AT99" s="18" t="s">
        <v>175</v>
      </c>
      <c r="AU99" s="18" t="s">
        <v>84</v>
      </c>
    </row>
    <row r="100" spans="2:65" s="1" customFormat="1" ht="16.5" customHeight="1">
      <c r="B100" s="33"/>
      <c r="C100" s="129" t="s">
        <v>173</v>
      </c>
      <c r="D100" s="129" t="s">
        <v>169</v>
      </c>
      <c r="E100" s="130" t="s">
        <v>2362</v>
      </c>
      <c r="F100" s="131" t="s">
        <v>2363</v>
      </c>
      <c r="G100" s="132" t="s">
        <v>436</v>
      </c>
      <c r="H100" s="133">
        <v>24</v>
      </c>
      <c r="I100" s="134"/>
      <c r="J100" s="135">
        <f>ROUND(I100*H100,2)</f>
        <v>0</v>
      </c>
      <c r="K100" s="131" t="s">
        <v>172</v>
      </c>
      <c r="L100" s="33"/>
      <c r="M100" s="136" t="s">
        <v>19</v>
      </c>
      <c r="N100" s="137" t="s">
        <v>45</v>
      </c>
      <c r="P100" s="138">
        <f>O100*H100</f>
        <v>0</v>
      </c>
      <c r="Q100" s="138">
        <v>1.2700000000000001E-3</v>
      </c>
      <c r="R100" s="138">
        <f>Q100*H100</f>
        <v>3.048E-2</v>
      </c>
      <c r="S100" s="138">
        <v>0</v>
      </c>
      <c r="T100" s="139">
        <f>S100*H100</f>
        <v>0</v>
      </c>
      <c r="AR100" s="140" t="s">
        <v>265</v>
      </c>
      <c r="AT100" s="140" t="s">
        <v>169</v>
      </c>
      <c r="AU100" s="140" t="s">
        <v>84</v>
      </c>
      <c r="AY100" s="18" t="s">
        <v>167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82</v>
      </c>
      <c r="BK100" s="141">
        <f>ROUND(I100*H100,2)</f>
        <v>0</v>
      </c>
      <c r="BL100" s="18" t="s">
        <v>265</v>
      </c>
      <c r="BM100" s="140" t="s">
        <v>2364</v>
      </c>
    </row>
    <row r="101" spans="2:65" s="1" customFormat="1" ht="11.25">
      <c r="B101" s="33"/>
      <c r="D101" s="142" t="s">
        <v>175</v>
      </c>
      <c r="F101" s="143" t="s">
        <v>2365</v>
      </c>
      <c r="I101" s="144"/>
      <c r="L101" s="33"/>
      <c r="M101" s="145"/>
      <c r="T101" s="54"/>
      <c r="AT101" s="18" t="s">
        <v>175</v>
      </c>
      <c r="AU101" s="18" t="s">
        <v>84</v>
      </c>
    </row>
    <row r="102" spans="2:65" s="1" customFormat="1" ht="16.5" customHeight="1">
      <c r="B102" s="33"/>
      <c r="C102" s="129" t="s">
        <v>195</v>
      </c>
      <c r="D102" s="129" t="s">
        <v>169</v>
      </c>
      <c r="E102" s="130" t="s">
        <v>2366</v>
      </c>
      <c r="F102" s="131" t="s">
        <v>2367</v>
      </c>
      <c r="G102" s="132" t="s">
        <v>436</v>
      </c>
      <c r="H102" s="133">
        <v>166</v>
      </c>
      <c r="I102" s="134"/>
      <c r="J102" s="135">
        <f>ROUND(I102*H102,2)</f>
        <v>0</v>
      </c>
      <c r="K102" s="131" t="s">
        <v>172</v>
      </c>
      <c r="L102" s="33"/>
      <c r="M102" s="136" t="s">
        <v>19</v>
      </c>
      <c r="N102" s="137" t="s">
        <v>45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265</v>
      </c>
      <c r="AT102" s="140" t="s">
        <v>169</v>
      </c>
      <c r="AU102" s="140" t="s">
        <v>84</v>
      </c>
      <c r="AY102" s="18" t="s">
        <v>167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8" t="s">
        <v>82</v>
      </c>
      <c r="BK102" s="141">
        <f>ROUND(I102*H102,2)</f>
        <v>0</v>
      </c>
      <c r="BL102" s="18" t="s">
        <v>265</v>
      </c>
      <c r="BM102" s="140" t="s">
        <v>2368</v>
      </c>
    </row>
    <row r="103" spans="2:65" s="1" customFormat="1" ht="11.25">
      <c r="B103" s="33"/>
      <c r="D103" s="142" t="s">
        <v>175</v>
      </c>
      <c r="F103" s="143" t="s">
        <v>2369</v>
      </c>
      <c r="I103" s="144"/>
      <c r="L103" s="33"/>
      <c r="M103" s="145"/>
      <c r="T103" s="54"/>
      <c r="AT103" s="18" t="s">
        <v>175</v>
      </c>
      <c r="AU103" s="18" t="s">
        <v>84</v>
      </c>
    </row>
    <row r="104" spans="2:65" s="1" customFormat="1" ht="24.2" customHeight="1">
      <c r="B104" s="33"/>
      <c r="C104" s="129" t="s">
        <v>202</v>
      </c>
      <c r="D104" s="129" t="s">
        <v>169</v>
      </c>
      <c r="E104" s="130" t="s">
        <v>2370</v>
      </c>
      <c r="F104" s="131" t="s">
        <v>2371</v>
      </c>
      <c r="G104" s="132" t="s">
        <v>436</v>
      </c>
      <c r="H104" s="133">
        <v>142</v>
      </c>
      <c r="I104" s="134"/>
      <c r="J104" s="135">
        <f>ROUND(I104*H104,2)</f>
        <v>0</v>
      </c>
      <c r="K104" s="131" t="s">
        <v>172</v>
      </c>
      <c r="L104" s="33"/>
      <c r="M104" s="136" t="s">
        <v>19</v>
      </c>
      <c r="N104" s="137" t="s">
        <v>45</v>
      </c>
      <c r="P104" s="138">
        <f>O104*H104</f>
        <v>0</v>
      </c>
      <c r="Q104" s="138">
        <v>6.9999999999999994E-5</v>
      </c>
      <c r="R104" s="138">
        <f>Q104*H104</f>
        <v>9.9399999999999992E-3</v>
      </c>
      <c r="S104" s="138">
        <v>0</v>
      </c>
      <c r="T104" s="139">
        <f>S104*H104</f>
        <v>0</v>
      </c>
      <c r="AR104" s="140" t="s">
        <v>265</v>
      </c>
      <c r="AT104" s="140" t="s">
        <v>169</v>
      </c>
      <c r="AU104" s="140" t="s">
        <v>84</v>
      </c>
      <c r="AY104" s="18" t="s">
        <v>167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8" t="s">
        <v>82</v>
      </c>
      <c r="BK104" s="141">
        <f>ROUND(I104*H104,2)</f>
        <v>0</v>
      </c>
      <c r="BL104" s="18" t="s">
        <v>265</v>
      </c>
      <c r="BM104" s="140" t="s">
        <v>2372</v>
      </c>
    </row>
    <row r="105" spans="2:65" s="1" customFormat="1" ht="11.25">
      <c r="B105" s="33"/>
      <c r="D105" s="142" t="s">
        <v>175</v>
      </c>
      <c r="F105" s="143" t="s">
        <v>2373</v>
      </c>
      <c r="I105" s="144"/>
      <c r="L105" s="33"/>
      <c r="M105" s="145"/>
      <c r="T105" s="54"/>
      <c r="AT105" s="18" t="s">
        <v>175</v>
      </c>
      <c r="AU105" s="18" t="s">
        <v>84</v>
      </c>
    </row>
    <row r="106" spans="2:65" s="13" customFormat="1" ht="11.25">
      <c r="B106" s="153"/>
      <c r="D106" s="147" t="s">
        <v>177</v>
      </c>
      <c r="E106" s="154" t="s">
        <v>19</v>
      </c>
      <c r="F106" s="155" t="s">
        <v>2374</v>
      </c>
      <c r="H106" s="156">
        <v>142</v>
      </c>
      <c r="I106" s="157"/>
      <c r="L106" s="153"/>
      <c r="M106" s="158"/>
      <c r="T106" s="159"/>
      <c r="AT106" s="154" t="s">
        <v>177</v>
      </c>
      <c r="AU106" s="154" t="s">
        <v>84</v>
      </c>
      <c r="AV106" s="13" t="s">
        <v>84</v>
      </c>
      <c r="AW106" s="13" t="s">
        <v>34</v>
      </c>
      <c r="AX106" s="13" t="s">
        <v>82</v>
      </c>
      <c r="AY106" s="154" t="s">
        <v>167</v>
      </c>
    </row>
    <row r="107" spans="2:65" s="1" customFormat="1" ht="33" customHeight="1">
      <c r="B107" s="33"/>
      <c r="C107" s="129" t="s">
        <v>206</v>
      </c>
      <c r="D107" s="129" t="s">
        <v>169</v>
      </c>
      <c r="E107" s="130" t="s">
        <v>2375</v>
      </c>
      <c r="F107" s="131" t="s">
        <v>2376</v>
      </c>
      <c r="G107" s="132" t="s">
        <v>436</v>
      </c>
      <c r="H107" s="133">
        <v>24</v>
      </c>
      <c r="I107" s="134"/>
      <c r="J107" s="135">
        <f>ROUND(I107*H107,2)</f>
        <v>0</v>
      </c>
      <c r="K107" s="131" t="s">
        <v>172</v>
      </c>
      <c r="L107" s="33"/>
      <c r="M107" s="136" t="s">
        <v>19</v>
      </c>
      <c r="N107" s="137" t="s">
        <v>45</v>
      </c>
      <c r="P107" s="138">
        <f>O107*H107</f>
        <v>0</v>
      </c>
      <c r="Q107" s="138">
        <v>9.0000000000000006E-5</v>
      </c>
      <c r="R107" s="138">
        <f>Q107*H107</f>
        <v>2.16E-3</v>
      </c>
      <c r="S107" s="138">
        <v>0</v>
      </c>
      <c r="T107" s="139">
        <f>S107*H107</f>
        <v>0</v>
      </c>
      <c r="AR107" s="140" t="s">
        <v>265</v>
      </c>
      <c r="AT107" s="140" t="s">
        <v>169</v>
      </c>
      <c r="AU107" s="140" t="s">
        <v>84</v>
      </c>
      <c r="AY107" s="18" t="s">
        <v>167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82</v>
      </c>
      <c r="BK107" s="141">
        <f>ROUND(I107*H107,2)</f>
        <v>0</v>
      </c>
      <c r="BL107" s="18" t="s">
        <v>265</v>
      </c>
      <c r="BM107" s="140" t="s">
        <v>2377</v>
      </c>
    </row>
    <row r="108" spans="2:65" s="1" customFormat="1" ht="11.25">
      <c r="B108" s="33"/>
      <c r="D108" s="142" t="s">
        <v>175</v>
      </c>
      <c r="F108" s="143" t="s">
        <v>2378</v>
      </c>
      <c r="I108" s="144"/>
      <c r="L108" s="33"/>
      <c r="M108" s="145"/>
      <c r="T108" s="54"/>
      <c r="AT108" s="18" t="s">
        <v>175</v>
      </c>
      <c r="AU108" s="18" t="s">
        <v>84</v>
      </c>
    </row>
    <row r="109" spans="2:65" s="1" customFormat="1" ht="24.2" customHeight="1">
      <c r="B109" s="33"/>
      <c r="C109" s="129" t="s">
        <v>211</v>
      </c>
      <c r="D109" s="129" t="s">
        <v>169</v>
      </c>
      <c r="E109" s="130" t="s">
        <v>2379</v>
      </c>
      <c r="F109" s="131" t="s">
        <v>2380</v>
      </c>
      <c r="G109" s="132" t="s">
        <v>246</v>
      </c>
      <c r="H109" s="133">
        <v>0.11899999999999999</v>
      </c>
      <c r="I109" s="134"/>
      <c r="J109" s="135">
        <f>ROUND(I109*H109,2)</f>
        <v>0</v>
      </c>
      <c r="K109" s="131" t="s">
        <v>172</v>
      </c>
      <c r="L109" s="33"/>
      <c r="M109" s="136" t="s">
        <v>19</v>
      </c>
      <c r="N109" s="137" t="s">
        <v>45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265</v>
      </c>
      <c r="AT109" s="140" t="s">
        <v>169</v>
      </c>
      <c r="AU109" s="140" t="s">
        <v>84</v>
      </c>
      <c r="AY109" s="18" t="s">
        <v>167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82</v>
      </c>
      <c r="BK109" s="141">
        <f>ROUND(I109*H109,2)</f>
        <v>0</v>
      </c>
      <c r="BL109" s="18" t="s">
        <v>265</v>
      </c>
      <c r="BM109" s="140" t="s">
        <v>2381</v>
      </c>
    </row>
    <row r="110" spans="2:65" s="1" customFormat="1" ht="11.25">
      <c r="B110" s="33"/>
      <c r="D110" s="142" t="s">
        <v>175</v>
      </c>
      <c r="F110" s="143" t="s">
        <v>2382</v>
      </c>
      <c r="I110" s="144"/>
      <c r="L110" s="33"/>
      <c r="M110" s="145"/>
      <c r="T110" s="54"/>
      <c r="AT110" s="18" t="s">
        <v>175</v>
      </c>
      <c r="AU110" s="18" t="s">
        <v>84</v>
      </c>
    </row>
    <row r="111" spans="2:65" s="11" customFormat="1" ht="22.9" customHeight="1">
      <c r="B111" s="117"/>
      <c r="D111" s="118" t="s">
        <v>73</v>
      </c>
      <c r="E111" s="127" t="s">
        <v>2383</v>
      </c>
      <c r="F111" s="127" t="s">
        <v>2384</v>
      </c>
      <c r="I111" s="120"/>
      <c r="J111" s="128">
        <f>BK111</f>
        <v>0</v>
      </c>
      <c r="L111" s="117"/>
      <c r="M111" s="122"/>
      <c r="P111" s="123">
        <f>SUM(P112:P127)</f>
        <v>0</v>
      </c>
      <c r="R111" s="123">
        <f>SUM(R112:R127)</f>
        <v>1.255E-2</v>
      </c>
      <c r="T111" s="124">
        <f>SUM(T112:T127)</f>
        <v>0</v>
      </c>
      <c r="AR111" s="118" t="s">
        <v>84</v>
      </c>
      <c r="AT111" s="125" t="s">
        <v>73</v>
      </c>
      <c r="AU111" s="125" t="s">
        <v>82</v>
      </c>
      <c r="AY111" s="118" t="s">
        <v>167</v>
      </c>
      <c r="BK111" s="126">
        <f>SUM(BK112:BK127)</f>
        <v>0</v>
      </c>
    </row>
    <row r="112" spans="2:65" s="1" customFormat="1" ht="21.75" customHeight="1">
      <c r="B112" s="33"/>
      <c r="C112" s="129" t="s">
        <v>218</v>
      </c>
      <c r="D112" s="129" t="s">
        <v>169</v>
      </c>
      <c r="E112" s="130" t="s">
        <v>2385</v>
      </c>
      <c r="F112" s="131" t="s">
        <v>2386</v>
      </c>
      <c r="G112" s="132" t="s">
        <v>328</v>
      </c>
      <c r="H112" s="133">
        <v>6</v>
      </c>
      <c r="I112" s="134"/>
      <c r="J112" s="135">
        <f>ROUND(I112*H112,2)</f>
        <v>0</v>
      </c>
      <c r="K112" s="131" t="s">
        <v>172</v>
      </c>
      <c r="L112" s="33"/>
      <c r="M112" s="136" t="s">
        <v>19</v>
      </c>
      <c r="N112" s="137" t="s">
        <v>45</v>
      </c>
      <c r="P112" s="138">
        <f>O112*H112</f>
        <v>0</v>
      </c>
      <c r="Q112" s="138">
        <v>6.9999999999999999E-4</v>
      </c>
      <c r="R112" s="138">
        <f>Q112*H112</f>
        <v>4.1999999999999997E-3</v>
      </c>
      <c r="S112" s="138">
        <v>0</v>
      </c>
      <c r="T112" s="139">
        <f>S112*H112</f>
        <v>0</v>
      </c>
      <c r="AR112" s="140" t="s">
        <v>265</v>
      </c>
      <c r="AT112" s="140" t="s">
        <v>169</v>
      </c>
      <c r="AU112" s="140" t="s">
        <v>84</v>
      </c>
      <c r="AY112" s="18" t="s">
        <v>167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82</v>
      </c>
      <c r="BK112" s="141">
        <f>ROUND(I112*H112,2)</f>
        <v>0</v>
      </c>
      <c r="BL112" s="18" t="s">
        <v>265</v>
      </c>
      <c r="BM112" s="140" t="s">
        <v>2387</v>
      </c>
    </row>
    <row r="113" spans="2:65" s="1" customFormat="1" ht="11.25">
      <c r="B113" s="33"/>
      <c r="D113" s="142" t="s">
        <v>175</v>
      </c>
      <c r="F113" s="143" t="s">
        <v>2388</v>
      </c>
      <c r="I113" s="144"/>
      <c r="L113" s="33"/>
      <c r="M113" s="145"/>
      <c r="T113" s="54"/>
      <c r="AT113" s="18" t="s">
        <v>175</v>
      </c>
      <c r="AU113" s="18" t="s">
        <v>84</v>
      </c>
    </row>
    <row r="114" spans="2:65" s="1" customFormat="1" ht="16.5" customHeight="1">
      <c r="B114" s="33"/>
      <c r="C114" s="129" t="s">
        <v>223</v>
      </c>
      <c r="D114" s="129" t="s">
        <v>169</v>
      </c>
      <c r="E114" s="130" t="s">
        <v>2389</v>
      </c>
      <c r="F114" s="131" t="s">
        <v>2390</v>
      </c>
      <c r="G114" s="132" t="s">
        <v>328</v>
      </c>
      <c r="H114" s="133">
        <v>7</v>
      </c>
      <c r="I114" s="134"/>
      <c r="J114" s="135">
        <f>ROUND(I114*H114,2)</f>
        <v>0</v>
      </c>
      <c r="K114" s="131" t="s">
        <v>172</v>
      </c>
      <c r="L114" s="33"/>
      <c r="M114" s="136" t="s">
        <v>19</v>
      </c>
      <c r="N114" s="137" t="s">
        <v>45</v>
      </c>
      <c r="P114" s="138">
        <f>O114*H114</f>
        <v>0</v>
      </c>
      <c r="Q114" s="138">
        <v>2.7E-4</v>
      </c>
      <c r="R114" s="138">
        <f>Q114*H114</f>
        <v>1.89E-3</v>
      </c>
      <c r="S114" s="138">
        <v>0</v>
      </c>
      <c r="T114" s="139">
        <f>S114*H114</f>
        <v>0</v>
      </c>
      <c r="AR114" s="140" t="s">
        <v>265</v>
      </c>
      <c r="AT114" s="140" t="s">
        <v>169</v>
      </c>
      <c r="AU114" s="140" t="s">
        <v>84</v>
      </c>
      <c r="AY114" s="18" t="s">
        <v>167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82</v>
      </c>
      <c r="BK114" s="141">
        <f>ROUND(I114*H114,2)</f>
        <v>0</v>
      </c>
      <c r="BL114" s="18" t="s">
        <v>265</v>
      </c>
      <c r="BM114" s="140" t="s">
        <v>2391</v>
      </c>
    </row>
    <row r="115" spans="2:65" s="1" customFormat="1" ht="11.25">
      <c r="B115" s="33"/>
      <c r="D115" s="142" t="s">
        <v>175</v>
      </c>
      <c r="F115" s="143" t="s">
        <v>2392</v>
      </c>
      <c r="I115" s="144"/>
      <c r="L115" s="33"/>
      <c r="M115" s="145"/>
      <c r="T115" s="54"/>
      <c r="AT115" s="18" t="s">
        <v>175</v>
      </c>
      <c r="AU115" s="18" t="s">
        <v>84</v>
      </c>
    </row>
    <row r="116" spans="2:65" s="1" customFormat="1" ht="16.5" customHeight="1">
      <c r="B116" s="33"/>
      <c r="C116" s="129" t="s">
        <v>231</v>
      </c>
      <c r="D116" s="129" t="s">
        <v>169</v>
      </c>
      <c r="E116" s="130" t="s">
        <v>2393</v>
      </c>
      <c r="F116" s="131" t="s">
        <v>2394</v>
      </c>
      <c r="G116" s="132" t="s">
        <v>328</v>
      </c>
      <c r="H116" s="133">
        <v>4</v>
      </c>
      <c r="I116" s="134"/>
      <c r="J116" s="135">
        <f>ROUND(I116*H116,2)</f>
        <v>0</v>
      </c>
      <c r="K116" s="131" t="s">
        <v>172</v>
      </c>
      <c r="L116" s="33"/>
      <c r="M116" s="136" t="s">
        <v>19</v>
      </c>
      <c r="N116" s="137" t="s">
        <v>45</v>
      </c>
      <c r="P116" s="138">
        <f>O116*H116</f>
        <v>0</v>
      </c>
      <c r="Q116" s="138">
        <v>3.4000000000000002E-4</v>
      </c>
      <c r="R116" s="138">
        <f>Q116*H116</f>
        <v>1.3600000000000001E-3</v>
      </c>
      <c r="S116" s="138">
        <v>0</v>
      </c>
      <c r="T116" s="139">
        <f>S116*H116</f>
        <v>0</v>
      </c>
      <c r="AR116" s="140" t="s">
        <v>265</v>
      </c>
      <c r="AT116" s="140" t="s">
        <v>169</v>
      </c>
      <c r="AU116" s="140" t="s">
        <v>84</v>
      </c>
      <c r="AY116" s="18" t="s">
        <v>167</v>
      </c>
      <c r="BE116" s="141">
        <f>IF(N116="základní",J116,0)</f>
        <v>0</v>
      </c>
      <c r="BF116" s="141">
        <f>IF(N116="snížená",J116,0)</f>
        <v>0</v>
      </c>
      <c r="BG116" s="141">
        <f>IF(N116="zákl. přenesená",J116,0)</f>
        <v>0</v>
      </c>
      <c r="BH116" s="141">
        <f>IF(N116="sníž. přenesená",J116,0)</f>
        <v>0</v>
      </c>
      <c r="BI116" s="141">
        <f>IF(N116="nulová",J116,0)</f>
        <v>0</v>
      </c>
      <c r="BJ116" s="18" t="s">
        <v>82</v>
      </c>
      <c r="BK116" s="141">
        <f>ROUND(I116*H116,2)</f>
        <v>0</v>
      </c>
      <c r="BL116" s="18" t="s">
        <v>265</v>
      </c>
      <c r="BM116" s="140" t="s">
        <v>2395</v>
      </c>
    </row>
    <row r="117" spans="2:65" s="1" customFormat="1" ht="11.25">
      <c r="B117" s="33"/>
      <c r="D117" s="142" t="s">
        <v>175</v>
      </c>
      <c r="F117" s="143" t="s">
        <v>2396</v>
      </c>
      <c r="I117" s="144"/>
      <c r="L117" s="33"/>
      <c r="M117" s="145"/>
      <c r="T117" s="54"/>
      <c r="AT117" s="18" t="s">
        <v>175</v>
      </c>
      <c r="AU117" s="18" t="s">
        <v>84</v>
      </c>
    </row>
    <row r="118" spans="2:65" s="1" customFormat="1" ht="16.5" customHeight="1">
      <c r="B118" s="33"/>
      <c r="C118" s="129" t="s">
        <v>236</v>
      </c>
      <c r="D118" s="129" t="s">
        <v>169</v>
      </c>
      <c r="E118" s="130" t="s">
        <v>2397</v>
      </c>
      <c r="F118" s="131" t="s">
        <v>2398</v>
      </c>
      <c r="G118" s="132" t="s">
        <v>328</v>
      </c>
      <c r="H118" s="133">
        <v>2</v>
      </c>
      <c r="I118" s="134"/>
      <c r="J118" s="135">
        <f>ROUND(I118*H118,2)</f>
        <v>0</v>
      </c>
      <c r="K118" s="131" t="s">
        <v>172</v>
      </c>
      <c r="L118" s="33"/>
      <c r="M118" s="136" t="s">
        <v>19</v>
      </c>
      <c r="N118" s="137" t="s">
        <v>45</v>
      </c>
      <c r="P118" s="138">
        <f>O118*H118</f>
        <v>0</v>
      </c>
      <c r="Q118" s="138">
        <v>6.9999999999999999E-4</v>
      </c>
      <c r="R118" s="138">
        <f>Q118*H118</f>
        <v>1.4E-3</v>
      </c>
      <c r="S118" s="138">
        <v>0</v>
      </c>
      <c r="T118" s="139">
        <f>S118*H118</f>
        <v>0</v>
      </c>
      <c r="AR118" s="140" t="s">
        <v>265</v>
      </c>
      <c r="AT118" s="140" t="s">
        <v>169</v>
      </c>
      <c r="AU118" s="140" t="s">
        <v>84</v>
      </c>
      <c r="AY118" s="18" t="s">
        <v>167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82</v>
      </c>
      <c r="BK118" s="141">
        <f>ROUND(I118*H118,2)</f>
        <v>0</v>
      </c>
      <c r="BL118" s="18" t="s">
        <v>265</v>
      </c>
      <c r="BM118" s="140" t="s">
        <v>2399</v>
      </c>
    </row>
    <row r="119" spans="2:65" s="1" customFormat="1" ht="11.25">
      <c r="B119" s="33"/>
      <c r="D119" s="142" t="s">
        <v>175</v>
      </c>
      <c r="F119" s="143" t="s">
        <v>2400</v>
      </c>
      <c r="I119" s="144"/>
      <c r="L119" s="33"/>
      <c r="M119" s="145"/>
      <c r="T119" s="54"/>
      <c r="AT119" s="18" t="s">
        <v>175</v>
      </c>
      <c r="AU119" s="18" t="s">
        <v>84</v>
      </c>
    </row>
    <row r="120" spans="2:65" s="1" customFormat="1" ht="16.5" customHeight="1">
      <c r="B120" s="33"/>
      <c r="C120" s="129" t="s">
        <v>243</v>
      </c>
      <c r="D120" s="129" t="s">
        <v>169</v>
      </c>
      <c r="E120" s="130" t="s">
        <v>2401</v>
      </c>
      <c r="F120" s="131" t="s">
        <v>2402</v>
      </c>
      <c r="G120" s="132" t="s">
        <v>328</v>
      </c>
      <c r="H120" s="133">
        <v>6</v>
      </c>
      <c r="I120" s="134"/>
      <c r="J120" s="135">
        <f>ROUND(I120*H120,2)</f>
        <v>0</v>
      </c>
      <c r="K120" s="131" t="s">
        <v>172</v>
      </c>
      <c r="L120" s="33"/>
      <c r="M120" s="136" t="s">
        <v>19</v>
      </c>
      <c r="N120" s="137" t="s">
        <v>45</v>
      </c>
      <c r="P120" s="138">
        <f>O120*H120</f>
        <v>0</v>
      </c>
      <c r="Q120" s="138">
        <v>2.7E-4</v>
      </c>
      <c r="R120" s="138">
        <f>Q120*H120</f>
        <v>1.6199999999999999E-3</v>
      </c>
      <c r="S120" s="138">
        <v>0</v>
      </c>
      <c r="T120" s="139">
        <f>S120*H120</f>
        <v>0</v>
      </c>
      <c r="AR120" s="140" t="s">
        <v>265</v>
      </c>
      <c r="AT120" s="140" t="s">
        <v>169</v>
      </c>
      <c r="AU120" s="140" t="s">
        <v>84</v>
      </c>
      <c r="AY120" s="18" t="s">
        <v>167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82</v>
      </c>
      <c r="BK120" s="141">
        <f>ROUND(I120*H120,2)</f>
        <v>0</v>
      </c>
      <c r="BL120" s="18" t="s">
        <v>265</v>
      </c>
      <c r="BM120" s="140" t="s">
        <v>2403</v>
      </c>
    </row>
    <row r="121" spans="2:65" s="1" customFormat="1" ht="11.25">
      <c r="B121" s="33"/>
      <c r="D121" s="142" t="s">
        <v>175</v>
      </c>
      <c r="F121" s="143" t="s">
        <v>2404</v>
      </c>
      <c r="I121" s="144"/>
      <c r="L121" s="33"/>
      <c r="M121" s="145"/>
      <c r="T121" s="54"/>
      <c r="AT121" s="18" t="s">
        <v>175</v>
      </c>
      <c r="AU121" s="18" t="s">
        <v>84</v>
      </c>
    </row>
    <row r="122" spans="2:65" s="1" customFormat="1" ht="16.5" customHeight="1">
      <c r="B122" s="33"/>
      <c r="C122" s="129" t="s">
        <v>250</v>
      </c>
      <c r="D122" s="129" t="s">
        <v>169</v>
      </c>
      <c r="E122" s="130" t="s">
        <v>2405</v>
      </c>
      <c r="F122" s="131" t="s">
        <v>2406</v>
      </c>
      <c r="G122" s="132" t="s">
        <v>328</v>
      </c>
      <c r="H122" s="133">
        <v>24</v>
      </c>
      <c r="I122" s="134"/>
      <c r="J122" s="135">
        <f>ROUND(I122*H122,2)</f>
        <v>0</v>
      </c>
      <c r="K122" s="131" t="s">
        <v>172</v>
      </c>
      <c r="L122" s="33"/>
      <c r="M122" s="136" t="s">
        <v>19</v>
      </c>
      <c r="N122" s="137" t="s">
        <v>45</v>
      </c>
      <c r="P122" s="138">
        <f>O122*H122</f>
        <v>0</v>
      </c>
      <c r="Q122" s="138">
        <v>1.0000000000000001E-5</v>
      </c>
      <c r="R122" s="138">
        <f>Q122*H122</f>
        <v>2.4000000000000003E-4</v>
      </c>
      <c r="S122" s="138">
        <v>0</v>
      </c>
      <c r="T122" s="139">
        <f>S122*H122</f>
        <v>0</v>
      </c>
      <c r="AR122" s="140" t="s">
        <v>265</v>
      </c>
      <c r="AT122" s="140" t="s">
        <v>169</v>
      </c>
      <c r="AU122" s="140" t="s">
        <v>84</v>
      </c>
      <c r="AY122" s="18" t="s">
        <v>167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82</v>
      </c>
      <c r="BK122" s="141">
        <f>ROUND(I122*H122,2)</f>
        <v>0</v>
      </c>
      <c r="BL122" s="18" t="s">
        <v>265</v>
      </c>
      <c r="BM122" s="140" t="s">
        <v>2407</v>
      </c>
    </row>
    <row r="123" spans="2:65" s="1" customFormat="1" ht="11.25">
      <c r="B123" s="33"/>
      <c r="D123" s="142" t="s">
        <v>175</v>
      </c>
      <c r="F123" s="143" t="s">
        <v>2408</v>
      </c>
      <c r="I123" s="144"/>
      <c r="L123" s="33"/>
      <c r="M123" s="145"/>
      <c r="T123" s="54"/>
      <c r="AT123" s="18" t="s">
        <v>175</v>
      </c>
      <c r="AU123" s="18" t="s">
        <v>84</v>
      </c>
    </row>
    <row r="124" spans="2:65" s="1" customFormat="1" ht="16.5" customHeight="1">
      <c r="B124" s="33"/>
      <c r="C124" s="167" t="s">
        <v>8</v>
      </c>
      <c r="D124" s="167" t="s">
        <v>259</v>
      </c>
      <c r="E124" s="168" t="s">
        <v>2409</v>
      </c>
      <c r="F124" s="169" t="s">
        <v>2410</v>
      </c>
      <c r="G124" s="170" t="s">
        <v>328</v>
      </c>
      <c r="H124" s="171">
        <v>1</v>
      </c>
      <c r="I124" s="172"/>
      <c r="J124" s="173">
        <f>ROUND(I124*H124,2)</f>
        <v>0</v>
      </c>
      <c r="K124" s="169" t="s">
        <v>172</v>
      </c>
      <c r="L124" s="174"/>
      <c r="M124" s="175" t="s">
        <v>19</v>
      </c>
      <c r="N124" s="176" t="s">
        <v>45</v>
      </c>
      <c r="P124" s="138">
        <f>O124*H124</f>
        <v>0</v>
      </c>
      <c r="Q124" s="138">
        <v>1.6000000000000001E-4</v>
      </c>
      <c r="R124" s="138">
        <f>Q124*H124</f>
        <v>1.6000000000000001E-4</v>
      </c>
      <c r="S124" s="138">
        <v>0</v>
      </c>
      <c r="T124" s="139">
        <f>S124*H124</f>
        <v>0</v>
      </c>
      <c r="AR124" s="140" t="s">
        <v>366</v>
      </c>
      <c r="AT124" s="140" t="s">
        <v>259</v>
      </c>
      <c r="AU124" s="140" t="s">
        <v>84</v>
      </c>
      <c r="AY124" s="18" t="s">
        <v>167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82</v>
      </c>
      <c r="BK124" s="141">
        <f>ROUND(I124*H124,2)</f>
        <v>0</v>
      </c>
      <c r="BL124" s="18" t="s">
        <v>265</v>
      </c>
      <c r="BM124" s="140" t="s">
        <v>2411</v>
      </c>
    </row>
    <row r="125" spans="2:65" s="1" customFormat="1" ht="16.5" customHeight="1">
      <c r="B125" s="33"/>
      <c r="C125" s="167" t="s">
        <v>265</v>
      </c>
      <c r="D125" s="167" t="s">
        <v>259</v>
      </c>
      <c r="E125" s="168" t="s">
        <v>2412</v>
      </c>
      <c r="F125" s="169" t="s">
        <v>2413</v>
      </c>
      <c r="G125" s="170" t="s">
        <v>328</v>
      </c>
      <c r="H125" s="171">
        <v>12</v>
      </c>
      <c r="I125" s="172"/>
      <c r="J125" s="173">
        <f>ROUND(I125*H125,2)</f>
        <v>0</v>
      </c>
      <c r="K125" s="169" t="s">
        <v>172</v>
      </c>
      <c r="L125" s="174"/>
      <c r="M125" s="175" t="s">
        <v>19</v>
      </c>
      <c r="N125" s="176" t="s">
        <v>45</v>
      </c>
      <c r="P125" s="138">
        <f>O125*H125</f>
        <v>0</v>
      </c>
      <c r="Q125" s="138">
        <v>1.3999999999999999E-4</v>
      </c>
      <c r="R125" s="138">
        <f>Q125*H125</f>
        <v>1.6799999999999999E-3</v>
      </c>
      <c r="S125" s="138">
        <v>0</v>
      </c>
      <c r="T125" s="139">
        <f>S125*H125</f>
        <v>0</v>
      </c>
      <c r="AR125" s="140" t="s">
        <v>366</v>
      </c>
      <c r="AT125" s="140" t="s">
        <v>259</v>
      </c>
      <c r="AU125" s="140" t="s">
        <v>84</v>
      </c>
      <c r="AY125" s="18" t="s">
        <v>167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82</v>
      </c>
      <c r="BK125" s="141">
        <f>ROUND(I125*H125,2)</f>
        <v>0</v>
      </c>
      <c r="BL125" s="18" t="s">
        <v>265</v>
      </c>
      <c r="BM125" s="140" t="s">
        <v>2414</v>
      </c>
    </row>
    <row r="126" spans="2:65" s="1" customFormat="1" ht="24.2" customHeight="1">
      <c r="B126" s="33"/>
      <c r="C126" s="129" t="s">
        <v>274</v>
      </c>
      <c r="D126" s="129" t="s">
        <v>169</v>
      </c>
      <c r="E126" s="130" t="s">
        <v>2415</v>
      </c>
      <c r="F126" s="131" t="s">
        <v>2416</v>
      </c>
      <c r="G126" s="132" t="s">
        <v>246</v>
      </c>
      <c r="H126" s="133">
        <v>1.2999999999999999E-2</v>
      </c>
      <c r="I126" s="134"/>
      <c r="J126" s="135">
        <f>ROUND(I126*H126,2)</f>
        <v>0</v>
      </c>
      <c r="K126" s="131" t="s">
        <v>172</v>
      </c>
      <c r="L126" s="33"/>
      <c r="M126" s="136" t="s">
        <v>19</v>
      </c>
      <c r="N126" s="137" t="s">
        <v>45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265</v>
      </c>
      <c r="AT126" s="140" t="s">
        <v>169</v>
      </c>
      <c r="AU126" s="140" t="s">
        <v>84</v>
      </c>
      <c r="AY126" s="18" t="s">
        <v>167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8" t="s">
        <v>82</v>
      </c>
      <c r="BK126" s="141">
        <f>ROUND(I126*H126,2)</f>
        <v>0</v>
      </c>
      <c r="BL126" s="18" t="s">
        <v>265</v>
      </c>
      <c r="BM126" s="140" t="s">
        <v>2417</v>
      </c>
    </row>
    <row r="127" spans="2:65" s="1" customFormat="1" ht="11.25">
      <c r="B127" s="33"/>
      <c r="D127" s="142" t="s">
        <v>175</v>
      </c>
      <c r="F127" s="143" t="s">
        <v>2418</v>
      </c>
      <c r="I127" s="144"/>
      <c r="L127" s="33"/>
      <c r="M127" s="145"/>
      <c r="T127" s="54"/>
      <c r="AT127" s="18" t="s">
        <v>175</v>
      </c>
      <c r="AU127" s="18" t="s">
        <v>84</v>
      </c>
    </row>
    <row r="128" spans="2:65" s="11" customFormat="1" ht="22.9" customHeight="1">
      <c r="B128" s="117"/>
      <c r="D128" s="118" t="s">
        <v>73</v>
      </c>
      <c r="E128" s="127" t="s">
        <v>2419</v>
      </c>
      <c r="F128" s="127" t="s">
        <v>2420</v>
      </c>
      <c r="I128" s="120"/>
      <c r="J128" s="128">
        <f>BK128</f>
        <v>0</v>
      </c>
      <c r="L128" s="117"/>
      <c r="M128" s="122"/>
      <c r="P128" s="123">
        <f>SUM(P129:P160)</f>
        <v>0</v>
      </c>
      <c r="R128" s="123">
        <f>SUM(R129:R160)</f>
        <v>0.82119000000000009</v>
      </c>
      <c r="T128" s="124">
        <f>SUM(T129:T160)</f>
        <v>0</v>
      </c>
      <c r="AR128" s="118" t="s">
        <v>84</v>
      </c>
      <c r="AT128" s="125" t="s">
        <v>73</v>
      </c>
      <c r="AU128" s="125" t="s">
        <v>82</v>
      </c>
      <c r="AY128" s="118" t="s">
        <v>167</v>
      </c>
      <c r="BK128" s="126">
        <f>SUM(BK129:BK160)</f>
        <v>0</v>
      </c>
    </row>
    <row r="129" spans="2:65" s="1" customFormat="1" ht="16.5" customHeight="1">
      <c r="B129" s="33"/>
      <c r="C129" s="129" t="s">
        <v>281</v>
      </c>
      <c r="D129" s="129" t="s">
        <v>169</v>
      </c>
      <c r="E129" s="130" t="s">
        <v>2421</v>
      </c>
      <c r="F129" s="131" t="s">
        <v>2422</v>
      </c>
      <c r="G129" s="132" t="s">
        <v>820</v>
      </c>
      <c r="H129" s="133">
        <v>6</v>
      </c>
      <c r="I129" s="134"/>
      <c r="J129" s="135">
        <f t="shared" ref="J129:J134" si="0">ROUND(I129*H129,2)</f>
        <v>0</v>
      </c>
      <c r="K129" s="131" t="s">
        <v>19</v>
      </c>
      <c r="L129" s="33"/>
      <c r="M129" s="136" t="s">
        <v>19</v>
      </c>
      <c r="N129" s="137" t="s">
        <v>45</v>
      </c>
      <c r="P129" s="138">
        <f t="shared" ref="P129:P134" si="1">O129*H129</f>
        <v>0</v>
      </c>
      <c r="Q129" s="138">
        <v>2.0500000000000002E-3</v>
      </c>
      <c r="R129" s="138">
        <f t="shared" ref="R129:R134" si="2">Q129*H129</f>
        <v>1.2300000000000002E-2</v>
      </c>
      <c r="S129" s="138">
        <v>0</v>
      </c>
      <c r="T129" s="139">
        <f t="shared" ref="T129:T134" si="3">S129*H129</f>
        <v>0</v>
      </c>
      <c r="AR129" s="140" t="s">
        <v>265</v>
      </c>
      <c r="AT129" s="140" t="s">
        <v>169</v>
      </c>
      <c r="AU129" s="140" t="s">
        <v>84</v>
      </c>
      <c r="AY129" s="18" t="s">
        <v>167</v>
      </c>
      <c r="BE129" s="141">
        <f t="shared" ref="BE129:BE134" si="4">IF(N129="základní",J129,0)</f>
        <v>0</v>
      </c>
      <c r="BF129" s="141">
        <f t="shared" ref="BF129:BF134" si="5">IF(N129="snížená",J129,0)</f>
        <v>0</v>
      </c>
      <c r="BG129" s="141">
        <f t="shared" ref="BG129:BG134" si="6">IF(N129="zákl. přenesená",J129,0)</f>
        <v>0</v>
      </c>
      <c r="BH129" s="141">
        <f t="shared" ref="BH129:BH134" si="7">IF(N129="sníž. přenesená",J129,0)</f>
        <v>0</v>
      </c>
      <c r="BI129" s="141">
        <f t="shared" ref="BI129:BI134" si="8">IF(N129="nulová",J129,0)</f>
        <v>0</v>
      </c>
      <c r="BJ129" s="18" t="s">
        <v>82</v>
      </c>
      <c r="BK129" s="141">
        <f t="shared" ref="BK129:BK134" si="9">ROUND(I129*H129,2)</f>
        <v>0</v>
      </c>
      <c r="BL129" s="18" t="s">
        <v>265</v>
      </c>
      <c r="BM129" s="140" t="s">
        <v>2423</v>
      </c>
    </row>
    <row r="130" spans="2:65" s="1" customFormat="1" ht="16.5" customHeight="1">
      <c r="B130" s="33"/>
      <c r="C130" s="167" t="s">
        <v>287</v>
      </c>
      <c r="D130" s="167" t="s">
        <v>259</v>
      </c>
      <c r="E130" s="168" t="s">
        <v>2424</v>
      </c>
      <c r="F130" s="169" t="s">
        <v>2425</v>
      </c>
      <c r="G130" s="170" t="s">
        <v>328</v>
      </c>
      <c r="H130" s="171">
        <v>3</v>
      </c>
      <c r="I130" s="172"/>
      <c r="J130" s="173">
        <f t="shared" si="0"/>
        <v>0</v>
      </c>
      <c r="K130" s="169" t="s">
        <v>19</v>
      </c>
      <c r="L130" s="174"/>
      <c r="M130" s="175" t="s">
        <v>19</v>
      </c>
      <c r="N130" s="176" t="s">
        <v>45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366</v>
      </c>
      <c r="AT130" s="140" t="s">
        <v>259</v>
      </c>
      <c r="AU130" s="140" t="s">
        <v>84</v>
      </c>
      <c r="AY130" s="18" t="s">
        <v>167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8" t="s">
        <v>82</v>
      </c>
      <c r="BK130" s="141">
        <f t="shared" si="9"/>
        <v>0</v>
      </c>
      <c r="BL130" s="18" t="s">
        <v>265</v>
      </c>
      <c r="BM130" s="140" t="s">
        <v>2426</v>
      </c>
    </row>
    <row r="131" spans="2:65" s="1" customFormat="1" ht="16.5" customHeight="1">
      <c r="B131" s="33"/>
      <c r="C131" s="167" t="s">
        <v>293</v>
      </c>
      <c r="D131" s="167" t="s">
        <v>259</v>
      </c>
      <c r="E131" s="168" t="s">
        <v>2427</v>
      </c>
      <c r="F131" s="169" t="s">
        <v>2425</v>
      </c>
      <c r="G131" s="170" t="s">
        <v>328</v>
      </c>
      <c r="H131" s="171">
        <v>1</v>
      </c>
      <c r="I131" s="172"/>
      <c r="J131" s="173">
        <f t="shared" si="0"/>
        <v>0</v>
      </c>
      <c r="K131" s="169" t="s">
        <v>19</v>
      </c>
      <c r="L131" s="174"/>
      <c r="M131" s="175" t="s">
        <v>19</v>
      </c>
      <c r="N131" s="176" t="s">
        <v>45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366</v>
      </c>
      <c r="AT131" s="140" t="s">
        <v>259</v>
      </c>
      <c r="AU131" s="140" t="s">
        <v>84</v>
      </c>
      <c r="AY131" s="18" t="s">
        <v>167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8" t="s">
        <v>82</v>
      </c>
      <c r="BK131" s="141">
        <f t="shared" si="9"/>
        <v>0</v>
      </c>
      <c r="BL131" s="18" t="s">
        <v>265</v>
      </c>
      <c r="BM131" s="140" t="s">
        <v>2428</v>
      </c>
    </row>
    <row r="132" spans="2:65" s="1" customFormat="1" ht="16.5" customHeight="1">
      <c r="B132" s="33"/>
      <c r="C132" s="167" t="s">
        <v>7</v>
      </c>
      <c r="D132" s="167" t="s">
        <v>259</v>
      </c>
      <c r="E132" s="168" t="s">
        <v>2429</v>
      </c>
      <c r="F132" s="169" t="s">
        <v>2425</v>
      </c>
      <c r="G132" s="170" t="s">
        <v>328</v>
      </c>
      <c r="H132" s="171">
        <v>1</v>
      </c>
      <c r="I132" s="172"/>
      <c r="J132" s="173">
        <f t="shared" si="0"/>
        <v>0</v>
      </c>
      <c r="K132" s="169" t="s">
        <v>19</v>
      </c>
      <c r="L132" s="174"/>
      <c r="M132" s="175" t="s">
        <v>19</v>
      </c>
      <c r="N132" s="176" t="s">
        <v>45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366</v>
      </c>
      <c r="AT132" s="140" t="s">
        <v>259</v>
      </c>
      <c r="AU132" s="140" t="s">
        <v>84</v>
      </c>
      <c r="AY132" s="18" t="s">
        <v>167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8" t="s">
        <v>82</v>
      </c>
      <c r="BK132" s="141">
        <f t="shared" si="9"/>
        <v>0</v>
      </c>
      <c r="BL132" s="18" t="s">
        <v>265</v>
      </c>
      <c r="BM132" s="140" t="s">
        <v>2430</v>
      </c>
    </row>
    <row r="133" spans="2:65" s="1" customFormat="1" ht="16.5" customHeight="1">
      <c r="B133" s="33"/>
      <c r="C133" s="167" t="s">
        <v>304</v>
      </c>
      <c r="D133" s="167" t="s">
        <v>259</v>
      </c>
      <c r="E133" s="168" t="s">
        <v>2431</v>
      </c>
      <c r="F133" s="169" t="s">
        <v>2425</v>
      </c>
      <c r="G133" s="170" t="s">
        <v>328</v>
      </c>
      <c r="H133" s="171">
        <v>6</v>
      </c>
      <c r="I133" s="172"/>
      <c r="J133" s="173">
        <f t="shared" si="0"/>
        <v>0</v>
      </c>
      <c r="K133" s="169" t="s">
        <v>19</v>
      </c>
      <c r="L133" s="174"/>
      <c r="M133" s="175" t="s">
        <v>19</v>
      </c>
      <c r="N133" s="176" t="s">
        <v>45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366</v>
      </c>
      <c r="AT133" s="140" t="s">
        <v>259</v>
      </c>
      <c r="AU133" s="140" t="s">
        <v>84</v>
      </c>
      <c r="AY133" s="18" t="s">
        <v>167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8" t="s">
        <v>82</v>
      </c>
      <c r="BK133" s="141">
        <f t="shared" si="9"/>
        <v>0</v>
      </c>
      <c r="BL133" s="18" t="s">
        <v>265</v>
      </c>
      <c r="BM133" s="140" t="s">
        <v>2432</v>
      </c>
    </row>
    <row r="134" spans="2:65" s="1" customFormat="1" ht="16.5" customHeight="1">
      <c r="B134" s="33"/>
      <c r="C134" s="129" t="s">
        <v>311</v>
      </c>
      <c r="D134" s="129" t="s">
        <v>169</v>
      </c>
      <c r="E134" s="130" t="s">
        <v>2433</v>
      </c>
      <c r="F134" s="131" t="s">
        <v>2434</v>
      </c>
      <c r="G134" s="132" t="s">
        <v>328</v>
      </c>
      <c r="H134" s="133">
        <v>7</v>
      </c>
      <c r="I134" s="134"/>
      <c r="J134" s="135">
        <f t="shared" si="0"/>
        <v>0</v>
      </c>
      <c r="K134" s="131" t="s">
        <v>172</v>
      </c>
      <c r="L134" s="33"/>
      <c r="M134" s="136" t="s">
        <v>19</v>
      </c>
      <c r="N134" s="137" t="s">
        <v>45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265</v>
      </c>
      <c r="AT134" s="140" t="s">
        <v>169</v>
      </c>
      <c r="AU134" s="140" t="s">
        <v>84</v>
      </c>
      <c r="AY134" s="18" t="s">
        <v>167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8" t="s">
        <v>82</v>
      </c>
      <c r="BK134" s="141">
        <f t="shared" si="9"/>
        <v>0</v>
      </c>
      <c r="BL134" s="18" t="s">
        <v>265</v>
      </c>
      <c r="BM134" s="140" t="s">
        <v>2435</v>
      </c>
    </row>
    <row r="135" spans="2:65" s="1" customFormat="1" ht="11.25">
      <c r="B135" s="33"/>
      <c r="D135" s="142" t="s">
        <v>175</v>
      </c>
      <c r="F135" s="143" t="s">
        <v>2436</v>
      </c>
      <c r="I135" s="144"/>
      <c r="L135" s="33"/>
      <c r="M135" s="145"/>
      <c r="T135" s="54"/>
      <c r="AT135" s="18" t="s">
        <v>175</v>
      </c>
      <c r="AU135" s="18" t="s">
        <v>84</v>
      </c>
    </row>
    <row r="136" spans="2:65" s="1" customFormat="1" ht="16.5" customHeight="1">
      <c r="B136" s="33"/>
      <c r="C136" s="167" t="s">
        <v>452</v>
      </c>
      <c r="D136" s="167" t="s">
        <v>259</v>
      </c>
      <c r="E136" s="168" t="s">
        <v>2437</v>
      </c>
      <c r="F136" s="169" t="s">
        <v>2438</v>
      </c>
      <c r="G136" s="170" t="s">
        <v>328</v>
      </c>
      <c r="H136" s="171">
        <v>1</v>
      </c>
      <c r="I136" s="172"/>
      <c r="J136" s="173">
        <f t="shared" ref="J136:J141" si="10">ROUND(I136*H136,2)</f>
        <v>0</v>
      </c>
      <c r="K136" s="169" t="s">
        <v>172</v>
      </c>
      <c r="L136" s="174"/>
      <c r="M136" s="175" t="s">
        <v>19</v>
      </c>
      <c r="N136" s="176" t="s">
        <v>45</v>
      </c>
      <c r="P136" s="138">
        <f t="shared" ref="P136:P141" si="11">O136*H136</f>
        <v>0</v>
      </c>
      <c r="Q136" s="138">
        <v>8.1499999999999993E-3</v>
      </c>
      <c r="R136" s="138">
        <f t="shared" ref="R136:R141" si="12">Q136*H136</f>
        <v>8.1499999999999993E-3</v>
      </c>
      <c r="S136" s="138">
        <v>0</v>
      </c>
      <c r="T136" s="139">
        <f t="shared" ref="T136:T141" si="13">S136*H136</f>
        <v>0</v>
      </c>
      <c r="AR136" s="140" t="s">
        <v>366</v>
      </c>
      <c r="AT136" s="140" t="s">
        <v>259</v>
      </c>
      <c r="AU136" s="140" t="s">
        <v>84</v>
      </c>
      <c r="AY136" s="18" t="s">
        <v>167</v>
      </c>
      <c r="BE136" s="141">
        <f t="shared" ref="BE136:BE141" si="14">IF(N136="základní",J136,0)</f>
        <v>0</v>
      </c>
      <c r="BF136" s="141">
        <f t="shared" ref="BF136:BF141" si="15">IF(N136="snížená",J136,0)</f>
        <v>0</v>
      </c>
      <c r="BG136" s="141">
        <f t="shared" ref="BG136:BG141" si="16">IF(N136="zákl. přenesená",J136,0)</f>
        <v>0</v>
      </c>
      <c r="BH136" s="141">
        <f t="shared" ref="BH136:BH141" si="17">IF(N136="sníž. přenesená",J136,0)</f>
        <v>0</v>
      </c>
      <c r="BI136" s="141">
        <f t="shared" ref="BI136:BI141" si="18">IF(N136="nulová",J136,0)</f>
        <v>0</v>
      </c>
      <c r="BJ136" s="18" t="s">
        <v>82</v>
      </c>
      <c r="BK136" s="141">
        <f t="shared" ref="BK136:BK141" si="19">ROUND(I136*H136,2)</f>
        <v>0</v>
      </c>
      <c r="BL136" s="18" t="s">
        <v>265</v>
      </c>
      <c r="BM136" s="140" t="s">
        <v>2439</v>
      </c>
    </row>
    <row r="137" spans="2:65" s="1" customFormat="1" ht="16.5" customHeight="1">
      <c r="B137" s="33"/>
      <c r="C137" s="167" t="s">
        <v>458</v>
      </c>
      <c r="D137" s="167" t="s">
        <v>259</v>
      </c>
      <c r="E137" s="168" t="s">
        <v>2440</v>
      </c>
      <c r="F137" s="169" t="s">
        <v>2441</v>
      </c>
      <c r="G137" s="170" t="s">
        <v>328</v>
      </c>
      <c r="H137" s="171">
        <v>2</v>
      </c>
      <c r="I137" s="172"/>
      <c r="J137" s="173">
        <f t="shared" si="10"/>
        <v>0</v>
      </c>
      <c r="K137" s="169" t="s">
        <v>172</v>
      </c>
      <c r="L137" s="174"/>
      <c r="M137" s="175" t="s">
        <v>19</v>
      </c>
      <c r="N137" s="176" t="s">
        <v>45</v>
      </c>
      <c r="P137" s="138">
        <f t="shared" si="11"/>
        <v>0</v>
      </c>
      <c r="Q137" s="138">
        <v>1.23E-2</v>
      </c>
      <c r="R137" s="138">
        <f t="shared" si="12"/>
        <v>2.46E-2</v>
      </c>
      <c r="S137" s="138">
        <v>0</v>
      </c>
      <c r="T137" s="139">
        <f t="shared" si="13"/>
        <v>0</v>
      </c>
      <c r="AR137" s="140" t="s">
        <v>366</v>
      </c>
      <c r="AT137" s="140" t="s">
        <v>259</v>
      </c>
      <c r="AU137" s="140" t="s">
        <v>84</v>
      </c>
      <c r="AY137" s="18" t="s">
        <v>167</v>
      </c>
      <c r="BE137" s="141">
        <f t="shared" si="14"/>
        <v>0</v>
      </c>
      <c r="BF137" s="141">
        <f t="shared" si="15"/>
        <v>0</v>
      </c>
      <c r="BG137" s="141">
        <f t="shared" si="16"/>
        <v>0</v>
      </c>
      <c r="BH137" s="141">
        <f t="shared" si="17"/>
        <v>0</v>
      </c>
      <c r="BI137" s="141">
        <f t="shared" si="18"/>
        <v>0</v>
      </c>
      <c r="BJ137" s="18" t="s">
        <v>82</v>
      </c>
      <c r="BK137" s="141">
        <f t="shared" si="19"/>
        <v>0</v>
      </c>
      <c r="BL137" s="18" t="s">
        <v>265</v>
      </c>
      <c r="BM137" s="140" t="s">
        <v>2442</v>
      </c>
    </row>
    <row r="138" spans="2:65" s="1" customFormat="1" ht="16.5" customHeight="1">
      <c r="B138" s="33"/>
      <c r="C138" s="167" t="s">
        <v>463</v>
      </c>
      <c r="D138" s="167" t="s">
        <v>259</v>
      </c>
      <c r="E138" s="168" t="s">
        <v>2443</v>
      </c>
      <c r="F138" s="169" t="s">
        <v>2444</v>
      </c>
      <c r="G138" s="170" t="s">
        <v>328</v>
      </c>
      <c r="H138" s="171">
        <v>1</v>
      </c>
      <c r="I138" s="172"/>
      <c r="J138" s="173">
        <f t="shared" si="10"/>
        <v>0</v>
      </c>
      <c r="K138" s="169" t="s">
        <v>172</v>
      </c>
      <c r="L138" s="174"/>
      <c r="M138" s="175" t="s">
        <v>19</v>
      </c>
      <c r="N138" s="176" t="s">
        <v>45</v>
      </c>
      <c r="P138" s="138">
        <f t="shared" si="11"/>
        <v>0</v>
      </c>
      <c r="Q138" s="138">
        <v>2.2960000000000001E-2</v>
      </c>
      <c r="R138" s="138">
        <f t="shared" si="12"/>
        <v>2.2960000000000001E-2</v>
      </c>
      <c r="S138" s="138">
        <v>0</v>
      </c>
      <c r="T138" s="139">
        <f t="shared" si="13"/>
        <v>0</v>
      </c>
      <c r="AR138" s="140" t="s">
        <v>366</v>
      </c>
      <c r="AT138" s="140" t="s">
        <v>259</v>
      </c>
      <c r="AU138" s="140" t="s">
        <v>84</v>
      </c>
      <c r="AY138" s="18" t="s">
        <v>167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8" t="s">
        <v>82</v>
      </c>
      <c r="BK138" s="141">
        <f t="shared" si="19"/>
        <v>0</v>
      </c>
      <c r="BL138" s="18" t="s">
        <v>265</v>
      </c>
      <c r="BM138" s="140" t="s">
        <v>2445</v>
      </c>
    </row>
    <row r="139" spans="2:65" s="1" customFormat="1" ht="16.5" customHeight="1">
      <c r="B139" s="33"/>
      <c r="C139" s="167" t="s">
        <v>468</v>
      </c>
      <c r="D139" s="167" t="s">
        <v>259</v>
      </c>
      <c r="E139" s="168" t="s">
        <v>2446</v>
      </c>
      <c r="F139" s="169" t="s">
        <v>2447</v>
      </c>
      <c r="G139" s="170" t="s">
        <v>328</v>
      </c>
      <c r="H139" s="171">
        <v>2</v>
      </c>
      <c r="I139" s="172"/>
      <c r="J139" s="173">
        <f t="shared" si="10"/>
        <v>0</v>
      </c>
      <c r="K139" s="169" t="s">
        <v>172</v>
      </c>
      <c r="L139" s="174"/>
      <c r="M139" s="175" t="s">
        <v>19</v>
      </c>
      <c r="N139" s="176" t="s">
        <v>45</v>
      </c>
      <c r="P139" s="138">
        <f t="shared" si="11"/>
        <v>0</v>
      </c>
      <c r="Q139" s="138">
        <v>2.5829999999999999E-2</v>
      </c>
      <c r="R139" s="138">
        <f t="shared" si="12"/>
        <v>5.1659999999999998E-2</v>
      </c>
      <c r="S139" s="138">
        <v>0</v>
      </c>
      <c r="T139" s="139">
        <f t="shared" si="13"/>
        <v>0</v>
      </c>
      <c r="AR139" s="140" t="s">
        <v>366</v>
      </c>
      <c r="AT139" s="140" t="s">
        <v>259</v>
      </c>
      <c r="AU139" s="140" t="s">
        <v>84</v>
      </c>
      <c r="AY139" s="18" t="s">
        <v>167</v>
      </c>
      <c r="BE139" s="141">
        <f t="shared" si="14"/>
        <v>0</v>
      </c>
      <c r="BF139" s="141">
        <f t="shared" si="15"/>
        <v>0</v>
      </c>
      <c r="BG139" s="141">
        <f t="shared" si="16"/>
        <v>0</v>
      </c>
      <c r="BH139" s="141">
        <f t="shared" si="17"/>
        <v>0</v>
      </c>
      <c r="BI139" s="141">
        <f t="shared" si="18"/>
        <v>0</v>
      </c>
      <c r="BJ139" s="18" t="s">
        <v>82</v>
      </c>
      <c r="BK139" s="141">
        <f t="shared" si="19"/>
        <v>0</v>
      </c>
      <c r="BL139" s="18" t="s">
        <v>265</v>
      </c>
      <c r="BM139" s="140" t="s">
        <v>2448</v>
      </c>
    </row>
    <row r="140" spans="2:65" s="1" customFormat="1" ht="16.5" customHeight="1">
      <c r="B140" s="33"/>
      <c r="C140" s="167" t="s">
        <v>473</v>
      </c>
      <c r="D140" s="167" t="s">
        <v>259</v>
      </c>
      <c r="E140" s="168" t="s">
        <v>2449</v>
      </c>
      <c r="F140" s="169" t="s">
        <v>2450</v>
      </c>
      <c r="G140" s="170" t="s">
        <v>328</v>
      </c>
      <c r="H140" s="171">
        <v>1</v>
      </c>
      <c r="I140" s="172"/>
      <c r="J140" s="173">
        <f t="shared" si="10"/>
        <v>0</v>
      </c>
      <c r="K140" s="169" t="s">
        <v>172</v>
      </c>
      <c r="L140" s="174"/>
      <c r="M140" s="175" t="s">
        <v>19</v>
      </c>
      <c r="N140" s="176" t="s">
        <v>45</v>
      </c>
      <c r="P140" s="138">
        <f t="shared" si="11"/>
        <v>0</v>
      </c>
      <c r="Q140" s="138">
        <v>3.9120000000000002E-2</v>
      </c>
      <c r="R140" s="138">
        <f t="shared" si="12"/>
        <v>3.9120000000000002E-2</v>
      </c>
      <c r="S140" s="138">
        <v>0</v>
      </c>
      <c r="T140" s="139">
        <f t="shared" si="13"/>
        <v>0</v>
      </c>
      <c r="AR140" s="140" t="s">
        <v>366</v>
      </c>
      <c r="AT140" s="140" t="s">
        <v>259</v>
      </c>
      <c r="AU140" s="140" t="s">
        <v>84</v>
      </c>
      <c r="AY140" s="18" t="s">
        <v>167</v>
      </c>
      <c r="BE140" s="141">
        <f t="shared" si="14"/>
        <v>0</v>
      </c>
      <c r="BF140" s="141">
        <f t="shared" si="15"/>
        <v>0</v>
      </c>
      <c r="BG140" s="141">
        <f t="shared" si="16"/>
        <v>0</v>
      </c>
      <c r="BH140" s="141">
        <f t="shared" si="17"/>
        <v>0</v>
      </c>
      <c r="BI140" s="141">
        <f t="shared" si="18"/>
        <v>0</v>
      </c>
      <c r="BJ140" s="18" t="s">
        <v>82</v>
      </c>
      <c r="BK140" s="141">
        <f t="shared" si="19"/>
        <v>0</v>
      </c>
      <c r="BL140" s="18" t="s">
        <v>265</v>
      </c>
      <c r="BM140" s="140" t="s">
        <v>2451</v>
      </c>
    </row>
    <row r="141" spans="2:65" s="1" customFormat="1" ht="24.2" customHeight="1">
      <c r="B141" s="33"/>
      <c r="C141" s="129" t="s">
        <v>348</v>
      </c>
      <c r="D141" s="129" t="s">
        <v>169</v>
      </c>
      <c r="E141" s="130" t="s">
        <v>2452</v>
      </c>
      <c r="F141" s="131" t="s">
        <v>2453</v>
      </c>
      <c r="G141" s="132" t="s">
        <v>102</v>
      </c>
      <c r="H141" s="133">
        <v>240</v>
      </c>
      <c r="I141" s="134"/>
      <c r="J141" s="135">
        <f t="shared" si="10"/>
        <v>0</v>
      </c>
      <c r="K141" s="131" t="s">
        <v>172</v>
      </c>
      <c r="L141" s="33"/>
      <c r="M141" s="136" t="s">
        <v>19</v>
      </c>
      <c r="N141" s="137" t="s">
        <v>45</v>
      </c>
      <c r="P141" s="138">
        <f t="shared" si="11"/>
        <v>0</v>
      </c>
      <c r="Q141" s="138">
        <v>1.23E-3</v>
      </c>
      <c r="R141" s="138">
        <f t="shared" si="12"/>
        <v>0.29520000000000002</v>
      </c>
      <c r="S141" s="138">
        <v>0</v>
      </c>
      <c r="T141" s="139">
        <f t="shared" si="13"/>
        <v>0</v>
      </c>
      <c r="AR141" s="140" t="s">
        <v>265</v>
      </c>
      <c r="AT141" s="140" t="s">
        <v>169</v>
      </c>
      <c r="AU141" s="140" t="s">
        <v>84</v>
      </c>
      <c r="AY141" s="18" t="s">
        <v>167</v>
      </c>
      <c r="BE141" s="141">
        <f t="shared" si="14"/>
        <v>0</v>
      </c>
      <c r="BF141" s="141">
        <f t="shared" si="15"/>
        <v>0</v>
      </c>
      <c r="BG141" s="141">
        <f t="shared" si="16"/>
        <v>0</v>
      </c>
      <c r="BH141" s="141">
        <f t="shared" si="17"/>
        <v>0</v>
      </c>
      <c r="BI141" s="141">
        <f t="shared" si="18"/>
        <v>0</v>
      </c>
      <c r="BJ141" s="18" t="s">
        <v>82</v>
      </c>
      <c r="BK141" s="141">
        <f t="shared" si="19"/>
        <v>0</v>
      </c>
      <c r="BL141" s="18" t="s">
        <v>265</v>
      </c>
      <c r="BM141" s="140" t="s">
        <v>2454</v>
      </c>
    </row>
    <row r="142" spans="2:65" s="1" customFormat="1" ht="11.25">
      <c r="B142" s="33"/>
      <c r="D142" s="142" t="s">
        <v>175</v>
      </c>
      <c r="F142" s="143" t="s">
        <v>2455</v>
      </c>
      <c r="I142" s="144"/>
      <c r="L142" s="33"/>
      <c r="M142" s="145"/>
      <c r="T142" s="54"/>
      <c r="AT142" s="18" t="s">
        <v>175</v>
      </c>
      <c r="AU142" s="18" t="s">
        <v>84</v>
      </c>
    </row>
    <row r="143" spans="2:65" s="1" customFormat="1" ht="24.2" customHeight="1">
      <c r="B143" s="33"/>
      <c r="C143" s="129" t="s">
        <v>354</v>
      </c>
      <c r="D143" s="129" t="s">
        <v>169</v>
      </c>
      <c r="E143" s="130" t="s">
        <v>2456</v>
      </c>
      <c r="F143" s="131" t="s">
        <v>2457</v>
      </c>
      <c r="G143" s="132" t="s">
        <v>436</v>
      </c>
      <c r="H143" s="133">
        <v>1550</v>
      </c>
      <c r="I143" s="134"/>
      <c r="J143" s="135">
        <f>ROUND(I143*H143,2)</f>
        <v>0</v>
      </c>
      <c r="K143" s="131" t="s">
        <v>19</v>
      </c>
      <c r="L143" s="33"/>
      <c r="M143" s="136" t="s">
        <v>19</v>
      </c>
      <c r="N143" s="137" t="s">
        <v>45</v>
      </c>
      <c r="P143" s="138">
        <f>O143*H143</f>
        <v>0</v>
      </c>
      <c r="Q143" s="138">
        <v>1.1E-4</v>
      </c>
      <c r="R143" s="138">
        <f>Q143*H143</f>
        <v>0.17050000000000001</v>
      </c>
      <c r="S143" s="138">
        <v>0</v>
      </c>
      <c r="T143" s="139">
        <f>S143*H143</f>
        <v>0</v>
      </c>
      <c r="AR143" s="140" t="s">
        <v>265</v>
      </c>
      <c r="AT143" s="140" t="s">
        <v>169</v>
      </c>
      <c r="AU143" s="140" t="s">
        <v>84</v>
      </c>
      <c r="AY143" s="18" t="s">
        <v>167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82</v>
      </c>
      <c r="BK143" s="141">
        <f>ROUND(I143*H143,2)</f>
        <v>0</v>
      </c>
      <c r="BL143" s="18" t="s">
        <v>265</v>
      </c>
      <c r="BM143" s="140" t="s">
        <v>2458</v>
      </c>
    </row>
    <row r="144" spans="2:65" s="1" customFormat="1" ht="21.75" customHeight="1">
      <c r="B144" s="33"/>
      <c r="C144" s="129" t="s">
        <v>360</v>
      </c>
      <c r="D144" s="129" t="s">
        <v>169</v>
      </c>
      <c r="E144" s="130" t="s">
        <v>2459</v>
      </c>
      <c r="F144" s="131" t="s">
        <v>2460</v>
      </c>
      <c r="G144" s="132" t="s">
        <v>436</v>
      </c>
      <c r="H144" s="133">
        <v>240</v>
      </c>
      <c r="I144" s="134"/>
      <c r="J144" s="135">
        <f>ROUND(I144*H144,2)</f>
        <v>0</v>
      </c>
      <c r="K144" s="131" t="s">
        <v>172</v>
      </c>
      <c r="L144" s="33"/>
      <c r="M144" s="136" t="s">
        <v>19</v>
      </c>
      <c r="N144" s="137" t="s">
        <v>45</v>
      </c>
      <c r="P144" s="138">
        <f>O144*H144</f>
        <v>0</v>
      </c>
      <c r="Q144" s="138">
        <v>3.6000000000000002E-4</v>
      </c>
      <c r="R144" s="138">
        <f>Q144*H144</f>
        <v>8.6400000000000005E-2</v>
      </c>
      <c r="S144" s="138">
        <v>0</v>
      </c>
      <c r="T144" s="139">
        <f>S144*H144</f>
        <v>0</v>
      </c>
      <c r="AR144" s="140" t="s">
        <v>265</v>
      </c>
      <c r="AT144" s="140" t="s">
        <v>169</v>
      </c>
      <c r="AU144" s="140" t="s">
        <v>84</v>
      </c>
      <c r="AY144" s="18" t="s">
        <v>167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8" t="s">
        <v>82</v>
      </c>
      <c r="BK144" s="141">
        <f>ROUND(I144*H144,2)</f>
        <v>0</v>
      </c>
      <c r="BL144" s="18" t="s">
        <v>265</v>
      </c>
      <c r="BM144" s="140" t="s">
        <v>2461</v>
      </c>
    </row>
    <row r="145" spans="2:65" s="1" customFormat="1" ht="11.25">
      <c r="B145" s="33"/>
      <c r="D145" s="142" t="s">
        <v>175</v>
      </c>
      <c r="F145" s="143" t="s">
        <v>2462</v>
      </c>
      <c r="I145" s="144"/>
      <c r="L145" s="33"/>
      <c r="M145" s="145"/>
      <c r="T145" s="54"/>
      <c r="AT145" s="18" t="s">
        <v>175</v>
      </c>
      <c r="AU145" s="18" t="s">
        <v>84</v>
      </c>
    </row>
    <row r="146" spans="2:65" s="1" customFormat="1" ht="16.5" customHeight="1">
      <c r="B146" s="33"/>
      <c r="C146" s="129" t="s">
        <v>366</v>
      </c>
      <c r="D146" s="129" t="s">
        <v>169</v>
      </c>
      <c r="E146" s="130" t="s">
        <v>2463</v>
      </c>
      <c r="F146" s="131" t="s">
        <v>2464</v>
      </c>
      <c r="G146" s="132" t="s">
        <v>436</v>
      </c>
      <c r="H146" s="133">
        <v>50</v>
      </c>
      <c r="I146" s="134"/>
      <c r="J146" s="135">
        <f>ROUND(I146*H146,2)</f>
        <v>0</v>
      </c>
      <c r="K146" s="131" t="s">
        <v>172</v>
      </c>
      <c r="L146" s="33"/>
      <c r="M146" s="136" t="s">
        <v>19</v>
      </c>
      <c r="N146" s="137" t="s">
        <v>45</v>
      </c>
      <c r="P146" s="138">
        <f>O146*H146</f>
        <v>0</v>
      </c>
      <c r="Q146" s="138">
        <v>1E-4</v>
      </c>
      <c r="R146" s="138">
        <f>Q146*H146</f>
        <v>5.0000000000000001E-3</v>
      </c>
      <c r="S146" s="138">
        <v>0</v>
      </c>
      <c r="T146" s="139">
        <f>S146*H146</f>
        <v>0</v>
      </c>
      <c r="AR146" s="140" t="s">
        <v>265</v>
      </c>
      <c r="AT146" s="140" t="s">
        <v>169</v>
      </c>
      <c r="AU146" s="140" t="s">
        <v>84</v>
      </c>
      <c r="AY146" s="18" t="s">
        <v>167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82</v>
      </c>
      <c r="BK146" s="141">
        <f>ROUND(I146*H146,2)</f>
        <v>0</v>
      </c>
      <c r="BL146" s="18" t="s">
        <v>265</v>
      </c>
      <c r="BM146" s="140" t="s">
        <v>2465</v>
      </c>
    </row>
    <row r="147" spans="2:65" s="1" customFormat="1" ht="11.25">
      <c r="B147" s="33"/>
      <c r="D147" s="142" t="s">
        <v>175</v>
      </c>
      <c r="F147" s="143" t="s">
        <v>2466</v>
      </c>
      <c r="I147" s="144"/>
      <c r="L147" s="33"/>
      <c r="M147" s="145"/>
      <c r="T147" s="54"/>
      <c r="AT147" s="18" t="s">
        <v>175</v>
      </c>
      <c r="AU147" s="18" t="s">
        <v>84</v>
      </c>
    </row>
    <row r="148" spans="2:65" s="1" customFormat="1" ht="16.5" customHeight="1">
      <c r="B148" s="33"/>
      <c r="C148" s="129" t="s">
        <v>372</v>
      </c>
      <c r="D148" s="129" t="s">
        <v>169</v>
      </c>
      <c r="E148" s="130" t="s">
        <v>2467</v>
      </c>
      <c r="F148" s="131" t="s">
        <v>2468</v>
      </c>
      <c r="G148" s="132" t="s">
        <v>436</v>
      </c>
      <c r="H148" s="133">
        <v>200</v>
      </c>
      <c r="I148" s="134"/>
      <c r="J148" s="135">
        <f>ROUND(I148*H148,2)</f>
        <v>0</v>
      </c>
      <c r="K148" s="131" t="s">
        <v>172</v>
      </c>
      <c r="L148" s="33"/>
      <c r="M148" s="136" t="s">
        <v>19</v>
      </c>
      <c r="N148" s="137" t="s">
        <v>45</v>
      </c>
      <c r="P148" s="138">
        <f>O148*H148</f>
        <v>0</v>
      </c>
      <c r="Q148" s="138">
        <v>6.0000000000000002E-5</v>
      </c>
      <c r="R148" s="138">
        <f>Q148*H148</f>
        <v>1.2E-2</v>
      </c>
      <c r="S148" s="138">
        <v>0</v>
      </c>
      <c r="T148" s="139">
        <f>S148*H148</f>
        <v>0</v>
      </c>
      <c r="AR148" s="140" t="s">
        <v>265</v>
      </c>
      <c r="AT148" s="140" t="s">
        <v>169</v>
      </c>
      <c r="AU148" s="140" t="s">
        <v>84</v>
      </c>
      <c r="AY148" s="18" t="s">
        <v>167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82</v>
      </c>
      <c r="BK148" s="141">
        <f>ROUND(I148*H148,2)</f>
        <v>0</v>
      </c>
      <c r="BL148" s="18" t="s">
        <v>265</v>
      </c>
      <c r="BM148" s="140" t="s">
        <v>2469</v>
      </c>
    </row>
    <row r="149" spans="2:65" s="1" customFormat="1" ht="11.25">
      <c r="B149" s="33"/>
      <c r="D149" s="142" t="s">
        <v>175</v>
      </c>
      <c r="F149" s="143" t="s">
        <v>2470</v>
      </c>
      <c r="I149" s="144"/>
      <c r="L149" s="33"/>
      <c r="M149" s="145"/>
      <c r="T149" s="54"/>
      <c r="AT149" s="18" t="s">
        <v>175</v>
      </c>
      <c r="AU149" s="18" t="s">
        <v>84</v>
      </c>
    </row>
    <row r="150" spans="2:65" s="1" customFormat="1" ht="21.75" customHeight="1">
      <c r="B150" s="33"/>
      <c r="C150" s="129" t="s">
        <v>479</v>
      </c>
      <c r="D150" s="129" t="s">
        <v>169</v>
      </c>
      <c r="E150" s="130" t="s">
        <v>2471</v>
      </c>
      <c r="F150" s="131" t="s">
        <v>2472</v>
      </c>
      <c r="G150" s="132" t="s">
        <v>328</v>
      </c>
      <c r="H150" s="133">
        <v>2</v>
      </c>
      <c r="I150" s="134"/>
      <c r="J150" s="135">
        <f>ROUND(I150*H150,2)</f>
        <v>0</v>
      </c>
      <c r="K150" s="131" t="s">
        <v>172</v>
      </c>
      <c r="L150" s="33"/>
      <c r="M150" s="136" t="s">
        <v>19</v>
      </c>
      <c r="N150" s="137" t="s">
        <v>45</v>
      </c>
      <c r="P150" s="138">
        <f>O150*H150</f>
        <v>0</v>
      </c>
      <c r="Q150" s="138">
        <v>1.5800000000000002E-2</v>
      </c>
      <c r="R150" s="138">
        <f>Q150*H150</f>
        <v>3.1600000000000003E-2</v>
      </c>
      <c r="S150" s="138">
        <v>0</v>
      </c>
      <c r="T150" s="139">
        <f>S150*H150</f>
        <v>0</v>
      </c>
      <c r="AR150" s="140" t="s">
        <v>265</v>
      </c>
      <c r="AT150" s="140" t="s">
        <v>169</v>
      </c>
      <c r="AU150" s="140" t="s">
        <v>84</v>
      </c>
      <c r="AY150" s="18" t="s">
        <v>167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82</v>
      </c>
      <c r="BK150" s="141">
        <f>ROUND(I150*H150,2)</f>
        <v>0</v>
      </c>
      <c r="BL150" s="18" t="s">
        <v>265</v>
      </c>
      <c r="BM150" s="140" t="s">
        <v>2473</v>
      </c>
    </row>
    <row r="151" spans="2:65" s="1" customFormat="1" ht="11.25">
      <c r="B151" s="33"/>
      <c r="D151" s="142" t="s">
        <v>175</v>
      </c>
      <c r="F151" s="143" t="s">
        <v>2474</v>
      </c>
      <c r="I151" s="144"/>
      <c r="L151" s="33"/>
      <c r="M151" s="145"/>
      <c r="T151" s="54"/>
      <c r="AT151" s="18" t="s">
        <v>175</v>
      </c>
      <c r="AU151" s="18" t="s">
        <v>84</v>
      </c>
    </row>
    <row r="152" spans="2:65" s="1" customFormat="1" ht="16.5" customHeight="1">
      <c r="B152" s="33"/>
      <c r="C152" s="129" t="s">
        <v>384</v>
      </c>
      <c r="D152" s="129" t="s">
        <v>169</v>
      </c>
      <c r="E152" s="130" t="s">
        <v>2475</v>
      </c>
      <c r="F152" s="131" t="s">
        <v>2476</v>
      </c>
      <c r="G152" s="132" t="s">
        <v>328</v>
      </c>
      <c r="H152" s="133">
        <v>2</v>
      </c>
      <c r="I152" s="134"/>
      <c r="J152" s="135">
        <f>ROUND(I152*H152,2)</f>
        <v>0</v>
      </c>
      <c r="K152" s="131" t="s">
        <v>172</v>
      </c>
      <c r="L152" s="33"/>
      <c r="M152" s="136" t="s">
        <v>19</v>
      </c>
      <c r="N152" s="137" t="s">
        <v>45</v>
      </c>
      <c r="P152" s="138">
        <f>O152*H152</f>
        <v>0</v>
      </c>
      <c r="Q152" s="138">
        <v>4.0000000000000002E-4</v>
      </c>
      <c r="R152" s="138">
        <f>Q152*H152</f>
        <v>8.0000000000000004E-4</v>
      </c>
      <c r="S152" s="138">
        <v>0</v>
      </c>
      <c r="T152" s="139">
        <f>S152*H152</f>
        <v>0</v>
      </c>
      <c r="AR152" s="140" t="s">
        <v>265</v>
      </c>
      <c r="AT152" s="140" t="s">
        <v>169</v>
      </c>
      <c r="AU152" s="140" t="s">
        <v>84</v>
      </c>
      <c r="AY152" s="18" t="s">
        <v>167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8" t="s">
        <v>82</v>
      </c>
      <c r="BK152" s="141">
        <f>ROUND(I152*H152,2)</f>
        <v>0</v>
      </c>
      <c r="BL152" s="18" t="s">
        <v>265</v>
      </c>
      <c r="BM152" s="140" t="s">
        <v>2477</v>
      </c>
    </row>
    <row r="153" spans="2:65" s="1" customFormat="1" ht="11.25">
      <c r="B153" s="33"/>
      <c r="D153" s="142" t="s">
        <v>175</v>
      </c>
      <c r="F153" s="143" t="s">
        <v>2478</v>
      </c>
      <c r="I153" s="144"/>
      <c r="L153" s="33"/>
      <c r="M153" s="145"/>
      <c r="T153" s="54"/>
      <c r="AT153" s="18" t="s">
        <v>175</v>
      </c>
      <c r="AU153" s="18" t="s">
        <v>84</v>
      </c>
    </row>
    <row r="154" spans="2:65" s="1" customFormat="1" ht="16.5" customHeight="1">
      <c r="B154" s="33"/>
      <c r="C154" s="167" t="s">
        <v>440</v>
      </c>
      <c r="D154" s="167" t="s">
        <v>259</v>
      </c>
      <c r="E154" s="168" t="s">
        <v>2479</v>
      </c>
      <c r="F154" s="169" t="s">
        <v>2480</v>
      </c>
      <c r="G154" s="170" t="s">
        <v>328</v>
      </c>
      <c r="H154" s="171">
        <v>1</v>
      </c>
      <c r="I154" s="172"/>
      <c r="J154" s="173">
        <f>ROUND(I154*H154,2)</f>
        <v>0</v>
      </c>
      <c r="K154" s="169" t="s">
        <v>172</v>
      </c>
      <c r="L154" s="174"/>
      <c r="M154" s="175" t="s">
        <v>19</v>
      </c>
      <c r="N154" s="176" t="s">
        <v>45</v>
      </c>
      <c r="P154" s="138">
        <f>O154*H154</f>
        <v>0</v>
      </c>
      <c r="Q154" s="138">
        <v>4.7999999999999996E-3</v>
      </c>
      <c r="R154" s="138">
        <f>Q154*H154</f>
        <v>4.7999999999999996E-3</v>
      </c>
      <c r="S154" s="138">
        <v>0</v>
      </c>
      <c r="T154" s="139">
        <f>S154*H154</f>
        <v>0</v>
      </c>
      <c r="AR154" s="140" t="s">
        <v>366</v>
      </c>
      <c r="AT154" s="140" t="s">
        <v>259</v>
      </c>
      <c r="AU154" s="140" t="s">
        <v>84</v>
      </c>
      <c r="AY154" s="18" t="s">
        <v>167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82</v>
      </c>
      <c r="BK154" s="141">
        <f>ROUND(I154*H154,2)</f>
        <v>0</v>
      </c>
      <c r="BL154" s="18" t="s">
        <v>265</v>
      </c>
      <c r="BM154" s="140" t="s">
        <v>2481</v>
      </c>
    </row>
    <row r="155" spans="2:65" s="1" customFormat="1" ht="16.5" customHeight="1">
      <c r="B155" s="33"/>
      <c r="C155" s="167" t="s">
        <v>446</v>
      </c>
      <c r="D155" s="167" t="s">
        <v>259</v>
      </c>
      <c r="E155" s="168" t="s">
        <v>2482</v>
      </c>
      <c r="F155" s="169" t="s">
        <v>2483</v>
      </c>
      <c r="G155" s="170" t="s">
        <v>328</v>
      </c>
      <c r="H155" s="171">
        <v>1</v>
      </c>
      <c r="I155" s="172"/>
      <c r="J155" s="173">
        <f>ROUND(I155*H155,2)</f>
        <v>0</v>
      </c>
      <c r="K155" s="169" t="s">
        <v>172</v>
      </c>
      <c r="L155" s="174"/>
      <c r="M155" s="175" t="s">
        <v>19</v>
      </c>
      <c r="N155" s="176" t="s">
        <v>45</v>
      </c>
      <c r="P155" s="138">
        <f>O155*H155</f>
        <v>0</v>
      </c>
      <c r="Q155" s="138">
        <v>6.1000000000000004E-3</v>
      </c>
      <c r="R155" s="138">
        <f>Q155*H155</f>
        <v>6.1000000000000004E-3</v>
      </c>
      <c r="S155" s="138">
        <v>0</v>
      </c>
      <c r="T155" s="139">
        <f>S155*H155</f>
        <v>0</v>
      </c>
      <c r="AR155" s="140" t="s">
        <v>366</v>
      </c>
      <c r="AT155" s="140" t="s">
        <v>259</v>
      </c>
      <c r="AU155" s="140" t="s">
        <v>84</v>
      </c>
      <c r="AY155" s="18" t="s">
        <v>167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8" t="s">
        <v>82</v>
      </c>
      <c r="BK155" s="141">
        <f>ROUND(I155*H155,2)</f>
        <v>0</v>
      </c>
      <c r="BL155" s="18" t="s">
        <v>265</v>
      </c>
      <c r="BM155" s="140" t="s">
        <v>2484</v>
      </c>
    </row>
    <row r="156" spans="2:65" s="1" customFormat="1" ht="16.5" customHeight="1">
      <c r="B156" s="33"/>
      <c r="C156" s="129" t="s">
        <v>403</v>
      </c>
      <c r="D156" s="129" t="s">
        <v>169</v>
      </c>
      <c r="E156" s="130" t="s">
        <v>2485</v>
      </c>
      <c r="F156" s="131" t="s">
        <v>2486</v>
      </c>
      <c r="G156" s="132" t="s">
        <v>436</v>
      </c>
      <c r="H156" s="133">
        <v>1550</v>
      </c>
      <c r="I156" s="134"/>
      <c r="J156" s="135">
        <f>ROUND(I156*H156,2)</f>
        <v>0</v>
      </c>
      <c r="K156" s="131" t="s">
        <v>172</v>
      </c>
      <c r="L156" s="33"/>
      <c r="M156" s="136" t="s">
        <v>19</v>
      </c>
      <c r="N156" s="137" t="s">
        <v>45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265</v>
      </c>
      <c r="AT156" s="140" t="s">
        <v>169</v>
      </c>
      <c r="AU156" s="140" t="s">
        <v>84</v>
      </c>
      <c r="AY156" s="18" t="s">
        <v>167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8" t="s">
        <v>82</v>
      </c>
      <c r="BK156" s="141">
        <f>ROUND(I156*H156,2)</f>
        <v>0</v>
      </c>
      <c r="BL156" s="18" t="s">
        <v>265</v>
      </c>
      <c r="BM156" s="140" t="s">
        <v>2487</v>
      </c>
    </row>
    <row r="157" spans="2:65" s="1" customFormat="1" ht="11.25">
      <c r="B157" s="33"/>
      <c r="D157" s="142" t="s">
        <v>175</v>
      </c>
      <c r="F157" s="143" t="s">
        <v>2488</v>
      </c>
      <c r="I157" s="144"/>
      <c r="L157" s="33"/>
      <c r="M157" s="145"/>
      <c r="T157" s="54"/>
      <c r="AT157" s="18" t="s">
        <v>175</v>
      </c>
      <c r="AU157" s="18" t="s">
        <v>84</v>
      </c>
    </row>
    <row r="158" spans="2:65" s="1" customFormat="1" ht="16.5" customHeight="1">
      <c r="B158" s="33"/>
      <c r="C158" s="167" t="s">
        <v>410</v>
      </c>
      <c r="D158" s="167" t="s">
        <v>259</v>
      </c>
      <c r="E158" s="168" t="s">
        <v>2489</v>
      </c>
      <c r="F158" s="169" t="s">
        <v>2490</v>
      </c>
      <c r="G158" s="170" t="s">
        <v>2491</v>
      </c>
      <c r="H158" s="171">
        <v>50</v>
      </c>
      <c r="I158" s="172"/>
      <c r="J158" s="173">
        <f>ROUND(I158*H158,2)</f>
        <v>0</v>
      </c>
      <c r="K158" s="169" t="s">
        <v>172</v>
      </c>
      <c r="L158" s="174"/>
      <c r="M158" s="175" t="s">
        <v>19</v>
      </c>
      <c r="N158" s="176" t="s">
        <v>45</v>
      </c>
      <c r="P158" s="138">
        <f>O158*H158</f>
        <v>0</v>
      </c>
      <c r="Q158" s="138">
        <v>1E-3</v>
      </c>
      <c r="R158" s="138">
        <f>Q158*H158</f>
        <v>0.05</v>
      </c>
      <c r="S158" s="138">
        <v>0</v>
      </c>
      <c r="T158" s="139">
        <f>S158*H158</f>
        <v>0</v>
      </c>
      <c r="AR158" s="140" t="s">
        <v>366</v>
      </c>
      <c r="AT158" s="140" t="s">
        <v>259</v>
      </c>
      <c r="AU158" s="140" t="s">
        <v>84</v>
      </c>
      <c r="AY158" s="18" t="s">
        <v>167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82</v>
      </c>
      <c r="BK158" s="141">
        <f>ROUND(I158*H158,2)</f>
        <v>0</v>
      </c>
      <c r="BL158" s="18" t="s">
        <v>265</v>
      </c>
      <c r="BM158" s="140" t="s">
        <v>2492</v>
      </c>
    </row>
    <row r="159" spans="2:65" s="1" customFormat="1" ht="24.2" customHeight="1">
      <c r="B159" s="33"/>
      <c r="C159" s="129" t="s">
        <v>416</v>
      </c>
      <c r="D159" s="129" t="s">
        <v>169</v>
      </c>
      <c r="E159" s="130" t="s">
        <v>2493</v>
      </c>
      <c r="F159" s="131" t="s">
        <v>2494</v>
      </c>
      <c r="G159" s="132" t="s">
        <v>246</v>
      </c>
      <c r="H159" s="133">
        <v>0.82099999999999995</v>
      </c>
      <c r="I159" s="134"/>
      <c r="J159" s="135">
        <f>ROUND(I159*H159,2)</f>
        <v>0</v>
      </c>
      <c r="K159" s="131" t="s">
        <v>172</v>
      </c>
      <c r="L159" s="33"/>
      <c r="M159" s="136" t="s">
        <v>19</v>
      </c>
      <c r="N159" s="137" t="s">
        <v>45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265</v>
      </c>
      <c r="AT159" s="140" t="s">
        <v>169</v>
      </c>
      <c r="AU159" s="140" t="s">
        <v>84</v>
      </c>
      <c r="AY159" s="18" t="s">
        <v>167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8" t="s">
        <v>82</v>
      </c>
      <c r="BK159" s="141">
        <f>ROUND(I159*H159,2)</f>
        <v>0</v>
      </c>
      <c r="BL159" s="18" t="s">
        <v>265</v>
      </c>
      <c r="BM159" s="140" t="s">
        <v>2495</v>
      </c>
    </row>
    <row r="160" spans="2:65" s="1" customFormat="1" ht="11.25">
      <c r="B160" s="33"/>
      <c r="D160" s="142" t="s">
        <v>175</v>
      </c>
      <c r="F160" s="143" t="s">
        <v>2496</v>
      </c>
      <c r="I160" s="144"/>
      <c r="L160" s="33"/>
      <c r="M160" s="145"/>
      <c r="T160" s="54"/>
      <c r="AT160" s="18" t="s">
        <v>175</v>
      </c>
      <c r="AU160" s="18" t="s">
        <v>84</v>
      </c>
    </row>
    <row r="161" spans="2:65" s="11" customFormat="1" ht="25.9" customHeight="1">
      <c r="B161" s="117"/>
      <c r="D161" s="118" t="s">
        <v>73</v>
      </c>
      <c r="E161" s="119" t="s">
        <v>259</v>
      </c>
      <c r="F161" s="119" t="s">
        <v>2497</v>
      </c>
      <c r="I161" s="120"/>
      <c r="J161" s="121">
        <f>BK161</f>
        <v>0</v>
      </c>
      <c r="L161" s="117"/>
      <c r="M161" s="122"/>
      <c r="P161" s="123">
        <f>P162</f>
        <v>0</v>
      </c>
      <c r="R161" s="123">
        <f>R162</f>
        <v>0</v>
      </c>
      <c r="T161" s="124">
        <f>T162</f>
        <v>0</v>
      </c>
      <c r="AR161" s="118" t="s">
        <v>104</v>
      </c>
      <c r="AT161" s="125" t="s">
        <v>73</v>
      </c>
      <c r="AU161" s="125" t="s">
        <v>74</v>
      </c>
      <c r="AY161" s="118" t="s">
        <v>167</v>
      </c>
      <c r="BK161" s="126">
        <f>BK162</f>
        <v>0</v>
      </c>
    </row>
    <row r="162" spans="2:65" s="11" customFormat="1" ht="22.9" customHeight="1">
      <c r="B162" s="117"/>
      <c r="D162" s="118" t="s">
        <v>73</v>
      </c>
      <c r="E162" s="127" t="s">
        <v>2498</v>
      </c>
      <c r="F162" s="127" t="s">
        <v>2499</v>
      </c>
      <c r="I162" s="120"/>
      <c r="J162" s="128">
        <f>BK162</f>
        <v>0</v>
      </c>
      <c r="L162" s="117"/>
      <c r="M162" s="122"/>
      <c r="P162" s="123">
        <f>SUM(P163:P164)</f>
        <v>0</v>
      </c>
      <c r="R162" s="123">
        <f>SUM(R163:R164)</f>
        <v>0</v>
      </c>
      <c r="T162" s="124">
        <f>SUM(T163:T164)</f>
        <v>0</v>
      </c>
      <c r="AR162" s="118" t="s">
        <v>104</v>
      </c>
      <c r="AT162" s="125" t="s">
        <v>73</v>
      </c>
      <c r="AU162" s="125" t="s">
        <v>82</v>
      </c>
      <c r="AY162" s="118" t="s">
        <v>167</v>
      </c>
      <c r="BK162" s="126">
        <f>SUM(BK163:BK164)</f>
        <v>0</v>
      </c>
    </row>
    <row r="163" spans="2:65" s="1" customFormat="1" ht="16.5" customHeight="1">
      <c r="B163" s="33"/>
      <c r="C163" s="129" t="s">
        <v>422</v>
      </c>
      <c r="D163" s="129" t="s">
        <v>169</v>
      </c>
      <c r="E163" s="130" t="s">
        <v>2500</v>
      </c>
      <c r="F163" s="131" t="s">
        <v>2501</v>
      </c>
      <c r="G163" s="132" t="s">
        <v>436</v>
      </c>
      <c r="H163" s="133">
        <v>1550</v>
      </c>
      <c r="I163" s="134"/>
      <c r="J163" s="135">
        <f>ROUND(I163*H163,2)</f>
        <v>0</v>
      </c>
      <c r="K163" s="131" t="s">
        <v>172</v>
      </c>
      <c r="L163" s="33"/>
      <c r="M163" s="136" t="s">
        <v>19</v>
      </c>
      <c r="N163" s="137" t="s">
        <v>45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594</v>
      </c>
      <c r="AT163" s="140" t="s">
        <v>169</v>
      </c>
      <c r="AU163" s="140" t="s">
        <v>84</v>
      </c>
      <c r="AY163" s="18" t="s">
        <v>167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82</v>
      </c>
      <c r="BK163" s="141">
        <f>ROUND(I163*H163,2)</f>
        <v>0</v>
      </c>
      <c r="BL163" s="18" t="s">
        <v>594</v>
      </c>
      <c r="BM163" s="140" t="s">
        <v>2502</v>
      </c>
    </row>
    <row r="164" spans="2:65" s="1" customFormat="1" ht="11.25">
      <c r="B164" s="33"/>
      <c r="D164" s="142" t="s">
        <v>175</v>
      </c>
      <c r="F164" s="143" t="s">
        <v>2503</v>
      </c>
      <c r="I164" s="144"/>
      <c r="L164" s="33"/>
      <c r="M164" s="145"/>
      <c r="T164" s="54"/>
      <c r="AT164" s="18" t="s">
        <v>175</v>
      </c>
      <c r="AU164" s="18" t="s">
        <v>84</v>
      </c>
    </row>
    <row r="165" spans="2:65" s="11" customFormat="1" ht="25.9" customHeight="1">
      <c r="B165" s="117"/>
      <c r="D165" s="118" t="s">
        <v>73</v>
      </c>
      <c r="E165" s="119" t="s">
        <v>2106</v>
      </c>
      <c r="F165" s="119" t="s">
        <v>2107</v>
      </c>
      <c r="I165" s="120"/>
      <c r="J165" s="121">
        <f>BK165</f>
        <v>0</v>
      </c>
      <c r="L165" s="117"/>
      <c r="M165" s="122"/>
      <c r="P165" s="123">
        <f>SUM(P166:P167)</f>
        <v>0</v>
      </c>
      <c r="R165" s="123">
        <f>SUM(R166:R167)</f>
        <v>0</v>
      </c>
      <c r="T165" s="124">
        <f>SUM(T166:T167)</f>
        <v>0</v>
      </c>
      <c r="AR165" s="118" t="s">
        <v>173</v>
      </c>
      <c r="AT165" s="125" t="s">
        <v>73</v>
      </c>
      <c r="AU165" s="125" t="s">
        <v>74</v>
      </c>
      <c r="AY165" s="118" t="s">
        <v>167</v>
      </c>
      <c r="BK165" s="126">
        <f>SUM(BK166:BK167)</f>
        <v>0</v>
      </c>
    </row>
    <row r="166" spans="2:65" s="1" customFormat="1" ht="21.75" customHeight="1">
      <c r="B166" s="33"/>
      <c r="C166" s="129" t="s">
        <v>484</v>
      </c>
      <c r="D166" s="129" t="s">
        <v>169</v>
      </c>
      <c r="E166" s="130" t="s">
        <v>2108</v>
      </c>
      <c r="F166" s="131" t="s">
        <v>2109</v>
      </c>
      <c r="G166" s="132" t="s">
        <v>2110</v>
      </c>
      <c r="H166" s="133">
        <v>10</v>
      </c>
      <c r="I166" s="134"/>
      <c r="J166" s="135">
        <f>ROUND(I166*H166,2)</f>
        <v>0</v>
      </c>
      <c r="K166" s="131" t="s">
        <v>172</v>
      </c>
      <c r="L166" s="33"/>
      <c r="M166" s="136" t="s">
        <v>19</v>
      </c>
      <c r="N166" s="137" t="s">
        <v>45</v>
      </c>
      <c r="P166" s="138">
        <f>O166*H166</f>
        <v>0</v>
      </c>
      <c r="Q166" s="138">
        <v>0</v>
      </c>
      <c r="R166" s="138">
        <f>Q166*H166</f>
        <v>0</v>
      </c>
      <c r="S166" s="138">
        <v>0</v>
      </c>
      <c r="T166" s="139">
        <f>S166*H166</f>
        <v>0</v>
      </c>
      <c r="AR166" s="140" t="s">
        <v>1203</v>
      </c>
      <c r="AT166" s="140" t="s">
        <v>169</v>
      </c>
      <c r="AU166" s="140" t="s">
        <v>82</v>
      </c>
      <c r="AY166" s="18" t="s">
        <v>167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8" t="s">
        <v>82</v>
      </c>
      <c r="BK166" s="141">
        <f>ROUND(I166*H166,2)</f>
        <v>0</v>
      </c>
      <c r="BL166" s="18" t="s">
        <v>1203</v>
      </c>
      <c r="BM166" s="140" t="s">
        <v>2504</v>
      </c>
    </row>
    <row r="167" spans="2:65" s="1" customFormat="1" ht="11.25">
      <c r="B167" s="33"/>
      <c r="D167" s="142" t="s">
        <v>175</v>
      </c>
      <c r="F167" s="143" t="s">
        <v>2112</v>
      </c>
      <c r="I167" s="144"/>
      <c r="L167" s="33"/>
      <c r="M167" s="145"/>
      <c r="T167" s="54"/>
      <c r="AT167" s="18" t="s">
        <v>175</v>
      </c>
      <c r="AU167" s="18" t="s">
        <v>82</v>
      </c>
    </row>
    <row r="168" spans="2:65" s="11" customFormat="1" ht="25.9" customHeight="1">
      <c r="B168" s="117"/>
      <c r="D168" s="118" t="s">
        <v>73</v>
      </c>
      <c r="E168" s="119" t="s">
        <v>1714</v>
      </c>
      <c r="F168" s="119" t="s">
        <v>1715</v>
      </c>
      <c r="I168" s="120"/>
      <c r="J168" s="121">
        <f>BK168</f>
        <v>0</v>
      </c>
      <c r="L168" s="117"/>
      <c r="M168" s="122"/>
      <c r="P168" s="123">
        <f>P169+P172+P175+P178</f>
        <v>0</v>
      </c>
      <c r="R168" s="123">
        <f>R169+R172+R175+R178</f>
        <v>0</v>
      </c>
      <c r="T168" s="124">
        <f>T169+T172+T175+T178</f>
        <v>0</v>
      </c>
      <c r="AR168" s="118" t="s">
        <v>195</v>
      </c>
      <c r="AT168" s="125" t="s">
        <v>73</v>
      </c>
      <c r="AU168" s="125" t="s">
        <v>74</v>
      </c>
      <c r="AY168" s="118" t="s">
        <v>167</v>
      </c>
      <c r="BK168" s="126">
        <f>BK169+BK172+BK175+BK178</f>
        <v>0</v>
      </c>
    </row>
    <row r="169" spans="2:65" s="11" customFormat="1" ht="22.9" customHeight="1">
      <c r="B169" s="117"/>
      <c r="D169" s="118" t="s">
        <v>73</v>
      </c>
      <c r="E169" s="127" t="s">
        <v>1716</v>
      </c>
      <c r="F169" s="127" t="s">
        <v>1717</v>
      </c>
      <c r="I169" s="120"/>
      <c r="J169" s="128">
        <f>BK169</f>
        <v>0</v>
      </c>
      <c r="L169" s="117"/>
      <c r="M169" s="122"/>
      <c r="P169" s="123">
        <f>SUM(P170:P171)</f>
        <v>0</v>
      </c>
      <c r="R169" s="123">
        <f>SUM(R170:R171)</f>
        <v>0</v>
      </c>
      <c r="T169" s="124">
        <f>SUM(T170:T171)</f>
        <v>0</v>
      </c>
      <c r="AR169" s="118" t="s">
        <v>195</v>
      </c>
      <c r="AT169" s="125" t="s">
        <v>73</v>
      </c>
      <c r="AU169" s="125" t="s">
        <v>82</v>
      </c>
      <c r="AY169" s="118" t="s">
        <v>167</v>
      </c>
      <c r="BK169" s="126">
        <f>SUM(BK170:BK171)</f>
        <v>0</v>
      </c>
    </row>
    <row r="170" spans="2:65" s="1" customFormat="1" ht="16.5" customHeight="1">
      <c r="B170" s="33"/>
      <c r="C170" s="129" t="s">
        <v>491</v>
      </c>
      <c r="D170" s="129" t="s">
        <v>169</v>
      </c>
      <c r="E170" s="130" t="s">
        <v>1731</v>
      </c>
      <c r="F170" s="131" t="s">
        <v>1732</v>
      </c>
      <c r="G170" s="132" t="s">
        <v>2147</v>
      </c>
      <c r="H170" s="133">
        <v>1</v>
      </c>
      <c r="I170" s="134"/>
      <c r="J170" s="135">
        <f>ROUND(I170*H170,2)</f>
        <v>0</v>
      </c>
      <c r="K170" s="131" t="s">
        <v>172</v>
      </c>
      <c r="L170" s="33"/>
      <c r="M170" s="136" t="s">
        <v>19</v>
      </c>
      <c r="N170" s="137" t="s">
        <v>45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1722</v>
      </c>
      <c r="AT170" s="140" t="s">
        <v>169</v>
      </c>
      <c r="AU170" s="140" t="s">
        <v>84</v>
      </c>
      <c r="AY170" s="18" t="s">
        <v>167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82</v>
      </c>
      <c r="BK170" s="141">
        <f>ROUND(I170*H170,2)</f>
        <v>0</v>
      </c>
      <c r="BL170" s="18" t="s">
        <v>1722</v>
      </c>
      <c r="BM170" s="140" t="s">
        <v>2505</v>
      </c>
    </row>
    <row r="171" spans="2:65" s="1" customFormat="1" ht="11.25">
      <c r="B171" s="33"/>
      <c r="D171" s="142" t="s">
        <v>175</v>
      </c>
      <c r="F171" s="143" t="s">
        <v>1734</v>
      </c>
      <c r="I171" s="144"/>
      <c r="L171" s="33"/>
      <c r="M171" s="145"/>
      <c r="T171" s="54"/>
      <c r="AT171" s="18" t="s">
        <v>175</v>
      </c>
      <c r="AU171" s="18" t="s">
        <v>84</v>
      </c>
    </row>
    <row r="172" spans="2:65" s="11" customFormat="1" ht="22.9" customHeight="1">
      <c r="B172" s="117"/>
      <c r="D172" s="118" t="s">
        <v>73</v>
      </c>
      <c r="E172" s="127" t="s">
        <v>1735</v>
      </c>
      <c r="F172" s="127" t="s">
        <v>1736</v>
      </c>
      <c r="I172" s="120"/>
      <c r="J172" s="128">
        <f>BK172</f>
        <v>0</v>
      </c>
      <c r="L172" s="117"/>
      <c r="M172" s="122"/>
      <c r="P172" s="123">
        <f>SUM(P173:P174)</f>
        <v>0</v>
      </c>
      <c r="R172" s="123">
        <f>SUM(R173:R174)</f>
        <v>0</v>
      </c>
      <c r="T172" s="124">
        <f>SUM(T173:T174)</f>
        <v>0</v>
      </c>
      <c r="AR172" s="118" t="s">
        <v>195</v>
      </c>
      <c r="AT172" s="125" t="s">
        <v>73</v>
      </c>
      <c r="AU172" s="125" t="s">
        <v>82</v>
      </c>
      <c r="AY172" s="118" t="s">
        <v>167</v>
      </c>
      <c r="BK172" s="126">
        <f>SUM(BK173:BK174)</f>
        <v>0</v>
      </c>
    </row>
    <row r="173" spans="2:65" s="1" customFormat="1" ht="16.5" customHeight="1">
      <c r="B173" s="33"/>
      <c r="C173" s="129" t="s">
        <v>497</v>
      </c>
      <c r="D173" s="129" t="s">
        <v>169</v>
      </c>
      <c r="E173" s="130" t="s">
        <v>1738</v>
      </c>
      <c r="F173" s="131" t="s">
        <v>1736</v>
      </c>
      <c r="G173" s="132" t="s">
        <v>2147</v>
      </c>
      <c r="H173" s="133">
        <v>1</v>
      </c>
      <c r="I173" s="134"/>
      <c r="J173" s="135">
        <f>ROUND(I173*H173,2)</f>
        <v>0</v>
      </c>
      <c r="K173" s="131" t="s">
        <v>172</v>
      </c>
      <c r="L173" s="33"/>
      <c r="M173" s="136" t="s">
        <v>19</v>
      </c>
      <c r="N173" s="137" t="s">
        <v>45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1722</v>
      </c>
      <c r="AT173" s="140" t="s">
        <v>169</v>
      </c>
      <c r="AU173" s="140" t="s">
        <v>84</v>
      </c>
      <c r="AY173" s="18" t="s">
        <v>167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8" t="s">
        <v>82</v>
      </c>
      <c r="BK173" s="141">
        <f>ROUND(I173*H173,2)</f>
        <v>0</v>
      </c>
      <c r="BL173" s="18" t="s">
        <v>1722</v>
      </c>
      <c r="BM173" s="140" t="s">
        <v>2506</v>
      </c>
    </row>
    <row r="174" spans="2:65" s="1" customFormat="1" ht="11.25">
      <c r="B174" s="33"/>
      <c r="D174" s="142" t="s">
        <v>175</v>
      </c>
      <c r="F174" s="143" t="s">
        <v>1741</v>
      </c>
      <c r="I174" s="144"/>
      <c r="L174" s="33"/>
      <c r="M174" s="145"/>
      <c r="T174" s="54"/>
      <c r="AT174" s="18" t="s">
        <v>175</v>
      </c>
      <c r="AU174" s="18" t="s">
        <v>84</v>
      </c>
    </row>
    <row r="175" spans="2:65" s="11" customFormat="1" ht="22.9" customHeight="1">
      <c r="B175" s="117"/>
      <c r="D175" s="118" t="s">
        <v>73</v>
      </c>
      <c r="E175" s="127" t="s">
        <v>1742</v>
      </c>
      <c r="F175" s="127" t="s">
        <v>1743</v>
      </c>
      <c r="I175" s="120"/>
      <c r="J175" s="128">
        <f>BK175</f>
        <v>0</v>
      </c>
      <c r="L175" s="117"/>
      <c r="M175" s="122"/>
      <c r="P175" s="123">
        <f>SUM(P176:P177)</f>
        <v>0</v>
      </c>
      <c r="R175" s="123">
        <f>SUM(R176:R177)</f>
        <v>0</v>
      </c>
      <c r="T175" s="124">
        <f>SUM(T176:T177)</f>
        <v>0</v>
      </c>
      <c r="AR175" s="118" t="s">
        <v>195</v>
      </c>
      <c r="AT175" s="125" t="s">
        <v>73</v>
      </c>
      <c r="AU175" s="125" t="s">
        <v>82</v>
      </c>
      <c r="AY175" s="118" t="s">
        <v>167</v>
      </c>
      <c r="BK175" s="126">
        <f>SUM(BK176:BK177)</f>
        <v>0</v>
      </c>
    </row>
    <row r="176" spans="2:65" s="1" customFormat="1" ht="16.5" customHeight="1">
      <c r="B176" s="33"/>
      <c r="C176" s="129" t="s">
        <v>428</v>
      </c>
      <c r="D176" s="129" t="s">
        <v>169</v>
      </c>
      <c r="E176" s="130" t="s">
        <v>2507</v>
      </c>
      <c r="F176" s="131" t="s">
        <v>2508</v>
      </c>
      <c r="G176" s="132" t="s">
        <v>2147</v>
      </c>
      <c r="H176" s="133">
        <v>1</v>
      </c>
      <c r="I176" s="134"/>
      <c r="J176" s="135">
        <f>ROUND(I176*H176,2)</f>
        <v>0</v>
      </c>
      <c r="K176" s="131" t="s">
        <v>172</v>
      </c>
      <c r="L176" s="33"/>
      <c r="M176" s="136" t="s">
        <v>19</v>
      </c>
      <c r="N176" s="137" t="s">
        <v>45</v>
      </c>
      <c r="P176" s="138">
        <f>O176*H176</f>
        <v>0</v>
      </c>
      <c r="Q176" s="138">
        <v>0</v>
      </c>
      <c r="R176" s="138">
        <f>Q176*H176</f>
        <v>0</v>
      </c>
      <c r="S176" s="138">
        <v>0</v>
      </c>
      <c r="T176" s="139">
        <f>S176*H176</f>
        <v>0</v>
      </c>
      <c r="AR176" s="140" t="s">
        <v>1722</v>
      </c>
      <c r="AT176" s="140" t="s">
        <v>169</v>
      </c>
      <c r="AU176" s="140" t="s">
        <v>84</v>
      </c>
      <c r="AY176" s="18" t="s">
        <v>167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8" t="s">
        <v>82</v>
      </c>
      <c r="BK176" s="141">
        <f>ROUND(I176*H176,2)</f>
        <v>0</v>
      </c>
      <c r="BL176" s="18" t="s">
        <v>1722</v>
      </c>
      <c r="BM176" s="140" t="s">
        <v>2509</v>
      </c>
    </row>
    <row r="177" spans="2:65" s="1" customFormat="1" ht="11.25">
      <c r="B177" s="33"/>
      <c r="D177" s="142" t="s">
        <v>175</v>
      </c>
      <c r="F177" s="143" t="s">
        <v>2510</v>
      </c>
      <c r="I177" s="144"/>
      <c r="L177" s="33"/>
      <c r="M177" s="145"/>
      <c r="T177" s="54"/>
      <c r="AT177" s="18" t="s">
        <v>175</v>
      </c>
      <c r="AU177" s="18" t="s">
        <v>84</v>
      </c>
    </row>
    <row r="178" spans="2:65" s="11" customFormat="1" ht="22.9" customHeight="1">
      <c r="B178" s="117"/>
      <c r="D178" s="118" t="s">
        <v>73</v>
      </c>
      <c r="E178" s="127" t="s">
        <v>1748</v>
      </c>
      <c r="F178" s="127" t="s">
        <v>1749</v>
      </c>
      <c r="I178" s="120"/>
      <c r="J178" s="128">
        <f>BK178</f>
        <v>0</v>
      </c>
      <c r="L178" s="117"/>
      <c r="M178" s="122"/>
      <c r="P178" s="123">
        <f>SUM(P179:P180)</f>
        <v>0</v>
      </c>
      <c r="R178" s="123">
        <f>SUM(R179:R180)</f>
        <v>0</v>
      </c>
      <c r="T178" s="124">
        <f>SUM(T179:T180)</f>
        <v>0</v>
      </c>
      <c r="AR178" s="118" t="s">
        <v>195</v>
      </c>
      <c r="AT178" s="125" t="s">
        <v>73</v>
      </c>
      <c r="AU178" s="125" t="s">
        <v>82</v>
      </c>
      <c r="AY178" s="118" t="s">
        <v>167</v>
      </c>
      <c r="BK178" s="126">
        <f>SUM(BK179:BK180)</f>
        <v>0</v>
      </c>
    </row>
    <row r="179" spans="2:65" s="1" customFormat="1" ht="16.5" customHeight="1">
      <c r="B179" s="33"/>
      <c r="C179" s="129" t="s">
        <v>433</v>
      </c>
      <c r="D179" s="129" t="s">
        <v>169</v>
      </c>
      <c r="E179" s="130" t="s">
        <v>2159</v>
      </c>
      <c r="F179" s="131" t="s">
        <v>2160</v>
      </c>
      <c r="G179" s="132" t="s">
        <v>2147</v>
      </c>
      <c r="H179" s="133">
        <v>1</v>
      </c>
      <c r="I179" s="134"/>
      <c r="J179" s="135">
        <f>ROUND(I179*H179,2)</f>
        <v>0</v>
      </c>
      <c r="K179" s="131" t="s">
        <v>172</v>
      </c>
      <c r="L179" s="33"/>
      <c r="M179" s="136" t="s">
        <v>19</v>
      </c>
      <c r="N179" s="137" t="s">
        <v>45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1722</v>
      </c>
      <c r="AT179" s="140" t="s">
        <v>169</v>
      </c>
      <c r="AU179" s="140" t="s">
        <v>84</v>
      </c>
      <c r="AY179" s="18" t="s">
        <v>167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8" t="s">
        <v>82</v>
      </c>
      <c r="BK179" s="141">
        <f>ROUND(I179*H179,2)</f>
        <v>0</v>
      </c>
      <c r="BL179" s="18" t="s">
        <v>1722</v>
      </c>
      <c r="BM179" s="140" t="s">
        <v>2511</v>
      </c>
    </row>
    <row r="180" spans="2:65" s="1" customFormat="1" ht="11.25">
      <c r="B180" s="33"/>
      <c r="D180" s="142" t="s">
        <v>175</v>
      </c>
      <c r="F180" s="143" t="s">
        <v>2162</v>
      </c>
      <c r="I180" s="144"/>
      <c r="L180" s="33"/>
      <c r="M180" s="185"/>
      <c r="N180" s="186"/>
      <c r="O180" s="186"/>
      <c r="P180" s="186"/>
      <c r="Q180" s="186"/>
      <c r="R180" s="186"/>
      <c r="S180" s="186"/>
      <c r="T180" s="187"/>
      <c r="AT180" s="18" t="s">
        <v>175</v>
      </c>
      <c r="AU180" s="18" t="s">
        <v>84</v>
      </c>
    </row>
    <row r="181" spans="2:65" s="1" customFormat="1" ht="6.95" customHeight="1"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33"/>
    </row>
  </sheetData>
  <sheetProtection algorithmName="SHA-512" hashValue="NLLvh4fKbwhSRyCQg6tyn7tF5Z/LJYMUxUhvImqn5/kzOLfmg8Ez9j7xrpRFCbUHEuWgiQKVa8UvJuWxx7Ei+g==" saltValue="1pD6LkhI0vfyUmqVlmx6u1NRu31YI3TfdUf/N6MrngWuroF7PaZbsWBZN9Pz8uPaGqT+i3Z92/FqYRc1rLx4qg==" spinCount="100000" sheet="1" objects="1" scenarios="1" formatColumns="0" formatRows="0" autoFilter="0"/>
  <autoFilter ref="C90:K180" xr:uid="{00000000-0009-0000-0000-000004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xr:uid="{00000000-0004-0000-0400-000000000000}"/>
    <hyperlink ref="F97" r:id="rId2" xr:uid="{00000000-0004-0000-0400-000001000000}"/>
    <hyperlink ref="F99" r:id="rId3" xr:uid="{00000000-0004-0000-0400-000002000000}"/>
    <hyperlink ref="F101" r:id="rId4" xr:uid="{00000000-0004-0000-0400-000003000000}"/>
    <hyperlink ref="F103" r:id="rId5" xr:uid="{00000000-0004-0000-0400-000004000000}"/>
    <hyperlink ref="F105" r:id="rId6" xr:uid="{00000000-0004-0000-0400-000005000000}"/>
    <hyperlink ref="F108" r:id="rId7" xr:uid="{00000000-0004-0000-0400-000006000000}"/>
    <hyperlink ref="F110" r:id="rId8" xr:uid="{00000000-0004-0000-0400-000007000000}"/>
    <hyperlink ref="F113" r:id="rId9" xr:uid="{00000000-0004-0000-0400-000008000000}"/>
    <hyperlink ref="F115" r:id="rId10" xr:uid="{00000000-0004-0000-0400-000009000000}"/>
    <hyperlink ref="F117" r:id="rId11" xr:uid="{00000000-0004-0000-0400-00000A000000}"/>
    <hyperlink ref="F119" r:id="rId12" xr:uid="{00000000-0004-0000-0400-00000B000000}"/>
    <hyperlink ref="F121" r:id="rId13" xr:uid="{00000000-0004-0000-0400-00000C000000}"/>
    <hyperlink ref="F123" r:id="rId14" xr:uid="{00000000-0004-0000-0400-00000D000000}"/>
    <hyperlink ref="F127" r:id="rId15" xr:uid="{00000000-0004-0000-0400-00000E000000}"/>
    <hyperlink ref="F135" r:id="rId16" xr:uid="{00000000-0004-0000-0400-00000F000000}"/>
    <hyperlink ref="F142" r:id="rId17" xr:uid="{00000000-0004-0000-0400-000010000000}"/>
    <hyperlink ref="F145" r:id="rId18" xr:uid="{00000000-0004-0000-0400-000011000000}"/>
    <hyperlink ref="F147" r:id="rId19" xr:uid="{00000000-0004-0000-0400-000012000000}"/>
    <hyperlink ref="F149" r:id="rId20" xr:uid="{00000000-0004-0000-0400-000013000000}"/>
    <hyperlink ref="F151" r:id="rId21" xr:uid="{00000000-0004-0000-0400-000014000000}"/>
    <hyperlink ref="F153" r:id="rId22" xr:uid="{00000000-0004-0000-0400-000015000000}"/>
    <hyperlink ref="F157" r:id="rId23" xr:uid="{00000000-0004-0000-0400-000016000000}"/>
    <hyperlink ref="F160" r:id="rId24" xr:uid="{00000000-0004-0000-0400-000017000000}"/>
    <hyperlink ref="F164" r:id="rId25" xr:uid="{00000000-0004-0000-0400-000018000000}"/>
    <hyperlink ref="F167" r:id="rId26" xr:uid="{00000000-0004-0000-0400-000019000000}"/>
    <hyperlink ref="F171" r:id="rId27" xr:uid="{00000000-0004-0000-0400-00001A000000}"/>
    <hyperlink ref="F174" r:id="rId28" xr:uid="{00000000-0004-0000-0400-00001B000000}"/>
    <hyperlink ref="F177" r:id="rId29" xr:uid="{00000000-0004-0000-0400-00001C000000}"/>
    <hyperlink ref="F180" r:id="rId30" xr:uid="{00000000-0004-0000-0400-00001D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7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108</v>
      </c>
      <c r="L4" s="21"/>
      <c r="M4" s="87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19" t="str">
        <f>'Rekapitulace stavby'!K6</f>
        <v>Stavební úpravy obřadní síně</v>
      </c>
      <c r="F7" s="320"/>
      <c r="G7" s="320"/>
      <c r="H7" s="320"/>
      <c r="L7" s="21"/>
    </row>
    <row r="8" spans="2:46" s="1" customFormat="1" ht="12" customHeight="1">
      <c r="B8" s="33"/>
      <c r="D8" s="28" t="s">
        <v>112</v>
      </c>
      <c r="L8" s="33"/>
    </row>
    <row r="9" spans="2:46" s="1" customFormat="1" ht="16.5" customHeight="1">
      <c r="B9" s="33"/>
      <c r="E9" s="282" t="s">
        <v>2512</v>
      </c>
      <c r="F9" s="321"/>
      <c r="G9" s="321"/>
      <c r="H9" s="321"/>
      <c r="L9" s="33"/>
    </row>
    <row r="10" spans="2:46" s="1" customFormat="1" ht="11.25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27</v>
      </c>
      <c r="I12" s="28" t="s">
        <v>23</v>
      </c>
      <c r="J12" s="50" t="str">
        <f>'Rekapitulace stavby'!AN8</f>
        <v>1. 2. 2023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46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2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>71088148</v>
      </c>
      <c r="L20" s="33"/>
    </row>
    <row r="21" spans="2:12" s="1" customFormat="1" ht="18" customHeight="1">
      <c r="B21" s="33"/>
      <c r="E21" s="26" t="str">
        <f>IF('Rekapitulace stavby'!E17="","",'Rekapitulace stavby'!E17)</f>
        <v>Ing.arch. MANINOVÁ MÁRIA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26</v>
      </c>
      <c r="J23" s="26" t="str">
        <f>IF('Rekapitulace stavby'!AN19="","",'Rekapitulace stavby'!AN19)</f>
        <v>47747528</v>
      </c>
      <c r="L23" s="33"/>
    </row>
    <row r="24" spans="2:12" s="1" customFormat="1" ht="18" customHeight="1">
      <c r="B24" s="33"/>
      <c r="E24" s="26" t="str">
        <f>IF('Rekapitulace stavby'!E20="","",'Rekapitulace stavby'!E20)</f>
        <v>Veronika Šoulová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16.5" customHeight="1">
      <c r="B27" s="88"/>
      <c r="E27" s="308" t="s">
        <v>19</v>
      </c>
      <c r="F27" s="308"/>
      <c r="G27" s="308"/>
      <c r="H27" s="308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40</v>
      </c>
      <c r="J30" s="64">
        <f>ROUND(J90,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90">
        <f>ROUND((SUM(BE90:BE174)),  2)</f>
        <v>0</v>
      </c>
      <c r="I33" s="91">
        <v>0.21</v>
      </c>
      <c r="J33" s="90">
        <f>ROUND(((SUM(BE90:BE174))*I33),  2)</f>
        <v>0</v>
      </c>
      <c r="L33" s="33"/>
    </row>
    <row r="34" spans="2:12" s="1" customFormat="1" ht="14.45" customHeight="1">
      <c r="B34" s="33"/>
      <c r="E34" s="28" t="s">
        <v>46</v>
      </c>
      <c r="F34" s="90">
        <f>ROUND((SUM(BF90:BF174)),  2)</f>
        <v>0</v>
      </c>
      <c r="I34" s="91">
        <v>0.15</v>
      </c>
      <c r="J34" s="90">
        <f>ROUND(((SUM(BF90:BF174))*I34),  2)</f>
        <v>0</v>
      </c>
      <c r="L34" s="33"/>
    </row>
    <row r="35" spans="2:12" s="1" customFormat="1" ht="14.45" hidden="1" customHeight="1">
      <c r="B35" s="33"/>
      <c r="E35" s="28" t="s">
        <v>47</v>
      </c>
      <c r="F35" s="90">
        <f>ROUND((SUM(BG90:BG174)),  2)</f>
        <v>0</v>
      </c>
      <c r="I35" s="91">
        <v>0.21</v>
      </c>
      <c r="J35" s="90">
        <f>0</f>
        <v>0</v>
      </c>
      <c r="L35" s="33"/>
    </row>
    <row r="36" spans="2:12" s="1" customFormat="1" ht="14.45" hidden="1" customHeight="1">
      <c r="B36" s="33"/>
      <c r="E36" s="28" t="s">
        <v>48</v>
      </c>
      <c r="F36" s="90">
        <f>ROUND((SUM(BH90:BH174)),  2)</f>
        <v>0</v>
      </c>
      <c r="I36" s="91">
        <v>0.15</v>
      </c>
      <c r="J36" s="90">
        <f>0</f>
        <v>0</v>
      </c>
      <c r="L36" s="33"/>
    </row>
    <row r="37" spans="2:12" s="1" customFormat="1" ht="14.45" hidden="1" customHeight="1">
      <c r="B37" s="33"/>
      <c r="E37" s="28" t="s">
        <v>49</v>
      </c>
      <c r="F37" s="90">
        <f>ROUND((SUM(BI90:BI174)),  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50</v>
      </c>
      <c r="E39" s="55"/>
      <c r="F39" s="55"/>
      <c r="G39" s="94" t="s">
        <v>51</v>
      </c>
      <c r="H39" s="95" t="s">
        <v>52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114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9" t="str">
        <f>E7</f>
        <v>Stavební úpravy obřadní síně</v>
      </c>
      <c r="F48" s="320"/>
      <c r="G48" s="320"/>
      <c r="H48" s="320"/>
      <c r="L48" s="33"/>
    </row>
    <row r="49" spans="2:47" s="1" customFormat="1" ht="12" customHeight="1">
      <c r="B49" s="33"/>
      <c r="C49" s="28" t="s">
        <v>112</v>
      </c>
      <c r="L49" s="33"/>
    </row>
    <row r="50" spans="2:47" s="1" customFormat="1" ht="16.5" customHeight="1">
      <c r="B50" s="33"/>
      <c r="E50" s="282" t="str">
        <f>E9</f>
        <v>05 - Slaboproud</v>
      </c>
      <c r="F50" s="321"/>
      <c r="G50" s="321"/>
      <c r="H50" s="321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1. 2. 2023</v>
      </c>
      <c r="L52" s="33"/>
    </row>
    <row r="53" spans="2:47" s="1" customFormat="1" ht="6.95" customHeight="1">
      <c r="B53" s="33"/>
      <c r="L53" s="33"/>
    </row>
    <row r="54" spans="2:47" s="1" customFormat="1" ht="25.7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>Ing.arch. MANINOVÁ MÁRIA</v>
      </c>
      <c r="L54" s="33"/>
    </row>
    <row r="55" spans="2:47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35</v>
      </c>
      <c r="J55" s="31" t="str">
        <f>E24</f>
        <v>Veronika Šoulová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8" t="s">
        <v>115</v>
      </c>
      <c r="D57" s="92"/>
      <c r="E57" s="92"/>
      <c r="F57" s="92"/>
      <c r="G57" s="92"/>
      <c r="H57" s="92"/>
      <c r="I57" s="92"/>
      <c r="J57" s="99" t="s">
        <v>116</v>
      </c>
      <c r="K57" s="92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100" t="s">
        <v>72</v>
      </c>
      <c r="J59" s="64">
        <f>J90</f>
        <v>0</v>
      </c>
      <c r="L59" s="33"/>
      <c r="AU59" s="18" t="s">
        <v>117</v>
      </c>
    </row>
    <row r="60" spans="2:47" s="8" customFormat="1" ht="24.95" customHeight="1">
      <c r="B60" s="101"/>
      <c r="D60" s="102" t="s">
        <v>118</v>
      </c>
      <c r="E60" s="103"/>
      <c r="F60" s="103"/>
      <c r="G60" s="103"/>
      <c r="H60" s="103"/>
      <c r="I60" s="103"/>
      <c r="J60" s="104">
        <f>J91</f>
        <v>0</v>
      </c>
      <c r="L60" s="101"/>
    </row>
    <row r="61" spans="2:47" s="9" customFormat="1" ht="19.899999999999999" customHeight="1">
      <c r="B61" s="105"/>
      <c r="D61" s="106" t="s">
        <v>125</v>
      </c>
      <c r="E61" s="107"/>
      <c r="F61" s="107"/>
      <c r="G61" s="107"/>
      <c r="H61" s="107"/>
      <c r="I61" s="107"/>
      <c r="J61" s="108">
        <f>J92</f>
        <v>0</v>
      </c>
      <c r="L61" s="105"/>
    </row>
    <row r="62" spans="2:47" s="8" customFormat="1" ht="24.95" customHeight="1">
      <c r="B62" s="101"/>
      <c r="D62" s="102" t="s">
        <v>128</v>
      </c>
      <c r="E62" s="103"/>
      <c r="F62" s="103"/>
      <c r="G62" s="103"/>
      <c r="H62" s="103"/>
      <c r="I62" s="103"/>
      <c r="J62" s="104">
        <f>J96</f>
        <v>0</v>
      </c>
      <c r="L62" s="101"/>
    </row>
    <row r="63" spans="2:47" s="9" customFormat="1" ht="19.899999999999999" customHeight="1">
      <c r="B63" s="105"/>
      <c r="D63" s="106" t="s">
        <v>2513</v>
      </c>
      <c r="E63" s="107"/>
      <c r="F63" s="107"/>
      <c r="G63" s="107"/>
      <c r="H63" s="107"/>
      <c r="I63" s="107"/>
      <c r="J63" s="108">
        <f>J97</f>
        <v>0</v>
      </c>
      <c r="L63" s="105"/>
    </row>
    <row r="64" spans="2:47" s="9" customFormat="1" ht="19.899999999999999" customHeight="1">
      <c r="B64" s="105"/>
      <c r="D64" s="106" t="s">
        <v>2514</v>
      </c>
      <c r="E64" s="107"/>
      <c r="F64" s="107"/>
      <c r="G64" s="107"/>
      <c r="H64" s="107"/>
      <c r="I64" s="107"/>
      <c r="J64" s="108">
        <f>J118</f>
        <v>0</v>
      </c>
      <c r="L64" s="105"/>
    </row>
    <row r="65" spans="2:12" s="9" customFormat="1" ht="19.899999999999999" customHeight="1">
      <c r="B65" s="105"/>
      <c r="D65" s="106" t="s">
        <v>2515</v>
      </c>
      <c r="E65" s="107"/>
      <c r="F65" s="107"/>
      <c r="G65" s="107"/>
      <c r="H65" s="107"/>
      <c r="I65" s="107"/>
      <c r="J65" s="108">
        <f>J142</f>
        <v>0</v>
      </c>
      <c r="L65" s="105"/>
    </row>
    <row r="66" spans="2:12" s="8" customFormat="1" ht="24.95" customHeight="1">
      <c r="B66" s="101"/>
      <c r="D66" s="102" t="s">
        <v>1760</v>
      </c>
      <c r="E66" s="103"/>
      <c r="F66" s="103"/>
      <c r="G66" s="103"/>
      <c r="H66" s="103"/>
      <c r="I66" s="103"/>
      <c r="J66" s="104">
        <f>J162</f>
        <v>0</v>
      </c>
      <c r="L66" s="101"/>
    </row>
    <row r="67" spans="2:12" s="8" customFormat="1" ht="24.95" customHeight="1">
      <c r="B67" s="101"/>
      <c r="D67" s="102" t="s">
        <v>147</v>
      </c>
      <c r="E67" s="103"/>
      <c r="F67" s="103"/>
      <c r="G67" s="103"/>
      <c r="H67" s="103"/>
      <c r="I67" s="103"/>
      <c r="J67" s="104">
        <f>J165</f>
        <v>0</v>
      </c>
      <c r="L67" s="101"/>
    </row>
    <row r="68" spans="2:12" s="9" customFormat="1" ht="19.899999999999999" customHeight="1">
      <c r="B68" s="105"/>
      <c r="D68" s="106" t="s">
        <v>148</v>
      </c>
      <c r="E68" s="107"/>
      <c r="F68" s="107"/>
      <c r="G68" s="107"/>
      <c r="H68" s="107"/>
      <c r="I68" s="107"/>
      <c r="J68" s="108">
        <f>J166</f>
        <v>0</v>
      </c>
      <c r="L68" s="105"/>
    </row>
    <row r="69" spans="2:12" s="9" customFormat="1" ht="19.899999999999999" customHeight="1">
      <c r="B69" s="105"/>
      <c r="D69" s="106" t="s">
        <v>149</v>
      </c>
      <c r="E69" s="107"/>
      <c r="F69" s="107"/>
      <c r="G69" s="107"/>
      <c r="H69" s="107"/>
      <c r="I69" s="107"/>
      <c r="J69" s="108">
        <f>J169</f>
        <v>0</v>
      </c>
      <c r="L69" s="105"/>
    </row>
    <row r="70" spans="2:12" s="9" customFormat="1" ht="19.899999999999999" customHeight="1">
      <c r="B70" s="105"/>
      <c r="D70" s="106" t="s">
        <v>150</v>
      </c>
      <c r="E70" s="107"/>
      <c r="F70" s="107"/>
      <c r="G70" s="107"/>
      <c r="H70" s="107"/>
      <c r="I70" s="107"/>
      <c r="J70" s="108">
        <f>J172</f>
        <v>0</v>
      </c>
      <c r="L70" s="105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2" t="s">
        <v>152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16.5" customHeight="1">
      <c r="B80" s="33"/>
      <c r="E80" s="319" t="str">
        <f>E7</f>
        <v>Stavební úpravy obřadní síně</v>
      </c>
      <c r="F80" s="320"/>
      <c r="G80" s="320"/>
      <c r="H80" s="320"/>
      <c r="L80" s="33"/>
    </row>
    <row r="81" spans="2:65" s="1" customFormat="1" ht="12" customHeight="1">
      <c r="B81" s="33"/>
      <c r="C81" s="28" t="s">
        <v>112</v>
      </c>
      <c r="L81" s="33"/>
    </row>
    <row r="82" spans="2:65" s="1" customFormat="1" ht="16.5" customHeight="1">
      <c r="B82" s="33"/>
      <c r="E82" s="282" t="str">
        <f>E9</f>
        <v>05 - Slaboproud</v>
      </c>
      <c r="F82" s="321"/>
      <c r="G82" s="321"/>
      <c r="H82" s="321"/>
      <c r="L82" s="33"/>
    </row>
    <row r="83" spans="2:65" s="1" customFormat="1" ht="6.95" customHeight="1">
      <c r="B83" s="33"/>
      <c r="L83" s="33"/>
    </row>
    <row r="84" spans="2:65" s="1" customFormat="1" ht="12" customHeight="1">
      <c r="B84" s="33"/>
      <c r="C84" s="28" t="s">
        <v>21</v>
      </c>
      <c r="F84" s="26" t="str">
        <f>F12</f>
        <v xml:space="preserve"> </v>
      </c>
      <c r="I84" s="28" t="s">
        <v>23</v>
      </c>
      <c r="J84" s="50" t="str">
        <f>IF(J12="","",J12)</f>
        <v>1. 2. 2023</v>
      </c>
      <c r="L84" s="33"/>
    </row>
    <row r="85" spans="2:65" s="1" customFormat="1" ht="6.95" customHeight="1">
      <c r="B85" s="33"/>
      <c r="L85" s="33"/>
    </row>
    <row r="86" spans="2:65" s="1" customFormat="1" ht="25.7" customHeight="1">
      <c r="B86" s="33"/>
      <c r="C86" s="28" t="s">
        <v>25</v>
      </c>
      <c r="F86" s="26" t="str">
        <f>E15</f>
        <v xml:space="preserve"> </v>
      </c>
      <c r="I86" s="28" t="s">
        <v>31</v>
      </c>
      <c r="J86" s="31" t="str">
        <f>E21</f>
        <v>Ing.arch. MANINOVÁ MÁRIA</v>
      </c>
      <c r="L86" s="33"/>
    </row>
    <row r="87" spans="2:65" s="1" customFormat="1" ht="15.2" customHeight="1">
      <c r="B87" s="33"/>
      <c r="C87" s="28" t="s">
        <v>29</v>
      </c>
      <c r="F87" s="26" t="str">
        <f>IF(E18="","",E18)</f>
        <v>Vyplň údaj</v>
      </c>
      <c r="I87" s="28" t="s">
        <v>35</v>
      </c>
      <c r="J87" s="31" t="str">
        <f>E24</f>
        <v>Veronika Šoulová</v>
      </c>
      <c r="L87" s="33"/>
    </row>
    <row r="88" spans="2:65" s="1" customFormat="1" ht="10.35" customHeight="1">
      <c r="B88" s="33"/>
      <c r="L88" s="33"/>
    </row>
    <row r="89" spans="2:65" s="10" customFormat="1" ht="29.25" customHeight="1">
      <c r="B89" s="109"/>
      <c r="C89" s="110" t="s">
        <v>153</v>
      </c>
      <c r="D89" s="111" t="s">
        <v>59</v>
      </c>
      <c r="E89" s="111" t="s">
        <v>55</v>
      </c>
      <c r="F89" s="111" t="s">
        <v>56</v>
      </c>
      <c r="G89" s="111" t="s">
        <v>154</v>
      </c>
      <c r="H89" s="111" t="s">
        <v>155</v>
      </c>
      <c r="I89" s="111" t="s">
        <v>156</v>
      </c>
      <c r="J89" s="111" t="s">
        <v>116</v>
      </c>
      <c r="K89" s="112" t="s">
        <v>157</v>
      </c>
      <c r="L89" s="109"/>
      <c r="M89" s="57" t="s">
        <v>19</v>
      </c>
      <c r="N89" s="58" t="s">
        <v>44</v>
      </c>
      <c r="O89" s="58" t="s">
        <v>158</v>
      </c>
      <c r="P89" s="58" t="s">
        <v>159</v>
      </c>
      <c r="Q89" s="58" t="s">
        <v>160</v>
      </c>
      <c r="R89" s="58" t="s">
        <v>161</v>
      </c>
      <c r="S89" s="58" t="s">
        <v>162</v>
      </c>
      <c r="T89" s="59" t="s">
        <v>163</v>
      </c>
    </row>
    <row r="90" spans="2:65" s="1" customFormat="1" ht="22.9" customHeight="1">
      <c r="B90" s="33"/>
      <c r="C90" s="62" t="s">
        <v>164</v>
      </c>
      <c r="J90" s="113">
        <f>BK90</f>
        <v>0</v>
      </c>
      <c r="L90" s="33"/>
      <c r="M90" s="60"/>
      <c r="N90" s="51"/>
      <c r="O90" s="51"/>
      <c r="P90" s="114">
        <f>P91+P96+P162+P165</f>
        <v>0</v>
      </c>
      <c r="Q90" s="51"/>
      <c r="R90" s="114">
        <f>R91+R96+R162+R165</f>
        <v>3.8325199999999997E-2</v>
      </c>
      <c r="S90" s="51"/>
      <c r="T90" s="115">
        <f>T91+T96+T162+T165</f>
        <v>5.4400000000000004E-3</v>
      </c>
      <c r="AT90" s="18" t="s">
        <v>73</v>
      </c>
      <c r="AU90" s="18" t="s">
        <v>117</v>
      </c>
      <c r="BK90" s="116">
        <f>BK91+BK96+BK162+BK165</f>
        <v>0</v>
      </c>
    </row>
    <row r="91" spans="2:65" s="11" customFormat="1" ht="25.9" customHeight="1">
      <c r="B91" s="117"/>
      <c r="D91" s="118" t="s">
        <v>73</v>
      </c>
      <c r="E91" s="119" t="s">
        <v>165</v>
      </c>
      <c r="F91" s="119" t="s">
        <v>166</v>
      </c>
      <c r="I91" s="120"/>
      <c r="J91" s="121">
        <f>BK91</f>
        <v>0</v>
      </c>
      <c r="L91" s="117"/>
      <c r="M91" s="122"/>
      <c r="P91" s="123">
        <f>P92</f>
        <v>0</v>
      </c>
      <c r="R91" s="123">
        <f>R92</f>
        <v>3.9360000000000003E-4</v>
      </c>
      <c r="T91" s="124">
        <f>T92</f>
        <v>5.4400000000000004E-3</v>
      </c>
      <c r="AR91" s="118" t="s">
        <v>82</v>
      </c>
      <c r="AT91" s="125" t="s">
        <v>73</v>
      </c>
      <c r="AU91" s="125" t="s">
        <v>74</v>
      </c>
      <c r="AY91" s="118" t="s">
        <v>167</v>
      </c>
      <c r="BK91" s="126">
        <f>BK92</f>
        <v>0</v>
      </c>
    </row>
    <row r="92" spans="2:65" s="11" customFormat="1" ht="22.9" customHeight="1">
      <c r="B92" s="117"/>
      <c r="D92" s="118" t="s">
        <v>73</v>
      </c>
      <c r="E92" s="127" t="s">
        <v>218</v>
      </c>
      <c r="F92" s="127" t="s">
        <v>631</v>
      </c>
      <c r="I92" s="120"/>
      <c r="J92" s="128">
        <f>BK92</f>
        <v>0</v>
      </c>
      <c r="L92" s="117"/>
      <c r="M92" s="122"/>
      <c r="P92" s="123">
        <f>SUM(P93:P95)</f>
        <v>0</v>
      </c>
      <c r="R92" s="123">
        <f>SUM(R93:R95)</f>
        <v>3.9360000000000003E-4</v>
      </c>
      <c r="T92" s="124">
        <f>SUM(T93:T95)</f>
        <v>5.4400000000000004E-3</v>
      </c>
      <c r="AR92" s="118" t="s">
        <v>82</v>
      </c>
      <c r="AT92" s="125" t="s">
        <v>73</v>
      </c>
      <c r="AU92" s="125" t="s">
        <v>82</v>
      </c>
      <c r="AY92" s="118" t="s">
        <v>167</v>
      </c>
      <c r="BK92" s="126">
        <f>SUM(BK93:BK95)</f>
        <v>0</v>
      </c>
    </row>
    <row r="93" spans="2:65" s="1" customFormat="1" ht="24.2" customHeight="1">
      <c r="B93" s="33"/>
      <c r="C93" s="129" t="s">
        <v>243</v>
      </c>
      <c r="D93" s="129" t="s">
        <v>169</v>
      </c>
      <c r="E93" s="130" t="s">
        <v>2516</v>
      </c>
      <c r="F93" s="131" t="s">
        <v>2517</v>
      </c>
      <c r="G93" s="132" t="s">
        <v>436</v>
      </c>
      <c r="H93" s="133">
        <v>0.32</v>
      </c>
      <c r="I93" s="134"/>
      <c r="J93" s="135">
        <f>ROUND(I93*H93,2)</f>
        <v>0</v>
      </c>
      <c r="K93" s="131" t="s">
        <v>172</v>
      </c>
      <c r="L93" s="33"/>
      <c r="M93" s="136" t="s">
        <v>19</v>
      </c>
      <c r="N93" s="137" t="s">
        <v>45</v>
      </c>
      <c r="P93" s="138">
        <f>O93*H93</f>
        <v>0</v>
      </c>
      <c r="Q93" s="138">
        <v>1.23E-3</v>
      </c>
      <c r="R93" s="138">
        <f>Q93*H93</f>
        <v>3.9360000000000003E-4</v>
      </c>
      <c r="S93" s="138">
        <v>1.7000000000000001E-2</v>
      </c>
      <c r="T93" s="139">
        <f>S93*H93</f>
        <v>5.4400000000000004E-3</v>
      </c>
      <c r="AR93" s="140" t="s">
        <v>173</v>
      </c>
      <c r="AT93" s="140" t="s">
        <v>169</v>
      </c>
      <c r="AU93" s="140" t="s">
        <v>84</v>
      </c>
      <c r="AY93" s="18" t="s">
        <v>167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82</v>
      </c>
      <c r="BK93" s="141">
        <f>ROUND(I93*H93,2)</f>
        <v>0</v>
      </c>
      <c r="BL93" s="18" t="s">
        <v>173</v>
      </c>
      <c r="BM93" s="140" t="s">
        <v>2518</v>
      </c>
    </row>
    <row r="94" spans="2:65" s="1" customFormat="1" ht="11.25">
      <c r="B94" s="33"/>
      <c r="D94" s="142" t="s">
        <v>175</v>
      </c>
      <c r="F94" s="143" t="s">
        <v>2519</v>
      </c>
      <c r="I94" s="144"/>
      <c r="L94" s="33"/>
      <c r="M94" s="145"/>
      <c r="T94" s="54"/>
      <c r="AT94" s="18" t="s">
        <v>175</v>
      </c>
      <c r="AU94" s="18" t="s">
        <v>84</v>
      </c>
    </row>
    <row r="95" spans="2:65" s="13" customFormat="1" ht="11.25">
      <c r="B95" s="153"/>
      <c r="D95" s="147" t="s">
        <v>177</v>
      </c>
      <c r="E95" s="154" t="s">
        <v>19</v>
      </c>
      <c r="F95" s="155" t="s">
        <v>2520</v>
      </c>
      <c r="H95" s="156">
        <v>0.32</v>
      </c>
      <c r="I95" s="157"/>
      <c r="L95" s="153"/>
      <c r="M95" s="158"/>
      <c r="T95" s="159"/>
      <c r="AT95" s="154" t="s">
        <v>177</v>
      </c>
      <c r="AU95" s="154" t="s">
        <v>84</v>
      </c>
      <c r="AV95" s="13" t="s">
        <v>84</v>
      </c>
      <c r="AW95" s="13" t="s">
        <v>34</v>
      </c>
      <c r="AX95" s="13" t="s">
        <v>82</v>
      </c>
      <c r="AY95" s="154" t="s">
        <v>167</v>
      </c>
    </row>
    <row r="96" spans="2:65" s="11" customFormat="1" ht="25.9" customHeight="1">
      <c r="B96" s="117"/>
      <c r="D96" s="118" t="s">
        <v>73</v>
      </c>
      <c r="E96" s="119" t="s">
        <v>918</v>
      </c>
      <c r="F96" s="119" t="s">
        <v>919</v>
      </c>
      <c r="I96" s="120"/>
      <c r="J96" s="121">
        <f>BK96</f>
        <v>0</v>
      </c>
      <c r="L96" s="117"/>
      <c r="M96" s="122"/>
      <c r="P96" s="123">
        <f>P97+P118+P142</f>
        <v>0</v>
      </c>
      <c r="R96" s="123">
        <f>R97+R118+R142</f>
        <v>3.7931599999999996E-2</v>
      </c>
      <c r="T96" s="124">
        <f>T97+T118+T142</f>
        <v>0</v>
      </c>
      <c r="AR96" s="118" t="s">
        <v>84</v>
      </c>
      <c r="AT96" s="125" t="s">
        <v>73</v>
      </c>
      <c r="AU96" s="125" t="s">
        <v>74</v>
      </c>
      <c r="AY96" s="118" t="s">
        <v>167</v>
      </c>
      <c r="BK96" s="126">
        <f>BK97+BK118+BK142</f>
        <v>0</v>
      </c>
    </row>
    <row r="97" spans="2:65" s="11" customFormat="1" ht="22.9" customHeight="1">
      <c r="B97" s="117"/>
      <c r="D97" s="118" t="s">
        <v>73</v>
      </c>
      <c r="E97" s="127" t="s">
        <v>2521</v>
      </c>
      <c r="F97" s="127" t="s">
        <v>2522</v>
      </c>
      <c r="I97" s="120"/>
      <c r="J97" s="128">
        <f>BK97</f>
        <v>0</v>
      </c>
      <c r="L97" s="117"/>
      <c r="M97" s="122"/>
      <c r="P97" s="123">
        <f>SUM(P98:P117)</f>
        <v>0</v>
      </c>
      <c r="R97" s="123">
        <f>SUM(R98:R117)</f>
        <v>1.7526399999999998E-2</v>
      </c>
      <c r="T97" s="124">
        <f>SUM(T98:T117)</f>
        <v>0</v>
      </c>
      <c r="AR97" s="118" t="s">
        <v>84</v>
      </c>
      <c r="AT97" s="125" t="s">
        <v>73</v>
      </c>
      <c r="AU97" s="125" t="s">
        <v>82</v>
      </c>
      <c r="AY97" s="118" t="s">
        <v>167</v>
      </c>
      <c r="BK97" s="126">
        <f>SUM(BK98:BK117)</f>
        <v>0</v>
      </c>
    </row>
    <row r="98" spans="2:65" s="1" customFormat="1" ht="16.5" customHeight="1">
      <c r="B98" s="33"/>
      <c r="C98" s="129" t="s">
        <v>82</v>
      </c>
      <c r="D98" s="129" t="s">
        <v>169</v>
      </c>
      <c r="E98" s="130" t="s">
        <v>2523</v>
      </c>
      <c r="F98" s="131" t="s">
        <v>2524</v>
      </c>
      <c r="G98" s="132" t="s">
        <v>436</v>
      </c>
      <c r="H98" s="133">
        <v>121.6</v>
      </c>
      <c r="I98" s="134"/>
      <c r="J98" s="135">
        <f>ROUND(I98*H98,2)</f>
        <v>0</v>
      </c>
      <c r="K98" s="131" t="s">
        <v>172</v>
      </c>
      <c r="L98" s="33"/>
      <c r="M98" s="136" t="s">
        <v>19</v>
      </c>
      <c r="N98" s="137" t="s">
        <v>45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265</v>
      </c>
      <c r="AT98" s="140" t="s">
        <v>169</v>
      </c>
      <c r="AU98" s="140" t="s">
        <v>84</v>
      </c>
      <c r="AY98" s="18" t="s">
        <v>167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82</v>
      </c>
      <c r="BK98" s="141">
        <f>ROUND(I98*H98,2)</f>
        <v>0</v>
      </c>
      <c r="BL98" s="18" t="s">
        <v>265</v>
      </c>
      <c r="BM98" s="140" t="s">
        <v>2525</v>
      </c>
    </row>
    <row r="99" spans="2:65" s="1" customFormat="1" ht="11.25">
      <c r="B99" s="33"/>
      <c r="D99" s="142" t="s">
        <v>175</v>
      </c>
      <c r="F99" s="143" t="s">
        <v>2526</v>
      </c>
      <c r="I99" s="144"/>
      <c r="L99" s="33"/>
      <c r="M99" s="145"/>
      <c r="T99" s="54"/>
      <c r="AT99" s="18" t="s">
        <v>175</v>
      </c>
      <c r="AU99" s="18" t="s">
        <v>84</v>
      </c>
    </row>
    <row r="100" spans="2:65" s="1" customFormat="1" ht="24.2" customHeight="1">
      <c r="B100" s="33"/>
      <c r="C100" s="167" t="s">
        <v>84</v>
      </c>
      <c r="D100" s="167" t="s">
        <v>259</v>
      </c>
      <c r="E100" s="168" t="s">
        <v>2527</v>
      </c>
      <c r="F100" s="169" t="s">
        <v>2528</v>
      </c>
      <c r="G100" s="170" t="s">
        <v>436</v>
      </c>
      <c r="H100" s="171">
        <v>145.91999999999999</v>
      </c>
      <c r="I100" s="172"/>
      <c r="J100" s="173">
        <f>ROUND(I100*H100,2)</f>
        <v>0</v>
      </c>
      <c r="K100" s="169" t="s">
        <v>172</v>
      </c>
      <c r="L100" s="174"/>
      <c r="M100" s="175" t="s">
        <v>19</v>
      </c>
      <c r="N100" s="176" t="s">
        <v>45</v>
      </c>
      <c r="P100" s="138">
        <f>O100*H100</f>
        <v>0</v>
      </c>
      <c r="Q100" s="138">
        <v>3.0000000000000001E-5</v>
      </c>
      <c r="R100" s="138">
        <f>Q100*H100</f>
        <v>4.3775999999999997E-3</v>
      </c>
      <c r="S100" s="138">
        <v>0</v>
      </c>
      <c r="T100" s="139">
        <f>S100*H100</f>
        <v>0</v>
      </c>
      <c r="AR100" s="140" t="s">
        <v>366</v>
      </c>
      <c r="AT100" s="140" t="s">
        <v>259</v>
      </c>
      <c r="AU100" s="140" t="s">
        <v>84</v>
      </c>
      <c r="AY100" s="18" t="s">
        <v>167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82</v>
      </c>
      <c r="BK100" s="141">
        <f>ROUND(I100*H100,2)</f>
        <v>0</v>
      </c>
      <c r="BL100" s="18" t="s">
        <v>265</v>
      </c>
      <c r="BM100" s="140" t="s">
        <v>2529</v>
      </c>
    </row>
    <row r="101" spans="2:65" s="13" customFormat="1" ht="11.25">
      <c r="B101" s="153"/>
      <c r="D101" s="147" t="s">
        <v>177</v>
      </c>
      <c r="F101" s="155" t="s">
        <v>2530</v>
      </c>
      <c r="H101" s="156">
        <v>145.91999999999999</v>
      </c>
      <c r="I101" s="157"/>
      <c r="L101" s="153"/>
      <c r="M101" s="158"/>
      <c r="T101" s="159"/>
      <c r="AT101" s="154" t="s">
        <v>177</v>
      </c>
      <c r="AU101" s="154" t="s">
        <v>84</v>
      </c>
      <c r="AV101" s="13" t="s">
        <v>84</v>
      </c>
      <c r="AW101" s="13" t="s">
        <v>4</v>
      </c>
      <c r="AX101" s="13" t="s">
        <v>82</v>
      </c>
      <c r="AY101" s="154" t="s">
        <v>167</v>
      </c>
    </row>
    <row r="102" spans="2:65" s="1" customFormat="1" ht="16.5" customHeight="1">
      <c r="B102" s="33"/>
      <c r="C102" s="129" t="s">
        <v>104</v>
      </c>
      <c r="D102" s="129" t="s">
        <v>169</v>
      </c>
      <c r="E102" s="130" t="s">
        <v>2523</v>
      </c>
      <c r="F102" s="131" t="s">
        <v>2524</v>
      </c>
      <c r="G102" s="132" t="s">
        <v>436</v>
      </c>
      <c r="H102" s="133">
        <v>45.9</v>
      </c>
      <c r="I102" s="134"/>
      <c r="J102" s="135">
        <f>ROUND(I102*H102,2)</f>
        <v>0</v>
      </c>
      <c r="K102" s="131" t="s">
        <v>172</v>
      </c>
      <c r="L102" s="33"/>
      <c r="M102" s="136" t="s">
        <v>19</v>
      </c>
      <c r="N102" s="137" t="s">
        <v>45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265</v>
      </c>
      <c r="AT102" s="140" t="s">
        <v>169</v>
      </c>
      <c r="AU102" s="140" t="s">
        <v>84</v>
      </c>
      <c r="AY102" s="18" t="s">
        <v>167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8" t="s">
        <v>82</v>
      </c>
      <c r="BK102" s="141">
        <f>ROUND(I102*H102,2)</f>
        <v>0</v>
      </c>
      <c r="BL102" s="18" t="s">
        <v>265</v>
      </c>
      <c r="BM102" s="140" t="s">
        <v>2531</v>
      </c>
    </row>
    <row r="103" spans="2:65" s="1" customFormat="1" ht="11.25">
      <c r="B103" s="33"/>
      <c r="D103" s="142" t="s">
        <v>175</v>
      </c>
      <c r="F103" s="143" t="s">
        <v>2526</v>
      </c>
      <c r="I103" s="144"/>
      <c r="L103" s="33"/>
      <c r="M103" s="145"/>
      <c r="T103" s="54"/>
      <c r="AT103" s="18" t="s">
        <v>175</v>
      </c>
      <c r="AU103" s="18" t="s">
        <v>84</v>
      </c>
    </row>
    <row r="104" spans="2:65" s="1" customFormat="1" ht="37.9" customHeight="1">
      <c r="B104" s="33"/>
      <c r="C104" s="167" t="s">
        <v>173</v>
      </c>
      <c r="D104" s="167" t="s">
        <v>259</v>
      </c>
      <c r="E104" s="168" t="s">
        <v>2532</v>
      </c>
      <c r="F104" s="169" t="s">
        <v>2533</v>
      </c>
      <c r="G104" s="170" t="s">
        <v>436</v>
      </c>
      <c r="H104" s="171">
        <v>55.08</v>
      </c>
      <c r="I104" s="172"/>
      <c r="J104" s="173">
        <f>ROUND(I104*H104,2)</f>
        <v>0</v>
      </c>
      <c r="K104" s="169" t="s">
        <v>172</v>
      </c>
      <c r="L104" s="174"/>
      <c r="M104" s="175" t="s">
        <v>19</v>
      </c>
      <c r="N104" s="176" t="s">
        <v>45</v>
      </c>
      <c r="P104" s="138">
        <f>O104*H104</f>
        <v>0</v>
      </c>
      <c r="Q104" s="138">
        <v>1.1E-4</v>
      </c>
      <c r="R104" s="138">
        <f>Q104*H104</f>
        <v>6.0587999999999996E-3</v>
      </c>
      <c r="S104" s="138">
        <v>0</v>
      </c>
      <c r="T104" s="139">
        <f>S104*H104</f>
        <v>0</v>
      </c>
      <c r="AR104" s="140" t="s">
        <v>366</v>
      </c>
      <c r="AT104" s="140" t="s">
        <v>259</v>
      </c>
      <c r="AU104" s="140" t="s">
        <v>84</v>
      </c>
      <c r="AY104" s="18" t="s">
        <v>167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8" t="s">
        <v>82</v>
      </c>
      <c r="BK104" s="141">
        <f>ROUND(I104*H104,2)</f>
        <v>0</v>
      </c>
      <c r="BL104" s="18" t="s">
        <v>265</v>
      </c>
      <c r="BM104" s="140" t="s">
        <v>2534</v>
      </c>
    </row>
    <row r="105" spans="2:65" s="13" customFormat="1" ht="11.25">
      <c r="B105" s="153"/>
      <c r="D105" s="147" t="s">
        <v>177</v>
      </c>
      <c r="F105" s="155" t="s">
        <v>2535</v>
      </c>
      <c r="H105" s="156">
        <v>55.08</v>
      </c>
      <c r="I105" s="157"/>
      <c r="L105" s="153"/>
      <c r="M105" s="158"/>
      <c r="T105" s="159"/>
      <c r="AT105" s="154" t="s">
        <v>177</v>
      </c>
      <c r="AU105" s="154" t="s">
        <v>84</v>
      </c>
      <c r="AV105" s="13" t="s">
        <v>84</v>
      </c>
      <c r="AW105" s="13" t="s">
        <v>4</v>
      </c>
      <c r="AX105" s="13" t="s">
        <v>82</v>
      </c>
      <c r="AY105" s="154" t="s">
        <v>167</v>
      </c>
    </row>
    <row r="106" spans="2:65" s="1" customFormat="1" ht="16.5" customHeight="1">
      <c r="B106" s="33"/>
      <c r="C106" s="129" t="s">
        <v>206</v>
      </c>
      <c r="D106" s="129" t="s">
        <v>169</v>
      </c>
      <c r="E106" s="130" t="s">
        <v>2536</v>
      </c>
      <c r="F106" s="131" t="s">
        <v>2537</v>
      </c>
      <c r="G106" s="132" t="s">
        <v>328</v>
      </c>
      <c r="H106" s="133">
        <v>1</v>
      </c>
      <c r="I106" s="134"/>
      <c r="J106" s="135">
        <f>ROUND(I106*H106,2)</f>
        <v>0</v>
      </c>
      <c r="K106" s="131" t="s">
        <v>172</v>
      </c>
      <c r="L106" s="33"/>
      <c r="M106" s="136" t="s">
        <v>19</v>
      </c>
      <c r="N106" s="137" t="s">
        <v>45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265</v>
      </c>
      <c r="AT106" s="140" t="s">
        <v>169</v>
      </c>
      <c r="AU106" s="140" t="s">
        <v>84</v>
      </c>
      <c r="AY106" s="18" t="s">
        <v>167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82</v>
      </c>
      <c r="BK106" s="141">
        <f>ROUND(I106*H106,2)</f>
        <v>0</v>
      </c>
      <c r="BL106" s="18" t="s">
        <v>265</v>
      </c>
      <c r="BM106" s="140" t="s">
        <v>2538</v>
      </c>
    </row>
    <row r="107" spans="2:65" s="1" customFormat="1" ht="11.25">
      <c r="B107" s="33"/>
      <c r="D107" s="142" t="s">
        <v>175</v>
      </c>
      <c r="F107" s="143" t="s">
        <v>2539</v>
      </c>
      <c r="I107" s="144"/>
      <c r="L107" s="33"/>
      <c r="M107" s="145"/>
      <c r="T107" s="54"/>
      <c r="AT107" s="18" t="s">
        <v>175</v>
      </c>
      <c r="AU107" s="18" t="s">
        <v>84</v>
      </c>
    </row>
    <row r="108" spans="2:65" s="1" customFormat="1" ht="16.5" customHeight="1">
      <c r="B108" s="33"/>
      <c r="C108" s="167" t="s">
        <v>211</v>
      </c>
      <c r="D108" s="167" t="s">
        <v>259</v>
      </c>
      <c r="E108" s="168" t="s">
        <v>2540</v>
      </c>
      <c r="F108" s="169" t="s">
        <v>2541</v>
      </c>
      <c r="G108" s="170" t="s">
        <v>328</v>
      </c>
      <c r="H108" s="171">
        <v>1</v>
      </c>
      <c r="I108" s="172"/>
      <c r="J108" s="173">
        <f>ROUND(I108*H108,2)</f>
        <v>0</v>
      </c>
      <c r="K108" s="169" t="s">
        <v>172</v>
      </c>
      <c r="L108" s="174"/>
      <c r="M108" s="175" t="s">
        <v>19</v>
      </c>
      <c r="N108" s="176" t="s">
        <v>45</v>
      </c>
      <c r="P108" s="138">
        <f>O108*H108</f>
        <v>0</v>
      </c>
      <c r="Q108" s="138">
        <v>9.0000000000000006E-5</v>
      </c>
      <c r="R108" s="138">
        <f>Q108*H108</f>
        <v>9.0000000000000006E-5</v>
      </c>
      <c r="S108" s="138">
        <v>0</v>
      </c>
      <c r="T108" s="139">
        <f>S108*H108</f>
        <v>0</v>
      </c>
      <c r="AR108" s="140" t="s">
        <v>366</v>
      </c>
      <c r="AT108" s="140" t="s">
        <v>259</v>
      </c>
      <c r="AU108" s="140" t="s">
        <v>84</v>
      </c>
      <c r="AY108" s="18" t="s">
        <v>167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82</v>
      </c>
      <c r="BK108" s="141">
        <f>ROUND(I108*H108,2)</f>
        <v>0</v>
      </c>
      <c r="BL108" s="18" t="s">
        <v>265</v>
      </c>
      <c r="BM108" s="140" t="s">
        <v>2542</v>
      </c>
    </row>
    <row r="109" spans="2:65" s="1" customFormat="1" ht="16.5" customHeight="1">
      <c r="B109" s="33"/>
      <c r="C109" s="129" t="s">
        <v>195</v>
      </c>
      <c r="D109" s="129" t="s">
        <v>169</v>
      </c>
      <c r="E109" s="130" t="s">
        <v>2543</v>
      </c>
      <c r="F109" s="131" t="s">
        <v>2544</v>
      </c>
      <c r="G109" s="132" t="s">
        <v>328</v>
      </c>
      <c r="H109" s="133">
        <v>9</v>
      </c>
      <c r="I109" s="134"/>
      <c r="J109" s="135">
        <f>ROUND(I109*H109,2)</f>
        <v>0</v>
      </c>
      <c r="K109" s="131" t="s">
        <v>172</v>
      </c>
      <c r="L109" s="33"/>
      <c r="M109" s="136" t="s">
        <v>19</v>
      </c>
      <c r="N109" s="137" t="s">
        <v>45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265</v>
      </c>
      <c r="AT109" s="140" t="s">
        <v>169</v>
      </c>
      <c r="AU109" s="140" t="s">
        <v>84</v>
      </c>
      <c r="AY109" s="18" t="s">
        <v>167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82</v>
      </c>
      <c r="BK109" s="141">
        <f>ROUND(I109*H109,2)</f>
        <v>0</v>
      </c>
      <c r="BL109" s="18" t="s">
        <v>265</v>
      </c>
      <c r="BM109" s="140" t="s">
        <v>2545</v>
      </c>
    </row>
    <row r="110" spans="2:65" s="1" customFormat="1" ht="11.25">
      <c r="B110" s="33"/>
      <c r="D110" s="142" t="s">
        <v>175</v>
      </c>
      <c r="F110" s="143" t="s">
        <v>2546</v>
      </c>
      <c r="I110" s="144"/>
      <c r="L110" s="33"/>
      <c r="M110" s="145"/>
      <c r="T110" s="54"/>
      <c r="AT110" s="18" t="s">
        <v>175</v>
      </c>
      <c r="AU110" s="18" t="s">
        <v>84</v>
      </c>
    </row>
    <row r="111" spans="2:65" s="1" customFormat="1" ht="16.5" customHeight="1">
      <c r="B111" s="33"/>
      <c r="C111" s="167" t="s">
        <v>202</v>
      </c>
      <c r="D111" s="167" t="s">
        <v>259</v>
      </c>
      <c r="E111" s="168" t="s">
        <v>2547</v>
      </c>
      <c r="F111" s="169" t="s">
        <v>2548</v>
      </c>
      <c r="G111" s="170" t="s">
        <v>328</v>
      </c>
      <c r="H111" s="171">
        <v>9</v>
      </c>
      <c r="I111" s="172"/>
      <c r="J111" s="173">
        <f>ROUND(I111*H111,2)</f>
        <v>0</v>
      </c>
      <c r="K111" s="169" t="s">
        <v>172</v>
      </c>
      <c r="L111" s="174"/>
      <c r="M111" s="175" t="s">
        <v>19</v>
      </c>
      <c r="N111" s="176" t="s">
        <v>45</v>
      </c>
      <c r="P111" s="138">
        <f>O111*H111</f>
        <v>0</v>
      </c>
      <c r="Q111" s="138">
        <v>5.9999999999999995E-4</v>
      </c>
      <c r="R111" s="138">
        <f>Q111*H111</f>
        <v>5.3999999999999994E-3</v>
      </c>
      <c r="S111" s="138">
        <v>0</v>
      </c>
      <c r="T111" s="139">
        <f>S111*H111</f>
        <v>0</v>
      </c>
      <c r="AR111" s="140" t="s">
        <v>366</v>
      </c>
      <c r="AT111" s="140" t="s">
        <v>259</v>
      </c>
      <c r="AU111" s="140" t="s">
        <v>84</v>
      </c>
      <c r="AY111" s="18" t="s">
        <v>167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82</v>
      </c>
      <c r="BK111" s="141">
        <f>ROUND(I111*H111,2)</f>
        <v>0</v>
      </c>
      <c r="BL111" s="18" t="s">
        <v>265</v>
      </c>
      <c r="BM111" s="140" t="s">
        <v>2549</v>
      </c>
    </row>
    <row r="112" spans="2:65" s="1" customFormat="1" ht="16.5" customHeight="1">
      <c r="B112" s="33"/>
      <c r="C112" s="129" t="s">
        <v>231</v>
      </c>
      <c r="D112" s="129" t="s">
        <v>169</v>
      </c>
      <c r="E112" s="130" t="s">
        <v>2550</v>
      </c>
      <c r="F112" s="131" t="s">
        <v>2551</v>
      </c>
      <c r="G112" s="132" t="s">
        <v>328</v>
      </c>
      <c r="H112" s="133">
        <v>2</v>
      </c>
      <c r="I112" s="134"/>
      <c r="J112" s="135">
        <f>ROUND(I112*H112,2)</f>
        <v>0</v>
      </c>
      <c r="K112" s="131" t="s">
        <v>172</v>
      </c>
      <c r="L112" s="33"/>
      <c r="M112" s="136" t="s">
        <v>19</v>
      </c>
      <c r="N112" s="137" t="s">
        <v>45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265</v>
      </c>
      <c r="AT112" s="140" t="s">
        <v>169</v>
      </c>
      <c r="AU112" s="140" t="s">
        <v>84</v>
      </c>
      <c r="AY112" s="18" t="s">
        <v>167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82</v>
      </c>
      <c r="BK112" s="141">
        <f>ROUND(I112*H112,2)</f>
        <v>0</v>
      </c>
      <c r="BL112" s="18" t="s">
        <v>265</v>
      </c>
      <c r="BM112" s="140" t="s">
        <v>2552</v>
      </c>
    </row>
    <row r="113" spans="2:65" s="1" customFormat="1" ht="11.25">
      <c r="B113" s="33"/>
      <c r="D113" s="142" t="s">
        <v>175</v>
      </c>
      <c r="F113" s="143" t="s">
        <v>2553</v>
      </c>
      <c r="I113" s="144"/>
      <c r="L113" s="33"/>
      <c r="M113" s="145"/>
      <c r="T113" s="54"/>
      <c r="AT113" s="18" t="s">
        <v>175</v>
      </c>
      <c r="AU113" s="18" t="s">
        <v>84</v>
      </c>
    </row>
    <row r="114" spans="2:65" s="1" customFormat="1" ht="16.5" customHeight="1">
      <c r="B114" s="33"/>
      <c r="C114" s="167" t="s">
        <v>236</v>
      </c>
      <c r="D114" s="167" t="s">
        <v>259</v>
      </c>
      <c r="E114" s="168" t="s">
        <v>2554</v>
      </c>
      <c r="F114" s="169" t="s">
        <v>2555</v>
      </c>
      <c r="G114" s="170" t="s">
        <v>328</v>
      </c>
      <c r="H114" s="171">
        <v>2</v>
      </c>
      <c r="I114" s="172"/>
      <c r="J114" s="173">
        <f>ROUND(I114*H114,2)</f>
        <v>0</v>
      </c>
      <c r="K114" s="169" t="s">
        <v>172</v>
      </c>
      <c r="L114" s="174"/>
      <c r="M114" s="175" t="s">
        <v>19</v>
      </c>
      <c r="N114" s="176" t="s">
        <v>45</v>
      </c>
      <c r="P114" s="138">
        <f>O114*H114</f>
        <v>0</v>
      </c>
      <c r="Q114" s="138">
        <v>5.0000000000000001E-4</v>
      </c>
      <c r="R114" s="138">
        <f>Q114*H114</f>
        <v>1E-3</v>
      </c>
      <c r="S114" s="138">
        <v>0</v>
      </c>
      <c r="T114" s="139">
        <f>S114*H114</f>
        <v>0</v>
      </c>
      <c r="AR114" s="140" t="s">
        <v>366</v>
      </c>
      <c r="AT114" s="140" t="s">
        <v>259</v>
      </c>
      <c r="AU114" s="140" t="s">
        <v>84</v>
      </c>
      <c r="AY114" s="18" t="s">
        <v>167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82</v>
      </c>
      <c r="BK114" s="141">
        <f>ROUND(I114*H114,2)</f>
        <v>0</v>
      </c>
      <c r="BL114" s="18" t="s">
        <v>265</v>
      </c>
      <c r="BM114" s="140" t="s">
        <v>2556</v>
      </c>
    </row>
    <row r="115" spans="2:65" s="1" customFormat="1" ht="16.5" customHeight="1">
      <c r="B115" s="33"/>
      <c r="C115" s="129" t="s">
        <v>218</v>
      </c>
      <c r="D115" s="129" t="s">
        <v>169</v>
      </c>
      <c r="E115" s="130" t="s">
        <v>2557</v>
      </c>
      <c r="F115" s="131" t="s">
        <v>2558</v>
      </c>
      <c r="G115" s="132" t="s">
        <v>328</v>
      </c>
      <c r="H115" s="133">
        <v>2</v>
      </c>
      <c r="I115" s="134"/>
      <c r="J115" s="135">
        <f>ROUND(I115*H115,2)</f>
        <v>0</v>
      </c>
      <c r="K115" s="131" t="s">
        <v>172</v>
      </c>
      <c r="L115" s="33"/>
      <c r="M115" s="136" t="s">
        <v>19</v>
      </c>
      <c r="N115" s="137" t="s">
        <v>45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265</v>
      </c>
      <c r="AT115" s="140" t="s">
        <v>169</v>
      </c>
      <c r="AU115" s="140" t="s">
        <v>84</v>
      </c>
      <c r="AY115" s="18" t="s">
        <v>167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8" t="s">
        <v>82</v>
      </c>
      <c r="BK115" s="141">
        <f>ROUND(I115*H115,2)</f>
        <v>0</v>
      </c>
      <c r="BL115" s="18" t="s">
        <v>265</v>
      </c>
      <c r="BM115" s="140" t="s">
        <v>2559</v>
      </c>
    </row>
    <row r="116" spans="2:65" s="1" customFormat="1" ht="11.25">
      <c r="B116" s="33"/>
      <c r="D116" s="142" t="s">
        <v>175</v>
      </c>
      <c r="F116" s="143" t="s">
        <v>2560</v>
      </c>
      <c r="I116" s="144"/>
      <c r="L116" s="33"/>
      <c r="M116" s="145"/>
      <c r="T116" s="54"/>
      <c r="AT116" s="18" t="s">
        <v>175</v>
      </c>
      <c r="AU116" s="18" t="s">
        <v>84</v>
      </c>
    </row>
    <row r="117" spans="2:65" s="1" customFormat="1" ht="16.5" customHeight="1">
      <c r="B117" s="33"/>
      <c r="C117" s="167" t="s">
        <v>223</v>
      </c>
      <c r="D117" s="167" t="s">
        <v>259</v>
      </c>
      <c r="E117" s="168" t="s">
        <v>2561</v>
      </c>
      <c r="F117" s="169" t="s">
        <v>2562</v>
      </c>
      <c r="G117" s="170" t="s">
        <v>328</v>
      </c>
      <c r="H117" s="171">
        <v>2</v>
      </c>
      <c r="I117" s="172"/>
      <c r="J117" s="173">
        <f>ROUND(I117*H117,2)</f>
        <v>0</v>
      </c>
      <c r="K117" s="169" t="s">
        <v>172</v>
      </c>
      <c r="L117" s="174"/>
      <c r="M117" s="175" t="s">
        <v>19</v>
      </c>
      <c r="N117" s="176" t="s">
        <v>45</v>
      </c>
      <c r="P117" s="138">
        <f>O117*H117</f>
        <v>0</v>
      </c>
      <c r="Q117" s="138">
        <v>2.9999999999999997E-4</v>
      </c>
      <c r="R117" s="138">
        <f>Q117*H117</f>
        <v>5.9999999999999995E-4</v>
      </c>
      <c r="S117" s="138">
        <v>0</v>
      </c>
      <c r="T117" s="139">
        <f>S117*H117</f>
        <v>0</v>
      </c>
      <c r="AR117" s="140" t="s">
        <v>366</v>
      </c>
      <c r="AT117" s="140" t="s">
        <v>259</v>
      </c>
      <c r="AU117" s="140" t="s">
        <v>84</v>
      </c>
      <c r="AY117" s="18" t="s">
        <v>167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82</v>
      </c>
      <c r="BK117" s="141">
        <f>ROUND(I117*H117,2)</f>
        <v>0</v>
      </c>
      <c r="BL117" s="18" t="s">
        <v>265</v>
      </c>
      <c r="BM117" s="140" t="s">
        <v>2563</v>
      </c>
    </row>
    <row r="118" spans="2:65" s="11" customFormat="1" ht="22.9" customHeight="1">
      <c r="B118" s="117"/>
      <c r="D118" s="118" t="s">
        <v>73</v>
      </c>
      <c r="E118" s="127" t="s">
        <v>2564</v>
      </c>
      <c r="F118" s="127" t="s">
        <v>2565</v>
      </c>
      <c r="I118" s="120"/>
      <c r="J118" s="128">
        <f>BK118</f>
        <v>0</v>
      </c>
      <c r="L118" s="117"/>
      <c r="M118" s="122"/>
      <c r="P118" s="123">
        <f>SUM(P119:P141)</f>
        <v>0</v>
      </c>
      <c r="R118" s="123">
        <f>SUM(R119:R141)</f>
        <v>2.3100000000000004E-3</v>
      </c>
      <c r="T118" s="124">
        <f>SUM(T119:T141)</f>
        <v>0</v>
      </c>
      <c r="AR118" s="118" t="s">
        <v>84</v>
      </c>
      <c r="AT118" s="125" t="s">
        <v>73</v>
      </c>
      <c r="AU118" s="125" t="s">
        <v>82</v>
      </c>
      <c r="AY118" s="118" t="s">
        <v>167</v>
      </c>
      <c r="BK118" s="126">
        <f>SUM(BK119:BK141)</f>
        <v>0</v>
      </c>
    </row>
    <row r="119" spans="2:65" s="1" customFormat="1" ht="16.5" customHeight="1">
      <c r="B119" s="33"/>
      <c r="C119" s="129" t="s">
        <v>337</v>
      </c>
      <c r="D119" s="129" t="s">
        <v>169</v>
      </c>
      <c r="E119" s="130" t="s">
        <v>2566</v>
      </c>
      <c r="F119" s="131" t="s">
        <v>2567</v>
      </c>
      <c r="G119" s="132" t="s">
        <v>328</v>
      </c>
      <c r="H119" s="133">
        <v>2</v>
      </c>
      <c r="I119" s="134"/>
      <c r="J119" s="135">
        <f>ROUND(I119*H119,2)</f>
        <v>0</v>
      </c>
      <c r="K119" s="131" t="s">
        <v>172</v>
      </c>
      <c r="L119" s="33"/>
      <c r="M119" s="136" t="s">
        <v>19</v>
      </c>
      <c r="N119" s="137" t="s">
        <v>45</v>
      </c>
      <c r="P119" s="138">
        <f>O119*H119</f>
        <v>0</v>
      </c>
      <c r="Q119" s="138">
        <v>0</v>
      </c>
      <c r="R119" s="138">
        <f>Q119*H119</f>
        <v>0</v>
      </c>
      <c r="S119" s="138">
        <v>0</v>
      </c>
      <c r="T119" s="139">
        <f>S119*H119</f>
        <v>0</v>
      </c>
      <c r="AR119" s="140" t="s">
        <v>265</v>
      </c>
      <c r="AT119" s="140" t="s">
        <v>169</v>
      </c>
      <c r="AU119" s="140" t="s">
        <v>84</v>
      </c>
      <c r="AY119" s="18" t="s">
        <v>167</v>
      </c>
      <c r="BE119" s="141">
        <f>IF(N119="základní",J119,0)</f>
        <v>0</v>
      </c>
      <c r="BF119" s="141">
        <f>IF(N119="snížená",J119,0)</f>
        <v>0</v>
      </c>
      <c r="BG119" s="141">
        <f>IF(N119="zákl. přenesená",J119,0)</f>
        <v>0</v>
      </c>
      <c r="BH119" s="141">
        <f>IF(N119="sníž. přenesená",J119,0)</f>
        <v>0</v>
      </c>
      <c r="BI119" s="141">
        <f>IF(N119="nulová",J119,0)</f>
        <v>0</v>
      </c>
      <c r="BJ119" s="18" t="s">
        <v>82</v>
      </c>
      <c r="BK119" s="141">
        <f>ROUND(I119*H119,2)</f>
        <v>0</v>
      </c>
      <c r="BL119" s="18" t="s">
        <v>265</v>
      </c>
      <c r="BM119" s="140" t="s">
        <v>2568</v>
      </c>
    </row>
    <row r="120" spans="2:65" s="1" customFormat="1" ht="11.25">
      <c r="B120" s="33"/>
      <c r="D120" s="142" t="s">
        <v>175</v>
      </c>
      <c r="F120" s="143" t="s">
        <v>2569</v>
      </c>
      <c r="I120" s="144"/>
      <c r="L120" s="33"/>
      <c r="M120" s="145"/>
      <c r="T120" s="54"/>
      <c r="AT120" s="18" t="s">
        <v>175</v>
      </c>
      <c r="AU120" s="18" t="s">
        <v>84</v>
      </c>
    </row>
    <row r="121" spans="2:65" s="1" customFormat="1" ht="16.5" customHeight="1">
      <c r="B121" s="33"/>
      <c r="C121" s="167" t="s">
        <v>343</v>
      </c>
      <c r="D121" s="167" t="s">
        <v>259</v>
      </c>
      <c r="E121" s="168" t="s">
        <v>2570</v>
      </c>
      <c r="F121" s="169" t="s">
        <v>2571</v>
      </c>
      <c r="G121" s="170" t="s">
        <v>328</v>
      </c>
      <c r="H121" s="171">
        <v>2</v>
      </c>
      <c r="I121" s="172"/>
      <c r="J121" s="173">
        <f>ROUND(I121*H121,2)</f>
        <v>0</v>
      </c>
      <c r="K121" s="169" t="s">
        <v>172</v>
      </c>
      <c r="L121" s="174"/>
      <c r="M121" s="175" t="s">
        <v>19</v>
      </c>
      <c r="N121" s="176" t="s">
        <v>45</v>
      </c>
      <c r="P121" s="138">
        <f>O121*H121</f>
        <v>0</v>
      </c>
      <c r="Q121" s="138">
        <v>2.9999999999999997E-4</v>
      </c>
      <c r="R121" s="138">
        <f>Q121*H121</f>
        <v>5.9999999999999995E-4</v>
      </c>
      <c r="S121" s="138">
        <v>0</v>
      </c>
      <c r="T121" s="139">
        <f>S121*H121</f>
        <v>0</v>
      </c>
      <c r="AR121" s="140" t="s">
        <v>366</v>
      </c>
      <c r="AT121" s="140" t="s">
        <v>259</v>
      </c>
      <c r="AU121" s="140" t="s">
        <v>84</v>
      </c>
      <c r="AY121" s="18" t="s">
        <v>167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8" t="s">
        <v>82</v>
      </c>
      <c r="BK121" s="141">
        <f>ROUND(I121*H121,2)</f>
        <v>0</v>
      </c>
      <c r="BL121" s="18" t="s">
        <v>265</v>
      </c>
      <c r="BM121" s="140" t="s">
        <v>2572</v>
      </c>
    </row>
    <row r="122" spans="2:65" s="1" customFormat="1" ht="16.5" customHeight="1">
      <c r="B122" s="33"/>
      <c r="C122" s="129" t="s">
        <v>7</v>
      </c>
      <c r="D122" s="129" t="s">
        <v>169</v>
      </c>
      <c r="E122" s="130" t="s">
        <v>2573</v>
      </c>
      <c r="F122" s="131" t="s">
        <v>2574</v>
      </c>
      <c r="G122" s="132" t="s">
        <v>328</v>
      </c>
      <c r="H122" s="133">
        <v>3</v>
      </c>
      <c r="I122" s="134"/>
      <c r="J122" s="135">
        <f>ROUND(I122*H122,2)</f>
        <v>0</v>
      </c>
      <c r="K122" s="131" t="s">
        <v>172</v>
      </c>
      <c r="L122" s="33"/>
      <c r="M122" s="136" t="s">
        <v>19</v>
      </c>
      <c r="N122" s="137" t="s">
        <v>45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265</v>
      </c>
      <c r="AT122" s="140" t="s">
        <v>169</v>
      </c>
      <c r="AU122" s="140" t="s">
        <v>84</v>
      </c>
      <c r="AY122" s="18" t="s">
        <v>167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82</v>
      </c>
      <c r="BK122" s="141">
        <f>ROUND(I122*H122,2)</f>
        <v>0</v>
      </c>
      <c r="BL122" s="18" t="s">
        <v>265</v>
      </c>
      <c r="BM122" s="140" t="s">
        <v>2575</v>
      </c>
    </row>
    <row r="123" spans="2:65" s="1" customFormat="1" ht="11.25">
      <c r="B123" s="33"/>
      <c r="D123" s="142" t="s">
        <v>175</v>
      </c>
      <c r="F123" s="143" t="s">
        <v>2576</v>
      </c>
      <c r="I123" s="144"/>
      <c r="L123" s="33"/>
      <c r="M123" s="145"/>
      <c r="T123" s="54"/>
      <c r="AT123" s="18" t="s">
        <v>175</v>
      </c>
      <c r="AU123" s="18" t="s">
        <v>84</v>
      </c>
    </row>
    <row r="124" spans="2:65" s="1" customFormat="1" ht="16.5" customHeight="1">
      <c r="B124" s="33"/>
      <c r="C124" s="167" t="s">
        <v>304</v>
      </c>
      <c r="D124" s="167" t="s">
        <v>259</v>
      </c>
      <c r="E124" s="168" t="s">
        <v>2577</v>
      </c>
      <c r="F124" s="169" t="s">
        <v>2578</v>
      </c>
      <c r="G124" s="170" t="s">
        <v>328</v>
      </c>
      <c r="H124" s="171">
        <v>3</v>
      </c>
      <c r="I124" s="172"/>
      <c r="J124" s="173">
        <f>ROUND(I124*H124,2)</f>
        <v>0</v>
      </c>
      <c r="K124" s="169" t="s">
        <v>172</v>
      </c>
      <c r="L124" s="174"/>
      <c r="M124" s="175" t="s">
        <v>19</v>
      </c>
      <c r="N124" s="176" t="s">
        <v>45</v>
      </c>
      <c r="P124" s="138">
        <f>O124*H124</f>
        <v>0</v>
      </c>
      <c r="Q124" s="138">
        <v>2.0000000000000001E-4</v>
      </c>
      <c r="R124" s="138">
        <f>Q124*H124</f>
        <v>6.0000000000000006E-4</v>
      </c>
      <c r="S124" s="138">
        <v>0</v>
      </c>
      <c r="T124" s="139">
        <f>S124*H124</f>
        <v>0</v>
      </c>
      <c r="AR124" s="140" t="s">
        <v>366</v>
      </c>
      <c r="AT124" s="140" t="s">
        <v>259</v>
      </c>
      <c r="AU124" s="140" t="s">
        <v>84</v>
      </c>
      <c r="AY124" s="18" t="s">
        <v>167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82</v>
      </c>
      <c r="BK124" s="141">
        <f>ROUND(I124*H124,2)</f>
        <v>0</v>
      </c>
      <c r="BL124" s="18" t="s">
        <v>265</v>
      </c>
      <c r="BM124" s="140" t="s">
        <v>2579</v>
      </c>
    </row>
    <row r="125" spans="2:65" s="1" customFormat="1" ht="16.5" customHeight="1">
      <c r="B125" s="33"/>
      <c r="C125" s="129" t="s">
        <v>311</v>
      </c>
      <c r="D125" s="129" t="s">
        <v>169</v>
      </c>
      <c r="E125" s="130" t="s">
        <v>2580</v>
      </c>
      <c r="F125" s="131" t="s">
        <v>2581</v>
      </c>
      <c r="G125" s="132" t="s">
        <v>328</v>
      </c>
      <c r="H125" s="133">
        <v>1</v>
      </c>
      <c r="I125" s="134"/>
      <c r="J125" s="135">
        <f>ROUND(I125*H125,2)</f>
        <v>0</v>
      </c>
      <c r="K125" s="131" t="s">
        <v>172</v>
      </c>
      <c r="L125" s="33"/>
      <c r="M125" s="136" t="s">
        <v>19</v>
      </c>
      <c r="N125" s="137" t="s">
        <v>45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265</v>
      </c>
      <c r="AT125" s="140" t="s">
        <v>169</v>
      </c>
      <c r="AU125" s="140" t="s">
        <v>84</v>
      </c>
      <c r="AY125" s="18" t="s">
        <v>167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82</v>
      </c>
      <c r="BK125" s="141">
        <f>ROUND(I125*H125,2)</f>
        <v>0</v>
      </c>
      <c r="BL125" s="18" t="s">
        <v>265</v>
      </c>
      <c r="BM125" s="140" t="s">
        <v>2582</v>
      </c>
    </row>
    <row r="126" spans="2:65" s="1" customFormat="1" ht="11.25">
      <c r="B126" s="33"/>
      <c r="D126" s="142" t="s">
        <v>175</v>
      </c>
      <c r="F126" s="143" t="s">
        <v>2583</v>
      </c>
      <c r="I126" s="144"/>
      <c r="L126" s="33"/>
      <c r="M126" s="145"/>
      <c r="T126" s="54"/>
      <c r="AT126" s="18" t="s">
        <v>175</v>
      </c>
      <c r="AU126" s="18" t="s">
        <v>84</v>
      </c>
    </row>
    <row r="127" spans="2:65" s="1" customFormat="1" ht="16.5" customHeight="1">
      <c r="B127" s="33"/>
      <c r="C127" s="129" t="s">
        <v>318</v>
      </c>
      <c r="D127" s="129" t="s">
        <v>169</v>
      </c>
      <c r="E127" s="130" t="s">
        <v>2584</v>
      </c>
      <c r="F127" s="131" t="s">
        <v>2585</v>
      </c>
      <c r="G127" s="132" t="s">
        <v>328</v>
      </c>
      <c r="H127" s="133">
        <v>1</v>
      </c>
      <c r="I127" s="134"/>
      <c r="J127" s="135">
        <f>ROUND(I127*H127,2)</f>
        <v>0</v>
      </c>
      <c r="K127" s="131" t="s">
        <v>172</v>
      </c>
      <c r="L127" s="33"/>
      <c r="M127" s="136" t="s">
        <v>19</v>
      </c>
      <c r="N127" s="137" t="s">
        <v>45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265</v>
      </c>
      <c r="AT127" s="140" t="s">
        <v>169</v>
      </c>
      <c r="AU127" s="140" t="s">
        <v>84</v>
      </c>
      <c r="AY127" s="18" t="s">
        <v>167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82</v>
      </c>
      <c r="BK127" s="141">
        <f>ROUND(I127*H127,2)</f>
        <v>0</v>
      </c>
      <c r="BL127" s="18" t="s">
        <v>265</v>
      </c>
      <c r="BM127" s="140" t="s">
        <v>2586</v>
      </c>
    </row>
    <row r="128" spans="2:65" s="1" customFormat="1" ht="11.25">
      <c r="B128" s="33"/>
      <c r="D128" s="142" t="s">
        <v>175</v>
      </c>
      <c r="F128" s="143" t="s">
        <v>2587</v>
      </c>
      <c r="I128" s="144"/>
      <c r="L128" s="33"/>
      <c r="M128" s="145"/>
      <c r="T128" s="54"/>
      <c r="AT128" s="18" t="s">
        <v>175</v>
      </c>
      <c r="AU128" s="18" t="s">
        <v>84</v>
      </c>
    </row>
    <row r="129" spans="2:65" s="1" customFormat="1" ht="16.5" customHeight="1">
      <c r="B129" s="33"/>
      <c r="C129" s="129" t="s">
        <v>325</v>
      </c>
      <c r="D129" s="129" t="s">
        <v>169</v>
      </c>
      <c r="E129" s="130" t="s">
        <v>2588</v>
      </c>
      <c r="F129" s="131" t="s">
        <v>2589</v>
      </c>
      <c r="G129" s="132" t="s">
        <v>328</v>
      </c>
      <c r="H129" s="133">
        <v>1</v>
      </c>
      <c r="I129" s="134"/>
      <c r="J129" s="135">
        <f>ROUND(I129*H129,2)</f>
        <v>0</v>
      </c>
      <c r="K129" s="131" t="s">
        <v>172</v>
      </c>
      <c r="L129" s="33"/>
      <c r="M129" s="136" t="s">
        <v>19</v>
      </c>
      <c r="N129" s="137" t="s">
        <v>45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265</v>
      </c>
      <c r="AT129" s="140" t="s">
        <v>169</v>
      </c>
      <c r="AU129" s="140" t="s">
        <v>84</v>
      </c>
      <c r="AY129" s="18" t="s">
        <v>167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8" t="s">
        <v>82</v>
      </c>
      <c r="BK129" s="141">
        <f>ROUND(I129*H129,2)</f>
        <v>0</v>
      </c>
      <c r="BL129" s="18" t="s">
        <v>265</v>
      </c>
      <c r="BM129" s="140" t="s">
        <v>2590</v>
      </c>
    </row>
    <row r="130" spans="2:65" s="1" customFormat="1" ht="11.25">
      <c r="B130" s="33"/>
      <c r="D130" s="142" t="s">
        <v>175</v>
      </c>
      <c r="F130" s="143" t="s">
        <v>2591</v>
      </c>
      <c r="I130" s="144"/>
      <c r="L130" s="33"/>
      <c r="M130" s="145"/>
      <c r="T130" s="54"/>
      <c r="AT130" s="18" t="s">
        <v>175</v>
      </c>
      <c r="AU130" s="18" t="s">
        <v>84</v>
      </c>
    </row>
    <row r="131" spans="2:65" s="1" customFormat="1" ht="16.5" customHeight="1">
      <c r="B131" s="33"/>
      <c r="C131" s="129" t="s">
        <v>332</v>
      </c>
      <c r="D131" s="129" t="s">
        <v>169</v>
      </c>
      <c r="E131" s="130" t="s">
        <v>2592</v>
      </c>
      <c r="F131" s="131" t="s">
        <v>2593</v>
      </c>
      <c r="G131" s="132" t="s">
        <v>328</v>
      </c>
      <c r="H131" s="133">
        <v>1</v>
      </c>
      <c r="I131" s="134"/>
      <c r="J131" s="135">
        <f>ROUND(I131*H131,2)</f>
        <v>0</v>
      </c>
      <c r="K131" s="131" t="s">
        <v>172</v>
      </c>
      <c r="L131" s="33"/>
      <c r="M131" s="136" t="s">
        <v>19</v>
      </c>
      <c r="N131" s="137" t="s">
        <v>45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265</v>
      </c>
      <c r="AT131" s="140" t="s">
        <v>169</v>
      </c>
      <c r="AU131" s="140" t="s">
        <v>84</v>
      </c>
      <c r="AY131" s="18" t="s">
        <v>167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8" t="s">
        <v>82</v>
      </c>
      <c r="BK131" s="141">
        <f>ROUND(I131*H131,2)</f>
        <v>0</v>
      </c>
      <c r="BL131" s="18" t="s">
        <v>265</v>
      </c>
      <c r="BM131" s="140" t="s">
        <v>2594</v>
      </c>
    </row>
    <row r="132" spans="2:65" s="1" customFormat="1" ht="11.25">
      <c r="B132" s="33"/>
      <c r="D132" s="142" t="s">
        <v>175</v>
      </c>
      <c r="F132" s="143" t="s">
        <v>2595</v>
      </c>
      <c r="I132" s="144"/>
      <c r="L132" s="33"/>
      <c r="M132" s="145"/>
      <c r="T132" s="54"/>
      <c r="AT132" s="18" t="s">
        <v>175</v>
      </c>
      <c r="AU132" s="18" t="s">
        <v>84</v>
      </c>
    </row>
    <row r="133" spans="2:65" s="1" customFormat="1" ht="16.5" customHeight="1">
      <c r="B133" s="33"/>
      <c r="C133" s="129" t="s">
        <v>281</v>
      </c>
      <c r="D133" s="129" t="s">
        <v>169</v>
      </c>
      <c r="E133" s="130" t="s">
        <v>2596</v>
      </c>
      <c r="F133" s="131" t="s">
        <v>2597</v>
      </c>
      <c r="G133" s="132" t="s">
        <v>328</v>
      </c>
      <c r="H133" s="133">
        <v>1</v>
      </c>
      <c r="I133" s="134"/>
      <c r="J133" s="135">
        <f>ROUND(I133*H133,2)</f>
        <v>0</v>
      </c>
      <c r="K133" s="131" t="s">
        <v>172</v>
      </c>
      <c r="L133" s="33"/>
      <c r="M133" s="136" t="s">
        <v>19</v>
      </c>
      <c r="N133" s="137" t="s">
        <v>45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265</v>
      </c>
      <c r="AT133" s="140" t="s">
        <v>169</v>
      </c>
      <c r="AU133" s="140" t="s">
        <v>84</v>
      </c>
      <c r="AY133" s="18" t="s">
        <v>167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82</v>
      </c>
      <c r="BK133" s="141">
        <f>ROUND(I133*H133,2)</f>
        <v>0</v>
      </c>
      <c r="BL133" s="18" t="s">
        <v>265</v>
      </c>
      <c r="BM133" s="140" t="s">
        <v>2598</v>
      </c>
    </row>
    <row r="134" spans="2:65" s="1" customFormat="1" ht="11.25">
      <c r="B134" s="33"/>
      <c r="D134" s="142" t="s">
        <v>175</v>
      </c>
      <c r="F134" s="143" t="s">
        <v>2599</v>
      </c>
      <c r="I134" s="144"/>
      <c r="L134" s="33"/>
      <c r="M134" s="145"/>
      <c r="T134" s="54"/>
      <c r="AT134" s="18" t="s">
        <v>175</v>
      </c>
      <c r="AU134" s="18" t="s">
        <v>84</v>
      </c>
    </row>
    <row r="135" spans="2:65" s="1" customFormat="1" ht="16.5" customHeight="1">
      <c r="B135" s="33"/>
      <c r="C135" s="167" t="s">
        <v>287</v>
      </c>
      <c r="D135" s="167" t="s">
        <v>259</v>
      </c>
      <c r="E135" s="168" t="s">
        <v>2600</v>
      </c>
      <c r="F135" s="169" t="s">
        <v>2601</v>
      </c>
      <c r="G135" s="170" t="s">
        <v>328</v>
      </c>
      <c r="H135" s="171">
        <v>1</v>
      </c>
      <c r="I135" s="172"/>
      <c r="J135" s="173">
        <f>ROUND(I135*H135,2)</f>
        <v>0</v>
      </c>
      <c r="K135" s="169" t="s">
        <v>172</v>
      </c>
      <c r="L135" s="174"/>
      <c r="M135" s="175" t="s">
        <v>19</v>
      </c>
      <c r="N135" s="176" t="s">
        <v>45</v>
      </c>
      <c r="P135" s="138">
        <f>O135*H135</f>
        <v>0</v>
      </c>
      <c r="Q135" s="138">
        <v>1.1E-4</v>
      </c>
      <c r="R135" s="138">
        <f>Q135*H135</f>
        <v>1.1E-4</v>
      </c>
      <c r="S135" s="138">
        <v>0</v>
      </c>
      <c r="T135" s="139">
        <f>S135*H135</f>
        <v>0</v>
      </c>
      <c r="AR135" s="140" t="s">
        <v>366</v>
      </c>
      <c r="AT135" s="140" t="s">
        <v>259</v>
      </c>
      <c r="AU135" s="140" t="s">
        <v>84</v>
      </c>
      <c r="AY135" s="18" t="s">
        <v>167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8" t="s">
        <v>82</v>
      </c>
      <c r="BK135" s="141">
        <f>ROUND(I135*H135,2)</f>
        <v>0</v>
      </c>
      <c r="BL135" s="18" t="s">
        <v>265</v>
      </c>
      <c r="BM135" s="140" t="s">
        <v>2602</v>
      </c>
    </row>
    <row r="136" spans="2:65" s="1" customFormat="1" ht="16.5" customHeight="1">
      <c r="B136" s="33"/>
      <c r="C136" s="129" t="s">
        <v>250</v>
      </c>
      <c r="D136" s="129" t="s">
        <v>169</v>
      </c>
      <c r="E136" s="130" t="s">
        <v>2603</v>
      </c>
      <c r="F136" s="131" t="s">
        <v>2604</v>
      </c>
      <c r="G136" s="132" t="s">
        <v>328</v>
      </c>
      <c r="H136" s="133">
        <v>1</v>
      </c>
      <c r="I136" s="134"/>
      <c r="J136" s="135">
        <f>ROUND(I136*H136,2)</f>
        <v>0</v>
      </c>
      <c r="K136" s="131" t="s">
        <v>172</v>
      </c>
      <c r="L136" s="33"/>
      <c r="M136" s="136" t="s">
        <v>19</v>
      </c>
      <c r="N136" s="137" t="s">
        <v>45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265</v>
      </c>
      <c r="AT136" s="140" t="s">
        <v>169</v>
      </c>
      <c r="AU136" s="140" t="s">
        <v>84</v>
      </c>
      <c r="AY136" s="18" t="s">
        <v>167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8" t="s">
        <v>82</v>
      </c>
      <c r="BK136" s="141">
        <f>ROUND(I136*H136,2)</f>
        <v>0</v>
      </c>
      <c r="BL136" s="18" t="s">
        <v>265</v>
      </c>
      <c r="BM136" s="140" t="s">
        <v>2605</v>
      </c>
    </row>
    <row r="137" spans="2:65" s="1" customFormat="1" ht="11.25">
      <c r="B137" s="33"/>
      <c r="D137" s="142" t="s">
        <v>175</v>
      </c>
      <c r="F137" s="143" t="s">
        <v>2606</v>
      </c>
      <c r="I137" s="144"/>
      <c r="L137" s="33"/>
      <c r="M137" s="145"/>
      <c r="T137" s="54"/>
      <c r="AT137" s="18" t="s">
        <v>175</v>
      </c>
      <c r="AU137" s="18" t="s">
        <v>84</v>
      </c>
    </row>
    <row r="138" spans="2:65" s="1" customFormat="1" ht="16.5" customHeight="1">
      <c r="B138" s="33"/>
      <c r="C138" s="167" t="s">
        <v>8</v>
      </c>
      <c r="D138" s="167" t="s">
        <v>259</v>
      </c>
      <c r="E138" s="168" t="s">
        <v>2607</v>
      </c>
      <c r="F138" s="169" t="s">
        <v>2608</v>
      </c>
      <c r="G138" s="170" t="s">
        <v>328</v>
      </c>
      <c r="H138" s="171">
        <v>1</v>
      </c>
      <c r="I138" s="172"/>
      <c r="J138" s="173">
        <f>ROUND(I138*H138,2)</f>
        <v>0</v>
      </c>
      <c r="K138" s="169" t="s">
        <v>172</v>
      </c>
      <c r="L138" s="174"/>
      <c r="M138" s="175" t="s">
        <v>19</v>
      </c>
      <c r="N138" s="176" t="s">
        <v>45</v>
      </c>
      <c r="P138" s="138">
        <f>O138*H138</f>
        <v>0</v>
      </c>
      <c r="Q138" s="138">
        <v>5.0000000000000001E-4</v>
      </c>
      <c r="R138" s="138">
        <f>Q138*H138</f>
        <v>5.0000000000000001E-4</v>
      </c>
      <c r="S138" s="138">
        <v>0</v>
      </c>
      <c r="T138" s="139">
        <f>S138*H138</f>
        <v>0</v>
      </c>
      <c r="AR138" s="140" t="s">
        <v>366</v>
      </c>
      <c r="AT138" s="140" t="s">
        <v>259</v>
      </c>
      <c r="AU138" s="140" t="s">
        <v>84</v>
      </c>
      <c r="AY138" s="18" t="s">
        <v>167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8" t="s">
        <v>82</v>
      </c>
      <c r="BK138" s="141">
        <f>ROUND(I138*H138,2)</f>
        <v>0</v>
      </c>
      <c r="BL138" s="18" t="s">
        <v>265</v>
      </c>
      <c r="BM138" s="140" t="s">
        <v>2609</v>
      </c>
    </row>
    <row r="139" spans="2:65" s="1" customFormat="1" ht="16.5" customHeight="1">
      <c r="B139" s="33"/>
      <c r="C139" s="129" t="s">
        <v>265</v>
      </c>
      <c r="D139" s="129" t="s">
        <v>169</v>
      </c>
      <c r="E139" s="130" t="s">
        <v>2610</v>
      </c>
      <c r="F139" s="131" t="s">
        <v>2611</v>
      </c>
      <c r="G139" s="132" t="s">
        <v>328</v>
      </c>
      <c r="H139" s="133">
        <v>5</v>
      </c>
      <c r="I139" s="134"/>
      <c r="J139" s="135">
        <f>ROUND(I139*H139,2)</f>
        <v>0</v>
      </c>
      <c r="K139" s="131" t="s">
        <v>172</v>
      </c>
      <c r="L139" s="33"/>
      <c r="M139" s="136" t="s">
        <v>19</v>
      </c>
      <c r="N139" s="137" t="s">
        <v>45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265</v>
      </c>
      <c r="AT139" s="140" t="s">
        <v>169</v>
      </c>
      <c r="AU139" s="140" t="s">
        <v>84</v>
      </c>
      <c r="AY139" s="18" t="s">
        <v>167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8" t="s">
        <v>82</v>
      </c>
      <c r="BK139" s="141">
        <f>ROUND(I139*H139,2)</f>
        <v>0</v>
      </c>
      <c r="BL139" s="18" t="s">
        <v>265</v>
      </c>
      <c r="BM139" s="140" t="s">
        <v>2612</v>
      </c>
    </row>
    <row r="140" spans="2:65" s="1" customFormat="1" ht="11.25">
      <c r="B140" s="33"/>
      <c r="D140" s="142" t="s">
        <v>175</v>
      </c>
      <c r="F140" s="143" t="s">
        <v>2613</v>
      </c>
      <c r="I140" s="144"/>
      <c r="L140" s="33"/>
      <c r="M140" s="145"/>
      <c r="T140" s="54"/>
      <c r="AT140" s="18" t="s">
        <v>175</v>
      </c>
      <c r="AU140" s="18" t="s">
        <v>84</v>
      </c>
    </row>
    <row r="141" spans="2:65" s="1" customFormat="1" ht="16.5" customHeight="1">
      <c r="B141" s="33"/>
      <c r="C141" s="167" t="s">
        <v>274</v>
      </c>
      <c r="D141" s="167" t="s">
        <v>259</v>
      </c>
      <c r="E141" s="168" t="s">
        <v>2614</v>
      </c>
      <c r="F141" s="169" t="s">
        <v>2615</v>
      </c>
      <c r="G141" s="170" t="s">
        <v>328</v>
      </c>
      <c r="H141" s="171">
        <v>5</v>
      </c>
      <c r="I141" s="172"/>
      <c r="J141" s="173">
        <f>ROUND(I141*H141,2)</f>
        <v>0</v>
      </c>
      <c r="K141" s="169" t="s">
        <v>172</v>
      </c>
      <c r="L141" s="174"/>
      <c r="M141" s="175" t="s">
        <v>19</v>
      </c>
      <c r="N141" s="176" t="s">
        <v>45</v>
      </c>
      <c r="P141" s="138">
        <f>O141*H141</f>
        <v>0</v>
      </c>
      <c r="Q141" s="138">
        <v>1E-4</v>
      </c>
      <c r="R141" s="138">
        <f>Q141*H141</f>
        <v>5.0000000000000001E-4</v>
      </c>
      <c r="S141" s="138">
        <v>0</v>
      </c>
      <c r="T141" s="139">
        <f>S141*H141</f>
        <v>0</v>
      </c>
      <c r="AR141" s="140" t="s">
        <v>366</v>
      </c>
      <c r="AT141" s="140" t="s">
        <v>259</v>
      </c>
      <c r="AU141" s="140" t="s">
        <v>84</v>
      </c>
      <c r="AY141" s="18" t="s">
        <v>167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8" t="s">
        <v>82</v>
      </c>
      <c r="BK141" s="141">
        <f>ROUND(I141*H141,2)</f>
        <v>0</v>
      </c>
      <c r="BL141" s="18" t="s">
        <v>265</v>
      </c>
      <c r="BM141" s="140" t="s">
        <v>2616</v>
      </c>
    </row>
    <row r="142" spans="2:65" s="11" customFormat="1" ht="22.9" customHeight="1">
      <c r="B142" s="117"/>
      <c r="D142" s="118" t="s">
        <v>73</v>
      </c>
      <c r="E142" s="127" t="s">
        <v>2617</v>
      </c>
      <c r="F142" s="127" t="s">
        <v>2618</v>
      </c>
      <c r="I142" s="120"/>
      <c r="J142" s="128">
        <f>BK142</f>
        <v>0</v>
      </c>
      <c r="L142" s="117"/>
      <c r="M142" s="122"/>
      <c r="P142" s="123">
        <f>SUM(P143:P161)</f>
        <v>0</v>
      </c>
      <c r="R142" s="123">
        <f>SUM(R143:R161)</f>
        <v>1.8095199999999999E-2</v>
      </c>
      <c r="T142" s="124">
        <f>SUM(T143:T161)</f>
        <v>0</v>
      </c>
      <c r="AR142" s="118" t="s">
        <v>84</v>
      </c>
      <c r="AT142" s="125" t="s">
        <v>73</v>
      </c>
      <c r="AU142" s="125" t="s">
        <v>82</v>
      </c>
      <c r="AY142" s="118" t="s">
        <v>167</v>
      </c>
      <c r="BK142" s="126">
        <f>SUM(BK143:BK161)</f>
        <v>0</v>
      </c>
    </row>
    <row r="143" spans="2:65" s="1" customFormat="1" ht="16.5" customHeight="1">
      <c r="B143" s="33"/>
      <c r="C143" s="129" t="s">
        <v>397</v>
      </c>
      <c r="D143" s="129" t="s">
        <v>169</v>
      </c>
      <c r="E143" s="130" t="s">
        <v>2523</v>
      </c>
      <c r="F143" s="131" t="s">
        <v>2524</v>
      </c>
      <c r="G143" s="132" t="s">
        <v>436</v>
      </c>
      <c r="H143" s="133">
        <v>93.1</v>
      </c>
      <c r="I143" s="134"/>
      <c r="J143" s="135">
        <f>ROUND(I143*H143,2)</f>
        <v>0</v>
      </c>
      <c r="K143" s="131" t="s">
        <v>172</v>
      </c>
      <c r="L143" s="33"/>
      <c r="M143" s="136" t="s">
        <v>19</v>
      </c>
      <c r="N143" s="137" t="s">
        <v>45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265</v>
      </c>
      <c r="AT143" s="140" t="s">
        <v>169</v>
      </c>
      <c r="AU143" s="140" t="s">
        <v>84</v>
      </c>
      <c r="AY143" s="18" t="s">
        <v>167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82</v>
      </c>
      <c r="BK143" s="141">
        <f>ROUND(I143*H143,2)</f>
        <v>0</v>
      </c>
      <c r="BL143" s="18" t="s">
        <v>265</v>
      </c>
      <c r="BM143" s="140" t="s">
        <v>2619</v>
      </c>
    </row>
    <row r="144" spans="2:65" s="1" customFormat="1" ht="11.25">
      <c r="B144" s="33"/>
      <c r="D144" s="142" t="s">
        <v>175</v>
      </c>
      <c r="F144" s="143" t="s">
        <v>2526</v>
      </c>
      <c r="I144" s="144"/>
      <c r="L144" s="33"/>
      <c r="M144" s="145"/>
      <c r="T144" s="54"/>
      <c r="AT144" s="18" t="s">
        <v>175</v>
      </c>
      <c r="AU144" s="18" t="s">
        <v>84</v>
      </c>
    </row>
    <row r="145" spans="2:65" s="1" customFormat="1" ht="37.9" customHeight="1">
      <c r="B145" s="33"/>
      <c r="C145" s="167" t="s">
        <v>403</v>
      </c>
      <c r="D145" s="167" t="s">
        <v>259</v>
      </c>
      <c r="E145" s="168" t="s">
        <v>2532</v>
      </c>
      <c r="F145" s="169" t="s">
        <v>2533</v>
      </c>
      <c r="G145" s="170" t="s">
        <v>436</v>
      </c>
      <c r="H145" s="171">
        <v>111.72</v>
      </c>
      <c r="I145" s="172"/>
      <c r="J145" s="173">
        <f>ROUND(I145*H145,2)</f>
        <v>0</v>
      </c>
      <c r="K145" s="169" t="s">
        <v>172</v>
      </c>
      <c r="L145" s="174"/>
      <c r="M145" s="175" t="s">
        <v>19</v>
      </c>
      <c r="N145" s="176" t="s">
        <v>45</v>
      </c>
      <c r="P145" s="138">
        <f>O145*H145</f>
        <v>0</v>
      </c>
      <c r="Q145" s="138">
        <v>1.1E-4</v>
      </c>
      <c r="R145" s="138">
        <f>Q145*H145</f>
        <v>1.22892E-2</v>
      </c>
      <c r="S145" s="138">
        <v>0</v>
      </c>
      <c r="T145" s="139">
        <f>S145*H145</f>
        <v>0</v>
      </c>
      <c r="AR145" s="140" t="s">
        <v>366</v>
      </c>
      <c r="AT145" s="140" t="s">
        <v>259</v>
      </c>
      <c r="AU145" s="140" t="s">
        <v>84</v>
      </c>
      <c r="AY145" s="18" t="s">
        <v>167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8" t="s">
        <v>82</v>
      </c>
      <c r="BK145" s="141">
        <f>ROUND(I145*H145,2)</f>
        <v>0</v>
      </c>
      <c r="BL145" s="18" t="s">
        <v>265</v>
      </c>
      <c r="BM145" s="140" t="s">
        <v>2620</v>
      </c>
    </row>
    <row r="146" spans="2:65" s="13" customFormat="1" ht="11.25">
      <c r="B146" s="153"/>
      <c r="D146" s="147" t="s">
        <v>177</v>
      </c>
      <c r="F146" s="155" t="s">
        <v>2621</v>
      </c>
      <c r="H146" s="156">
        <v>111.72</v>
      </c>
      <c r="I146" s="157"/>
      <c r="L146" s="153"/>
      <c r="M146" s="158"/>
      <c r="T146" s="159"/>
      <c r="AT146" s="154" t="s">
        <v>177</v>
      </c>
      <c r="AU146" s="154" t="s">
        <v>84</v>
      </c>
      <c r="AV146" s="13" t="s">
        <v>84</v>
      </c>
      <c r="AW146" s="13" t="s">
        <v>4</v>
      </c>
      <c r="AX146" s="13" t="s">
        <v>82</v>
      </c>
      <c r="AY146" s="154" t="s">
        <v>167</v>
      </c>
    </row>
    <row r="147" spans="2:65" s="1" customFormat="1" ht="24.2" customHeight="1">
      <c r="B147" s="33"/>
      <c r="C147" s="129" t="s">
        <v>384</v>
      </c>
      <c r="D147" s="129" t="s">
        <v>169</v>
      </c>
      <c r="E147" s="130" t="s">
        <v>2622</v>
      </c>
      <c r="F147" s="131" t="s">
        <v>2623</v>
      </c>
      <c r="G147" s="132" t="s">
        <v>328</v>
      </c>
      <c r="H147" s="133">
        <v>2</v>
      </c>
      <c r="I147" s="134"/>
      <c r="J147" s="135">
        <f>ROUND(I147*H147,2)</f>
        <v>0</v>
      </c>
      <c r="K147" s="131" t="s">
        <v>172</v>
      </c>
      <c r="L147" s="33"/>
      <c r="M147" s="136" t="s">
        <v>19</v>
      </c>
      <c r="N147" s="137" t="s">
        <v>45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265</v>
      </c>
      <c r="AT147" s="140" t="s">
        <v>169</v>
      </c>
      <c r="AU147" s="140" t="s">
        <v>84</v>
      </c>
      <c r="AY147" s="18" t="s">
        <v>167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8" t="s">
        <v>82</v>
      </c>
      <c r="BK147" s="141">
        <f>ROUND(I147*H147,2)</f>
        <v>0</v>
      </c>
      <c r="BL147" s="18" t="s">
        <v>265</v>
      </c>
      <c r="BM147" s="140" t="s">
        <v>2624</v>
      </c>
    </row>
    <row r="148" spans="2:65" s="1" customFormat="1" ht="11.25">
      <c r="B148" s="33"/>
      <c r="D148" s="142" t="s">
        <v>175</v>
      </c>
      <c r="F148" s="143" t="s">
        <v>2625</v>
      </c>
      <c r="I148" s="144"/>
      <c r="L148" s="33"/>
      <c r="M148" s="145"/>
      <c r="T148" s="54"/>
      <c r="AT148" s="18" t="s">
        <v>175</v>
      </c>
      <c r="AU148" s="18" t="s">
        <v>84</v>
      </c>
    </row>
    <row r="149" spans="2:65" s="1" customFormat="1" ht="16.5" customHeight="1">
      <c r="B149" s="33"/>
      <c r="C149" s="167" t="s">
        <v>390</v>
      </c>
      <c r="D149" s="167" t="s">
        <v>259</v>
      </c>
      <c r="E149" s="168" t="s">
        <v>2626</v>
      </c>
      <c r="F149" s="169" t="s">
        <v>2627</v>
      </c>
      <c r="G149" s="170" t="s">
        <v>328</v>
      </c>
      <c r="H149" s="171">
        <v>2</v>
      </c>
      <c r="I149" s="172"/>
      <c r="J149" s="173">
        <f>ROUND(I149*H149,2)</f>
        <v>0</v>
      </c>
      <c r="K149" s="169" t="s">
        <v>172</v>
      </c>
      <c r="L149" s="174"/>
      <c r="M149" s="175" t="s">
        <v>19</v>
      </c>
      <c r="N149" s="176" t="s">
        <v>45</v>
      </c>
      <c r="P149" s="138">
        <f>O149*H149</f>
        <v>0</v>
      </c>
      <c r="Q149" s="138">
        <v>1E-4</v>
      </c>
      <c r="R149" s="138">
        <f>Q149*H149</f>
        <v>2.0000000000000001E-4</v>
      </c>
      <c r="S149" s="138">
        <v>0</v>
      </c>
      <c r="T149" s="139">
        <f>S149*H149</f>
        <v>0</v>
      </c>
      <c r="AR149" s="140" t="s">
        <v>366</v>
      </c>
      <c r="AT149" s="140" t="s">
        <v>259</v>
      </c>
      <c r="AU149" s="140" t="s">
        <v>84</v>
      </c>
      <c r="AY149" s="18" t="s">
        <v>167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8" t="s">
        <v>82</v>
      </c>
      <c r="BK149" s="141">
        <f>ROUND(I149*H149,2)</f>
        <v>0</v>
      </c>
      <c r="BL149" s="18" t="s">
        <v>265</v>
      </c>
      <c r="BM149" s="140" t="s">
        <v>2628</v>
      </c>
    </row>
    <row r="150" spans="2:65" s="1" customFormat="1" ht="16.5" customHeight="1">
      <c r="B150" s="33"/>
      <c r="C150" s="129" t="s">
        <v>372</v>
      </c>
      <c r="D150" s="129" t="s">
        <v>169</v>
      </c>
      <c r="E150" s="130" t="s">
        <v>2629</v>
      </c>
      <c r="F150" s="131" t="s">
        <v>2630</v>
      </c>
      <c r="G150" s="132" t="s">
        <v>328</v>
      </c>
      <c r="H150" s="133">
        <v>1</v>
      </c>
      <c r="I150" s="134"/>
      <c r="J150" s="135">
        <f>ROUND(I150*H150,2)</f>
        <v>0</v>
      </c>
      <c r="K150" s="131" t="s">
        <v>172</v>
      </c>
      <c r="L150" s="33"/>
      <c r="M150" s="136" t="s">
        <v>19</v>
      </c>
      <c r="N150" s="137" t="s">
        <v>45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265</v>
      </c>
      <c r="AT150" s="140" t="s">
        <v>169</v>
      </c>
      <c r="AU150" s="140" t="s">
        <v>84</v>
      </c>
      <c r="AY150" s="18" t="s">
        <v>167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82</v>
      </c>
      <c r="BK150" s="141">
        <f>ROUND(I150*H150,2)</f>
        <v>0</v>
      </c>
      <c r="BL150" s="18" t="s">
        <v>265</v>
      </c>
      <c r="BM150" s="140" t="s">
        <v>2631</v>
      </c>
    </row>
    <row r="151" spans="2:65" s="1" customFormat="1" ht="11.25">
      <c r="B151" s="33"/>
      <c r="D151" s="142" t="s">
        <v>175</v>
      </c>
      <c r="F151" s="143" t="s">
        <v>2632</v>
      </c>
      <c r="I151" s="144"/>
      <c r="L151" s="33"/>
      <c r="M151" s="145"/>
      <c r="T151" s="54"/>
      <c r="AT151" s="18" t="s">
        <v>175</v>
      </c>
      <c r="AU151" s="18" t="s">
        <v>84</v>
      </c>
    </row>
    <row r="152" spans="2:65" s="1" customFormat="1" ht="16.5" customHeight="1">
      <c r="B152" s="33"/>
      <c r="C152" s="167" t="s">
        <v>378</v>
      </c>
      <c r="D152" s="167" t="s">
        <v>259</v>
      </c>
      <c r="E152" s="168" t="s">
        <v>2633</v>
      </c>
      <c r="F152" s="169" t="s">
        <v>2634</v>
      </c>
      <c r="G152" s="170" t="s">
        <v>328</v>
      </c>
      <c r="H152" s="171">
        <v>1</v>
      </c>
      <c r="I152" s="172"/>
      <c r="J152" s="173">
        <f>ROUND(I152*H152,2)</f>
        <v>0</v>
      </c>
      <c r="K152" s="169" t="s">
        <v>172</v>
      </c>
      <c r="L152" s="174"/>
      <c r="M152" s="175" t="s">
        <v>19</v>
      </c>
      <c r="N152" s="176" t="s">
        <v>45</v>
      </c>
      <c r="P152" s="138">
        <f>O152*H152</f>
        <v>0</v>
      </c>
      <c r="Q152" s="138">
        <v>2.3000000000000001E-4</v>
      </c>
      <c r="R152" s="138">
        <f>Q152*H152</f>
        <v>2.3000000000000001E-4</v>
      </c>
      <c r="S152" s="138">
        <v>0</v>
      </c>
      <c r="T152" s="139">
        <f>S152*H152</f>
        <v>0</v>
      </c>
      <c r="AR152" s="140" t="s">
        <v>366</v>
      </c>
      <c r="AT152" s="140" t="s">
        <v>259</v>
      </c>
      <c r="AU152" s="140" t="s">
        <v>84</v>
      </c>
      <c r="AY152" s="18" t="s">
        <v>167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8" t="s">
        <v>82</v>
      </c>
      <c r="BK152" s="141">
        <f>ROUND(I152*H152,2)</f>
        <v>0</v>
      </c>
      <c r="BL152" s="18" t="s">
        <v>265</v>
      </c>
      <c r="BM152" s="140" t="s">
        <v>2635</v>
      </c>
    </row>
    <row r="153" spans="2:65" s="1" customFormat="1" ht="16.5" customHeight="1">
      <c r="B153" s="33"/>
      <c r="C153" s="129" t="s">
        <v>360</v>
      </c>
      <c r="D153" s="129" t="s">
        <v>169</v>
      </c>
      <c r="E153" s="130" t="s">
        <v>2636</v>
      </c>
      <c r="F153" s="131" t="s">
        <v>2637</v>
      </c>
      <c r="G153" s="132" t="s">
        <v>436</v>
      </c>
      <c r="H153" s="133">
        <v>32</v>
      </c>
      <c r="I153" s="134"/>
      <c r="J153" s="135">
        <f>ROUND(I153*H153,2)</f>
        <v>0</v>
      </c>
      <c r="K153" s="131" t="s">
        <v>172</v>
      </c>
      <c r="L153" s="33"/>
      <c r="M153" s="136" t="s">
        <v>19</v>
      </c>
      <c r="N153" s="137" t="s">
        <v>45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265</v>
      </c>
      <c r="AT153" s="140" t="s">
        <v>169</v>
      </c>
      <c r="AU153" s="140" t="s">
        <v>84</v>
      </c>
      <c r="AY153" s="18" t="s">
        <v>167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8" t="s">
        <v>82</v>
      </c>
      <c r="BK153" s="141">
        <f>ROUND(I153*H153,2)</f>
        <v>0</v>
      </c>
      <c r="BL153" s="18" t="s">
        <v>265</v>
      </c>
      <c r="BM153" s="140" t="s">
        <v>2638</v>
      </c>
    </row>
    <row r="154" spans="2:65" s="1" customFormat="1" ht="11.25">
      <c r="B154" s="33"/>
      <c r="D154" s="142" t="s">
        <v>175</v>
      </c>
      <c r="F154" s="143" t="s">
        <v>2639</v>
      </c>
      <c r="I154" s="144"/>
      <c r="L154" s="33"/>
      <c r="M154" s="145"/>
      <c r="T154" s="54"/>
      <c r="AT154" s="18" t="s">
        <v>175</v>
      </c>
      <c r="AU154" s="18" t="s">
        <v>84</v>
      </c>
    </row>
    <row r="155" spans="2:65" s="13" customFormat="1" ht="11.25">
      <c r="B155" s="153"/>
      <c r="D155" s="147" t="s">
        <v>177</v>
      </c>
      <c r="E155" s="154" t="s">
        <v>19</v>
      </c>
      <c r="F155" s="155" t="s">
        <v>2640</v>
      </c>
      <c r="H155" s="156">
        <v>15</v>
      </c>
      <c r="I155" s="157"/>
      <c r="L155" s="153"/>
      <c r="M155" s="158"/>
      <c r="T155" s="159"/>
      <c r="AT155" s="154" t="s">
        <v>177</v>
      </c>
      <c r="AU155" s="154" t="s">
        <v>84</v>
      </c>
      <c r="AV155" s="13" t="s">
        <v>84</v>
      </c>
      <c r="AW155" s="13" t="s">
        <v>34</v>
      </c>
      <c r="AX155" s="13" t="s">
        <v>74</v>
      </c>
      <c r="AY155" s="154" t="s">
        <v>167</v>
      </c>
    </row>
    <row r="156" spans="2:65" s="13" customFormat="1" ht="11.25">
      <c r="B156" s="153"/>
      <c r="D156" s="147" t="s">
        <v>177</v>
      </c>
      <c r="E156" s="154" t="s">
        <v>19</v>
      </c>
      <c r="F156" s="155" t="s">
        <v>2641</v>
      </c>
      <c r="H156" s="156">
        <v>17</v>
      </c>
      <c r="I156" s="157"/>
      <c r="L156" s="153"/>
      <c r="M156" s="158"/>
      <c r="T156" s="159"/>
      <c r="AT156" s="154" t="s">
        <v>177</v>
      </c>
      <c r="AU156" s="154" t="s">
        <v>84</v>
      </c>
      <c r="AV156" s="13" t="s">
        <v>84</v>
      </c>
      <c r="AW156" s="13" t="s">
        <v>34</v>
      </c>
      <c r="AX156" s="13" t="s">
        <v>74</v>
      </c>
      <c r="AY156" s="154" t="s">
        <v>167</v>
      </c>
    </row>
    <row r="157" spans="2:65" s="14" customFormat="1" ht="11.25">
      <c r="B157" s="160"/>
      <c r="D157" s="147" t="s">
        <v>177</v>
      </c>
      <c r="E157" s="161" t="s">
        <v>19</v>
      </c>
      <c r="F157" s="162" t="s">
        <v>181</v>
      </c>
      <c r="H157" s="163">
        <v>32</v>
      </c>
      <c r="I157" s="164"/>
      <c r="L157" s="160"/>
      <c r="M157" s="165"/>
      <c r="T157" s="166"/>
      <c r="AT157" s="161" t="s">
        <v>177</v>
      </c>
      <c r="AU157" s="161" t="s">
        <v>84</v>
      </c>
      <c r="AV157" s="14" t="s">
        <v>173</v>
      </c>
      <c r="AW157" s="14" t="s">
        <v>34</v>
      </c>
      <c r="AX157" s="14" t="s">
        <v>82</v>
      </c>
      <c r="AY157" s="161" t="s">
        <v>167</v>
      </c>
    </row>
    <row r="158" spans="2:65" s="1" customFormat="1" ht="24.2" customHeight="1">
      <c r="B158" s="33"/>
      <c r="C158" s="167" t="s">
        <v>366</v>
      </c>
      <c r="D158" s="167" t="s">
        <v>259</v>
      </c>
      <c r="E158" s="168" t="s">
        <v>2642</v>
      </c>
      <c r="F158" s="169" t="s">
        <v>2643</v>
      </c>
      <c r="G158" s="170" t="s">
        <v>436</v>
      </c>
      <c r="H158" s="171">
        <v>38.4</v>
      </c>
      <c r="I158" s="172"/>
      <c r="J158" s="173">
        <f>ROUND(I158*H158,2)</f>
        <v>0</v>
      </c>
      <c r="K158" s="169" t="s">
        <v>172</v>
      </c>
      <c r="L158" s="174"/>
      <c r="M158" s="175" t="s">
        <v>19</v>
      </c>
      <c r="N158" s="176" t="s">
        <v>45</v>
      </c>
      <c r="P158" s="138">
        <f>O158*H158</f>
        <v>0</v>
      </c>
      <c r="Q158" s="138">
        <v>1.3999999999999999E-4</v>
      </c>
      <c r="R158" s="138">
        <f>Q158*H158</f>
        <v>5.3759999999999997E-3</v>
      </c>
      <c r="S158" s="138">
        <v>0</v>
      </c>
      <c r="T158" s="139">
        <f>S158*H158</f>
        <v>0</v>
      </c>
      <c r="AR158" s="140" t="s">
        <v>366</v>
      </c>
      <c r="AT158" s="140" t="s">
        <v>259</v>
      </c>
      <c r="AU158" s="140" t="s">
        <v>84</v>
      </c>
      <c r="AY158" s="18" t="s">
        <v>167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82</v>
      </c>
      <c r="BK158" s="141">
        <f>ROUND(I158*H158,2)</f>
        <v>0</v>
      </c>
      <c r="BL158" s="18" t="s">
        <v>265</v>
      </c>
      <c r="BM158" s="140" t="s">
        <v>2644</v>
      </c>
    </row>
    <row r="159" spans="2:65" s="13" customFormat="1" ht="11.25">
      <c r="B159" s="153"/>
      <c r="D159" s="147" t="s">
        <v>177</v>
      </c>
      <c r="F159" s="155" t="s">
        <v>2645</v>
      </c>
      <c r="H159" s="156">
        <v>38.4</v>
      </c>
      <c r="I159" s="157"/>
      <c r="L159" s="153"/>
      <c r="M159" s="158"/>
      <c r="T159" s="159"/>
      <c r="AT159" s="154" t="s">
        <v>177</v>
      </c>
      <c r="AU159" s="154" t="s">
        <v>84</v>
      </c>
      <c r="AV159" s="13" t="s">
        <v>84</v>
      </c>
      <c r="AW159" s="13" t="s">
        <v>4</v>
      </c>
      <c r="AX159" s="13" t="s">
        <v>82</v>
      </c>
      <c r="AY159" s="154" t="s">
        <v>167</v>
      </c>
    </row>
    <row r="160" spans="2:65" s="1" customFormat="1" ht="16.5" customHeight="1">
      <c r="B160" s="33"/>
      <c r="C160" s="129" t="s">
        <v>293</v>
      </c>
      <c r="D160" s="129" t="s">
        <v>169</v>
      </c>
      <c r="E160" s="130" t="s">
        <v>2646</v>
      </c>
      <c r="F160" s="131" t="s">
        <v>2647</v>
      </c>
      <c r="G160" s="132" t="s">
        <v>855</v>
      </c>
      <c r="H160" s="133">
        <v>1</v>
      </c>
      <c r="I160" s="134"/>
      <c r="J160" s="135">
        <f>ROUND(I160*H160,2)</f>
        <v>0</v>
      </c>
      <c r="K160" s="131" t="s">
        <v>19</v>
      </c>
      <c r="L160" s="33"/>
      <c r="M160" s="136" t="s">
        <v>19</v>
      </c>
      <c r="N160" s="137" t="s">
        <v>45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265</v>
      </c>
      <c r="AT160" s="140" t="s">
        <v>169</v>
      </c>
      <c r="AU160" s="140" t="s">
        <v>84</v>
      </c>
      <c r="AY160" s="18" t="s">
        <v>167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82</v>
      </c>
      <c r="BK160" s="141">
        <f>ROUND(I160*H160,2)</f>
        <v>0</v>
      </c>
      <c r="BL160" s="18" t="s">
        <v>265</v>
      </c>
      <c r="BM160" s="140" t="s">
        <v>2648</v>
      </c>
    </row>
    <row r="161" spans="2:65" s="1" customFormat="1" ht="58.5">
      <c r="B161" s="33"/>
      <c r="D161" s="147" t="s">
        <v>1487</v>
      </c>
      <c r="F161" s="184" t="s">
        <v>2649</v>
      </c>
      <c r="I161" s="144"/>
      <c r="L161" s="33"/>
      <c r="M161" s="145"/>
      <c r="T161" s="54"/>
      <c r="AT161" s="18" t="s">
        <v>1487</v>
      </c>
      <c r="AU161" s="18" t="s">
        <v>84</v>
      </c>
    </row>
    <row r="162" spans="2:65" s="11" customFormat="1" ht="25.9" customHeight="1">
      <c r="B162" s="117"/>
      <c r="D162" s="118" t="s">
        <v>73</v>
      </c>
      <c r="E162" s="119" t="s">
        <v>2106</v>
      </c>
      <c r="F162" s="119" t="s">
        <v>2107</v>
      </c>
      <c r="I162" s="120"/>
      <c r="J162" s="121">
        <f>BK162</f>
        <v>0</v>
      </c>
      <c r="L162" s="117"/>
      <c r="M162" s="122"/>
      <c r="P162" s="123">
        <f>SUM(P163:P164)</f>
        <v>0</v>
      </c>
      <c r="R162" s="123">
        <f>SUM(R163:R164)</f>
        <v>0</v>
      </c>
      <c r="T162" s="124">
        <f>SUM(T163:T164)</f>
        <v>0</v>
      </c>
      <c r="AR162" s="118" t="s">
        <v>173</v>
      </c>
      <c r="AT162" s="125" t="s">
        <v>73</v>
      </c>
      <c r="AU162" s="125" t="s">
        <v>74</v>
      </c>
      <c r="AY162" s="118" t="s">
        <v>167</v>
      </c>
      <c r="BK162" s="126">
        <f>SUM(BK163:BK164)</f>
        <v>0</v>
      </c>
    </row>
    <row r="163" spans="2:65" s="1" customFormat="1" ht="21.75" customHeight="1">
      <c r="B163" s="33"/>
      <c r="C163" s="129" t="s">
        <v>410</v>
      </c>
      <c r="D163" s="129" t="s">
        <v>169</v>
      </c>
      <c r="E163" s="130" t="s">
        <v>2108</v>
      </c>
      <c r="F163" s="131" t="s">
        <v>2109</v>
      </c>
      <c r="G163" s="132" t="s">
        <v>2110</v>
      </c>
      <c r="H163" s="133">
        <v>15</v>
      </c>
      <c r="I163" s="134"/>
      <c r="J163" s="135">
        <f>ROUND(I163*H163,2)</f>
        <v>0</v>
      </c>
      <c r="K163" s="131" t="s">
        <v>172</v>
      </c>
      <c r="L163" s="33"/>
      <c r="M163" s="136" t="s">
        <v>19</v>
      </c>
      <c r="N163" s="137" t="s">
        <v>45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1203</v>
      </c>
      <c r="AT163" s="140" t="s">
        <v>169</v>
      </c>
      <c r="AU163" s="140" t="s">
        <v>82</v>
      </c>
      <c r="AY163" s="18" t="s">
        <v>167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82</v>
      </c>
      <c r="BK163" s="141">
        <f>ROUND(I163*H163,2)</f>
        <v>0</v>
      </c>
      <c r="BL163" s="18" t="s">
        <v>1203</v>
      </c>
      <c r="BM163" s="140" t="s">
        <v>2650</v>
      </c>
    </row>
    <row r="164" spans="2:65" s="1" customFormat="1" ht="11.25">
      <c r="B164" s="33"/>
      <c r="D164" s="142" t="s">
        <v>175</v>
      </c>
      <c r="F164" s="143" t="s">
        <v>2112</v>
      </c>
      <c r="I164" s="144"/>
      <c r="L164" s="33"/>
      <c r="M164" s="145"/>
      <c r="T164" s="54"/>
      <c r="AT164" s="18" t="s">
        <v>175</v>
      </c>
      <c r="AU164" s="18" t="s">
        <v>82</v>
      </c>
    </row>
    <row r="165" spans="2:65" s="11" customFormat="1" ht="25.9" customHeight="1">
      <c r="B165" s="117"/>
      <c r="D165" s="118" t="s">
        <v>73</v>
      </c>
      <c r="E165" s="119" t="s">
        <v>1714</v>
      </c>
      <c r="F165" s="119" t="s">
        <v>1715</v>
      </c>
      <c r="I165" s="120"/>
      <c r="J165" s="121">
        <f>BK165</f>
        <v>0</v>
      </c>
      <c r="L165" s="117"/>
      <c r="M165" s="122"/>
      <c r="P165" s="123">
        <f>P166+P169+P172</f>
        <v>0</v>
      </c>
      <c r="R165" s="123">
        <f>R166+R169+R172</f>
        <v>0</v>
      </c>
      <c r="T165" s="124">
        <f>T166+T169+T172</f>
        <v>0</v>
      </c>
      <c r="AR165" s="118" t="s">
        <v>195</v>
      </c>
      <c r="AT165" s="125" t="s">
        <v>73</v>
      </c>
      <c r="AU165" s="125" t="s">
        <v>74</v>
      </c>
      <c r="AY165" s="118" t="s">
        <v>167</v>
      </c>
      <c r="BK165" s="126">
        <f>BK166+BK169+BK172</f>
        <v>0</v>
      </c>
    </row>
    <row r="166" spans="2:65" s="11" customFormat="1" ht="22.9" customHeight="1">
      <c r="B166" s="117"/>
      <c r="D166" s="118" t="s">
        <v>73</v>
      </c>
      <c r="E166" s="127" t="s">
        <v>1716</v>
      </c>
      <c r="F166" s="127" t="s">
        <v>1717</v>
      </c>
      <c r="I166" s="120"/>
      <c r="J166" s="128">
        <f>BK166</f>
        <v>0</v>
      </c>
      <c r="L166" s="117"/>
      <c r="M166" s="122"/>
      <c r="P166" s="123">
        <f>SUM(P167:P168)</f>
        <v>0</v>
      </c>
      <c r="R166" s="123">
        <f>SUM(R167:R168)</f>
        <v>0</v>
      </c>
      <c r="T166" s="124">
        <f>SUM(T167:T168)</f>
        <v>0</v>
      </c>
      <c r="AR166" s="118" t="s">
        <v>195</v>
      </c>
      <c r="AT166" s="125" t="s">
        <v>73</v>
      </c>
      <c r="AU166" s="125" t="s">
        <v>82</v>
      </c>
      <c r="AY166" s="118" t="s">
        <v>167</v>
      </c>
      <c r="BK166" s="126">
        <f>SUM(BK167:BK168)</f>
        <v>0</v>
      </c>
    </row>
    <row r="167" spans="2:65" s="1" customFormat="1" ht="16.5" customHeight="1">
      <c r="B167" s="33"/>
      <c r="C167" s="129" t="s">
        <v>416</v>
      </c>
      <c r="D167" s="129" t="s">
        <v>169</v>
      </c>
      <c r="E167" s="130" t="s">
        <v>1731</v>
      </c>
      <c r="F167" s="131" t="s">
        <v>1732</v>
      </c>
      <c r="G167" s="132" t="s">
        <v>2147</v>
      </c>
      <c r="H167" s="133">
        <v>1</v>
      </c>
      <c r="I167" s="134"/>
      <c r="J167" s="135">
        <f>ROUND(I167*H167,2)</f>
        <v>0</v>
      </c>
      <c r="K167" s="131" t="s">
        <v>172</v>
      </c>
      <c r="L167" s="33"/>
      <c r="M167" s="136" t="s">
        <v>19</v>
      </c>
      <c r="N167" s="137" t="s">
        <v>45</v>
      </c>
      <c r="P167" s="138">
        <f>O167*H167</f>
        <v>0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1722</v>
      </c>
      <c r="AT167" s="140" t="s">
        <v>169</v>
      </c>
      <c r="AU167" s="140" t="s">
        <v>84</v>
      </c>
      <c r="AY167" s="18" t="s">
        <v>167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8" t="s">
        <v>82</v>
      </c>
      <c r="BK167" s="141">
        <f>ROUND(I167*H167,2)</f>
        <v>0</v>
      </c>
      <c r="BL167" s="18" t="s">
        <v>1722</v>
      </c>
      <c r="BM167" s="140" t="s">
        <v>2651</v>
      </c>
    </row>
    <row r="168" spans="2:65" s="1" customFormat="1" ht="11.25">
      <c r="B168" s="33"/>
      <c r="D168" s="142" t="s">
        <v>175</v>
      </c>
      <c r="F168" s="143" t="s">
        <v>1734</v>
      </c>
      <c r="I168" s="144"/>
      <c r="L168" s="33"/>
      <c r="M168" s="145"/>
      <c r="T168" s="54"/>
      <c r="AT168" s="18" t="s">
        <v>175</v>
      </c>
      <c r="AU168" s="18" t="s">
        <v>84</v>
      </c>
    </row>
    <row r="169" spans="2:65" s="11" customFormat="1" ht="22.9" customHeight="1">
      <c r="B169" s="117"/>
      <c r="D169" s="118" t="s">
        <v>73</v>
      </c>
      <c r="E169" s="127" t="s">
        <v>1735</v>
      </c>
      <c r="F169" s="127" t="s">
        <v>1736</v>
      </c>
      <c r="I169" s="120"/>
      <c r="J169" s="128">
        <f>BK169</f>
        <v>0</v>
      </c>
      <c r="L169" s="117"/>
      <c r="M169" s="122"/>
      <c r="P169" s="123">
        <f>SUM(P170:P171)</f>
        <v>0</v>
      </c>
      <c r="R169" s="123">
        <f>SUM(R170:R171)</f>
        <v>0</v>
      </c>
      <c r="T169" s="124">
        <f>SUM(T170:T171)</f>
        <v>0</v>
      </c>
      <c r="AR169" s="118" t="s">
        <v>195</v>
      </c>
      <c r="AT169" s="125" t="s">
        <v>73</v>
      </c>
      <c r="AU169" s="125" t="s">
        <v>82</v>
      </c>
      <c r="AY169" s="118" t="s">
        <v>167</v>
      </c>
      <c r="BK169" s="126">
        <f>SUM(BK170:BK171)</f>
        <v>0</v>
      </c>
    </row>
    <row r="170" spans="2:65" s="1" customFormat="1" ht="16.5" customHeight="1">
      <c r="B170" s="33"/>
      <c r="C170" s="129" t="s">
        <v>422</v>
      </c>
      <c r="D170" s="129" t="s">
        <v>169</v>
      </c>
      <c r="E170" s="130" t="s">
        <v>1738</v>
      </c>
      <c r="F170" s="131" t="s">
        <v>1736</v>
      </c>
      <c r="G170" s="132" t="s">
        <v>2147</v>
      </c>
      <c r="H170" s="133">
        <v>1</v>
      </c>
      <c r="I170" s="134"/>
      <c r="J170" s="135">
        <f>ROUND(I170*H170,2)</f>
        <v>0</v>
      </c>
      <c r="K170" s="131" t="s">
        <v>172</v>
      </c>
      <c r="L170" s="33"/>
      <c r="M170" s="136" t="s">
        <v>19</v>
      </c>
      <c r="N170" s="137" t="s">
        <v>45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1722</v>
      </c>
      <c r="AT170" s="140" t="s">
        <v>169</v>
      </c>
      <c r="AU170" s="140" t="s">
        <v>84</v>
      </c>
      <c r="AY170" s="18" t="s">
        <v>167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8" t="s">
        <v>82</v>
      </c>
      <c r="BK170" s="141">
        <f>ROUND(I170*H170,2)</f>
        <v>0</v>
      </c>
      <c r="BL170" s="18" t="s">
        <v>1722</v>
      </c>
      <c r="BM170" s="140" t="s">
        <v>2652</v>
      </c>
    </row>
    <row r="171" spans="2:65" s="1" customFormat="1" ht="11.25">
      <c r="B171" s="33"/>
      <c r="D171" s="142" t="s">
        <v>175</v>
      </c>
      <c r="F171" s="143" t="s">
        <v>1741</v>
      </c>
      <c r="I171" s="144"/>
      <c r="L171" s="33"/>
      <c r="M171" s="145"/>
      <c r="T171" s="54"/>
      <c r="AT171" s="18" t="s">
        <v>175</v>
      </c>
      <c r="AU171" s="18" t="s">
        <v>84</v>
      </c>
    </row>
    <row r="172" spans="2:65" s="11" customFormat="1" ht="22.9" customHeight="1">
      <c r="B172" s="117"/>
      <c r="D172" s="118" t="s">
        <v>73</v>
      </c>
      <c r="E172" s="127" t="s">
        <v>1742</v>
      </c>
      <c r="F172" s="127" t="s">
        <v>1743</v>
      </c>
      <c r="I172" s="120"/>
      <c r="J172" s="128">
        <f>BK172</f>
        <v>0</v>
      </c>
      <c r="L172" s="117"/>
      <c r="M172" s="122"/>
      <c r="P172" s="123">
        <f>SUM(P173:P174)</f>
        <v>0</v>
      </c>
      <c r="R172" s="123">
        <f>SUM(R173:R174)</f>
        <v>0</v>
      </c>
      <c r="T172" s="124">
        <f>SUM(T173:T174)</f>
        <v>0</v>
      </c>
      <c r="AR172" s="118" t="s">
        <v>195</v>
      </c>
      <c r="AT172" s="125" t="s">
        <v>73</v>
      </c>
      <c r="AU172" s="125" t="s">
        <v>82</v>
      </c>
      <c r="AY172" s="118" t="s">
        <v>167</v>
      </c>
      <c r="BK172" s="126">
        <f>SUM(BK173:BK174)</f>
        <v>0</v>
      </c>
    </row>
    <row r="173" spans="2:65" s="1" customFormat="1" ht="16.5" customHeight="1">
      <c r="B173" s="33"/>
      <c r="C173" s="129" t="s">
        <v>428</v>
      </c>
      <c r="D173" s="129" t="s">
        <v>169</v>
      </c>
      <c r="E173" s="130" t="s">
        <v>2154</v>
      </c>
      <c r="F173" s="131" t="s">
        <v>2155</v>
      </c>
      <c r="G173" s="132" t="s">
        <v>2147</v>
      </c>
      <c r="H173" s="133">
        <v>1</v>
      </c>
      <c r="I173" s="134"/>
      <c r="J173" s="135">
        <f>ROUND(I173*H173,2)</f>
        <v>0</v>
      </c>
      <c r="K173" s="131" t="s">
        <v>172</v>
      </c>
      <c r="L173" s="33"/>
      <c r="M173" s="136" t="s">
        <v>19</v>
      </c>
      <c r="N173" s="137" t="s">
        <v>45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1722</v>
      </c>
      <c r="AT173" s="140" t="s">
        <v>169</v>
      </c>
      <c r="AU173" s="140" t="s">
        <v>84</v>
      </c>
      <c r="AY173" s="18" t="s">
        <v>167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8" t="s">
        <v>82</v>
      </c>
      <c r="BK173" s="141">
        <f>ROUND(I173*H173,2)</f>
        <v>0</v>
      </c>
      <c r="BL173" s="18" t="s">
        <v>1722</v>
      </c>
      <c r="BM173" s="140" t="s">
        <v>2653</v>
      </c>
    </row>
    <row r="174" spans="2:65" s="1" customFormat="1" ht="11.25">
      <c r="B174" s="33"/>
      <c r="D174" s="142" t="s">
        <v>175</v>
      </c>
      <c r="F174" s="143" t="s">
        <v>2157</v>
      </c>
      <c r="I174" s="144"/>
      <c r="L174" s="33"/>
      <c r="M174" s="185"/>
      <c r="N174" s="186"/>
      <c r="O174" s="186"/>
      <c r="P174" s="186"/>
      <c r="Q174" s="186"/>
      <c r="R174" s="186"/>
      <c r="S174" s="186"/>
      <c r="T174" s="187"/>
      <c r="AT174" s="18" t="s">
        <v>175</v>
      </c>
      <c r="AU174" s="18" t="s">
        <v>84</v>
      </c>
    </row>
    <row r="175" spans="2:65" s="1" customFormat="1" ht="6.95" customHeight="1"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33"/>
    </row>
  </sheetData>
  <sheetProtection algorithmName="SHA-512" hashValue="T//w6nIILPY4MUZ78Xmmk0vzquKEZByEgIwSBmSm/YcEUf5uTA4u/Y06d+XQkf9hPt1v+ptmHfiPk5rEmcGvxQ==" saltValue="UFefQQhhzNKvG8pI9LXEz9W94Ub6wTC2565ue2iitLjCUihfO03MRpIsF6VoenJOTxsD7V7OwJxRSd07ECkZ3g==" spinCount="100000" sheet="1" objects="1" scenarios="1" formatColumns="0" formatRows="0" autoFilter="0"/>
  <autoFilter ref="C89:K174" xr:uid="{00000000-0009-0000-0000-000005000000}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xr:uid="{00000000-0004-0000-0500-000000000000}"/>
    <hyperlink ref="F99" r:id="rId2" xr:uid="{00000000-0004-0000-0500-000001000000}"/>
    <hyperlink ref="F103" r:id="rId3" xr:uid="{00000000-0004-0000-0500-000002000000}"/>
    <hyperlink ref="F107" r:id="rId4" xr:uid="{00000000-0004-0000-0500-000003000000}"/>
    <hyperlink ref="F110" r:id="rId5" xr:uid="{00000000-0004-0000-0500-000004000000}"/>
    <hyperlink ref="F113" r:id="rId6" xr:uid="{00000000-0004-0000-0500-000005000000}"/>
    <hyperlink ref="F116" r:id="rId7" xr:uid="{00000000-0004-0000-0500-000006000000}"/>
    <hyperlink ref="F120" r:id="rId8" xr:uid="{00000000-0004-0000-0500-000007000000}"/>
    <hyperlink ref="F123" r:id="rId9" xr:uid="{00000000-0004-0000-0500-000008000000}"/>
    <hyperlink ref="F126" r:id="rId10" xr:uid="{00000000-0004-0000-0500-000009000000}"/>
    <hyperlink ref="F128" r:id="rId11" xr:uid="{00000000-0004-0000-0500-00000A000000}"/>
    <hyperlink ref="F130" r:id="rId12" xr:uid="{00000000-0004-0000-0500-00000B000000}"/>
    <hyperlink ref="F132" r:id="rId13" xr:uid="{00000000-0004-0000-0500-00000C000000}"/>
    <hyperlink ref="F134" r:id="rId14" xr:uid="{00000000-0004-0000-0500-00000D000000}"/>
    <hyperlink ref="F137" r:id="rId15" xr:uid="{00000000-0004-0000-0500-00000E000000}"/>
    <hyperlink ref="F140" r:id="rId16" xr:uid="{00000000-0004-0000-0500-00000F000000}"/>
    <hyperlink ref="F144" r:id="rId17" xr:uid="{00000000-0004-0000-0500-000010000000}"/>
    <hyperlink ref="F148" r:id="rId18" xr:uid="{00000000-0004-0000-0500-000011000000}"/>
    <hyperlink ref="F151" r:id="rId19" xr:uid="{00000000-0004-0000-0500-000012000000}"/>
    <hyperlink ref="F154" r:id="rId20" xr:uid="{00000000-0004-0000-0500-000013000000}"/>
    <hyperlink ref="F164" r:id="rId21" xr:uid="{00000000-0004-0000-0500-000014000000}"/>
    <hyperlink ref="F168" r:id="rId22" xr:uid="{00000000-0004-0000-0500-000015000000}"/>
    <hyperlink ref="F171" r:id="rId23" xr:uid="{00000000-0004-0000-0500-000016000000}"/>
    <hyperlink ref="F174" r:id="rId24" xr:uid="{00000000-0004-0000-0500-000017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4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108</v>
      </c>
      <c r="L4" s="21"/>
      <c r="M4" s="87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8" t="s">
        <v>16</v>
      </c>
      <c r="L6" s="21"/>
    </row>
    <row r="7" spans="2:46" ht="16.5" customHeight="1">
      <c r="B7" s="21"/>
      <c r="E7" s="319" t="str">
        <f>'Rekapitulace stavby'!K6</f>
        <v>Stavební úpravy obřadní síně</v>
      </c>
      <c r="F7" s="320"/>
      <c r="G7" s="320"/>
      <c r="H7" s="320"/>
      <c r="L7" s="21"/>
    </row>
    <row r="8" spans="2:46" s="1" customFormat="1" ht="12" customHeight="1">
      <c r="B8" s="33"/>
      <c r="D8" s="28" t="s">
        <v>112</v>
      </c>
      <c r="L8" s="33"/>
    </row>
    <row r="9" spans="2:46" s="1" customFormat="1" ht="16.5" customHeight="1">
      <c r="B9" s="33"/>
      <c r="E9" s="282" t="s">
        <v>2654</v>
      </c>
      <c r="F9" s="321"/>
      <c r="G9" s="321"/>
      <c r="H9" s="321"/>
      <c r="L9" s="33"/>
    </row>
    <row r="10" spans="2:46" s="1" customFormat="1" ht="11.25">
      <c r="B10" s="33"/>
      <c r="L10" s="33"/>
    </row>
    <row r="11" spans="2:4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46" s="1" customFormat="1" ht="12" customHeight="1">
      <c r="B12" s="33"/>
      <c r="D12" s="28" t="s">
        <v>21</v>
      </c>
      <c r="F12" s="26" t="s">
        <v>27</v>
      </c>
      <c r="I12" s="28" t="s">
        <v>23</v>
      </c>
      <c r="J12" s="50" t="str">
        <f>'Rekapitulace stavby'!AN8</f>
        <v>1. 2. 2023</v>
      </c>
      <c r="L12" s="33"/>
    </row>
    <row r="13" spans="2:46" s="1" customFormat="1" ht="10.9" customHeight="1">
      <c r="B13" s="33"/>
      <c r="L13" s="33"/>
    </row>
    <row r="14" spans="2:4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46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46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2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>71088148</v>
      </c>
      <c r="L20" s="33"/>
    </row>
    <row r="21" spans="2:12" s="1" customFormat="1" ht="18" customHeight="1">
      <c r="B21" s="33"/>
      <c r="E21" s="26" t="str">
        <f>IF('Rekapitulace stavby'!E17="","",'Rekapitulace stavby'!E17)</f>
        <v>Ing.arch. MANINOVÁ MÁRIA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26</v>
      </c>
      <c r="J23" s="26" t="str">
        <f>IF('Rekapitulace stavby'!AN19="","",'Rekapitulace stavby'!AN19)</f>
        <v>47747528</v>
      </c>
      <c r="L23" s="33"/>
    </row>
    <row r="24" spans="2:12" s="1" customFormat="1" ht="18" customHeight="1">
      <c r="B24" s="33"/>
      <c r="E24" s="26" t="str">
        <f>IF('Rekapitulace stavby'!E20="","",'Rekapitulace stavby'!E20)</f>
        <v>Veronika Šoulová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16.5" customHeight="1">
      <c r="B27" s="88"/>
      <c r="E27" s="308" t="s">
        <v>19</v>
      </c>
      <c r="F27" s="308"/>
      <c r="G27" s="308"/>
      <c r="H27" s="308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40</v>
      </c>
      <c r="J30" s="64">
        <f>ROUND(J87,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90">
        <f>ROUND((SUM(BE87:BE139)),  2)</f>
        <v>0</v>
      </c>
      <c r="I33" s="91">
        <v>0.21</v>
      </c>
      <c r="J33" s="90">
        <f>ROUND(((SUM(BE87:BE139))*I33),  2)</f>
        <v>0</v>
      </c>
      <c r="L33" s="33"/>
    </row>
    <row r="34" spans="2:12" s="1" customFormat="1" ht="14.45" customHeight="1">
      <c r="B34" s="33"/>
      <c r="E34" s="28" t="s">
        <v>46</v>
      </c>
      <c r="F34" s="90">
        <f>ROUND((SUM(BF87:BF139)),  2)</f>
        <v>0</v>
      </c>
      <c r="I34" s="91">
        <v>0.15</v>
      </c>
      <c r="J34" s="90">
        <f>ROUND(((SUM(BF87:BF139))*I34),  2)</f>
        <v>0</v>
      </c>
      <c r="L34" s="33"/>
    </row>
    <row r="35" spans="2:12" s="1" customFormat="1" ht="14.45" hidden="1" customHeight="1">
      <c r="B35" s="33"/>
      <c r="E35" s="28" t="s">
        <v>47</v>
      </c>
      <c r="F35" s="90">
        <f>ROUND((SUM(BG87:BG139)),  2)</f>
        <v>0</v>
      </c>
      <c r="I35" s="91">
        <v>0.21</v>
      </c>
      <c r="J35" s="90">
        <f>0</f>
        <v>0</v>
      </c>
      <c r="L35" s="33"/>
    </row>
    <row r="36" spans="2:12" s="1" customFormat="1" ht="14.45" hidden="1" customHeight="1">
      <c r="B36" s="33"/>
      <c r="E36" s="28" t="s">
        <v>48</v>
      </c>
      <c r="F36" s="90">
        <f>ROUND((SUM(BH87:BH139)),  2)</f>
        <v>0</v>
      </c>
      <c r="I36" s="91">
        <v>0.15</v>
      </c>
      <c r="J36" s="90">
        <f>0</f>
        <v>0</v>
      </c>
      <c r="L36" s="33"/>
    </row>
    <row r="37" spans="2:12" s="1" customFormat="1" ht="14.45" hidden="1" customHeight="1">
      <c r="B37" s="33"/>
      <c r="E37" s="28" t="s">
        <v>49</v>
      </c>
      <c r="F37" s="90">
        <f>ROUND((SUM(BI87:BI139)),  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50</v>
      </c>
      <c r="E39" s="55"/>
      <c r="F39" s="55"/>
      <c r="G39" s="94" t="s">
        <v>51</v>
      </c>
      <c r="H39" s="95" t="s">
        <v>52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114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9" t="str">
        <f>E7</f>
        <v>Stavební úpravy obřadní síně</v>
      </c>
      <c r="F48" s="320"/>
      <c r="G48" s="320"/>
      <c r="H48" s="320"/>
      <c r="L48" s="33"/>
    </row>
    <row r="49" spans="2:47" s="1" customFormat="1" ht="12" customHeight="1">
      <c r="B49" s="33"/>
      <c r="C49" s="28" t="s">
        <v>112</v>
      </c>
      <c r="L49" s="33"/>
    </row>
    <row r="50" spans="2:47" s="1" customFormat="1" ht="16.5" customHeight="1">
      <c r="B50" s="33"/>
      <c r="E50" s="282" t="str">
        <f>E9</f>
        <v>06 - VZT</v>
      </c>
      <c r="F50" s="321"/>
      <c r="G50" s="321"/>
      <c r="H50" s="321"/>
      <c r="L50" s="33"/>
    </row>
    <row r="51" spans="2:47" s="1" customFormat="1" ht="6.95" customHeight="1">
      <c r="B51" s="33"/>
      <c r="L51" s="33"/>
    </row>
    <row r="52" spans="2:47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1. 2. 2023</v>
      </c>
      <c r="L52" s="33"/>
    </row>
    <row r="53" spans="2:47" s="1" customFormat="1" ht="6.95" customHeight="1">
      <c r="B53" s="33"/>
      <c r="L53" s="33"/>
    </row>
    <row r="54" spans="2:47" s="1" customFormat="1" ht="25.7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>Ing.arch. MANINOVÁ MÁRIA</v>
      </c>
      <c r="L54" s="33"/>
    </row>
    <row r="55" spans="2:47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35</v>
      </c>
      <c r="J55" s="31" t="str">
        <f>E24</f>
        <v>Veronika Šoulová</v>
      </c>
      <c r="L55" s="33"/>
    </row>
    <row r="56" spans="2:47" s="1" customFormat="1" ht="10.35" customHeight="1">
      <c r="B56" s="33"/>
      <c r="L56" s="33"/>
    </row>
    <row r="57" spans="2:47" s="1" customFormat="1" ht="29.25" customHeight="1">
      <c r="B57" s="33"/>
      <c r="C57" s="98" t="s">
        <v>115</v>
      </c>
      <c r="D57" s="92"/>
      <c r="E57" s="92"/>
      <c r="F57" s="92"/>
      <c r="G57" s="92"/>
      <c r="H57" s="92"/>
      <c r="I57" s="92"/>
      <c r="J57" s="99" t="s">
        <v>116</v>
      </c>
      <c r="K57" s="92"/>
      <c r="L57" s="33"/>
    </row>
    <row r="58" spans="2:47" s="1" customFormat="1" ht="10.35" customHeight="1">
      <c r="B58" s="33"/>
      <c r="L58" s="33"/>
    </row>
    <row r="59" spans="2:47" s="1" customFormat="1" ht="22.9" customHeight="1">
      <c r="B59" s="33"/>
      <c r="C59" s="100" t="s">
        <v>72</v>
      </c>
      <c r="J59" s="64">
        <f>J87</f>
        <v>0</v>
      </c>
      <c r="L59" s="33"/>
      <c r="AU59" s="18" t="s">
        <v>117</v>
      </c>
    </row>
    <row r="60" spans="2:47" s="8" customFormat="1" ht="24.95" customHeight="1">
      <c r="B60" s="101"/>
      <c r="D60" s="102" t="s">
        <v>128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47" s="9" customFormat="1" ht="19.899999999999999" customHeight="1">
      <c r="B61" s="105"/>
      <c r="D61" s="106" t="s">
        <v>2655</v>
      </c>
      <c r="E61" s="107"/>
      <c r="F61" s="107"/>
      <c r="G61" s="107"/>
      <c r="H61" s="107"/>
      <c r="I61" s="107"/>
      <c r="J61" s="108">
        <f>J89</f>
        <v>0</v>
      </c>
      <c r="L61" s="105"/>
    </row>
    <row r="62" spans="2:47" s="9" customFormat="1" ht="19.899999999999999" customHeight="1">
      <c r="B62" s="105"/>
      <c r="D62" s="106" t="s">
        <v>2656</v>
      </c>
      <c r="E62" s="107"/>
      <c r="F62" s="107"/>
      <c r="G62" s="107"/>
      <c r="H62" s="107"/>
      <c r="I62" s="107"/>
      <c r="J62" s="108">
        <f>J93</f>
        <v>0</v>
      </c>
      <c r="L62" s="105"/>
    </row>
    <row r="63" spans="2:47" s="8" customFormat="1" ht="24.95" customHeight="1">
      <c r="B63" s="101"/>
      <c r="D63" s="102" t="s">
        <v>1760</v>
      </c>
      <c r="E63" s="103"/>
      <c r="F63" s="103"/>
      <c r="G63" s="103"/>
      <c r="H63" s="103"/>
      <c r="I63" s="103"/>
      <c r="J63" s="104">
        <f>J125</f>
        <v>0</v>
      </c>
      <c r="L63" s="101"/>
    </row>
    <row r="64" spans="2:47" s="8" customFormat="1" ht="24.95" customHeight="1">
      <c r="B64" s="101"/>
      <c r="D64" s="102" t="s">
        <v>147</v>
      </c>
      <c r="E64" s="103"/>
      <c r="F64" s="103"/>
      <c r="G64" s="103"/>
      <c r="H64" s="103"/>
      <c r="I64" s="103"/>
      <c r="J64" s="104">
        <f>J130</f>
        <v>0</v>
      </c>
      <c r="L64" s="101"/>
    </row>
    <row r="65" spans="2:12" s="9" customFormat="1" ht="19.899999999999999" customHeight="1">
      <c r="B65" s="105"/>
      <c r="D65" s="106" t="s">
        <v>148</v>
      </c>
      <c r="E65" s="107"/>
      <c r="F65" s="107"/>
      <c r="G65" s="107"/>
      <c r="H65" s="107"/>
      <c r="I65" s="107"/>
      <c r="J65" s="108">
        <f>J131</f>
        <v>0</v>
      </c>
      <c r="L65" s="105"/>
    </row>
    <row r="66" spans="2:12" s="9" customFormat="1" ht="19.899999999999999" customHeight="1">
      <c r="B66" s="105"/>
      <c r="D66" s="106" t="s">
        <v>149</v>
      </c>
      <c r="E66" s="107"/>
      <c r="F66" s="107"/>
      <c r="G66" s="107"/>
      <c r="H66" s="107"/>
      <c r="I66" s="107"/>
      <c r="J66" s="108">
        <f>J134</f>
        <v>0</v>
      </c>
      <c r="L66" s="105"/>
    </row>
    <row r="67" spans="2:12" s="9" customFormat="1" ht="19.899999999999999" customHeight="1">
      <c r="B67" s="105"/>
      <c r="D67" s="106" t="s">
        <v>151</v>
      </c>
      <c r="E67" s="107"/>
      <c r="F67" s="107"/>
      <c r="G67" s="107"/>
      <c r="H67" s="107"/>
      <c r="I67" s="107"/>
      <c r="J67" s="108">
        <f>J137</f>
        <v>0</v>
      </c>
      <c r="L67" s="105"/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152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19" t="str">
        <f>E7</f>
        <v>Stavební úpravy obřadní síně</v>
      </c>
      <c r="F77" s="320"/>
      <c r="G77" s="320"/>
      <c r="H77" s="320"/>
      <c r="L77" s="33"/>
    </row>
    <row r="78" spans="2:12" s="1" customFormat="1" ht="12" customHeight="1">
      <c r="B78" s="33"/>
      <c r="C78" s="28" t="s">
        <v>112</v>
      </c>
      <c r="L78" s="33"/>
    </row>
    <row r="79" spans="2:12" s="1" customFormat="1" ht="16.5" customHeight="1">
      <c r="B79" s="33"/>
      <c r="E79" s="282" t="str">
        <f>E9</f>
        <v>06 - VZT</v>
      </c>
      <c r="F79" s="321"/>
      <c r="G79" s="321"/>
      <c r="H79" s="321"/>
      <c r="L79" s="33"/>
    </row>
    <row r="80" spans="2:12" s="1" customFormat="1" ht="6.95" customHeight="1">
      <c r="B80" s="33"/>
      <c r="L80" s="33"/>
    </row>
    <row r="81" spans="2:65" s="1" customFormat="1" ht="12" customHeight="1">
      <c r="B81" s="33"/>
      <c r="C81" s="28" t="s">
        <v>21</v>
      </c>
      <c r="F81" s="26" t="str">
        <f>F12</f>
        <v xml:space="preserve"> </v>
      </c>
      <c r="I81" s="28" t="s">
        <v>23</v>
      </c>
      <c r="J81" s="50" t="str">
        <f>IF(J12="","",J12)</f>
        <v>1. 2. 2023</v>
      </c>
      <c r="L81" s="33"/>
    </row>
    <row r="82" spans="2:65" s="1" customFormat="1" ht="6.95" customHeight="1">
      <c r="B82" s="33"/>
      <c r="L82" s="33"/>
    </row>
    <row r="83" spans="2:65" s="1" customFormat="1" ht="25.7" customHeight="1">
      <c r="B83" s="33"/>
      <c r="C83" s="28" t="s">
        <v>25</v>
      </c>
      <c r="F83" s="26" t="str">
        <f>E15</f>
        <v xml:space="preserve"> </v>
      </c>
      <c r="I83" s="28" t="s">
        <v>31</v>
      </c>
      <c r="J83" s="31" t="str">
        <f>E21</f>
        <v>Ing.arch. MANINOVÁ MÁRIA</v>
      </c>
      <c r="L83" s="33"/>
    </row>
    <row r="84" spans="2:65" s="1" customFormat="1" ht="15.2" customHeight="1">
      <c r="B84" s="33"/>
      <c r="C84" s="28" t="s">
        <v>29</v>
      </c>
      <c r="F84" s="26" t="str">
        <f>IF(E18="","",E18)</f>
        <v>Vyplň údaj</v>
      </c>
      <c r="I84" s="28" t="s">
        <v>35</v>
      </c>
      <c r="J84" s="31" t="str">
        <f>E24</f>
        <v>Veronika Šoulová</v>
      </c>
      <c r="L84" s="33"/>
    </row>
    <row r="85" spans="2:65" s="1" customFormat="1" ht="10.35" customHeight="1">
      <c r="B85" s="33"/>
      <c r="L85" s="33"/>
    </row>
    <row r="86" spans="2:65" s="10" customFormat="1" ht="29.25" customHeight="1">
      <c r="B86" s="109"/>
      <c r="C86" s="110" t="s">
        <v>153</v>
      </c>
      <c r="D86" s="111" t="s">
        <v>59</v>
      </c>
      <c r="E86" s="111" t="s">
        <v>55</v>
      </c>
      <c r="F86" s="111" t="s">
        <v>56</v>
      </c>
      <c r="G86" s="111" t="s">
        <v>154</v>
      </c>
      <c r="H86" s="111" t="s">
        <v>155</v>
      </c>
      <c r="I86" s="111" t="s">
        <v>156</v>
      </c>
      <c r="J86" s="111" t="s">
        <v>116</v>
      </c>
      <c r="K86" s="112" t="s">
        <v>157</v>
      </c>
      <c r="L86" s="109"/>
      <c r="M86" s="57" t="s">
        <v>19</v>
      </c>
      <c r="N86" s="58" t="s">
        <v>44</v>
      </c>
      <c r="O86" s="58" t="s">
        <v>158</v>
      </c>
      <c r="P86" s="58" t="s">
        <v>159</v>
      </c>
      <c r="Q86" s="58" t="s">
        <v>160</v>
      </c>
      <c r="R86" s="58" t="s">
        <v>161</v>
      </c>
      <c r="S86" s="58" t="s">
        <v>162</v>
      </c>
      <c r="T86" s="59" t="s">
        <v>163</v>
      </c>
    </row>
    <row r="87" spans="2:65" s="1" customFormat="1" ht="22.9" customHeight="1">
      <c r="B87" s="33"/>
      <c r="C87" s="62" t="s">
        <v>164</v>
      </c>
      <c r="J87" s="113">
        <f>BK87</f>
        <v>0</v>
      </c>
      <c r="L87" s="33"/>
      <c r="M87" s="60"/>
      <c r="N87" s="51"/>
      <c r="O87" s="51"/>
      <c r="P87" s="114">
        <f>P88+P125+P130</f>
        <v>0</v>
      </c>
      <c r="Q87" s="51"/>
      <c r="R87" s="114">
        <f>R88+R125+R130</f>
        <v>0.174264</v>
      </c>
      <c r="S87" s="51"/>
      <c r="T87" s="115">
        <f>T88+T125+T130</f>
        <v>0</v>
      </c>
      <c r="AT87" s="18" t="s">
        <v>73</v>
      </c>
      <c r="AU87" s="18" t="s">
        <v>117</v>
      </c>
      <c r="BK87" s="116">
        <f>BK88+BK125+BK130</f>
        <v>0</v>
      </c>
    </row>
    <row r="88" spans="2:65" s="11" customFormat="1" ht="25.9" customHeight="1">
      <c r="B88" s="117"/>
      <c r="D88" s="118" t="s">
        <v>73</v>
      </c>
      <c r="E88" s="119" t="s">
        <v>918</v>
      </c>
      <c r="F88" s="119" t="s">
        <v>919</v>
      </c>
      <c r="I88" s="120"/>
      <c r="J88" s="121">
        <f>BK88</f>
        <v>0</v>
      </c>
      <c r="L88" s="117"/>
      <c r="M88" s="122"/>
      <c r="P88" s="123">
        <f>P89+P93</f>
        <v>0</v>
      </c>
      <c r="R88" s="123">
        <f>R89+R93</f>
        <v>0.174264</v>
      </c>
      <c r="T88" s="124">
        <f>T89+T93</f>
        <v>0</v>
      </c>
      <c r="AR88" s="118" t="s">
        <v>84</v>
      </c>
      <c r="AT88" s="125" t="s">
        <v>73</v>
      </c>
      <c r="AU88" s="125" t="s">
        <v>74</v>
      </c>
      <c r="AY88" s="118" t="s">
        <v>167</v>
      </c>
      <c r="BK88" s="126">
        <f>BK89+BK93</f>
        <v>0</v>
      </c>
    </row>
    <row r="89" spans="2:65" s="11" customFormat="1" ht="22.9" customHeight="1">
      <c r="B89" s="117"/>
      <c r="D89" s="118" t="s">
        <v>73</v>
      </c>
      <c r="E89" s="127" t="s">
        <v>2657</v>
      </c>
      <c r="F89" s="127" t="s">
        <v>2658</v>
      </c>
      <c r="I89" s="120"/>
      <c r="J89" s="128">
        <f>BK89</f>
        <v>0</v>
      </c>
      <c r="L89" s="117"/>
      <c r="M89" s="122"/>
      <c r="P89" s="123">
        <f>SUM(P90:P92)</f>
        <v>0</v>
      </c>
      <c r="R89" s="123">
        <f>SUM(R90:R92)</f>
        <v>1.1E-4</v>
      </c>
      <c r="T89" s="124">
        <f>SUM(T90:T92)</f>
        <v>0</v>
      </c>
      <c r="AR89" s="118" t="s">
        <v>84</v>
      </c>
      <c r="AT89" s="125" t="s">
        <v>73</v>
      </c>
      <c r="AU89" s="125" t="s">
        <v>82</v>
      </c>
      <c r="AY89" s="118" t="s">
        <v>167</v>
      </c>
      <c r="BK89" s="126">
        <f>SUM(BK90:BK92)</f>
        <v>0</v>
      </c>
    </row>
    <row r="90" spans="2:65" s="1" customFormat="1" ht="16.5" customHeight="1">
      <c r="B90" s="33"/>
      <c r="C90" s="129" t="s">
        <v>104</v>
      </c>
      <c r="D90" s="129" t="s">
        <v>169</v>
      </c>
      <c r="E90" s="130" t="s">
        <v>2659</v>
      </c>
      <c r="F90" s="131" t="s">
        <v>2660</v>
      </c>
      <c r="G90" s="132" t="s">
        <v>328</v>
      </c>
      <c r="H90" s="133">
        <v>1</v>
      </c>
      <c r="I90" s="134"/>
      <c r="J90" s="135">
        <f>ROUND(I90*H90,2)</f>
        <v>0</v>
      </c>
      <c r="K90" s="131" t="s">
        <v>172</v>
      </c>
      <c r="L90" s="33"/>
      <c r="M90" s="136" t="s">
        <v>19</v>
      </c>
      <c r="N90" s="137" t="s">
        <v>45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265</v>
      </c>
      <c r="AT90" s="140" t="s">
        <v>169</v>
      </c>
      <c r="AU90" s="140" t="s">
        <v>84</v>
      </c>
      <c r="AY90" s="18" t="s">
        <v>167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82</v>
      </c>
      <c r="BK90" s="141">
        <f>ROUND(I90*H90,2)</f>
        <v>0</v>
      </c>
      <c r="BL90" s="18" t="s">
        <v>265</v>
      </c>
      <c r="BM90" s="140" t="s">
        <v>2661</v>
      </c>
    </row>
    <row r="91" spans="2:65" s="1" customFormat="1" ht="11.25">
      <c r="B91" s="33"/>
      <c r="D91" s="142" t="s">
        <v>175</v>
      </c>
      <c r="F91" s="143" t="s">
        <v>2662</v>
      </c>
      <c r="I91" s="144"/>
      <c r="L91" s="33"/>
      <c r="M91" s="145"/>
      <c r="T91" s="54"/>
      <c r="AT91" s="18" t="s">
        <v>175</v>
      </c>
      <c r="AU91" s="18" t="s">
        <v>84</v>
      </c>
    </row>
    <row r="92" spans="2:65" s="1" customFormat="1" ht="16.5" customHeight="1">
      <c r="B92" s="33"/>
      <c r="C92" s="167" t="s">
        <v>173</v>
      </c>
      <c r="D92" s="167" t="s">
        <v>259</v>
      </c>
      <c r="E92" s="168" t="s">
        <v>2663</v>
      </c>
      <c r="F92" s="169" t="s">
        <v>2664</v>
      </c>
      <c r="G92" s="170" t="s">
        <v>328</v>
      </c>
      <c r="H92" s="171">
        <v>1</v>
      </c>
      <c r="I92" s="172"/>
      <c r="J92" s="173">
        <f>ROUND(I92*H92,2)</f>
        <v>0</v>
      </c>
      <c r="K92" s="169" t="s">
        <v>19</v>
      </c>
      <c r="L92" s="174"/>
      <c r="M92" s="175" t="s">
        <v>19</v>
      </c>
      <c r="N92" s="176" t="s">
        <v>45</v>
      </c>
      <c r="P92" s="138">
        <f>O92*H92</f>
        <v>0</v>
      </c>
      <c r="Q92" s="138">
        <v>1.1E-4</v>
      </c>
      <c r="R92" s="138">
        <f>Q92*H92</f>
        <v>1.1E-4</v>
      </c>
      <c r="S92" s="138">
        <v>0</v>
      </c>
      <c r="T92" s="139">
        <f>S92*H92</f>
        <v>0</v>
      </c>
      <c r="AR92" s="140" t="s">
        <v>366</v>
      </c>
      <c r="AT92" s="140" t="s">
        <v>259</v>
      </c>
      <c r="AU92" s="140" t="s">
        <v>84</v>
      </c>
      <c r="AY92" s="18" t="s">
        <v>167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8" t="s">
        <v>82</v>
      </c>
      <c r="BK92" s="141">
        <f>ROUND(I92*H92,2)</f>
        <v>0</v>
      </c>
      <c r="BL92" s="18" t="s">
        <v>265</v>
      </c>
      <c r="BM92" s="140" t="s">
        <v>2665</v>
      </c>
    </row>
    <row r="93" spans="2:65" s="11" customFormat="1" ht="22.9" customHeight="1">
      <c r="B93" s="117"/>
      <c r="D93" s="118" t="s">
        <v>73</v>
      </c>
      <c r="E93" s="127" t="s">
        <v>2666</v>
      </c>
      <c r="F93" s="127" t="s">
        <v>2667</v>
      </c>
      <c r="I93" s="120"/>
      <c r="J93" s="128">
        <f>BK93</f>
        <v>0</v>
      </c>
      <c r="L93" s="117"/>
      <c r="M93" s="122"/>
      <c r="P93" s="123">
        <f>SUM(P94:P124)</f>
        <v>0</v>
      </c>
      <c r="R93" s="123">
        <f>SUM(R94:R124)</f>
        <v>0.174154</v>
      </c>
      <c r="T93" s="124">
        <f>SUM(T94:T124)</f>
        <v>0</v>
      </c>
      <c r="AR93" s="118" t="s">
        <v>84</v>
      </c>
      <c r="AT93" s="125" t="s">
        <v>73</v>
      </c>
      <c r="AU93" s="125" t="s">
        <v>82</v>
      </c>
      <c r="AY93" s="118" t="s">
        <v>167</v>
      </c>
      <c r="BK93" s="126">
        <f>SUM(BK94:BK124)</f>
        <v>0</v>
      </c>
    </row>
    <row r="94" spans="2:65" s="1" customFormat="1" ht="16.5" customHeight="1">
      <c r="B94" s="33"/>
      <c r="C94" s="129" t="s">
        <v>82</v>
      </c>
      <c r="D94" s="129" t="s">
        <v>169</v>
      </c>
      <c r="E94" s="130" t="s">
        <v>2668</v>
      </c>
      <c r="F94" s="131" t="s">
        <v>2669</v>
      </c>
      <c r="G94" s="132" t="s">
        <v>328</v>
      </c>
      <c r="H94" s="133">
        <v>2</v>
      </c>
      <c r="I94" s="134"/>
      <c r="J94" s="135">
        <f>ROUND(I94*H94,2)</f>
        <v>0</v>
      </c>
      <c r="K94" s="131" t="s">
        <v>172</v>
      </c>
      <c r="L94" s="33"/>
      <c r="M94" s="136" t="s">
        <v>19</v>
      </c>
      <c r="N94" s="137" t="s">
        <v>45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265</v>
      </c>
      <c r="AT94" s="140" t="s">
        <v>169</v>
      </c>
      <c r="AU94" s="140" t="s">
        <v>84</v>
      </c>
      <c r="AY94" s="18" t="s">
        <v>167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82</v>
      </c>
      <c r="BK94" s="141">
        <f>ROUND(I94*H94,2)</f>
        <v>0</v>
      </c>
      <c r="BL94" s="18" t="s">
        <v>265</v>
      </c>
      <c r="BM94" s="140" t="s">
        <v>2670</v>
      </c>
    </row>
    <row r="95" spans="2:65" s="1" customFormat="1" ht="11.25">
      <c r="B95" s="33"/>
      <c r="D95" s="142" t="s">
        <v>175</v>
      </c>
      <c r="F95" s="143" t="s">
        <v>2671</v>
      </c>
      <c r="I95" s="144"/>
      <c r="L95" s="33"/>
      <c r="M95" s="145"/>
      <c r="T95" s="54"/>
      <c r="AT95" s="18" t="s">
        <v>175</v>
      </c>
      <c r="AU95" s="18" t="s">
        <v>84</v>
      </c>
    </row>
    <row r="96" spans="2:65" s="1" customFormat="1" ht="16.5" customHeight="1">
      <c r="B96" s="33"/>
      <c r="C96" s="167" t="s">
        <v>84</v>
      </c>
      <c r="D96" s="167" t="s">
        <v>259</v>
      </c>
      <c r="E96" s="168" t="s">
        <v>2672</v>
      </c>
      <c r="F96" s="169" t="s">
        <v>2673</v>
      </c>
      <c r="G96" s="170" t="s">
        <v>328</v>
      </c>
      <c r="H96" s="171">
        <v>2</v>
      </c>
      <c r="I96" s="172"/>
      <c r="J96" s="173">
        <f>ROUND(I96*H96,2)</f>
        <v>0</v>
      </c>
      <c r="K96" s="169" t="s">
        <v>172</v>
      </c>
      <c r="L96" s="174"/>
      <c r="M96" s="175" t="s">
        <v>19</v>
      </c>
      <c r="N96" s="176" t="s">
        <v>45</v>
      </c>
      <c r="P96" s="138">
        <f>O96*H96</f>
        <v>0</v>
      </c>
      <c r="Q96" s="138">
        <v>4.8000000000000001E-4</v>
      </c>
      <c r="R96" s="138">
        <f>Q96*H96</f>
        <v>9.6000000000000002E-4</v>
      </c>
      <c r="S96" s="138">
        <v>0</v>
      </c>
      <c r="T96" s="139">
        <f>S96*H96</f>
        <v>0</v>
      </c>
      <c r="AR96" s="140" t="s">
        <v>366</v>
      </c>
      <c r="AT96" s="140" t="s">
        <v>259</v>
      </c>
      <c r="AU96" s="140" t="s">
        <v>84</v>
      </c>
      <c r="AY96" s="18" t="s">
        <v>167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82</v>
      </c>
      <c r="BK96" s="141">
        <f>ROUND(I96*H96,2)</f>
        <v>0</v>
      </c>
      <c r="BL96" s="18" t="s">
        <v>265</v>
      </c>
      <c r="BM96" s="140" t="s">
        <v>2674</v>
      </c>
    </row>
    <row r="97" spans="2:65" s="1" customFormat="1" ht="24.2" customHeight="1">
      <c r="B97" s="33"/>
      <c r="C97" s="129" t="s">
        <v>195</v>
      </c>
      <c r="D97" s="129" t="s">
        <v>169</v>
      </c>
      <c r="E97" s="130" t="s">
        <v>2675</v>
      </c>
      <c r="F97" s="131" t="s">
        <v>2676</v>
      </c>
      <c r="G97" s="132" t="s">
        <v>436</v>
      </c>
      <c r="H97" s="133">
        <v>1</v>
      </c>
      <c r="I97" s="134"/>
      <c r="J97" s="135">
        <f>ROUND(I97*H97,2)</f>
        <v>0</v>
      </c>
      <c r="K97" s="131" t="s">
        <v>172</v>
      </c>
      <c r="L97" s="33"/>
      <c r="M97" s="136" t="s">
        <v>19</v>
      </c>
      <c r="N97" s="137" t="s">
        <v>45</v>
      </c>
      <c r="P97" s="138">
        <f>O97*H97</f>
        <v>0</v>
      </c>
      <c r="Q97" s="138">
        <v>1.67E-3</v>
      </c>
      <c r="R97" s="138">
        <f>Q97*H97</f>
        <v>1.67E-3</v>
      </c>
      <c r="S97" s="138">
        <v>0</v>
      </c>
      <c r="T97" s="139">
        <f>S97*H97</f>
        <v>0</v>
      </c>
      <c r="AR97" s="140" t="s">
        <v>265</v>
      </c>
      <c r="AT97" s="140" t="s">
        <v>169</v>
      </c>
      <c r="AU97" s="140" t="s">
        <v>84</v>
      </c>
      <c r="AY97" s="18" t="s">
        <v>167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8" t="s">
        <v>82</v>
      </c>
      <c r="BK97" s="141">
        <f>ROUND(I97*H97,2)</f>
        <v>0</v>
      </c>
      <c r="BL97" s="18" t="s">
        <v>265</v>
      </c>
      <c r="BM97" s="140" t="s">
        <v>2677</v>
      </c>
    </row>
    <row r="98" spans="2:65" s="1" customFormat="1" ht="11.25">
      <c r="B98" s="33"/>
      <c r="D98" s="142" t="s">
        <v>175</v>
      </c>
      <c r="F98" s="143" t="s">
        <v>2678</v>
      </c>
      <c r="I98" s="144"/>
      <c r="L98" s="33"/>
      <c r="M98" s="145"/>
      <c r="T98" s="54"/>
      <c r="AT98" s="18" t="s">
        <v>175</v>
      </c>
      <c r="AU98" s="18" t="s">
        <v>84</v>
      </c>
    </row>
    <row r="99" spans="2:65" s="1" customFormat="1" ht="24.2" customHeight="1">
      <c r="B99" s="33"/>
      <c r="C99" s="129" t="s">
        <v>202</v>
      </c>
      <c r="D99" s="129" t="s">
        <v>169</v>
      </c>
      <c r="E99" s="130" t="s">
        <v>2679</v>
      </c>
      <c r="F99" s="131" t="s">
        <v>2680</v>
      </c>
      <c r="G99" s="132" t="s">
        <v>436</v>
      </c>
      <c r="H99" s="133">
        <v>41</v>
      </c>
      <c r="I99" s="134"/>
      <c r="J99" s="135">
        <f>ROUND(I99*H99,2)</f>
        <v>0</v>
      </c>
      <c r="K99" s="131" t="s">
        <v>172</v>
      </c>
      <c r="L99" s="33"/>
      <c r="M99" s="136" t="s">
        <v>19</v>
      </c>
      <c r="N99" s="137" t="s">
        <v>45</v>
      </c>
      <c r="P99" s="138">
        <f>O99*H99</f>
        <v>0</v>
      </c>
      <c r="Q99" s="138">
        <v>3.4399999999999999E-3</v>
      </c>
      <c r="R99" s="138">
        <f>Q99*H99</f>
        <v>0.14104</v>
      </c>
      <c r="S99" s="138">
        <v>0</v>
      </c>
      <c r="T99" s="139">
        <f>S99*H99</f>
        <v>0</v>
      </c>
      <c r="AR99" s="140" t="s">
        <v>265</v>
      </c>
      <c r="AT99" s="140" t="s">
        <v>169</v>
      </c>
      <c r="AU99" s="140" t="s">
        <v>84</v>
      </c>
      <c r="AY99" s="18" t="s">
        <v>167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82</v>
      </c>
      <c r="BK99" s="141">
        <f>ROUND(I99*H99,2)</f>
        <v>0</v>
      </c>
      <c r="BL99" s="18" t="s">
        <v>265</v>
      </c>
      <c r="BM99" s="140" t="s">
        <v>2681</v>
      </c>
    </row>
    <row r="100" spans="2:65" s="1" customFormat="1" ht="11.25">
      <c r="B100" s="33"/>
      <c r="D100" s="142" t="s">
        <v>175</v>
      </c>
      <c r="F100" s="143" t="s">
        <v>2682</v>
      </c>
      <c r="I100" s="144"/>
      <c r="L100" s="33"/>
      <c r="M100" s="145"/>
      <c r="T100" s="54"/>
      <c r="AT100" s="18" t="s">
        <v>175</v>
      </c>
      <c r="AU100" s="18" t="s">
        <v>84</v>
      </c>
    </row>
    <row r="101" spans="2:65" s="13" customFormat="1" ht="11.25">
      <c r="B101" s="153"/>
      <c r="D101" s="147" t="s">
        <v>177</v>
      </c>
      <c r="E101" s="154" t="s">
        <v>19</v>
      </c>
      <c r="F101" s="155" t="s">
        <v>8</v>
      </c>
      <c r="H101" s="156">
        <v>15</v>
      </c>
      <c r="I101" s="157"/>
      <c r="L101" s="153"/>
      <c r="M101" s="158"/>
      <c r="T101" s="159"/>
      <c r="AT101" s="154" t="s">
        <v>177</v>
      </c>
      <c r="AU101" s="154" t="s">
        <v>84</v>
      </c>
      <c r="AV101" s="13" t="s">
        <v>84</v>
      </c>
      <c r="AW101" s="13" t="s">
        <v>34</v>
      </c>
      <c r="AX101" s="13" t="s">
        <v>74</v>
      </c>
      <c r="AY101" s="154" t="s">
        <v>167</v>
      </c>
    </row>
    <row r="102" spans="2:65" s="13" customFormat="1" ht="11.25">
      <c r="B102" s="153"/>
      <c r="D102" s="147" t="s">
        <v>177</v>
      </c>
      <c r="E102" s="154" t="s">
        <v>19</v>
      </c>
      <c r="F102" s="155" t="s">
        <v>2683</v>
      </c>
      <c r="H102" s="156">
        <v>26</v>
      </c>
      <c r="I102" s="157"/>
      <c r="L102" s="153"/>
      <c r="M102" s="158"/>
      <c r="T102" s="159"/>
      <c r="AT102" s="154" t="s">
        <v>177</v>
      </c>
      <c r="AU102" s="154" t="s">
        <v>84</v>
      </c>
      <c r="AV102" s="13" t="s">
        <v>84</v>
      </c>
      <c r="AW102" s="13" t="s">
        <v>34</v>
      </c>
      <c r="AX102" s="13" t="s">
        <v>74</v>
      </c>
      <c r="AY102" s="154" t="s">
        <v>167</v>
      </c>
    </row>
    <row r="103" spans="2:65" s="14" customFormat="1" ht="11.25">
      <c r="B103" s="160"/>
      <c r="D103" s="147" t="s">
        <v>177</v>
      </c>
      <c r="E103" s="161" t="s">
        <v>19</v>
      </c>
      <c r="F103" s="162" t="s">
        <v>181</v>
      </c>
      <c r="H103" s="163">
        <v>41</v>
      </c>
      <c r="I103" s="164"/>
      <c r="L103" s="160"/>
      <c r="M103" s="165"/>
      <c r="T103" s="166"/>
      <c r="AT103" s="161" t="s">
        <v>177</v>
      </c>
      <c r="AU103" s="161" t="s">
        <v>84</v>
      </c>
      <c r="AV103" s="14" t="s">
        <v>173</v>
      </c>
      <c r="AW103" s="14" t="s">
        <v>34</v>
      </c>
      <c r="AX103" s="14" t="s">
        <v>82</v>
      </c>
      <c r="AY103" s="161" t="s">
        <v>167</v>
      </c>
    </row>
    <row r="104" spans="2:65" s="1" customFormat="1" ht="16.5" customHeight="1">
      <c r="B104" s="33"/>
      <c r="C104" s="167" t="s">
        <v>243</v>
      </c>
      <c r="D104" s="167" t="s">
        <v>259</v>
      </c>
      <c r="E104" s="168" t="s">
        <v>2684</v>
      </c>
      <c r="F104" s="169" t="s">
        <v>2685</v>
      </c>
      <c r="G104" s="170" t="s">
        <v>328</v>
      </c>
      <c r="H104" s="171">
        <v>13</v>
      </c>
      <c r="I104" s="172"/>
      <c r="J104" s="173">
        <f>ROUND(I104*H104,2)</f>
        <v>0</v>
      </c>
      <c r="K104" s="169" t="s">
        <v>172</v>
      </c>
      <c r="L104" s="174"/>
      <c r="M104" s="175" t="s">
        <v>19</v>
      </c>
      <c r="N104" s="176" t="s">
        <v>45</v>
      </c>
      <c r="P104" s="138">
        <f>O104*H104</f>
        <v>0</v>
      </c>
      <c r="Q104" s="138">
        <v>2.0000000000000001E-4</v>
      </c>
      <c r="R104" s="138">
        <f>Q104*H104</f>
        <v>2.6000000000000003E-3</v>
      </c>
      <c r="S104" s="138">
        <v>0</v>
      </c>
      <c r="T104" s="139">
        <f>S104*H104</f>
        <v>0</v>
      </c>
      <c r="AR104" s="140" t="s">
        <v>366</v>
      </c>
      <c r="AT104" s="140" t="s">
        <v>259</v>
      </c>
      <c r="AU104" s="140" t="s">
        <v>84</v>
      </c>
      <c r="AY104" s="18" t="s">
        <v>167</v>
      </c>
      <c r="BE104" s="141">
        <f>IF(N104="základní",J104,0)</f>
        <v>0</v>
      </c>
      <c r="BF104" s="141">
        <f>IF(N104="snížená",J104,0)</f>
        <v>0</v>
      </c>
      <c r="BG104" s="141">
        <f>IF(N104="zákl. přenesená",J104,0)</f>
        <v>0</v>
      </c>
      <c r="BH104" s="141">
        <f>IF(N104="sníž. přenesená",J104,0)</f>
        <v>0</v>
      </c>
      <c r="BI104" s="141">
        <f>IF(N104="nulová",J104,0)</f>
        <v>0</v>
      </c>
      <c r="BJ104" s="18" t="s">
        <v>82</v>
      </c>
      <c r="BK104" s="141">
        <f>ROUND(I104*H104,2)</f>
        <v>0</v>
      </c>
      <c r="BL104" s="18" t="s">
        <v>265</v>
      </c>
      <c r="BM104" s="140" t="s">
        <v>2686</v>
      </c>
    </row>
    <row r="105" spans="2:65" s="13" customFormat="1" ht="11.25">
      <c r="B105" s="153"/>
      <c r="D105" s="147" t="s">
        <v>177</v>
      </c>
      <c r="E105" s="154" t="s">
        <v>19</v>
      </c>
      <c r="F105" s="155" t="s">
        <v>2687</v>
      </c>
      <c r="H105" s="156">
        <v>13</v>
      </c>
      <c r="I105" s="157"/>
      <c r="L105" s="153"/>
      <c r="M105" s="158"/>
      <c r="T105" s="159"/>
      <c r="AT105" s="154" t="s">
        <v>177</v>
      </c>
      <c r="AU105" s="154" t="s">
        <v>84</v>
      </c>
      <c r="AV105" s="13" t="s">
        <v>84</v>
      </c>
      <c r="AW105" s="13" t="s">
        <v>34</v>
      </c>
      <c r="AX105" s="13" t="s">
        <v>82</v>
      </c>
      <c r="AY105" s="154" t="s">
        <v>167</v>
      </c>
    </row>
    <row r="106" spans="2:65" s="1" customFormat="1" ht="21.75" customHeight="1">
      <c r="B106" s="33"/>
      <c r="C106" s="129" t="s">
        <v>206</v>
      </c>
      <c r="D106" s="129" t="s">
        <v>169</v>
      </c>
      <c r="E106" s="130" t="s">
        <v>2688</v>
      </c>
      <c r="F106" s="131" t="s">
        <v>2689</v>
      </c>
      <c r="G106" s="132" t="s">
        <v>328</v>
      </c>
      <c r="H106" s="133">
        <v>1</v>
      </c>
      <c r="I106" s="134"/>
      <c r="J106" s="135">
        <f>ROUND(I106*H106,2)</f>
        <v>0</v>
      </c>
      <c r="K106" s="131" t="s">
        <v>172</v>
      </c>
      <c r="L106" s="33"/>
      <c r="M106" s="136" t="s">
        <v>19</v>
      </c>
      <c r="N106" s="137" t="s">
        <v>45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265</v>
      </c>
      <c r="AT106" s="140" t="s">
        <v>169</v>
      </c>
      <c r="AU106" s="140" t="s">
        <v>84</v>
      </c>
      <c r="AY106" s="18" t="s">
        <v>167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82</v>
      </c>
      <c r="BK106" s="141">
        <f>ROUND(I106*H106,2)</f>
        <v>0</v>
      </c>
      <c r="BL106" s="18" t="s">
        <v>265</v>
      </c>
      <c r="BM106" s="140" t="s">
        <v>2690</v>
      </c>
    </row>
    <row r="107" spans="2:65" s="1" customFormat="1" ht="11.25">
      <c r="B107" s="33"/>
      <c r="D107" s="142" t="s">
        <v>175</v>
      </c>
      <c r="F107" s="143" t="s">
        <v>2691</v>
      </c>
      <c r="I107" s="144"/>
      <c r="L107" s="33"/>
      <c r="M107" s="145"/>
      <c r="T107" s="54"/>
      <c r="AT107" s="18" t="s">
        <v>175</v>
      </c>
      <c r="AU107" s="18" t="s">
        <v>84</v>
      </c>
    </row>
    <row r="108" spans="2:65" s="1" customFormat="1" ht="16.5" customHeight="1">
      <c r="B108" s="33"/>
      <c r="C108" s="167" t="s">
        <v>211</v>
      </c>
      <c r="D108" s="167" t="s">
        <v>259</v>
      </c>
      <c r="E108" s="168" t="s">
        <v>2692</v>
      </c>
      <c r="F108" s="169" t="s">
        <v>2693</v>
      </c>
      <c r="G108" s="170" t="s">
        <v>328</v>
      </c>
      <c r="H108" s="171">
        <v>1</v>
      </c>
      <c r="I108" s="172"/>
      <c r="J108" s="173">
        <f>ROUND(I108*H108,2)</f>
        <v>0</v>
      </c>
      <c r="K108" s="169" t="s">
        <v>172</v>
      </c>
      <c r="L108" s="174"/>
      <c r="M108" s="175" t="s">
        <v>19</v>
      </c>
      <c r="N108" s="176" t="s">
        <v>45</v>
      </c>
      <c r="P108" s="138">
        <f>O108*H108</f>
        <v>0</v>
      </c>
      <c r="Q108" s="138">
        <v>5.9999999999999995E-4</v>
      </c>
      <c r="R108" s="138">
        <f>Q108*H108</f>
        <v>5.9999999999999995E-4</v>
      </c>
      <c r="S108" s="138">
        <v>0</v>
      </c>
      <c r="T108" s="139">
        <f>S108*H108</f>
        <v>0</v>
      </c>
      <c r="AR108" s="140" t="s">
        <v>366</v>
      </c>
      <c r="AT108" s="140" t="s">
        <v>259</v>
      </c>
      <c r="AU108" s="140" t="s">
        <v>84</v>
      </c>
      <c r="AY108" s="18" t="s">
        <v>167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82</v>
      </c>
      <c r="BK108" s="141">
        <f>ROUND(I108*H108,2)</f>
        <v>0</v>
      </c>
      <c r="BL108" s="18" t="s">
        <v>265</v>
      </c>
      <c r="BM108" s="140" t="s">
        <v>2694</v>
      </c>
    </row>
    <row r="109" spans="2:65" s="1" customFormat="1" ht="16.5" customHeight="1">
      <c r="B109" s="33"/>
      <c r="C109" s="129" t="s">
        <v>218</v>
      </c>
      <c r="D109" s="129" t="s">
        <v>169</v>
      </c>
      <c r="E109" s="130" t="s">
        <v>2695</v>
      </c>
      <c r="F109" s="131" t="s">
        <v>2696</v>
      </c>
      <c r="G109" s="132" t="s">
        <v>436</v>
      </c>
      <c r="H109" s="133">
        <v>2</v>
      </c>
      <c r="I109" s="134"/>
      <c r="J109" s="135">
        <f>ROUND(I109*H109,2)</f>
        <v>0</v>
      </c>
      <c r="K109" s="131" t="s">
        <v>172</v>
      </c>
      <c r="L109" s="33"/>
      <c r="M109" s="136" t="s">
        <v>19</v>
      </c>
      <c r="N109" s="137" t="s">
        <v>45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265</v>
      </c>
      <c r="AT109" s="140" t="s">
        <v>169</v>
      </c>
      <c r="AU109" s="140" t="s">
        <v>84</v>
      </c>
      <c r="AY109" s="18" t="s">
        <v>167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82</v>
      </c>
      <c r="BK109" s="141">
        <f>ROUND(I109*H109,2)</f>
        <v>0</v>
      </c>
      <c r="BL109" s="18" t="s">
        <v>265</v>
      </c>
      <c r="BM109" s="140" t="s">
        <v>2697</v>
      </c>
    </row>
    <row r="110" spans="2:65" s="1" customFormat="1" ht="11.25">
      <c r="B110" s="33"/>
      <c r="D110" s="142" t="s">
        <v>175</v>
      </c>
      <c r="F110" s="143" t="s">
        <v>2698</v>
      </c>
      <c r="I110" s="144"/>
      <c r="L110" s="33"/>
      <c r="M110" s="145"/>
      <c r="T110" s="54"/>
      <c r="AT110" s="18" t="s">
        <v>175</v>
      </c>
      <c r="AU110" s="18" t="s">
        <v>84</v>
      </c>
    </row>
    <row r="111" spans="2:65" s="1" customFormat="1" ht="16.5" customHeight="1">
      <c r="B111" s="33"/>
      <c r="C111" s="167" t="s">
        <v>223</v>
      </c>
      <c r="D111" s="167" t="s">
        <v>259</v>
      </c>
      <c r="E111" s="168" t="s">
        <v>2699</v>
      </c>
      <c r="F111" s="169" t="s">
        <v>2700</v>
      </c>
      <c r="G111" s="170" t="s">
        <v>328</v>
      </c>
      <c r="H111" s="171">
        <v>0.24</v>
      </c>
      <c r="I111" s="172"/>
      <c r="J111" s="173">
        <f>ROUND(I111*H111,2)</f>
        <v>0</v>
      </c>
      <c r="K111" s="169" t="s">
        <v>172</v>
      </c>
      <c r="L111" s="174"/>
      <c r="M111" s="175" t="s">
        <v>19</v>
      </c>
      <c r="N111" s="176" t="s">
        <v>45</v>
      </c>
      <c r="P111" s="138">
        <f>O111*H111</f>
        <v>0</v>
      </c>
      <c r="Q111" s="138">
        <v>4.1000000000000003E-3</v>
      </c>
      <c r="R111" s="138">
        <f>Q111*H111</f>
        <v>9.8400000000000007E-4</v>
      </c>
      <c r="S111" s="138">
        <v>0</v>
      </c>
      <c r="T111" s="139">
        <f>S111*H111</f>
        <v>0</v>
      </c>
      <c r="AR111" s="140" t="s">
        <v>366</v>
      </c>
      <c r="AT111" s="140" t="s">
        <v>259</v>
      </c>
      <c r="AU111" s="140" t="s">
        <v>84</v>
      </c>
      <c r="AY111" s="18" t="s">
        <v>167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82</v>
      </c>
      <c r="BK111" s="141">
        <f>ROUND(I111*H111,2)</f>
        <v>0</v>
      </c>
      <c r="BL111" s="18" t="s">
        <v>265</v>
      </c>
      <c r="BM111" s="140" t="s">
        <v>2701</v>
      </c>
    </row>
    <row r="112" spans="2:65" s="13" customFormat="1" ht="11.25">
      <c r="B112" s="153"/>
      <c r="D112" s="147" t="s">
        <v>177</v>
      </c>
      <c r="F112" s="155" t="s">
        <v>2702</v>
      </c>
      <c r="H112" s="156">
        <v>0.24</v>
      </c>
      <c r="I112" s="157"/>
      <c r="L112" s="153"/>
      <c r="M112" s="158"/>
      <c r="T112" s="159"/>
      <c r="AT112" s="154" t="s">
        <v>177</v>
      </c>
      <c r="AU112" s="154" t="s">
        <v>84</v>
      </c>
      <c r="AV112" s="13" t="s">
        <v>84</v>
      </c>
      <c r="AW112" s="13" t="s">
        <v>4</v>
      </c>
      <c r="AX112" s="13" t="s">
        <v>82</v>
      </c>
      <c r="AY112" s="154" t="s">
        <v>167</v>
      </c>
    </row>
    <row r="113" spans="2:65" s="1" customFormat="1" ht="21.75" customHeight="1">
      <c r="B113" s="33"/>
      <c r="C113" s="129" t="s">
        <v>231</v>
      </c>
      <c r="D113" s="129" t="s">
        <v>169</v>
      </c>
      <c r="E113" s="130" t="s">
        <v>2703</v>
      </c>
      <c r="F113" s="131" t="s">
        <v>2704</v>
      </c>
      <c r="G113" s="132" t="s">
        <v>436</v>
      </c>
      <c r="H113" s="133">
        <v>15</v>
      </c>
      <c r="I113" s="134"/>
      <c r="J113" s="135">
        <f>ROUND(I113*H113,2)</f>
        <v>0</v>
      </c>
      <c r="K113" s="131" t="s">
        <v>172</v>
      </c>
      <c r="L113" s="33"/>
      <c r="M113" s="136" t="s">
        <v>19</v>
      </c>
      <c r="N113" s="137" t="s">
        <v>45</v>
      </c>
      <c r="P113" s="138">
        <f>O113*H113</f>
        <v>0</v>
      </c>
      <c r="Q113" s="138">
        <v>0</v>
      </c>
      <c r="R113" s="138">
        <f>Q113*H113</f>
        <v>0</v>
      </c>
      <c r="S113" s="138">
        <v>0</v>
      </c>
      <c r="T113" s="139">
        <f>S113*H113</f>
        <v>0</v>
      </c>
      <c r="AR113" s="140" t="s">
        <v>265</v>
      </c>
      <c r="AT113" s="140" t="s">
        <v>169</v>
      </c>
      <c r="AU113" s="140" t="s">
        <v>84</v>
      </c>
      <c r="AY113" s="18" t="s">
        <v>167</v>
      </c>
      <c r="BE113" s="141">
        <f>IF(N113="základní",J113,0)</f>
        <v>0</v>
      </c>
      <c r="BF113" s="141">
        <f>IF(N113="snížená",J113,0)</f>
        <v>0</v>
      </c>
      <c r="BG113" s="141">
        <f>IF(N113="zákl. přenesená",J113,0)</f>
        <v>0</v>
      </c>
      <c r="BH113" s="141">
        <f>IF(N113="sníž. přenesená",J113,0)</f>
        <v>0</v>
      </c>
      <c r="BI113" s="141">
        <f>IF(N113="nulová",J113,0)</f>
        <v>0</v>
      </c>
      <c r="BJ113" s="18" t="s">
        <v>82</v>
      </c>
      <c r="BK113" s="141">
        <f>ROUND(I113*H113,2)</f>
        <v>0</v>
      </c>
      <c r="BL113" s="18" t="s">
        <v>265</v>
      </c>
      <c r="BM113" s="140" t="s">
        <v>2705</v>
      </c>
    </row>
    <row r="114" spans="2:65" s="1" customFormat="1" ht="11.25">
      <c r="B114" s="33"/>
      <c r="D114" s="142" t="s">
        <v>175</v>
      </c>
      <c r="F114" s="143" t="s">
        <v>2706</v>
      </c>
      <c r="I114" s="144"/>
      <c r="L114" s="33"/>
      <c r="M114" s="145"/>
      <c r="T114" s="54"/>
      <c r="AT114" s="18" t="s">
        <v>175</v>
      </c>
      <c r="AU114" s="18" t="s">
        <v>84</v>
      </c>
    </row>
    <row r="115" spans="2:65" s="1" customFormat="1" ht="16.5" customHeight="1">
      <c r="B115" s="33"/>
      <c r="C115" s="167" t="s">
        <v>236</v>
      </c>
      <c r="D115" s="167" t="s">
        <v>259</v>
      </c>
      <c r="E115" s="168" t="s">
        <v>2707</v>
      </c>
      <c r="F115" s="169" t="s">
        <v>2708</v>
      </c>
      <c r="G115" s="170" t="s">
        <v>328</v>
      </c>
      <c r="H115" s="171">
        <v>1.8</v>
      </c>
      <c r="I115" s="172"/>
      <c r="J115" s="173">
        <f>ROUND(I115*H115,2)</f>
        <v>0</v>
      </c>
      <c r="K115" s="169" t="s">
        <v>172</v>
      </c>
      <c r="L115" s="174"/>
      <c r="M115" s="175" t="s">
        <v>19</v>
      </c>
      <c r="N115" s="176" t="s">
        <v>45</v>
      </c>
      <c r="P115" s="138">
        <f>O115*H115</f>
        <v>0</v>
      </c>
      <c r="Q115" s="138">
        <v>7.7000000000000002E-3</v>
      </c>
      <c r="R115" s="138">
        <f>Q115*H115</f>
        <v>1.3860000000000001E-2</v>
      </c>
      <c r="S115" s="138">
        <v>0</v>
      </c>
      <c r="T115" s="139">
        <f>S115*H115</f>
        <v>0</v>
      </c>
      <c r="AR115" s="140" t="s">
        <v>366</v>
      </c>
      <c r="AT115" s="140" t="s">
        <v>259</v>
      </c>
      <c r="AU115" s="140" t="s">
        <v>84</v>
      </c>
      <c r="AY115" s="18" t="s">
        <v>167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8" t="s">
        <v>82</v>
      </c>
      <c r="BK115" s="141">
        <f>ROUND(I115*H115,2)</f>
        <v>0</v>
      </c>
      <c r="BL115" s="18" t="s">
        <v>265</v>
      </c>
      <c r="BM115" s="140" t="s">
        <v>2709</v>
      </c>
    </row>
    <row r="116" spans="2:65" s="13" customFormat="1" ht="11.25">
      <c r="B116" s="153"/>
      <c r="D116" s="147" t="s">
        <v>177</v>
      </c>
      <c r="F116" s="155" t="s">
        <v>2710</v>
      </c>
      <c r="H116" s="156">
        <v>1.8</v>
      </c>
      <c r="I116" s="157"/>
      <c r="L116" s="153"/>
      <c r="M116" s="158"/>
      <c r="T116" s="159"/>
      <c r="AT116" s="154" t="s">
        <v>177</v>
      </c>
      <c r="AU116" s="154" t="s">
        <v>84</v>
      </c>
      <c r="AV116" s="13" t="s">
        <v>84</v>
      </c>
      <c r="AW116" s="13" t="s">
        <v>4</v>
      </c>
      <c r="AX116" s="13" t="s">
        <v>82</v>
      </c>
      <c r="AY116" s="154" t="s">
        <v>167</v>
      </c>
    </row>
    <row r="117" spans="2:65" s="1" customFormat="1" ht="21.75" customHeight="1">
      <c r="B117" s="33"/>
      <c r="C117" s="129" t="s">
        <v>250</v>
      </c>
      <c r="D117" s="129" t="s">
        <v>169</v>
      </c>
      <c r="E117" s="130" t="s">
        <v>2711</v>
      </c>
      <c r="F117" s="131" t="s">
        <v>2712</v>
      </c>
      <c r="G117" s="132" t="s">
        <v>436</v>
      </c>
      <c r="H117" s="133">
        <v>42</v>
      </c>
      <c r="I117" s="134"/>
      <c r="J117" s="135">
        <f>ROUND(I117*H117,2)</f>
        <v>0</v>
      </c>
      <c r="K117" s="131" t="s">
        <v>172</v>
      </c>
      <c r="L117" s="33"/>
      <c r="M117" s="136" t="s">
        <v>19</v>
      </c>
      <c r="N117" s="137" t="s">
        <v>45</v>
      </c>
      <c r="P117" s="138">
        <f>O117*H117</f>
        <v>0</v>
      </c>
      <c r="Q117" s="138">
        <v>2.2000000000000001E-4</v>
      </c>
      <c r="R117" s="138">
        <f>Q117*H117</f>
        <v>9.2399999999999999E-3</v>
      </c>
      <c r="S117" s="138">
        <v>0</v>
      </c>
      <c r="T117" s="139">
        <f>S117*H117</f>
        <v>0</v>
      </c>
      <c r="AR117" s="140" t="s">
        <v>265</v>
      </c>
      <c r="AT117" s="140" t="s">
        <v>169</v>
      </c>
      <c r="AU117" s="140" t="s">
        <v>84</v>
      </c>
      <c r="AY117" s="18" t="s">
        <v>167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82</v>
      </c>
      <c r="BK117" s="141">
        <f>ROUND(I117*H117,2)</f>
        <v>0</v>
      </c>
      <c r="BL117" s="18" t="s">
        <v>265</v>
      </c>
      <c r="BM117" s="140" t="s">
        <v>2713</v>
      </c>
    </row>
    <row r="118" spans="2:65" s="1" customFormat="1" ht="11.25">
      <c r="B118" s="33"/>
      <c r="D118" s="142" t="s">
        <v>175</v>
      </c>
      <c r="F118" s="143" t="s">
        <v>2714</v>
      </c>
      <c r="I118" s="144"/>
      <c r="L118" s="33"/>
      <c r="M118" s="145"/>
      <c r="T118" s="54"/>
      <c r="AT118" s="18" t="s">
        <v>175</v>
      </c>
      <c r="AU118" s="18" t="s">
        <v>84</v>
      </c>
    </row>
    <row r="119" spans="2:65" s="13" customFormat="1" ht="11.25">
      <c r="B119" s="153"/>
      <c r="D119" s="147" t="s">
        <v>177</v>
      </c>
      <c r="E119" s="154" t="s">
        <v>19</v>
      </c>
      <c r="F119" s="155" t="s">
        <v>2715</v>
      </c>
      <c r="H119" s="156">
        <v>42</v>
      </c>
      <c r="I119" s="157"/>
      <c r="L119" s="153"/>
      <c r="M119" s="158"/>
      <c r="T119" s="159"/>
      <c r="AT119" s="154" t="s">
        <v>177</v>
      </c>
      <c r="AU119" s="154" t="s">
        <v>84</v>
      </c>
      <c r="AV119" s="13" t="s">
        <v>84</v>
      </c>
      <c r="AW119" s="13" t="s">
        <v>34</v>
      </c>
      <c r="AX119" s="13" t="s">
        <v>82</v>
      </c>
      <c r="AY119" s="154" t="s">
        <v>167</v>
      </c>
    </row>
    <row r="120" spans="2:65" s="1" customFormat="1" ht="16.5" customHeight="1">
      <c r="B120" s="33"/>
      <c r="C120" s="167" t="s">
        <v>8</v>
      </c>
      <c r="D120" s="167" t="s">
        <v>259</v>
      </c>
      <c r="E120" s="168" t="s">
        <v>2716</v>
      </c>
      <c r="F120" s="169" t="s">
        <v>2717</v>
      </c>
      <c r="G120" s="170" t="s">
        <v>328</v>
      </c>
      <c r="H120" s="171">
        <v>16</v>
      </c>
      <c r="I120" s="172"/>
      <c r="J120" s="173">
        <f>ROUND(I120*H120,2)</f>
        <v>0</v>
      </c>
      <c r="K120" s="169" t="s">
        <v>172</v>
      </c>
      <c r="L120" s="174"/>
      <c r="M120" s="175" t="s">
        <v>19</v>
      </c>
      <c r="N120" s="176" t="s">
        <v>45</v>
      </c>
      <c r="P120" s="138">
        <f>O120*H120</f>
        <v>0</v>
      </c>
      <c r="Q120" s="138">
        <v>2.0000000000000001E-4</v>
      </c>
      <c r="R120" s="138">
        <f>Q120*H120</f>
        <v>3.2000000000000002E-3</v>
      </c>
      <c r="S120" s="138">
        <v>0</v>
      </c>
      <c r="T120" s="139">
        <f>S120*H120</f>
        <v>0</v>
      </c>
      <c r="AR120" s="140" t="s">
        <v>366</v>
      </c>
      <c r="AT120" s="140" t="s">
        <v>259</v>
      </c>
      <c r="AU120" s="140" t="s">
        <v>84</v>
      </c>
      <c r="AY120" s="18" t="s">
        <v>167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82</v>
      </c>
      <c r="BK120" s="141">
        <f>ROUND(I120*H120,2)</f>
        <v>0</v>
      </c>
      <c r="BL120" s="18" t="s">
        <v>265</v>
      </c>
      <c r="BM120" s="140" t="s">
        <v>2718</v>
      </c>
    </row>
    <row r="121" spans="2:65" s="1" customFormat="1" ht="16.5" customHeight="1">
      <c r="B121" s="33"/>
      <c r="C121" s="129" t="s">
        <v>274</v>
      </c>
      <c r="D121" s="129" t="s">
        <v>169</v>
      </c>
      <c r="E121" s="130" t="s">
        <v>2719</v>
      </c>
      <c r="F121" s="131" t="s">
        <v>2720</v>
      </c>
      <c r="G121" s="132" t="s">
        <v>328</v>
      </c>
      <c r="H121" s="133">
        <v>16</v>
      </c>
      <c r="I121" s="134"/>
      <c r="J121" s="135">
        <f>ROUND(I121*H121,2)</f>
        <v>0</v>
      </c>
      <c r="K121" s="131" t="s">
        <v>172</v>
      </c>
      <c r="L121" s="33"/>
      <c r="M121" s="136" t="s">
        <v>19</v>
      </c>
      <c r="N121" s="137" t="s">
        <v>45</v>
      </c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265</v>
      </c>
      <c r="AT121" s="140" t="s">
        <v>169</v>
      </c>
      <c r="AU121" s="140" t="s">
        <v>84</v>
      </c>
      <c r="AY121" s="18" t="s">
        <v>167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8" t="s">
        <v>82</v>
      </c>
      <c r="BK121" s="141">
        <f>ROUND(I121*H121,2)</f>
        <v>0</v>
      </c>
      <c r="BL121" s="18" t="s">
        <v>265</v>
      </c>
      <c r="BM121" s="140" t="s">
        <v>2721</v>
      </c>
    </row>
    <row r="122" spans="2:65" s="1" customFormat="1" ht="11.25">
      <c r="B122" s="33"/>
      <c r="D122" s="142" t="s">
        <v>175</v>
      </c>
      <c r="F122" s="143" t="s">
        <v>2722</v>
      </c>
      <c r="I122" s="144"/>
      <c r="L122" s="33"/>
      <c r="M122" s="145"/>
      <c r="T122" s="54"/>
      <c r="AT122" s="18" t="s">
        <v>175</v>
      </c>
      <c r="AU122" s="18" t="s">
        <v>84</v>
      </c>
    </row>
    <row r="123" spans="2:65" s="1" customFormat="1" ht="24.2" customHeight="1">
      <c r="B123" s="33"/>
      <c r="C123" s="129" t="s">
        <v>265</v>
      </c>
      <c r="D123" s="129" t="s">
        <v>169</v>
      </c>
      <c r="E123" s="130" t="s">
        <v>2723</v>
      </c>
      <c r="F123" s="131" t="s">
        <v>2724</v>
      </c>
      <c r="G123" s="132" t="s">
        <v>246</v>
      </c>
      <c r="H123" s="133">
        <v>0.17399999999999999</v>
      </c>
      <c r="I123" s="134"/>
      <c r="J123" s="135">
        <f>ROUND(I123*H123,2)</f>
        <v>0</v>
      </c>
      <c r="K123" s="131" t="s">
        <v>172</v>
      </c>
      <c r="L123" s="33"/>
      <c r="M123" s="136" t="s">
        <v>19</v>
      </c>
      <c r="N123" s="137" t="s">
        <v>45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265</v>
      </c>
      <c r="AT123" s="140" t="s">
        <v>169</v>
      </c>
      <c r="AU123" s="140" t="s">
        <v>84</v>
      </c>
      <c r="AY123" s="18" t="s">
        <v>167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8" t="s">
        <v>82</v>
      </c>
      <c r="BK123" s="141">
        <f>ROUND(I123*H123,2)</f>
        <v>0</v>
      </c>
      <c r="BL123" s="18" t="s">
        <v>265</v>
      </c>
      <c r="BM123" s="140" t="s">
        <v>2725</v>
      </c>
    </row>
    <row r="124" spans="2:65" s="1" customFormat="1" ht="11.25">
      <c r="B124" s="33"/>
      <c r="D124" s="142" t="s">
        <v>175</v>
      </c>
      <c r="F124" s="143" t="s">
        <v>2726</v>
      </c>
      <c r="I124" s="144"/>
      <c r="L124" s="33"/>
      <c r="M124" s="145"/>
      <c r="T124" s="54"/>
      <c r="AT124" s="18" t="s">
        <v>175</v>
      </c>
      <c r="AU124" s="18" t="s">
        <v>84</v>
      </c>
    </row>
    <row r="125" spans="2:65" s="11" customFormat="1" ht="25.9" customHeight="1">
      <c r="B125" s="117"/>
      <c r="D125" s="118" t="s">
        <v>73</v>
      </c>
      <c r="E125" s="119" t="s">
        <v>2106</v>
      </c>
      <c r="F125" s="119" t="s">
        <v>2107</v>
      </c>
      <c r="I125" s="120"/>
      <c r="J125" s="121">
        <f>BK125</f>
        <v>0</v>
      </c>
      <c r="L125" s="117"/>
      <c r="M125" s="122"/>
      <c r="P125" s="123">
        <f>SUM(P126:P129)</f>
        <v>0</v>
      </c>
      <c r="R125" s="123">
        <f>SUM(R126:R129)</f>
        <v>0</v>
      </c>
      <c r="T125" s="124">
        <f>SUM(T126:T129)</f>
        <v>0</v>
      </c>
      <c r="AR125" s="118" t="s">
        <v>173</v>
      </c>
      <c r="AT125" s="125" t="s">
        <v>73</v>
      </c>
      <c r="AU125" s="125" t="s">
        <v>74</v>
      </c>
      <c r="AY125" s="118" t="s">
        <v>167</v>
      </c>
      <c r="BK125" s="126">
        <f>SUM(BK126:BK129)</f>
        <v>0</v>
      </c>
    </row>
    <row r="126" spans="2:65" s="1" customFormat="1" ht="21.75" customHeight="1">
      <c r="B126" s="33"/>
      <c r="C126" s="129" t="s">
        <v>304</v>
      </c>
      <c r="D126" s="129" t="s">
        <v>169</v>
      </c>
      <c r="E126" s="130" t="s">
        <v>2108</v>
      </c>
      <c r="F126" s="131" t="s">
        <v>2109</v>
      </c>
      <c r="G126" s="132" t="s">
        <v>2110</v>
      </c>
      <c r="H126" s="133">
        <v>10</v>
      </c>
      <c r="I126" s="134"/>
      <c r="J126" s="135">
        <f>ROUND(I126*H126,2)</f>
        <v>0</v>
      </c>
      <c r="K126" s="131" t="s">
        <v>172</v>
      </c>
      <c r="L126" s="33"/>
      <c r="M126" s="136" t="s">
        <v>19</v>
      </c>
      <c r="N126" s="137" t="s">
        <v>45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1203</v>
      </c>
      <c r="AT126" s="140" t="s">
        <v>169</v>
      </c>
      <c r="AU126" s="140" t="s">
        <v>82</v>
      </c>
      <c r="AY126" s="18" t="s">
        <v>167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8" t="s">
        <v>82</v>
      </c>
      <c r="BK126" s="141">
        <f>ROUND(I126*H126,2)</f>
        <v>0</v>
      </c>
      <c r="BL126" s="18" t="s">
        <v>1203</v>
      </c>
      <c r="BM126" s="140" t="s">
        <v>2727</v>
      </c>
    </row>
    <row r="127" spans="2:65" s="1" customFormat="1" ht="11.25">
      <c r="B127" s="33"/>
      <c r="D127" s="142" t="s">
        <v>175</v>
      </c>
      <c r="F127" s="143" t="s">
        <v>2112</v>
      </c>
      <c r="I127" s="144"/>
      <c r="L127" s="33"/>
      <c r="M127" s="145"/>
      <c r="T127" s="54"/>
      <c r="AT127" s="18" t="s">
        <v>175</v>
      </c>
      <c r="AU127" s="18" t="s">
        <v>82</v>
      </c>
    </row>
    <row r="128" spans="2:65" s="1" customFormat="1" ht="24.2" customHeight="1">
      <c r="B128" s="33"/>
      <c r="C128" s="129" t="s">
        <v>281</v>
      </c>
      <c r="D128" s="129" t="s">
        <v>169</v>
      </c>
      <c r="E128" s="130" t="s">
        <v>2728</v>
      </c>
      <c r="F128" s="131" t="s">
        <v>2729</v>
      </c>
      <c r="G128" s="132" t="s">
        <v>2110</v>
      </c>
      <c r="H128" s="133">
        <v>2</v>
      </c>
      <c r="I128" s="134"/>
      <c r="J128" s="135">
        <f>ROUND(I128*H128,2)</f>
        <v>0</v>
      </c>
      <c r="K128" s="131" t="s">
        <v>172</v>
      </c>
      <c r="L128" s="33"/>
      <c r="M128" s="136" t="s">
        <v>19</v>
      </c>
      <c r="N128" s="137" t="s">
        <v>45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1203</v>
      </c>
      <c r="AT128" s="140" t="s">
        <v>169</v>
      </c>
      <c r="AU128" s="140" t="s">
        <v>82</v>
      </c>
      <c r="AY128" s="18" t="s">
        <v>167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82</v>
      </c>
      <c r="BK128" s="141">
        <f>ROUND(I128*H128,2)</f>
        <v>0</v>
      </c>
      <c r="BL128" s="18" t="s">
        <v>1203</v>
      </c>
      <c r="BM128" s="140" t="s">
        <v>2730</v>
      </c>
    </row>
    <row r="129" spans="2:65" s="1" customFormat="1" ht="11.25">
      <c r="B129" s="33"/>
      <c r="D129" s="142" t="s">
        <v>175</v>
      </c>
      <c r="F129" s="143" t="s">
        <v>2731</v>
      </c>
      <c r="I129" s="144"/>
      <c r="L129" s="33"/>
      <c r="M129" s="145"/>
      <c r="T129" s="54"/>
      <c r="AT129" s="18" t="s">
        <v>175</v>
      </c>
      <c r="AU129" s="18" t="s">
        <v>82</v>
      </c>
    </row>
    <row r="130" spans="2:65" s="11" customFormat="1" ht="25.9" customHeight="1">
      <c r="B130" s="117"/>
      <c r="D130" s="118" t="s">
        <v>73</v>
      </c>
      <c r="E130" s="119" t="s">
        <v>1714</v>
      </c>
      <c r="F130" s="119" t="s">
        <v>1715</v>
      </c>
      <c r="I130" s="120"/>
      <c r="J130" s="121">
        <f>BK130</f>
        <v>0</v>
      </c>
      <c r="L130" s="117"/>
      <c r="M130" s="122"/>
      <c r="P130" s="123">
        <f>P131+P134+P137</f>
        <v>0</v>
      </c>
      <c r="R130" s="123">
        <f>R131+R134+R137</f>
        <v>0</v>
      </c>
      <c r="T130" s="124">
        <f>T131+T134+T137</f>
        <v>0</v>
      </c>
      <c r="AR130" s="118" t="s">
        <v>195</v>
      </c>
      <c r="AT130" s="125" t="s">
        <v>73</v>
      </c>
      <c r="AU130" s="125" t="s">
        <v>74</v>
      </c>
      <c r="AY130" s="118" t="s">
        <v>167</v>
      </c>
      <c r="BK130" s="126">
        <f>BK131+BK134+BK137</f>
        <v>0</v>
      </c>
    </row>
    <row r="131" spans="2:65" s="11" customFormat="1" ht="22.9" customHeight="1">
      <c r="B131" s="117"/>
      <c r="D131" s="118" t="s">
        <v>73</v>
      </c>
      <c r="E131" s="127" t="s">
        <v>1716</v>
      </c>
      <c r="F131" s="127" t="s">
        <v>1717</v>
      </c>
      <c r="I131" s="120"/>
      <c r="J131" s="128">
        <f>BK131</f>
        <v>0</v>
      </c>
      <c r="L131" s="117"/>
      <c r="M131" s="122"/>
      <c r="P131" s="123">
        <f>SUM(P132:P133)</f>
        <v>0</v>
      </c>
      <c r="R131" s="123">
        <f>SUM(R132:R133)</f>
        <v>0</v>
      </c>
      <c r="T131" s="124">
        <f>SUM(T132:T133)</f>
        <v>0</v>
      </c>
      <c r="AR131" s="118" t="s">
        <v>195</v>
      </c>
      <c r="AT131" s="125" t="s">
        <v>73</v>
      </c>
      <c r="AU131" s="125" t="s">
        <v>82</v>
      </c>
      <c r="AY131" s="118" t="s">
        <v>167</v>
      </c>
      <c r="BK131" s="126">
        <f>SUM(BK132:BK133)</f>
        <v>0</v>
      </c>
    </row>
    <row r="132" spans="2:65" s="1" customFormat="1" ht="16.5" customHeight="1">
      <c r="B132" s="33"/>
      <c r="C132" s="129" t="s">
        <v>287</v>
      </c>
      <c r="D132" s="129" t="s">
        <v>169</v>
      </c>
      <c r="E132" s="130" t="s">
        <v>1731</v>
      </c>
      <c r="F132" s="131" t="s">
        <v>1732</v>
      </c>
      <c r="G132" s="132" t="s">
        <v>2147</v>
      </c>
      <c r="H132" s="133">
        <v>1</v>
      </c>
      <c r="I132" s="134"/>
      <c r="J132" s="135">
        <f>ROUND(I132*H132,2)</f>
        <v>0</v>
      </c>
      <c r="K132" s="131" t="s">
        <v>172</v>
      </c>
      <c r="L132" s="33"/>
      <c r="M132" s="136" t="s">
        <v>19</v>
      </c>
      <c r="N132" s="137" t="s">
        <v>45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1722</v>
      </c>
      <c r="AT132" s="140" t="s">
        <v>169</v>
      </c>
      <c r="AU132" s="140" t="s">
        <v>84</v>
      </c>
      <c r="AY132" s="18" t="s">
        <v>167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8" t="s">
        <v>82</v>
      </c>
      <c r="BK132" s="141">
        <f>ROUND(I132*H132,2)</f>
        <v>0</v>
      </c>
      <c r="BL132" s="18" t="s">
        <v>1722</v>
      </c>
      <c r="BM132" s="140" t="s">
        <v>2732</v>
      </c>
    </row>
    <row r="133" spans="2:65" s="1" customFormat="1" ht="11.25">
      <c r="B133" s="33"/>
      <c r="D133" s="142" t="s">
        <v>175</v>
      </c>
      <c r="F133" s="143" t="s">
        <v>1734</v>
      </c>
      <c r="I133" s="144"/>
      <c r="L133" s="33"/>
      <c r="M133" s="145"/>
      <c r="T133" s="54"/>
      <c r="AT133" s="18" t="s">
        <v>175</v>
      </c>
      <c r="AU133" s="18" t="s">
        <v>84</v>
      </c>
    </row>
    <row r="134" spans="2:65" s="11" customFormat="1" ht="22.9" customHeight="1">
      <c r="B134" s="117"/>
      <c r="D134" s="118" t="s">
        <v>73</v>
      </c>
      <c r="E134" s="127" t="s">
        <v>1735</v>
      </c>
      <c r="F134" s="127" t="s">
        <v>1736</v>
      </c>
      <c r="I134" s="120"/>
      <c r="J134" s="128">
        <f>BK134</f>
        <v>0</v>
      </c>
      <c r="L134" s="117"/>
      <c r="M134" s="122"/>
      <c r="P134" s="123">
        <f>SUM(P135:P136)</f>
        <v>0</v>
      </c>
      <c r="R134" s="123">
        <f>SUM(R135:R136)</f>
        <v>0</v>
      </c>
      <c r="T134" s="124">
        <f>SUM(T135:T136)</f>
        <v>0</v>
      </c>
      <c r="AR134" s="118" t="s">
        <v>195</v>
      </c>
      <c r="AT134" s="125" t="s">
        <v>73</v>
      </c>
      <c r="AU134" s="125" t="s">
        <v>82</v>
      </c>
      <c r="AY134" s="118" t="s">
        <v>167</v>
      </c>
      <c r="BK134" s="126">
        <f>SUM(BK135:BK136)</f>
        <v>0</v>
      </c>
    </row>
    <row r="135" spans="2:65" s="1" customFormat="1" ht="16.5" customHeight="1">
      <c r="B135" s="33"/>
      <c r="C135" s="129" t="s">
        <v>293</v>
      </c>
      <c r="D135" s="129" t="s">
        <v>169</v>
      </c>
      <c r="E135" s="130" t="s">
        <v>1738</v>
      </c>
      <c r="F135" s="131" t="s">
        <v>1736</v>
      </c>
      <c r="G135" s="132" t="s">
        <v>2147</v>
      </c>
      <c r="H135" s="133">
        <v>1</v>
      </c>
      <c r="I135" s="134"/>
      <c r="J135" s="135">
        <f>ROUND(I135*H135,2)</f>
        <v>0</v>
      </c>
      <c r="K135" s="131" t="s">
        <v>172</v>
      </c>
      <c r="L135" s="33"/>
      <c r="M135" s="136" t="s">
        <v>19</v>
      </c>
      <c r="N135" s="137" t="s">
        <v>45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1722</v>
      </c>
      <c r="AT135" s="140" t="s">
        <v>169</v>
      </c>
      <c r="AU135" s="140" t="s">
        <v>84</v>
      </c>
      <c r="AY135" s="18" t="s">
        <v>167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8" t="s">
        <v>82</v>
      </c>
      <c r="BK135" s="141">
        <f>ROUND(I135*H135,2)</f>
        <v>0</v>
      </c>
      <c r="BL135" s="18" t="s">
        <v>1722</v>
      </c>
      <c r="BM135" s="140" t="s">
        <v>2733</v>
      </c>
    </row>
    <row r="136" spans="2:65" s="1" customFormat="1" ht="11.25">
      <c r="B136" s="33"/>
      <c r="D136" s="142" t="s">
        <v>175</v>
      </c>
      <c r="F136" s="143" t="s">
        <v>1741</v>
      </c>
      <c r="I136" s="144"/>
      <c r="L136" s="33"/>
      <c r="M136" s="145"/>
      <c r="T136" s="54"/>
      <c r="AT136" s="18" t="s">
        <v>175</v>
      </c>
      <c r="AU136" s="18" t="s">
        <v>84</v>
      </c>
    </row>
    <row r="137" spans="2:65" s="11" customFormat="1" ht="22.9" customHeight="1">
      <c r="B137" s="117"/>
      <c r="D137" s="118" t="s">
        <v>73</v>
      </c>
      <c r="E137" s="127" t="s">
        <v>1748</v>
      </c>
      <c r="F137" s="127" t="s">
        <v>1749</v>
      </c>
      <c r="I137" s="120"/>
      <c r="J137" s="128">
        <f>BK137</f>
        <v>0</v>
      </c>
      <c r="L137" s="117"/>
      <c r="M137" s="122"/>
      <c r="P137" s="123">
        <f>SUM(P138:P139)</f>
        <v>0</v>
      </c>
      <c r="R137" s="123">
        <f>SUM(R138:R139)</f>
        <v>0</v>
      </c>
      <c r="T137" s="124">
        <f>SUM(T138:T139)</f>
        <v>0</v>
      </c>
      <c r="AR137" s="118" t="s">
        <v>195</v>
      </c>
      <c r="AT137" s="125" t="s">
        <v>73</v>
      </c>
      <c r="AU137" s="125" t="s">
        <v>82</v>
      </c>
      <c r="AY137" s="118" t="s">
        <v>167</v>
      </c>
      <c r="BK137" s="126">
        <f>SUM(BK138:BK139)</f>
        <v>0</v>
      </c>
    </row>
    <row r="138" spans="2:65" s="1" customFormat="1" ht="16.5" customHeight="1">
      <c r="B138" s="33"/>
      <c r="C138" s="129" t="s">
        <v>7</v>
      </c>
      <c r="D138" s="129" t="s">
        <v>169</v>
      </c>
      <c r="E138" s="130" t="s">
        <v>1751</v>
      </c>
      <c r="F138" s="131" t="s">
        <v>1749</v>
      </c>
      <c r="G138" s="132" t="s">
        <v>2147</v>
      </c>
      <c r="H138" s="133">
        <v>1</v>
      </c>
      <c r="I138" s="134"/>
      <c r="J138" s="135">
        <f>ROUND(I138*H138,2)</f>
        <v>0</v>
      </c>
      <c r="K138" s="131" t="s">
        <v>172</v>
      </c>
      <c r="L138" s="33"/>
      <c r="M138" s="136" t="s">
        <v>19</v>
      </c>
      <c r="N138" s="137" t="s">
        <v>45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1722</v>
      </c>
      <c r="AT138" s="140" t="s">
        <v>169</v>
      </c>
      <c r="AU138" s="140" t="s">
        <v>84</v>
      </c>
      <c r="AY138" s="18" t="s">
        <v>167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8" t="s">
        <v>82</v>
      </c>
      <c r="BK138" s="141">
        <f>ROUND(I138*H138,2)</f>
        <v>0</v>
      </c>
      <c r="BL138" s="18" t="s">
        <v>1722</v>
      </c>
      <c r="BM138" s="140" t="s">
        <v>2734</v>
      </c>
    </row>
    <row r="139" spans="2:65" s="1" customFormat="1" ht="11.25">
      <c r="B139" s="33"/>
      <c r="D139" s="142" t="s">
        <v>175</v>
      </c>
      <c r="F139" s="143" t="s">
        <v>1753</v>
      </c>
      <c r="I139" s="144"/>
      <c r="L139" s="33"/>
      <c r="M139" s="185"/>
      <c r="N139" s="186"/>
      <c r="O139" s="186"/>
      <c r="P139" s="186"/>
      <c r="Q139" s="186"/>
      <c r="R139" s="186"/>
      <c r="S139" s="186"/>
      <c r="T139" s="187"/>
      <c r="AT139" s="18" t="s">
        <v>175</v>
      </c>
      <c r="AU139" s="18" t="s">
        <v>84</v>
      </c>
    </row>
    <row r="140" spans="2:65" s="1" customFormat="1" ht="6.95" customHeight="1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33"/>
    </row>
  </sheetData>
  <sheetProtection algorithmName="SHA-512" hashValue="mX6ChSxp1NT9kwe0Jx4z77ZAYY5XXZXjP3DMrpYFU715GjicyUN82KnTLXUGUHBHqs207YcP7OxuWXa/0QqgbA==" saltValue="ZOFgVA3rz7cWhUzeQ0VzXFbEJPIpTv3UojSbFvlPKRRJ3ByuP9S0UVh1QOOdu/9aoVyGfd0lMXxfEdGoFV8KGA==" spinCount="100000" sheet="1" objects="1" scenarios="1" formatColumns="0" formatRows="0" autoFilter="0"/>
  <autoFilter ref="C86:K139" xr:uid="{00000000-0009-0000-0000-000006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xr:uid="{00000000-0004-0000-0600-000000000000}"/>
    <hyperlink ref="F95" r:id="rId2" xr:uid="{00000000-0004-0000-0600-000001000000}"/>
    <hyperlink ref="F98" r:id="rId3" xr:uid="{00000000-0004-0000-0600-000002000000}"/>
    <hyperlink ref="F100" r:id="rId4" xr:uid="{00000000-0004-0000-0600-000003000000}"/>
    <hyperlink ref="F107" r:id="rId5" xr:uid="{00000000-0004-0000-0600-000004000000}"/>
    <hyperlink ref="F110" r:id="rId6" xr:uid="{00000000-0004-0000-0600-000005000000}"/>
    <hyperlink ref="F114" r:id="rId7" xr:uid="{00000000-0004-0000-0600-000006000000}"/>
    <hyperlink ref="F118" r:id="rId8" xr:uid="{00000000-0004-0000-0600-000007000000}"/>
    <hyperlink ref="F122" r:id="rId9" xr:uid="{00000000-0004-0000-0600-000008000000}"/>
    <hyperlink ref="F124" r:id="rId10" xr:uid="{00000000-0004-0000-0600-000009000000}"/>
    <hyperlink ref="F127" r:id="rId11" xr:uid="{00000000-0004-0000-0600-00000A000000}"/>
    <hyperlink ref="F129" r:id="rId12" xr:uid="{00000000-0004-0000-0600-00000B000000}"/>
    <hyperlink ref="F133" r:id="rId13" xr:uid="{00000000-0004-0000-0600-00000C000000}"/>
    <hyperlink ref="F136" r:id="rId14" xr:uid="{00000000-0004-0000-0600-00000D000000}"/>
    <hyperlink ref="F139" r:id="rId15" xr:uid="{00000000-0004-0000-0600-00000E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2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25" customWidth="1"/>
    <col min="4" max="4" width="130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6.950000000000003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2735</v>
      </c>
      <c r="H4" s="21"/>
    </row>
    <row r="5" spans="2:8" ht="12" customHeight="1">
      <c r="B5" s="21"/>
      <c r="C5" s="25" t="s">
        <v>13</v>
      </c>
      <c r="D5" s="308" t="s">
        <v>14</v>
      </c>
      <c r="E5" s="304"/>
      <c r="F5" s="304"/>
      <c r="H5" s="21"/>
    </row>
    <row r="6" spans="2:8" ht="36.950000000000003" customHeight="1">
      <c r="B6" s="21"/>
      <c r="C6" s="27" t="s">
        <v>16</v>
      </c>
      <c r="D6" s="305" t="s">
        <v>17</v>
      </c>
      <c r="E6" s="304"/>
      <c r="F6" s="304"/>
      <c r="H6" s="21"/>
    </row>
    <row r="7" spans="2:8" ht="16.5" customHeight="1">
      <c r="B7" s="21"/>
      <c r="C7" s="28" t="s">
        <v>23</v>
      </c>
      <c r="D7" s="50" t="str">
        <f>'Rekapitulace stavby'!AN8</f>
        <v>1. 2. 2023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09"/>
      <c r="C9" s="110" t="s">
        <v>55</v>
      </c>
      <c r="D9" s="111" t="s">
        <v>56</v>
      </c>
      <c r="E9" s="111" t="s">
        <v>154</v>
      </c>
      <c r="F9" s="112" t="s">
        <v>2736</v>
      </c>
      <c r="H9" s="109"/>
    </row>
    <row r="10" spans="2:8" s="1" customFormat="1" ht="26.45" customHeight="1">
      <c r="B10" s="33"/>
      <c r="C10" s="189" t="s">
        <v>2737</v>
      </c>
      <c r="D10" s="189" t="s">
        <v>80</v>
      </c>
      <c r="H10" s="33"/>
    </row>
    <row r="11" spans="2:8" s="1" customFormat="1" ht="16.899999999999999" customHeight="1">
      <c r="B11" s="33"/>
      <c r="C11" s="190" t="s">
        <v>100</v>
      </c>
      <c r="D11" s="191" t="s">
        <v>101</v>
      </c>
      <c r="E11" s="192" t="s">
        <v>102</v>
      </c>
      <c r="F11" s="193">
        <v>1.1819999999999999</v>
      </c>
      <c r="H11" s="33"/>
    </row>
    <row r="12" spans="2:8" s="1" customFormat="1" ht="16.899999999999999" customHeight="1">
      <c r="B12" s="33"/>
      <c r="C12" s="194" t="s">
        <v>19</v>
      </c>
      <c r="D12" s="194" t="s">
        <v>2738</v>
      </c>
      <c r="E12" s="18" t="s">
        <v>19</v>
      </c>
      <c r="F12" s="195">
        <v>1.1819999999999999</v>
      </c>
      <c r="H12" s="33"/>
    </row>
    <row r="13" spans="2:8" s="1" customFormat="1" ht="16.899999999999999" customHeight="1">
      <c r="B13" s="33"/>
      <c r="C13" s="196" t="s">
        <v>2739</v>
      </c>
      <c r="H13" s="33"/>
    </row>
    <row r="14" spans="2:8" s="1" customFormat="1" ht="16.899999999999999" customHeight="1">
      <c r="B14" s="33"/>
      <c r="C14" s="194" t="s">
        <v>763</v>
      </c>
      <c r="D14" s="194" t="s">
        <v>2740</v>
      </c>
      <c r="E14" s="18" t="s">
        <v>102</v>
      </c>
      <c r="F14" s="195">
        <v>16.154</v>
      </c>
      <c r="H14" s="33"/>
    </row>
    <row r="15" spans="2:8" s="1" customFormat="1" ht="16.899999999999999" customHeight="1">
      <c r="B15" s="33"/>
      <c r="C15" s="190" t="s">
        <v>2741</v>
      </c>
      <c r="D15" s="191" t="s">
        <v>2742</v>
      </c>
      <c r="E15" s="192" t="s">
        <v>102</v>
      </c>
      <c r="F15" s="193">
        <v>1.379</v>
      </c>
      <c r="H15" s="33"/>
    </row>
    <row r="16" spans="2:8" s="1" customFormat="1" ht="16.899999999999999" customHeight="1">
      <c r="B16" s="33"/>
      <c r="C16" s="194" t="s">
        <v>19</v>
      </c>
      <c r="D16" s="194" t="s">
        <v>2743</v>
      </c>
      <c r="E16" s="18" t="s">
        <v>19</v>
      </c>
      <c r="F16" s="195">
        <v>1.379</v>
      </c>
      <c r="H16" s="33"/>
    </row>
    <row r="17" spans="2:8" s="1" customFormat="1" ht="16.899999999999999" customHeight="1">
      <c r="B17" s="33"/>
      <c r="C17" s="190" t="s">
        <v>105</v>
      </c>
      <c r="D17" s="191" t="s">
        <v>106</v>
      </c>
      <c r="E17" s="192" t="s">
        <v>102</v>
      </c>
      <c r="F17" s="193">
        <v>1.5760000000000001</v>
      </c>
      <c r="H17" s="33"/>
    </row>
    <row r="18" spans="2:8" s="1" customFormat="1" ht="16.899999999999999" customHeight="1">
      <c r="B18" s="33"/>
      <c r="C18" s="194" t="s">
        <v>19</v>
      </c>
      <c r="D18" s="194" t="s">
        <v>2744</v>
      </c>
      <c r="E18" s="18" t="s">
        <v>19</v>
      </c>
      <c r="F18" s="195">
        <v>1.5760000000000001</v>
      </c>
      <c r="H18" s="33"/>
    </row>
    <row r="19" spans="2:8" s="1" customFormat="1" ht="16.899999999999999" customHeight="1">
      <c r="B19" s="33"/>
      <c r="C19" s="196" t="s">
        <v>2739</v>
      </c>
      <c r="H19" s="33"/>
    </row>
    <row r="20" spans="2:8" s="1" customFormat="1" ht="16.899999999999999" customHeight="1">
      <c r="B20" s="33"/>
      <c r="C20" s="194" t="s">
        <v>542</v>
      </c>
      <c r="D20" s="194" t="s">
        <v>2745</v>
      </c>
      <c r="E20" s="18" t="s">
        <v>102</v>
      </c>
      <c r="F20" s="195">
        <v>447.952</v>
      </c>
      <c r="H20" s="33"/>
    </row>
    <row r="21" spans="2:8" s="1" customFormat="1" ht="16.899999999999999" customHeight="1">
      <c r="B21" s="33"/>
      <c r="C21" s="194" t="s">
        <v>1650</v>
      </c>
      <c r="D21" s="194" t="s">
        <v>2746</v>
      </c>
      <c r="E21" s="18" t="s">
        <v>102</v>
      </c>
      <c r="F21" s="195">
        <v>1300.5409999999999</v>
      </c>
      <c r="H21" s="33"/>
    </row>
    <row r="22" spans="2:8" s="1" customFormat="1" ht="16.899999999999999" customHeight="1">
      <c r="B22" s="33"/>
      <c r="C22" s="194" t="s">
        <v>763</v>
      </c>
      <c r="D22" s="194" t="s">
        <v>2740</v>
      </c>
      <c r="E22" s="18" t="s">
        <v>102</v>
      </c>
      <c r="F22" s="195">
        <v>16.154</v>
      </c>
      <c r="H22" s="33"/>
    </row>
    <row r="23" spans="2:8" s="1" customFormat="1" ht="16.899999999999999" customHeight="1">
      <c r="B23" s="33"/>
      <c r="C23" s="190" t="s">
        <v>109</v>
      </c>
      <c r="D23" s="191" t="s">
        <v>110</v>
      </c>
      <c r="E23" s="192" t="s">
        <v>102</v>
      </c>
      <c r="F23" s="193">
        <v>1.7729999999999999</v>
      </c>
      <c r="H23" s="33"/>
    </row>
    <row r="24" spans="2:8" s="1" customFormat="1" ht="16.899999999999999" customHeight="1">
      <c r="B24" s="33"/>
      <c r="C24" s="194" t="s">
        <v>19</v>
      </c>
      <c r="D24" s="194" t="s">
        <v>2747</v>
      </c>
      <c r="E24" s="18" t="s">
        <v>19</v>
      </c>
      <c r="F24" s="195">
        <v>1.7729999999999999</v>
      </c>
      <c r="H24" s="33"/>
    </row>
    <row r="25" spans="2:8" s="1" customFormat="1" ht="16.899999999999999" customHeight="1">
      <c r="B25" s="33"/>
      <c r="C25" s="196" t="s">
        <v>2739</v>
      </c>
      <c r="H25" s="33"/>
    </row>
    <row r="26" spans="2:8" s="1" customFormat="1" ht="16.899999999999999" customHeight="1">
      <c r="B26" s="33"/>
      <c r="C26" s="194" t="s">
        <v>542</v>
      </c>
      <c r="D26" s="194" t="s">
        <v>2745</v>
      </c>
      <c r="E26" s="18" t="s">
        <v>102</v>
      </c>
      <c r="F26" s="195">
        <v>447.952</v>
      </c>
      <c r="H26" s="33"/>
    </row>
    <row r="27" spans="2:8" s="1" customFormat="1" ht="16.899999999999999" customHeight="1">
      <c r="B27" s="33"/>
      <c r="C27" s="194" t="s">
        <v>1650</v>
      </c>
      <c r="D27" s="194" t="s">
        <v>2746</v>
      </c>
      <c r="E27" s="18" t="s">
        <v>102</v>
      </c>
      <c r="F27" s="195">
        <v>1300.5409999999999</v>
      </c>
      <c r="H27" s="33"/>
    </row>
    <row r="28" spans="2:8" s="1" customFormat="1" ht="7.35" customHeight="1">
      <c r="B28" s="42"/>
      <c r="C28" s="43"/>
      <c r="D28" s="43"/>
      <c r="E28" s="43"/>
      <c r="F28" s="43"/>
      <c r="G28" s="43"/>
      <c r="H28" s="33"/>
    </row>
    <row r="29" spans="2:8" s="1" customFormat="1" ht="11.25"/>
  </sheetData>
  <sheetProtection algorithmName="SHA-512" hashValue="PzyVSzoG6mWfEtmvetGBsvQqgyp8zCYTCkH4hZi4XI7cnEmctC3l73JfnjtyOckIDVLm8eI8xCq9dzCXsYi+cg==" saltValue="pw0v7ldhebgZqbNLsFzYIqN+9oq6VEcwtDeryEl25FqQ0/2uRr1tboKwDuOS3WKOT0L79KeXe6PfyO2XtOqosQ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9"/>
  <sheetViews>
    <sheetView showGridLines="0" topLeftCell="A58" zoomScale="110" zoomScaleNormal="110" workbookViewId="0"/>
  </sheetViews>
  <sheetFormatPr defaultRowHeight="15"/>
  <cols>
    <col min="1" max="1" width="8.33203125" style="197" customWidth="1"/>
    <col min="2" max="2" width="1.6640625" style="197" customWidth="1"/>
    <col min="3" max="4" width="5" style="197" customWidth="1"/>
    <col min="5" max="5" width="11.6640625" style="197" customWidth="1"/>
    <col min="6" max="6" width="9.1640625" style="197" customWidth="1"/>
    <col min="7" max="7" width="5" style="197" customWidth="1"/>
    <col min="8" max="8" width="77.83203125" style="197" customWidth="1"/>
    <col min="9" max="10" width="20" style="197" customWidth="1"/>
    <col min="11" max="11" width="1.6640625" style="197" customWidth="1"/>
  </cols>
  <sheetData>
    <row r="1" spans="2:11" customFormat="1" ht="37.5" customHeight="1"/>
    <row r="2" spans="2:11" customFormat="1" ht="7.5" customHeight="1">
      <c r="B2" s="198"/>
      <c r="C2" s="199"/>
      <c r="D2" s="199"/>
      <c r="E2" s="199"/>
      <c r="F2" s="199"/>
      <c r="G2" s="199"/>
      <c r="H2" s="199"/>
      <c r="I2" s="199"/>
      <c r="J2" s="199"/>
      <c r="K2" s="200"/>
    </row>
    <row r="3" spans="2:11" s="16" customFormat="1" ht="45" customHeight="1">
      <c r="B3" s="201"/>
      <c r="C3" s="325" t="s">
        <v>2748</v>
      </c>
      <c r="D3" s="325"/>
      <c r="E3" s="325"/>
      <c r="F3" s="325"/>
      <c r="G3" s="325"/>
      <c r="H3" s="325"/>
      <c r="I3" s="325"/>
      <c r="J3" s="325"/>
      <c r="K3" s="202"/>
    </row>
    <row r="4" spans="2:11" customFormat="1" ht="25.5" customHeight="1">
      <c r="B4" s="203"/>
      <c r="C4" s="324" t="s">
        <v>2749</v>
      </c>
      <c r="D4" s="324"/>
      <c r="E4" s="324"/>
      <c r="F4" s="324"/>
      <c r="G4" s="324"/>
      <c r="H4" s="324"/>
      <c r="I4" s="324"/>
      <c r="J4" s="324"/>
      <c r="K4" s="204"/>
    </row>
    <row r="5" spans="2:11" customFormat="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customFormat="1" ht="15" customHeight="1">
      <c r="B6" s="203"/>
      <c r="C6" s="323" t="s">
        <v>2750</v>
      </c>
      <c r="D6" s="323"/>
      <c r="E6" s="323"/>
      <c r="F6" s="323"/>
      <c r="G6" s="323"/>
      <c r="H6" s="323"/>
      <c r="I6" s="323"/>
      <c r="J6" s="323"/>
      <c r="K6" s="204"/>
    </row>
    <row r="7" spans="2:11" customFormat="1" ht="15" customHeight="1">
      <c r="B7" s="207"/>
      <c r="C7" s="323" t="s">
        <v>2751</v>
      </c>
      <c r="D7" s="323"/>
      <c r="E7" s="323"/>
      <c r="F7" s="323"/>
      <c r="G7" s="323"/>
      <c r="H7" s="323"/>
      <c r="I7" s="323"/>
      <c r="J7" s="323"/>
      <c r="K7" s="204"/>
    </row>
    <row r="8" spans="2:11" customFormat="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customFormat="1" ht="15" customHeight="1">
      <c r="B9" s="207"/>
      <c r="C9" s="323" t="s">
        <v>2752</v>
      </c>
      <c r="D9" s="323"/>
      <c r="E9" s="323"/>
      <c r="F9" s="323"/>
      <c r="G9" s="323"/>
      <c r="H9" s="323"/>
      <c r="I9" s="323"/>
      <c r="J9" s="323"/>
      <c r="K9" s="204"/>
    </row>
    <row r="10" spans="2:11" customFormat="1" ht="15" customHeight="1">
      <c r="B10" s="207"/>
      <c r="C10" s="206"/>
      <c r="D10" s="323" t="s">
        <v>2753</v>
      </c>
      <c r="E10" s="323"/>
      <c r="F10" s="323"/>
      <c r="G10" s="323"/>
      <c r="H10" s="323"/>
      <c r="I10" s="323"/>
      <c r="J10" s="323"/>
      <c r="K10" s="204"/>
    </row>
    <row r="11" spans="2:11" customFormat="1" ht="15" customHeight="1">
      <c r="B11" s="207"/>
      <c r="C11" s="208"/>
      <c r="D11" s="323" t="s">
        <v>2754</v>
      </c>
      <c r="E11" s="323"/>
      <c r="F11" s="323"/>
      <c r="G11" s="323"/>
      <c r="H11" s="323"/>
      <c r="I11" s="323"/>
      <c r="J11" s="323"/>
      <c r="K11" s="204"/>
    </row>
    <row r="12" spans="2:11" customFormat="1" ht="15" customHeight="1">
      <c r="B12" s="207"/>
      <c r="C12" s="208"/>
      <c r="D12" s="206"/>
      <c r="E12" s="206"/>
      <c r="F12" s="206"/>
      <c r="G12" s="206"/>
      <c r="H12" s="206"/>
      <c r="I12" s="206"/>
      <c r="J12" s="206"/>
      <c r="K12" s="204"/>
    </row>
    <row r="13" spans="2:11" customFormat="1" ht="15" customHeight="1">
      <c r="B13" s="207"/>
      <c r="C13" s="208"/>
      <c r="D13" s="209" t="s">
        <v>2755</v>
      </c>
      <c r="E13" s="206"/>
      <c r="F13" s="206"/>
      <c r="G13" s="206"/>
      <c r="H13" s="206"/>
      <c r="I13" s="206"/>
      <c r="J13" s="206"/>
      <c r="K13" s="204"/>
    </row>
    <row r="14" spans="2:11" customFormat="1" ht="12.75" customHeight="1">
      <c r="B14" s="207"/>
      <c r="C14" s="208"/>
      <c r="D14" s="208"/>
      <c r="E14" s="208"/>
      <c r="F14" s="208"/>
      <c r="G14" s="208"/>
      <c r="H14" s="208"/>
      <c r="I14" s="208"/>
      <c r="J14" s="208"/>
      <c r="K14" s="204"/>
    </row>
    <row r="15" spans="2:11" customFormat="1" ht="15" customHeight="1">
      <c r="B15" s="207"/>
      <c r="C15" s="208"/>
      <c r="D15" s="323" t="s">
        <v>2756</v>
      </c>
      <c r="E15" s="323"/>
      <c r="F15" s="323"/>
      <c r="G15" s="323"/>
      <c r="H15" s="323"/>
      <c r="I15" s="323"/>
      <c r="J15" s="323"/>
      <c r="K15" s="204"/>
    </row>
    <row r="16" spans="2:11" customFormat="1" ht="15" customHeight="1">
      <c r="B16" s="207"/>
      <c r="C16" s="208"/>
      <c r="D16" s="323" t="s">
        <v>2757</v>
      </c>
      <c r="E16" s="323"/>
      <c r="F16" s="323"/>
      <c r="G16" s="323"/>
      <c r="H16" s="323"/>
      <c r="I16" s="323"/>
      <c r="J16" s="323"/>
      <c r="K16" s="204"/>
    </row>
    <row r="17" spans="2:11" customFormat="1" ht="15" customHeight="1">
      <c r="B17" s="207"/>
      <c r="C17" s="208"/>
      <c r="D17" s="323" t="s">
        <v>2758</v>
      </c>
      <c r="E17" s="323"/>
      <c r="F17" s="323"/>
      <c r="G17" s="323"/>
      <c r="H17" s="323"/>
      <c r="I17" s="323"/>
      <c r="J17" s="323"/>
      <c r="K17" s="204"/>
    </row>
    <row r="18" spans="2:11" customFormat="1" ht="15" customHeight="1">
      <c r="B18" s="207"/>
      <c r="C18" s="208"/>
      <c r="D18" s="208"/>
      <c r="E18" s="210" t="s">
        <v>81</v>
      </c>
      <c r="F18" s="323" t="s">
        <v>2759</v>
      </c>
      <c r="G18" s="323"/>
      <c r="H18" s="323"/>
      <c r="I18" s="323"/>
      <c r="J18" s="323"/>
      <c r="K18" s="204"/>
    </row>
    <row r="19" spans="2:11" customFormat="1" ht="15" customHeight="1">
      <c r="B19" s="207"/>
      <c r="C19" s="208"/>
      <c r="D19" s="208"/>
      <c r="E19" s="210" t="s">
        <v>2760</v>
      </c>
      <c r="F19" s="323" t="s">
        <v>2761</v>
      </c>
      <c r="G19" s="323"/>
      <c r="H19" s="323"/>
      <c r="I19" s="323"/>
      <c r="J19" s="323"/>
      <c r="K19" s="204"/>
    </row>
    <row r="20" spans="2:11" customFormat="1" ht="15" customHeight="1">
      <c r="B20" s="207"/>
      <c r="C20" s="208"/>
      <c r="D20" s="208"/>
      <c r="E20" s="210" t="s">
        <v>2762</v>
      </c>
      <c r="F20" s="323" t="s">
        <v>2763</v>
      </c>
      <c r="G20" s="323"/>
      <c r="H20" s="323"/>
      <c r="I20" s="323"/>
      <c r="J20" s="323"/>
      <c r="K20" s="204"/>
    </row>
    <row r="21" spans="2:11" customFormat="1" ht="15" customHeight="1">
      <c r="B21" s="207"/>
      <c r="C21" s="208"/>
      <c r="D21" s="208"/>
      <c r="E21" s="210" t="s">
        <v>2764</v>
      </c>
      <c r="F21" s="323" t="s">
        <v>2765</v>
      </c>
      <c r="G21" s="323"/>
      <c r="H21" s="323"/>
      <c r="I21" s="323"/>
      <c r="J21" s="323"/>
      <c r="K21" s="204"/>
    </row>
    <row r="22" spans="2:11" customFormat="1" ht="15" customHeight="1">
      <c r="B22" s="207"/>
      <c r="C22" s="208"/>
      <c r="D22" s="208"/>
      <c r="E22" s="210" t="s">
        <v>1699</v>
      </c>
      <c r="F22" s="323" t="s">
        <v>1700</v>
      </c>
      <c r="G22" s="323"/>
      <c r="H22" s="323"/>
      <c r="I22" s="323"/>
      <c r="J22" s="323"/>
      <c r="K22" s="204"/>
    </row>
    <row r="23" spans="2:11" customFormat="1" ht="15" customHeight="1">
      <c r="B23" s="207"/>
      <c r="C23" s="208"/>
      <c r="D23" s="208"/>
      <c r="E23" s="210" t="s">
        <v>2766</v>
      </c>
      <c r="F23" s="323" t="s">
        <v>2767</v>
      </c>
      <c r="G23" s="323"/>
      <c r="H23" s="323"/>
      <c r="I23" s="323"/>
      <c r="J23" s="323"/>
      <c r="K23" s="204"/>
    </row>
    <row r="24" spans="2:11" customFormat="1" ht="12.75" customHeight="1">
      <c r="B24" s="207"/>
      <c r="C24" s="208"/>
      <c r="D24" s="208"/>
      <c r="E24" s="208"/>
      <c r="F24" s="208"/>
      <c r="G24" s="208"/>
      <c r="H24" s="208"/>
      <c r="I24" s="208"/>
      <c r="J24" s="208"/>
      <c r="K24" s="204"/>
    </row>
    <row r="25" spans="2:11" customFormat="1" ht="15" customHeight="1">
      <c r="B25" s="207"/>
      <c r="C25" s="323" t="s">
        <v>2768</v>
      </c>
      <c r="D25" s="323"/>
      <c r="E25" s="323"/>
      <c r="F25" s="323"/>
      <c r="G25" s="323"/>
      <c r="H25" s="323"/>
      <c r="I25" s="323"/>
      <c r="J25" s="323"/>
      <c r="K25" s="204"/>
    </row>
    <row r="26" spans="2:11" customFormat="1" ht="15" customHeight="1">
      <c r="B26" s="207"/>
      <c r="C26" s="323" t="s">
        <v>2769</v>
      </c>
      <c r="D26" s="323"/>
      <c r="E26" s="323"/>
      <c r="F26" s="323"/>
      <c r="G26" s="323"/>
      <c r="H26" s="323"/>
      <c r="I26" s="323"/>
      <c r="J26" s="323"/>
      <c r="K26" s="204"/>
    </row>
    <row r="27" spans="2:11" customFormat="1" ht="15" customHeight="1">
      <c r="B27" s="207"/>
      <c r="C27" s="206"/>
      <c r="D27" s="323" t="s">
        <v>2770</v>
      </c>
      <c r="E27" s="323"/>
      <c r="F27" s="323"/>
      <c r="G27" s="323"/>
      <c r="H27" s="323"/>
      <c r="I27" s="323"/>
      <c r="J27" s="323"/>
      <c r="K27" s="204"/>
    </row>
    <row r="28" spans="2:11" customFormat="1" ht="15" customHeight="1">
      <c r="B28" s="207"/>
      <c r="C28" s="208"/>
      <c r="D28" s="323" t="s">
        <v>2771</v>
      </c>
      <c r="E28" s="323"/>
      <c r="F28" s="323"/>
      <c r="G28" s="323"/>
      <c r="H28" s="323"/>
      <c r="I28" s="323"/>
      <c r="J28" s="323"/>
      <c r="K28" s="204"/>
    </row>
    <row r="29" spans="2:11" customFormat="1" ht="12.75" customHeight="1">
      <c r="B29" s="207"/>
      <c r="C29" s="208"/>
      <c r="D29" s="208"/>
      <c r="E29" s="208"/>
      <c r="F29" s="208"/>
      <c r="G29" s="208"/>
      <c r="H29" s="208"/>
      <c r="I29" s="208"/>
      <c r="J29" s="208"/>
      <c r="K29" s="204"/>
    </row>
    <row r="30" spans="2:11" customFormat="1" ht="15" customHeight="1">
      <c r="B30" s="207"/>
      <c r="C30" s="208"/>
      <c r="D30" s="323" t="s">
        <v>2772</v>
      </c>
      <c r="E30" s="323"/>
      <c r="F30" s="323"/>
      <c r="G30" s="323"/>
      <c r="H30" s="323"/>
      <c r="I30" s="323"/>
      <c r="J30" s="323"/>
      <c r="K30" s="204"/>
    </row>
    <row r="31" spans="2:11" customFormat="1" ht="15" customHeight="1">
      <c r="B31" s="207"/>
      <c r="C31" s="208"/>
      <c r="D31" s="323" t="s">
        <v>2773</v>
      </c>
      <c r="E31" s="323"/>
      <c r="F31" s="323"/>
      <c r="G31" s="323"/>
      <c r="H31" s="323"/>
      <c r="I31" s="323"/>
      <c r="J31" s="323"/>
      <c r="K31" s="204"/>
    </row>
    <row r="32" spans="2:11" customFormat="1" ht="12.75" customHeight="1">
      <c r="B32" s="207"/>
      <c r="C32" s="208"/>
      <c r="D32" s="208"/>
      <c r="E32" s="208"/>
      <c r="F32" s="208"/>
      <c r="G32" s="208"/>
      <c r="H32" s="208"/>
      <c r="I32" s="208"/>
      <c r="J32" s="208"/>
      <c r="K32" s="204"/>
    </row>
    <row r="33" spans="2:11" customFormat="1" ht="15" customHeight="1">
      <c r="B33" s="207"/>
      <c r="C33" s="208"/>
      <c r="D33" s="323" t="s">
        <v>2774</v>
      </c>
      <c r="E33" s="323"/>
      <c r="F33" s="323"/>
      <c r="G33" s="323"/>
      <c r="H33" s="323"/>
      <c r="I33" s="323"/>
      <c r="J33" s="323"/>
      <c r="K33" s="204"/>
    </row>
    <row r="34" spans="2:11" customFormat="1" ht="15" customHeight="1">
      <c r="B34" s="207"/>
      <c r="C34" s="208"/>
      <c r="D34" s="323" t="s">
        <v>2775</v>
      </c>
      <c r="E34" s="323"/>
      <c r="F34" s="323"/>
      <c r="G34" s="323"/>
      <c r="H34" s="323"/>
      <c r="I34" s="323"/>
      <c r="J34" s="323"/>
      <c r="K34" s="204"/>
    </row>
    <row r="35" spans="2:11" customFormat="1" ht="15" customHeight="1">
      <c r="B35" s="207"/>
      <c r="C35" s="208"/>
      <c r="D35" s="323" t="s">
        <v>2776</v>
      </c>
      <c r="E35" s="323"/>
      <c r="F35" s="323"/>
      <c r="G35" s="323"/>
      <c r="H35" s="323"/>
      <c r="I35" s="323"/>
      <c r="J35" s="323"/>
      <c r="K35" s="204"/>
    </row>
    <row r="36" spans="2:11" customFormat="1" ht="15" customHeight="1">
      <c r="B36" s="207"/>
      <c r="C36" s="208"/>
      <c r="D36" s="206"/>
      <c r="E36" s="209" t="s">
        <v>153</v>
      </c>
      <c r="F36" s="206"/>
      <c r="G36" s="323" t="s">
        <v>2777</v>
      </c>
      <c r="H36" s="323"/>
      <c r="I36" s="323"/>
      <c r="J36" s="323"/>
      <c r="K36" s="204"/>
    </row>
    <row r="37" spans="2:11" customFormat="1" ht="30.75" customHeight="1">
      <c r="B37" s="207"/>
      <c r="C37" s="208"/>
      <c r="D37" s="206"/>
      <c r="E37" s="209" t="s">
        <v>2778</v>
      </c>
      <c r="F37" s="206"/>
      <c r="G37" s="323" t="s">
        <v>2779</v>
      </c>
      <c r="H37" s="323"/>
      <c r="I37" s="323"/>
      <c r="J37" s="323"/>
      <c r="K37" s="204"/>
    </row>
    <row r="38" spans="2:11" customFormat="1" ht="15" customHeight="1">
      <c r="B38" s="207"/>
      <c r="C38" s="208"/>
      <c r="D38" s="206"/>
      <c r="E38" s="209" t="s">
        <v>55</v>
      </c>
      <c r="F38" s="206"/>
      <c r="G38" s="323" t="s">
        <v>2780</v>
      </c>
      <c r="H38" s="323"/>
      <c r="I38" s="323"/>
      <c r="J38" s="323"/>
      <c r="K38" s="204"/>
    </row>
    <row r="39" spans="2:11" customFormat="1" ht="15" customHeight="1">
      <c r="B39" s="207"/>
      <c r="C39" s="208"/>
      <c r="D39" s="206"/>
      <c r="E39" s="209" t="s">
        <v>56</v>
      </c>
      <c r="F39" s="206"/>
      <c r="G39" s="323" t="s">
        <v>2781</v>
      </c>
      <c r="H39" s="323"/>
      <c r="I39" s="323"/>
      <c r="J39" s="323"/>
      <c r="K39" s="204"/>
    </row>
    <row r="40" spans="2:11" customFormat="1" ht="15" customHeight="1">
      <c r="B40" s="207"/>
      <c r="C40" s="208"/>
      <c r="D40" s="206"/>
      <c r="E40" s="209" t="s">
        <v>154</v>
      </c>
      <c r="F40" s="206"/>
      <c r="G40" s="323" t="s">
        <v>2782</v>
      </c>
      <c r="H40" s="323"/>
      <c r="I40" s="323"/>
      <c r="J40" s="323"/>
      <c r="K40" s="204"/>
    </row>
    <row r="41" spans="2:11" customFormat="1" ht="15" customHeight="1">
      <c r="B41" s="207"/>
      <c r="C41" s="208"/>
      <c r="D41" s="206"/>
      <c r="E41" s="209" t="s">
        <v>155</v>
      </c>
      <c r="F41" s="206"/>
      <c r="G41" s="323" t="s">
        <v>2783</v>
      </c>
      <c r="H41" s="323"/>
      <c r="I41" s="323"/>
      <c r="J41" s="323"/>
      <c r="K41" s="204"/>
    </row>
    <row r="42" spans="2:11" customFormat="1" ht="15" customHeight="1">
      <c r="B42" s="207"/>
      <c r="C42" s="208"/>
      <c r="D42" s="206"/>
      <c r="E42" s="209" t="s">
        <v>2784</v>
      </c>
      <c r="F42" s="206"/>
      <c r="G42" s="323" t="s">
        <v>2785</v>
      </c>
      <c r="H42" s="323"/>
      <c r="I42" s="323"/>
      <c r="J42" s="323"/>
      <c r="K42" s="204"/>
    </row>
    <row r="43" spans="2:11" customFormat="1" ht="15" customHeight="1">
      <c r="B43" s="207"/>
      <c r="C43" s="208"/>
      <c r="D43" s="206"/>
      <c r="E43" s="209"/>
      <c r="F43" s="206"/>
      <c r="G43" s="323" t="s">
        <v>2786</v>
      </c>
      <c r="H43" s="323"/>
      <c r="I43" s="323"/>
      <c r="J43" s="323"/>
      <c r="K43" s="204"/>
    </row>
    <row r="44" spans="2:11" customFormat="1" ht="15" customHeight="1">
      <c r="B44" s="207"/>
      <c r="C44" s="208"/>
      <c r="D44" s="206"/>
      <c r="E44" s="209" t="s">
        <v>2787</v>
      </c>
      <c r="F44" s="206"/>
      <c r="G44" s="323" t="s">
        <v>2788</v>
      </c>
      <c r="H44" s="323"/>
      <c r="I44" s="323"/>
      <c r="J44" s="323"/>
      <c r="K44" s="204"/>
    </row>
    <row r="45" spans="2:11" customFormat="1" ht="15" customHeight="1">
      <c r="B45" s="207"/>
      <c r="C45" s="208"/>
      <c r="D45" s="206"/>
      <c r="E45" s="209" t="s">
        <v>157</v>
      </c>
      <c r="F45" s="206"/>
      <c r="G45" s="323" t="s">
        <v>2789</v>
      </c>
      <c r="H45" s="323"/>
      <c r="I45" s="323"/>
      <c r="J45" s="323"/>
      <c r="K45" s="204"/>
    </row>
    <row r="46" spans="2:11" customFormat="1" ht="12.75" customHeight="1">
      <c r="B46" s="207"/>
      <c r="C46" s="208"/>
      <c r="D46" s="206"/>
      <c r="E46" s="206"/>
      <c r="F46" s="206"/>
      <c r="G46" s="206"/>
      <c r="H46" s="206"/>
      <c r="I46" s="206"/>
      <c r="J46" s="206"/>
      <c r="K46" s="204"/>
    </row>
    <row r="47" spans="2:11" customFormat="1" ht="15" customHeight="1">
      <c r="B47" s="207"/>
      <c r="C47" s="208"/>
      <c r="D47" s="323" t="s">
        <v>2790</v>
      </c>
      <c r="E47" s="323"/>
      <c r="F47" s="323"/>
      <c r="G47" s="323"/>
      <c r="H47" s="323"/>
      <c r="I47" s="323"/>
      <c r="J47" s="323"/>
      <c r="K47" s="204"/>
    </row>
    <row r="48" spans="2:11" customFormat="1" ht="15" customHeight="1">
      <c r="B48" s="207"/>
      <c r="C48" s="208"/>
      <c r="D48" s="208"/>
      <c r="E48" s="323" t="s">
        <v>2791</v>
      </c>
      <c r="F48" s="323"/>
      <c r="G48" s="323"/>
      <c r="H48" s="323"/>
      <c r="I48" s="323"/>
      <c r="J48" s="323"/>
      <c r="K48" s="204"/>
    </row>
    <row r="49" spans="2:11" customFormat="1" ht="15" customHeight="1">
      <c r="B49" s="207"/>
      <c r="C49" s="208"/>
      <c r="D49" s="208"/>
      <c r="E49" s="323" t="s">
        <v>2792</v>
      </c>
      <c r="F49" s="323"/>
      <c r="G49" s="323"/>
      <c r="H49" s="323"/>
      <c r="I49" s="323"/>
      <c r="J49" s="323"/>
      <c r="K49" s="204"/>
    </row>
    <row r="50" spans="2:11" customFormat="1" ht="15" customHeight="1">
      <c r="B50" s="207"/>
      <c r="C50" s="208"/>
      <c r="D50" s="208"/>
      <c r="E50" s="323" t="s">
        <v>2793</v>
      </c>
      <c r="F50" s="323"/>
      <c r="G50" s="323"/>
      <c r="H50" s="323"/>
      <c r="I50" s="323"/>
      <c r="J50" s="323"/>
      <c r="K50" s="204"/>
    </row>
    <row r="51" spans="2:11" customFormat="1" ht="15" customHeight="1">
      <c r="B51" s="207"/>
      <c r="C51" s="208"/>
      <c r="D51" s="323" t="s">
        <v>2794</v>
      </c>
      <c r="E51" s="323"/>
      <c r="F51" s="323"/>
      <c r="G51" s="323"/>
      <c r="H51" s="323"/>
      <c r="I51" s="323"/>
      <c r="J51" s="323"/>
      <c r="K51" s="204"/>
    </row>
    <row r="52" spans="2:11" customFormat="1" ht="25.5" customHeight="1">
      <c r="B52" s="203"/>
      <c r="C52" s="324" t="s">
        <v>2795</v>
      </c>
      <c r="D52" s="324"/>
      <c r="E52" s="324"/>
      <c r="F52" s="324"/>
      <c r="G52" s="324"/>
      <c r="H52" s="324"/>
      <c r="I52" s="324"/>
      <c r="J52" s="324"/>
      <c r="K52" s="204"/>
    </row>
    <row r="53" spans="2:11" customFormat="1" ht="5.25" customHeight="1">
      <c r="B53" s="203"/>
      <c r="C53" s="205"/>
      <c r="D53" s="205"/>
      <c r="E53" s="205"/>
      <c r="F53" s="205"/>
      <c r="G53" s="205"/>
      <c r="H53" s="205"/>
      <c r="I53" s="205"/>
      <c r="J53" s="205"/>
      <c r="K53" s="204"/>
    </row>
    <row r="54" spans="2:11" customFormat="1" ht="15" customHeight="1">
      <c r="B54" s="203"/>
      <c r="C54" s="323" t="s">
        <v>2796</v>
      </c>
      <c r="D54" s="323"/>
      <c r="E54" s="323"/>
      <c r="F54" s="323"/>
      <c r="G54" s="323"/>
      <c r="H54" s="323"/>
      <c r="I54" s="323"/>
      <c r="J54" s="323"/>
      <c r="K54" s="204"/>
    </row>
    <row r="55" spans="2:11" customFormat="1" ht="15" customHeight="1">
      <c r="B55" s="203"/>
      <c r="C55" s="323" t="s">
        <v>2797</v>
      </c>
      <c r="D55" s="323"/>
      <c r="E55" s="323"/>
      <c r="F55" s="323"/>
      <c r="G55" s="323"/>
      <c r="H55" s="323"/>
      <c r="I55" s="323"/>
      <c r="J55" s="323"/>
      <c r="K55" s="204"/>
    </row>
    <row r="56" spans="2:11" customFormat="1" ht="12.75" customHeight="1">
      <c r="B56" s="203"/>
      <c r="C56" s="206"/>
      <c r="D56" s="206"/>
      <c r="E56" s="206"/>
      <c r="F56" s="206"/>
      <c r="G56" s="206"/>
      <c r="H56" s="206"/>
      <c r="I56" s="206"/>
      <c r="J56" s="206"/>
      <c r="K56" s="204"/>
    </row>
    <row r="57" spans="2:11" customFormat="1" ht="15" customHeight="1">
      <c r="B57" s="203"/>
      <c r="C57" s="323" t="s">
        <v>2798</v>
      </c>
      <c r="D57" s="323"/>
      <c r="E57" s="323"/>
      <c r="F57" s="323"/>
      <c r="G57" s="323"/>
      <c r="H57" s="323"/>
      <c r="I57" s="323"/>
      <c r="J57" s="323"/>
      <c r="K57" s="204"/>
    </row>
    <row r="58" spans="2:11" customFormat="1" ht="15" customHeight="1">
      <c r="B58" s="203"/>
      <c r="C58" s="208"/>
      <c r="D58" s="323" t="s">
        <v>2799</v>
      </c>
      <c r="E58" s="323"/>
      <c r="F58" s="323"/>
      <c r="G58" s="323"/>
      <c r="H58" s="323"/>
      <c r="I58" s="323"/>
      <c r="J58" s="323"/>
      <c r="K58" s="204"/>
    </row>
    <row r="59" spans="2:11" customFormat="1" ht="15" customHeight="1">
      <c r="B59" s="203"/>
      <c r="C59" s="208"/>
      <c r="D59" s="323" t="s">
        <v>2800</v>
      </c>
      <c r="E59" s="323"/>
      <c r="F59" s="323"/>
      <c r="G59" s="323"/>
      <c r="H59" s="323"/>
      <c r="I59" s="323"/>
      <c r="J59" s="323"/>
      <c r="K59" s="204"/>
    </row>
    <row r="60" spans="2:11" customFormat="1" ht="15" customHeight="1">
      <c r="B60" s="203"/>
      <c r="C60" s="208"/>
      <c r="D60" s="323" t="s">
        <v>2801</v>
      </c>
      <c r="E60" s="323"/>
      <c r="F60" s="323"/>
      <c r="G60" s="323"/>
      <c r="H60" s="323"/>
      <c r="I60" s="323"/>
      <c r="J60" s="323"/>
      <c r="K60" s="204"/>
    </row>
    <row r="61" spans="2:11" customFormat="1" ht="15" customHeight="1">
      <c r="B61" s="203"/>
      <c r="C61" s="208"/>
      <c r="D61" s="323" t="s">
        <v>2802</v>
      </c>
      <c r="E61" s="323"/>
      <c r="F61" s="323"/>
      <c r="G61" s="323"/>
      <c r="H61" s="323"/>
      <c r="I61" s="323"/>
      <c r="J61" s="323"/>
      <c r="K61" s="204"/>
    </row>
    <row r="62" spans="2:11" customFormat="1" ht="15" customHeight="1">
      <c r="B62" s="203"/>
      <c r="C62" s="208"/>
      <c r="D62" s="326" t="s">
        <v>2803</v>
      </c>
      <c r="E62" s="326"/>
      <c r="F62" s="326"/>
      <c r="G62" s="326"/>
      <c r="H62" s="326"/>
      <c r="I62" s="326"/>
      <c r="J62" s="326"/>
      <c r="K62" s="204"/>
    </row>
    <row r="63" spans="2:11" customFormat="1" ht="15" customHeight="1">
      <c r="B63" s="203"/>
      <c r="C63" s="208"/>
      <c r="D63" s="323" t="s">
        <v>2804</v>
      </c>
      <c r="E63" s="323"/>
      <c r="F63" s="323"/>
      <c r="G63" s="323"/>
      <c r="H63" s="323"/>
      <c r="I63" s="323"/>
      <c r="J63" s="323"/>
      <c r="K63" s="204"/>
    </row>
    <row r="64" spans="2:11" customFormat="1" ht="12.75" customHeight="1">
      <c r="B64" s="203"/>
      <c r="C64" s="208"/>
      <c r="D64" s="208"/>
      <c r="E64" s="211"/>
      <c r="F64" s="208"/>
      <c r="G64" s="208"/>
      <c r="H64" s="208"/>
      <c r="I64" s="208"/>
      <c r="J64" s="208"/>
      <c r="K64" s="204"/>
    </row>
    <row r="65" spans="2:11" customFormat="1" ht="15" customHeight="1">
      <c r="B65" s="203"/>
      <c r="C65" s="208"/>
      <c r="D65" s="323" t="s">
        <v>2805</v>
      </c>
      <c r="E65" s="323"/>
      <c r="F65" s="323"/>
      <c r="G65" s="323"/>
      <c r="H65" s="323"/>
      <c r="I65" s="323"/>
      <c r="J65" s="323"/>
      <c r="K65" s="204"/>
    </row>
    <row r="66" spans="2:11" customFormat="1" ht="15" customHeight="1">
      <c r="B66" s="203"/>
      <c r="C66" s="208"/>
      <c r="D66" s="326" t="s">
        <v>2806</v>
      </c>
      <c r="E66" s="326"/>
      <c r="F66" s="326"/>
      <c r="G66" s="326"/>
      <c r="H66" s="326"/>
      <c r="I66" s="326"/>
      <c r="J66" s="326"/>
      <c r="K66" s="204"/>
    </row>
    <row r="67" spans="2:11" customFormat="1" ht="15" customHeight="1">
      <c r="B67" s="203"/>
      <c r="C67" s="208"/>
      <c r="D67" s="323" t="s">
        <v>2807</v>
      </c>
      <c r="E67" s="323"/>
      <c r="F67" s="323"/>
      <c r="G67" s="323"/>
      <c r="H67" s="323"/>
      <c r="I67" s="323"/>
      <c r="J67" s="323"/>
      <c r="K67" s="204"/>
    </row>
    <row r="68" spans="2:11" customFormat="1" ht="15" customHeight="1">
      <c r="B68" s="203"/>
      <c r="C68" s="208"/>
      <c r="D68" s="323" t="s">
        <v>2808</v>
      </c>
      <c r="E68" s="323"/>
      <c r="F68" s="323"/>
      <c r="G68" s="323"/>
      <c r="H68" s="323"/>
      <c r="I68" s="323"/>
      <c r="J68" s="323"/>
      <c r="K68" s="204"/>
    </row>
    <row r="69" spans="2:11" customFormat="1" ht="15" customHeight="1">
      <c r="B69" s="203"/>
      <c r="C69" s="208"/>
      <c r="D69" s="323" t="s">
        <v>2809</v>
      </c>
      <c r="E69" s="323"/>
      <c r="F69" s="323"/>
      <c r="G69" s="323"/>
      <c r="H69" s="323"/>
      <c r="I69" s="323"/>
      <c r="J69" s="323"/>
      <c r="K69" s="204"/>
    </row>
    <row r="70" spans="2:11" customFormat="1" ht="15" customHeight="1">
      <c r="B70" s="203"/>
      <c r="C70" s="208"/>
      <c r="D70" s="323" t="s">
        <v>2810</v>
      </c>
      <c r="E70" s="323"/>
      <c r="F70" s="323"/>
      <c r="G70" s="323"/>
      <c r="H70" s="323"/>
      <c r="I70" s="323"/>
      <c r="J70" s="323"/>
      <c r="K70" s="204"/>
    </row>
    <row r="71" spans="2:11" customFormat="1" ht="12.75" customHeight="1">
      <c r="B71" s="212"/>
      <c r="C71" s="213"/>
      <c r="D71" s="213"/>
      <c r="E71" s="213"/>
      <c r="F71" s="213"/>
      <c r="G71" s="213"/>
      <c r="H71" s="213"/>
      <c r="I71" s="213"/>
      <c r="J71" s="213"/>
      <c r="K71" s="214"/>
    </row>
    <row r="72" spans="2:11" customFormat="1" ht="18.75" customHeight="1">
      <c r="B72" s="215"/>
      <c r="C72" s="215"/>
      <c r="D72" s="215"/>
      <c r="E72" s="215"/>
      <c r="F72" s="215"/>
      <c r="G72" s="215"/>
      <c r="H72" s="215"/>
      <c r="I72" s="215"/>
      <c r="J72" s="215"/>
      <c r="K72" s="216"/>
    </row>
    <row r="73" spans="2:11" customFormat="1" ht="18.75" customHeight="1">
      <c r="B73" s="216"/>
      <c r="C73" s="216"/>
      <c r="D73" s="216"/>
      <c r="E73" s="216"/>
      <c r="F73" s="216"/>
      <c r="G73" s="216"/>
      <c r="H73" s="216"/>
      <c r="I73" s="216"/>
      <c r="J73" s="216"/>
      <c r="K73" s="216"/>
    </row>
    <row r="74" spans="2:11" customFormat="1" ht="7.5" customHeight="1">
      <c r="B74" s="217"/>
      <c r="C74" s="218"/>
      <c r="D74" s="218"/>
      <c r="E74" s="218"/>
      <c r="F74" s="218"/>
      <c r="G74" s="218"/>
      <c r="H74" s="218"/>
      <c r="I74" s="218"/>
      <c r="J74" s="218"/>
      <c r="K74" s="219"/>
    </row>
    <row r="75" spans="2:11" customFormat="1" ht="45" customHeight="1">
      <c r="B75" s="220"/>
      <c r="C75" s="327" t="s">
        <v>2811</v>
      </c>
      <c r="D75" s="327"/>
      <c r="E75" s="327"/>
      <c r="F75" s="327"/>
      <c r="G75" s="327"/>
      <c r="H75" s="327"/>
      <c r="I75" s="327"/>
      <c r="J75" s="327"/>
      <c r="K75" s="221"/>
    </row>
    <row r="76" spans="2:11" customFormat="1" ht="17.25" customHeight="1">
      <c r="B76" s="220"/>
      <c r="C76" s="222" t="s">
        <v>2812</v>
      </c>
      <c r="D76" s="222"/>
      <c r="E76" s="222"/>
      <c r="F76" s="222" t="s">
        <v>2813</v>
      </c>
      <c r="G76" s="223"/>
      <c r="H76" s="222" t="s">
        <v>56</v>
      </c>
      <c r="I76" s="222" t="s">
        <v>59</v>
      </c>
      <c r="J76" s="222" t="s">
        <v>2814</v>
      </c>
      <c r="K76" s="221"/>
    </row>
    <row r="77" spans="2:11" customFormat="1" ht="17.25" customHeight="1">
      <c r="B77" s="220"/>
      <c r="C77" s="224" t="s">
        <v>2815</v>
      </c>
      <c r="D77" s="224"/>
      <c r="E77" s="224"/>
      <c r="F77" s="225" t="s">
        <v>2816</v>
      </c>
      <c r="G77" s="226"/>
      <c r="H77" s="224"/>
      <c r="I77" s="224"/>
      <c r="J77" s="224" t="s">
        <v>2817</v>
      </c>
      <c r="K77" s="221"/>
    </row>
    <row r="78" spans="2:11" customFormat="1" ht="5.25" customHeight="1">
      <c r="B78" s="220"/>
      <c r="C78" s="227"/>
      <c r="D78" s="227"/>
      <c r="E78" s="227"/>
      <c r="F78" s="227"/>
      <c r="G78" s="228"/>
      <c r="H78" s="227"/>
      <c r="I78" s="227"/>
      <c r="J78" s="227"/>
      <c r="K78" s="221"/>
    </row>
    <row r="79" spans="2:11" customFormat="1" ht="15" customHeight="1">
      <c r="B79" s="220"/>
      <c r="C79" s="209" t="s">
        <v>55</v>
      </c>
      <c r="D79" s="229"/>
      <c r="E79" s="229"/>
      <c r="F79" s="230" t="s">
        <v>2818</v>
      </c>
      <c r="G79" s="231"/>
      <c r="H79" s="209" t="s">
        <v>2819</v>
      </c>
      <c r="I79" s="209" t="s">
        <v>2820</v>
      </c>
      <c r="J79" s="209">
        <v>20</v>
      </c>
      <c r="K79" s="221"/>
    </row>
    <row r="80" spans="2:11" customFormat="1" ht="15" customHeight="1">
      <c r="B80" s="220"/>
      <c r="C80" s="209" t="s">
        <v>2821</v>
      </c>
      <c r="D80" s="209"/>
      <c r="E80" s="209"/>
      <c r="F80" s="230" t="s">
        <v>2818</v>
      </c>
      <c r="G80" s="231"/>
      <c r="H80" s="209" t="s">
        <v>2822</v>
      </c>
      <c r="I80" s="209" t="s">
        <v>2820</v>
      </c>
      <c r="J80" s="209">
        <v>120</v>
      </c>
      <c r="K80" s="221"/>
    </row>
    <row r="81" spans="2:11" customFormat="1" ht="15" customHeight="1">
      <c r="B81" s="232"/>
      <c r="C81" s="209" t="s">
        <v>2823</v>
      </c>
      <c r="D81" s="209"/>
      <c r="E81" s="209"/>
      <c r="F81" s="230" t="s">
        <v>2824</v>
      </c>
      <c r="G81" s="231"/>
      <c r="H81" s="209" t="s">
        <v>2825</v>
      </c>
      <c r="I81" s="209" t="s">
        <v>2820</v>
      </c>
      <c r="J81" s="209">
        <v>50</v>
      </c>
      <c r="K81" s="221"/>
    </row>
    <row r="82" spans="2:11" customFormat="1" ht="15" customHeight="1">
      <c r="B82" s="232"/>
      <c r="C82" s="209" t="s">
        <v>2826</v>
      </c>
      <c r="D82" s="209"/>
      <c r="E82" s="209"/>
      <c r="F82" s="230" t="s">
        <v>2818</v>
      </c>
      <c r="G82" s="231"/>
      <c r="H82" s="209" t="s">
        <v>2827</v>
      </c>
      <c r="I82" s="209" t="s">
        <v>2828</v>
      </c>
      <c r="J82" s="209"/>
      <c r="K82" s="221"/>
    </row>
    <row r="83" spans="2:11" customFormat="1" ht="15" customHeight="1">
      <c r="B83" s="232"/>
      <c r="C83" s="209" t="s">
        <v>2829</v>
      </c>
      <c r="D83" s="209"/>
      <c r="E83" s="209"/>
      <c r="F83" s="230" t="s">
        <v>2824</v>
      </c>
      <c r="G83" s="209"/>
      <c r="H83" s="209" t="s">
        <v>2830</v>
      </c>
      <c r="I83" s="209" t="s">
        <v>2820</v>
      </c>
      <c r="J83" s="209">
        <v>15</v>
      </c>
      <c r="K83" s="221"/>
    </row>
    <row r="84" spans="2:11" customFormat="1" ht="15" customHeight="1">
      <c r="B84" s="232"/>
      <c r="C84" s="209" t="s">
        <v>2831</v>
      </c>
      <c r="D84" s="209"/>
      <c r="E84" s="209"/>
      <c r="F84" s="230" t="s">
        <v>2824</v>
      </c>
      <c r="G84" s="209"/>
      <c r="H84" s="209" t="s">
        <v>2832</v>
      </c>
      <c r="I84" s="209" t="s">
        <v>2820</v>
      </c>
      <c r="J84" s="209">
        <v>15</v>
      </c>
      <c r="K84" s="221"/>
    </row>
    <row r="85" spans="2:11" customFormat="1" ht="15" customHeight="1">
      <c r="B85" s="232"/>
      <c r="C85" s="209" t="s">
        <v>2833</v>
      </c>
      <c r="D85" s="209"/>
      <c r="E85" s="209"/>
      <c r="F85" s="230" t="s">
        <v>2824</v>
      </c>
      <c r="G85" s="209"/>
      <c r="H85" s="209" t="s">
        <v>2834</v>
      </c>
      <c r="I85" s="209" t="s">
        <v>2820</v>
      </c>
      <c r="J85" s="209">
        <v>20</v>
      </c>
      <c r="K85" s="221"/>
    </row>
    <row r="86" spans="2:11" customFormat="1" ht="15" customHeight="1">
      <c r="B86" s="232"/>
      <c r="C86" s="209" t="s">
        <v>2835</v>
      </c>
      <c r="D86" s="209"/>
      <c r="E86" s="209"/>
      <c r="F86" s="230" t="s">
        <v>2824</v>
      </c>
      <c r="G86" s="209"/>
      <c r="H86" s="209" t="s">
        <v>2836</v>
      </c>
      <c r="I86" s="209" t="s">
        <v>2820</v>
      </c>
      <c r="J86" s="209">
        <v>20</v>
      </c>
      <c r="K86" s="221"/>
    </row>
    <row r="87" spans="2:11" customFormat="1" ht="15" customHeight="1">
      <c r="B87" s="232"/>
      <c r="C87" s="209" t="s">
        <v>2837</v>
      </c>
      <c r="D87" s="209"/>
      <c r="E87" s="209"/>
      <c r="F87" s="230" t="s">
        <v>2824</v>
      </c>
      <c r="G87" s="231"/>
      <c r="H87" s="209" t="s">
        <v>2838</v>
      </c>
      <c r="I87" s="209" t="s">
        <v>2820</v>
      </c>
      <c r="J87" s="209">
        <v>50</v>
      </c>
      <c r="K87" s="221"/>
    </row>
    <row r="88" spans="2:11" customFormat="1" ht="15" customHeight="1">
      <c r="B88" s="232"/>
      <c r="C88" s="209" t="s">
        <v>2839</v>
      </c>
      <c r="D88" s="209"/>
      <c r="E88" s="209"/>
      <c r="F88" s="230" t="s">
        <v>2824</v>
      </c>
      <c r="G88" s="231"/>
      <c r="H88" s="209" t="s">
        <v>2840</v>
      </c>
      <c r="I88" s="209" t="s">
        <v>2820</v>
      </c>
      <c r="J88" s="209">
        <v>20</v>
      </c>
      <c r="K88" s="221"/>
    </row>
    <row r="89" spans="2:11" customFormat="1" ht="15" customHeight="1">
      <c r="B89" s="232"/>
      <c r="C89" s="209" t="s">
        <v>2841</v>
      </c>
      <c r="D89" s="209"/>
      <c r="E89" s="209"/>
      <c r="F89" s="230" t="s">
        <v>2824</v>
      </c>
      <c r="G89" s="231"/>
      <c r="H89" s="209" t="s">
        <v>2842</v>
      </c>
      <c r="I89" s="209" t="s">
        <v>2820</v>
      </c>
      <c r="J89" s="209">
        <v>20</v>
      </c>
      <c r="K89" s="221"/>
    </row>
    <row r="90" spans="2:11" customFormat="1" ht="15" customHeight="1">
      <c r="B90" s="232"/>
      <c r="C90" s="209" t="s">
        <v>2843</v>
      </c>
      <c r="D90" s="209"/>
      <c r="E90" s="209"/>
      <c r="F90" s="230" t="s">
        <v>2824</v>
      </c>
      <c r="G90" s="231"/>
      <c r="H90" s="209" t="s">
        <v>2844</v>
      </c>
      <c r="I90" s="209" t="s">
        <v>2820</v>
      </c>
      <c r="J90" s="209">
        <v>50</v>
      </c>
      <c r="K90" s="221"/>
    </row>
    <row r="91" spans="2:11" customFormat="1" ht="15" customHeight="1">
      <c r="B91" s="232"/>
      <c r="C91" s="209" t="s">
        <v>2845</v>
      </c>
      <c r="D91" s="209"/>
      <c r="E91" s="209"/>
      <c r="F91" s="230" t="s">
        <v>2824</v>
      </c>
      <c r="G91" s="231"/>
      <c r="H91" s="209" t="s">
        <v>2845</v>
      </c>
      <c r="I91" s="209" t="s">
        <v>2820</v>
      </c>
      <c r="J91" s="209">
        <v>50</v>
      </c>
      <c r="K91" s="221"/>
    </row>
    <row r="92" spans="2:11" customFormat="1" ht="15" customHeight="1">
      <c r="B92" s="232"/>
      <c r="C92" s="209" t="s">
        <v>2846</v>
      </c>
      <c r="D92" s="209"/>
      <c r="E92" s="209"/>
      <c r="F92" s="230" t="s">
        <v>2824</v>
      </c>
      <c r="G92" s="231"/>
      <c r="H92" s="209" t="s">
        <v>2847</v>
      </c>
      <c r="I92" s="209" t="s">
        <v>2820</v>
      </c>
      <c r="J92" s="209">
        <v>255</v>
      </c>
      <c r="K92" s="221"/>
    </row>
    <row r="93" spans="2:11" customFormat="1" ht="15" customHeight="1">
      <c r="B93" s="232"/>
      <c r="C93" s="209" t="s">
        <v>2848</v>
      </c>
      <c r="D93" s="209"/>
      <c r="E93" s="209"/>
      <c r="F93" s="230" t="s">
        <v>2818</v>
      </c>
      <c r="G93" s="231"/>
      <c r="H93" s="209" t="s">
        <v>2849</v>
      </c>
      <c r="I93" s="209" t="s">
        <v>2850</v>
      </c>
      <c r="J93" s="209"/>
      <c r="K93" s="221"/>
    </row>
    <row r="94" spans="2:11" customFormat="1" ht="15" customHeight="1">
      <c r="B94" s="232"/>
      <c r="C94" s="209" t="s">
        <v>2851</v>
      </c>
      <c r="D94" s="209"/>
      <c r="E94" s="209"/>
      <c r="F94" s="230" t="s">
        <v>2818</v>
      </c>
      <c r="G94" s="231"/>
      <c r="H94" s="209" t="s">
        <v>2852</v>
      </c>
      <c r="I94" s="209" t="s">
        <v>2853</v>
      </c>
      <c r="J94" s="209"/>
      <c r="K94" s="221"/>
    </row>
    <row r="95" spans="2:11" customFormat="1" ht="15" customHeight="1">
      <c r="B95" s="232"/>
      <c r="C95" s="209" t="s">
        <v>2854</v>
      </c>
      <c r="D95" s="209"/>
      <c r="E95" s="209"/>
      <c r="F95" s="230" t="s">
        <v>2818</v>
      </c>
      <c r="G95" s="231"/>
      <c r="H95" s="209" t="s">
        <v>2854</v>
      </c>
      <c r="I95" s="209" t="s">
        <v>2853</v>
      </c>
      <c r="J95" s="209"/>
      <c r="K95" s="221"/>
    </row>
    <row r="96" spans="2:11" customFormat="1" ht="15" customHeight="1">
      <c r="B96" s="232"/>
      <c r="C96" s="209" t="s">
        <v>40</v>
      </c>
      <c r="D96" s="209"/>
      <c r="E96" s="209"/>
      <c r="F96" s="230" t="s">
        <v>2818</v>
      </c>
      <c r="G96" s="231"/>
      <c r="H96" s="209" t="s">
        <v>2855</v>
      </c>
      <c r="I96" s="209" t="s">
        <v>2853</v>
      </c>
      <c r="J96" s="209"/>
      <c r="K96" s="221"/>
    </row>
    <row r="97" spans="2:11" customFormat="1" ht="15" customHeight="1">
      <c r="B97" s="232"/>
      <c r="C97" s="209" t="s">
        <v>50</v>
      </c>
      <c r="D97" s="209"/>
      <c r="E97" s="209"/>
      <c r="F97" s="230" t="s">
        <v>2818</v>
      </c>
      <c r="G97" s="231"/>
      <c r="H97" s="209" t="s">
        <v>2856</v>
      </c>
      <c r="I97" s="209" t="s">
        <v>2853</v>
      </c>
      <c r="J97" s="209"/>
      <c r="K97" s="221"/>
    </row>
    <row r="98" spans="2:11" customFormat="1" ht="15" customHeight="1">
      <c r="B98" s="233"/>
      <c r="C98" s="234"/>
      <c r="D98" s="234"/>
      <c r="E98" s="234"/>
      <c r="F98" s="234"/>
      <c r="G98" s="234"/>
      <c r="H98" s="234"/>
      <c r="I98" s="234"/>
      <c r="J98" s="234"/>
      <c r="K98" s="235"/>
    </row>
    <row r="99" spans="2:11" customFormat="1" ht="18.7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6"/>
    </row>
    <row r="100" spans="2:11" customFormat="1" ht="18.75" customHeight="1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</row>
    <row r="101" spans="2:11" customFormat="1" ht="7.5" customHeight="1">
      <c r="B101" s="217"/>
      <c r="C101" s="218"/>
      <c r="D101" s="218"/>
      <c r="E101" s="218"/>
      <c r="F101" s="218"/>
      <c r="G101" s="218"/>
      <c r="H101" s="218"/>
      <c r="I101" s="218"/>
      <c r="J101" s="218"/>
      <c r="K101" s="219"/>
    </row>
    <row r="102" spans="2:11" customFormat="1" ht="45" customHeight="1">
      <c r="B102" s="220"/>
      <c r="C102" s="327" t="s">
        <v>2857</v>
      </c>
      <c r="D102" s="327"/>
      <c r="E102" s="327"/>
      <c r="F102" s="327"/>
      <c r="G102" s="327"/>
      <c r="H102" s="327"/>
      <c r="I102" s="327"/>
      <c r="J102" s="327"/>
      <c r="K102" s="221"/>
    </row>
    <row r="103" spans="2:11" customFormat="1" ht="17.25" customHeight="1">
      <c r="B103" s="220"/>
      <c r="C103" s="222" t="s">
        <v>2812</v>
      </c>
      <c r="D103" s="222"/>
      <c r="E103" s="222"/>
      <c r="F103" s="222" t="s">
        <v>2813</v>
      </c>
      <c r="G103" s="223"/>
      <c r="H103" s="222" t="s">
        <v>56</v>
      </c>
      <c r="I103" s="222" t="s">
        <v>59</v>
      </c>
      <c r="J103" s="222" t="s">
        <v>2814</v>
      </c>
      <c r="K103" s="221"/>
    </row>
    <row r="104" spans="2:11" customFormat="1" ht="17.25" customHeight="1">
      <c r="B104" s="220"/>
      <c r="C104" s="224" t="s">
        <v>2815</v>
      </c>
      <c r="D104" s="224"/>
      <c r="E104" s="224"/>
      <c r="F104" s="225" t="s">
        <v>2816</v>
      </c>
      <c r="G104" s="226"/>
      <c r="H104" s="224"/>
      <c r="I104" s="224"/>
      <c r="J104" s="224" t="s">
        <v>2817</v>
      </c>
      <c r="K104" s="221"/>
    </row>
    <row r="105" spans="2:11" customFormat="1" ht="5.25" customHeight="1">
      <c r="B105" s="220"/>
      <c r="C105" s="222"/>
      <c r="D105" s="222"/>
      <c r="E105" s="222"/>
      <c r="F105" s="222"/>
      <c r="G105" s="238"/>
      <c r="H105" s="222"/>
      <c r="I105" s="222"/>
      <c r="J105" s="222"/>
      <c r="K105" s="221"/>
    </row>
    <row r="106" spans="2:11" customFormat="1" ht="15" customHeight="1">
      <c r="B106" s="220"/>
      <c r="C106" s="209" t="s">
        <v>55</v>
      </c>
      <c r="D106" s="229"/>
      <c r="E106" s="229"/>
      <c r="F106" s="230" t="s">
        <v>2818</v>
      </c>
      <c r="G106" s="209"/>
      <c r="H106" s="209" t="s">
        <v>2858</v>
      </c>
      <c r="I106" s="209" t="s">
        <v>2820</v>
      </c>
      <c r="J106" s="209">
        <v>20</v>
      </c>
      <c r="K106" s="221"/>
    </row>
    <row r="107" spans="2:11" customFormat="1" ht="15" customHeight="1">
      <c r="B107" s="220"/>
      <c r="C107" s="209" t="s">
        <v>2821</v>
      </c>
      <c r="D107" s="209"/>
      <c r="E107" s="209"/>
      <c r="F107" s="230" t="s">
        <v>2818</v>
      </c>
      <c r="G107" s="209"/>
      <c r="H107" s="209" t="s">
        <v>2858</v>
      </c>
      <c r="I107" s="209" t="s">
        <v>2820</v>
      </c>
      <c r="J107" s="209">
        <v>120</v>
      </c>
      <c r="K107" s="221"/>
    </row>
    <row r="108" spans="2:11" customFormat="1" ht="15" customHeight="1">
      <c r="B108" s="232"/>
      <c r="C108" s="209" t="s">
        <v>2823</v>
      </c>
      <c r="D108" s="209"/>
      <c r="E108" s="209"/>
      <c r="F108" s="230" t="s">
        <v>2824</v>
      </c>
      <c r="G108" s="209"/>
      <c r="H108" s="209" t="s">
        <v>2858</v>
      </c>
      <c r="I108" s="209" t="s">
        <v>2820</v>
      </c>
      <c r="J108" s="209">
        <v>50</v>
      </c>
      <c r="K108" s="221"/>
    </row>
    <row r="109" spans="2:11" customFormat="1" ht="15" customHeight="1">
      <c r="B109" s="232"/>
      <c r="C109" s="209" t="s">
        <v>2826</v>
      </c>
      <c r="D109" s="209"/>
      <c r="E109" s="209"/>
      <c r="F109" s="230" t="s">
        <v>2818</v>
      </c>
      <c r="G109" s="209"/>
      <c r="H109" s="209" t="s">
        <v>2858</v>
      </c>
      <c r="I109" s="209" t="s">
        <v>2828</v>
      </c>
      <c r="J109" s="209"/>
      <c r="K109" s="221"/>
    </row>
    <row r="110" spans="2:11" customFormat="1" ht="15" customHeight="1">
      <c r="B110" s="232"/>
      <c r="C110" s="209" t="s">
        <v>2837</v>
      </c>
      <c r="D110" s="209"/>
      <c r="E110" s="209"/>
      <c r="F110" s="230" t="s">
        <v>2824</v>
      </c>
      <c r="G110" s="209"/>
      <c r="H110" s="209" t="s">
        <v>2858</v>
      </c>
      <c r="I110" s="209" t="s">
        <v>2820</v>
      </c>
      <c r="J110" s="209">
        <v>50</v>
      </c>
      <c r="K110" s="221"/>
    </row>
    <row r="111" spans="2:11" customFormat="1" ht="15" customHeight="1">
      <c r="B111" s="232"/>
      <c r="C111" s="209" t="s">
        <v>2845</v>
      </c>
      <c r="D111" s="209"/>
      <c r="E111" s="209"/>
      <c r="F111" s="230" t="s">
        <v>2824</v>
      </c>
      <c r="G111" s="209"/>
      <c r="H111" s="209" t="s">
        <v>2858</v>
      </c>
      <c r="I111" s="209" t="s">
        <v>2820</v>
      </c>
      <c r="J111" s="209">
        <v>50</v>
      </c>
      <c r="K111" s="221"/>
    </row>
    <row r="112" spans="2:11" customFormat="1" ht="15" customHeight="1">
      <c r="B112" s="232"/>
      <c r="C112" s="209" t="s">
        <v>2843</v>
      </c>
      <c r="D112" s="209"/>
      <c r="E112" s="209"/>
      <c r="F112" s="230" t="s">
        <v>2824</v>
      </c>
      <c r="G112" s="209"/>
      <c r="H112" s="209" t="s">
        <v>2858</v>
      </c>
      <c r="I112" s="209" t="s">
        <v>2820</v>
      </c>
      <c r="J112" s="209">
        <v>50</v>
      </c>
      <c r="K112" s="221"/>
    </row>
    <row r="113" spans="2:11" customFormat="1" ht="15" customHeight="1">
      <c r="B113" s="232"/>
      <c r="C113" s="209" t="s">
        <v>55</v>
      </c>
      <c r="D113" s="209"/>
      <c r="E113" s="209"/>
      <c r="F113" s="230" t="s">
        <v>2818</v>
      </c>
      <c r="G113" s="209"/>
      <c r="H113" s="209" t="s">
        <v>2859</v>
      </c>
      <c r="I113" s="209" t="s">
        <v>2820</v>
      </c>
      <c r="J113" s="209">
        <v>20</v>
      </c>
      <c r="K113" s="221"/>
    </row>
    <row r="114" spans="2:11" customFormat="1" ht="15" customHeight="1">
      <c r="B114" s="232"/>
      <c r="C114" s="209" t="s">
        <v>2860</v>
      </c>
      <c r="D114" s="209"/>
      <c r="E114" s="209"/>
      <c r="F114" s="230" t="s">
        <v>2818</v>
      </c>
      <c r="G114" s="209"/>
      <c r="H114" s="209" t="s">
        <v>2861</v>
      </c>
      <c r="I114" s="209" t="s">
        <v>2820</v>
      </c>
      <c r="J114" s="209">
        <v>120</v>
      </c>
      <c r="K114" s="221"/>
    </row>
    <row r="115" spans="2:11" customFormat="1" ht="15" customHeight="1">
      <c r="B115" s="232"/>
      <c r="C115" s="209" t="s">
        <v>40</v>
      </c>
      <c r="D115" s="209"/>
      <c r="E115" s="209"/>
      <c r="F115" s="230" t="s">
        <v>2818</v>
      </c>
      <c r="G115" s="209"/>
      <c r="H115" s="209" t="s">
        <v>2862</v>
      </c>
      <c r="I115" s="209" t="s">
        <v>2853</v>
      </c>
      <c r="J115" s="209"/>
      <c r="K115" s="221"/>
    </row>
    <row r="116" spans="2:11" customFormat="1" ht="15" customHeight="1">
      <c r="B116" s="232"/>
      <c r="C116" s="209" t="s">
        <v>50</v>
      </c>
      <c r="D116" s="209"/>
      <c r="E116" s="209"/>
      <c r="F116" s="230" t="s">
        <v>2818</v>
      </c>
      <c r="G116" s="209"/>
      <c r="H116" s="209" t="s">
        <v>2863</v>
      </c>
      <c r="I116" s="209" t="s">
        <v>2853</v>
      </c>
      <c r="J116" s="209"/>
      <c r="K116" s="221"/>
    </row>
    <row r="117" spans="2:11" customFormat="1" ht="15" customHeight="1">
      <c r="B117" s="232"/>
      <c r="C117" s="209" t="s">
        <v>59</v>
      </c>
      <c r="D117" s="209"/>
      <c r="E117" s="209"/>
      <c r="F117" s="230" t="s">
        <v>2818</v>
      </c>
      <c r="G117" s="209"/>
      <c r="H117" s="209" t="s">
        <v>2864</v>
      </c>
      <c r="I117" s="209" t="s">
        <v>2865</v>
      </c>
      <c r="J117" s="209"/>
      <c r="K117" s="221"/>
    </row>
    <row r="118" spans="2:11" customFormat="1" ht="15" customHeight="1">
      <c r="B118" s="233"/>
      <c r="C118" s="239"/>
      <c r="D118" s="239"/>
      <c r="E118" s="239"/>
      <c r="F118" s="239"/>
      <c r="G118" s="239"/>
      <c r="H118" s="239"/>
      <c r="I118" s="239"/>
      <c r="J118" s="239"/>
      <c r="K118" s="235"/>
    </row>
    <row r="119" spans="2:11" customFormat="1" ht="18.75" customHeight="1">
      <c r="B119" s="240"/>
      <c r="C119" s="241"/>
      <c r="D119" s="241"/>
      <c r="E119" s="241"/>
      <c r="F119" s="242"/>
      <c r="G119" s="241"/>
      <c r="H119" s="241"/>
      <c r="I119" s="241"/>
      <c r="J119" s="241"/>
      <c r="K119" s="240"/>
    </row>
    <row r="120" spans="2:11" customFormat="1" ht="18.75" customHeight="1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2:11" customFormat="1" ht="7.5" customHeight="1">
      <c r="B121" s="243"/>
      <c r="C121" s="244"/>
      <c r="D121" s="244"/>
      <c r="E121" s="244"/>
      <c r="F121" s="244"/>
      <c r="G121" s="244"/>
      <c r="H121" s="244"/>
      <c r="I121" s="244"/>
      <c r="J121" s="244"/>
      <c r="K121" s="245"/>
    </row>
    <row r="122" spans="2:11" customFormat="1" ht="45" customHeight="1">
      <c r="B122" s="246"/>
      <c r="C122" s="325" t="s">
        <v>2866</v>
      </c>
      <c r="D122" s="325"/>
      <c r="E122" s="325"/>
      <c r="F122" s="325"/>
      <c r="G122" s="325"/>
      <c r="H122" s="325"/>
      <c r="I122" s="325"/>
      <c r="J122" s="325"/>
      <c r="K122" s="247"/>
    </row>
    <row r="123" spans="2:11" customFormat="1" ht="17.25" customHeight="1">
      <c r="B123" s="248"/>
      <c r="C123" s="222" t="s">
        <v>2812</v>
      </c>
      <c r="D123" s="222"/>
      <c r="E123" s="222"/>
      <c r="F123" s="222" t="s">
        <v>2813</v>
      </c>
      <c r="G123" s="223"/>
      <c r="H123" s="222" t="s">
        <v>56</v>
      </c>
      <c r="I123" s="222" t="s">
        <v>59</v>
      </c>
      <c r="J123" s="222" t="s">
        <v>2814</v>
      </c>
      <c r="K123" s="249"/>
    </row>
    <row r="124" spans="2:11" customFormat="1" ht="17.25" customHeight="1">
      <c r="B124" s="248"/>
      <c r="C124" s="224" t="s">
        <v>2815</v>
      </c>
      <c r="D124" s="224"/>
      <c r="E124" s="224"/>
      <c r="F124" s="225" t="s">
        <v>2816</v>
      </c>
      <c r="G124" s="226"/>
      <c r="H124" s="224"/>
      <c r="I124" s="224"/>
      <c r="J124" s="224" t="s">
        <v>2817</v>
      </c>
      <c r="K124" s="249"/>
    </row>
    <row r="125" spans="2:11" customFormat="1" ht="5.25" customHeight="1">
      <c r="B125" s="250"/>
      <c r="C125" s="227"/>
      <c r="D125" s="227"/>
      <c r="E125" s="227"/>
      <c r="F125" s="227"/>
      <c r="G125" s="251"/>
      <c r="H125" s="227"/>
      <c r="I125" s="227"/>
      <c r="J125" s="227"/>
      <c r="K125" s="252"/>
    </row>
    <row r="126" spans="2:11" customFormat="1" ht="15" customHeight="1">
      <c r="B126" s="250"/>
      <c r="C126" s="209" t="s">
        <v>2821</v>
      </c>
      <c r="D126" s="229"/>
      <c r="E126" s="229"/>
      <c r="F126" s="230" t="s">
        <v>2818</v>
      </c>
      <c r="G126" s="209"/>
      <c r="H126" s="209" t="s">
        <v>2858</v>
      </c>
      <c r="I126" s="209" t="s">
        <v>2820</v>
      </c>
      <c r="J126" s="209">
        <v>120</v>
      </c>
      <c r="K126" s="253"/>
    </row>
    <row r="127" spans="2:11" customFormat="1" ht="15" customHeight="1">
      <c r="B127" s="250"/>
      <c r="C127" s="209" t="s">
        <v>2867</v>
      </c>
      <c r="D127" s="209"/>
      <c r="E127" s="209"/>
      <c r="F127" s="230" t="s">
        <v>2818</v>
      </c>
      <c r="G127" s="209"/>
      <c r="H127" s="209" t="s">
        <v>2868</v>
      </c>
      <c r="I127" s="209" t="s">
        <v>2820</v>
      </c>
      <c r="J127" s="209" t="s">
        <v>2869</v>
      </c>
      <c r="K127" s="253"/>
    </row>
    <row r="128" spans="2:11" customFormat="1" ht="15" customHeight="1">
      <c r="B128" s="250"/>
      <c r="C128" s="209" t="s">
        <v>2766</v>
      </c>
      <c r="D128" s="209"/>
      <c r="E128" s="209"/>
      <c r="F128" s="230" t="s">
        <v>2818</v>
      </c>
      <c r="G128" s="209"/>
      <c r="H128" s="209" t="s">
        <v>2870</v>
      </c>
      <c r="I128" s="209" t="s">
        <v>2820</v>
      </c>
      <c r="J128" s="209" t="s">
        <v>2869</v>
      </c>
      <c r="K128" s="253"/>
    </row>
    <row r="129" spans="2:11" customFormat="1" ht="15" customHeight="1">
      <c r="B129" s="250"/>
      <c r="C129" s="209" t="s">
        <v>2829</v>
      </c>
      <c r="D129" s="209"/>
      <c r="E129" s="209"/>
      <c r="F129" s="230" t="s">
        <v>2824</v>
      </c>
      <c r="G129" s="209"/>
      <c r="H129" s="209" t="s">
        <v>2830</v>
      </c>
      <c r="I129" s="209" t="s">
        <v>2820</v>
      </c>
      <c r="J129" s="209">
        <v>15</v>
      </c>
      <c r="K129" s="253"/>
    </row>
    <row r="130" spans="2:11" customFormat="1" ht="15" customHeight="1">
      <c r="B130" s="250"/>
      <c r="C130" s="209" t="s">
        <v>2831</v>
      </c>
      <c r="D130" s="209"/>
      <c r="E130" s="209"/>
      <c r="F130" s="230" t="s">
        <v>2824</v>
      </c>
      <c r="G130" s="209"/>
      <c r="H130" s="209" t="s">
        <v>2832</v>
      </c>
      <c r="I130" s="209" t="s">
        <v>2820</v>
      </c>
      <c r="J130" s="209">
        <v>15</v>
      </c>
      <c r="K130" s="253"/>
    </row>
    <row r="131" spans="2:11" customFormat="1" ht="15" customHeight="1">
      <c r="B131" s="250"/>
      <c r="C131" s="209" t="s">
        <v>2833</v>
      </c>
      <c r="D131" s="209"/>
      <c r="E131" s="209"/>
      <c r="F131" s="230" t="s">
        <v>2824</v>
      </c>
      <c r="G131" s="209"/>
      <c r="H131" s="209" t="s">
        <v>2834</v>
      </c>
      <c r="I131" s="209" t="s">
        <v>2820</v>
      </c>
      <c r="J131" s="209">
        <v>20</v>
      </c>
      <c r="K131" s="253"/>
    </row>
    <row r="132" spans="2:11" customFormat="1" ht="15" customHeight="1">
      <c r="B132" s="250"/>
      <c r="C132" s="209" t="s">
        <v>2835</v>
      </c>
      <c r="D132" s="209"/>
      <c r="E132" s="209"/>
      <c r="F132" s="230" t="s">
        <v>2824</v>
      </c>
      <c r="G132" s="209"/>
      <c r="H132" s="209" t="s">
        <v>2836</v>
      </c>
      <c r="I132" s="209" t="s">
        <v>2820</v>
      </c>
      <c r="J132" s="209">
        <v>20</v>
      </c>
      <c r="K132" s="253"/>
    </row>
    <row r="133" spans="2:11" customFormat="1" ht="15" customHeight="1">
      <c r="B133" s="250"/>
      <c r="C133" s="209" t="s">
        <v>2823</v>
      </c>
      <c r="D133" s="209"/>
      <c r="E133" s="209"/>
      <c r="F133" s="230" t="s">
        <v>2824</v>
      </c>
      <c r="G133" s="209"/>
      <c r="H133" s="209" t="s">
        <v>2858</v>
      </c>
      <c r="I133" s="209" t="s">
        <v>2820</v>
      </c>
      <c r="J133" s="209">
        <v>50</v>
      </c>
      <c r="K133" s="253"/>
    </row>
    <row r="134" spans="2:11" customFormat="1" ht="15" customHeight="1">
      <c r="B134" s="250"/>
      <c r="C134" s="209" t="s">
        <v>2837</v>
      </c>
      <c r="D134" s="209"/>
      <c r="E134" s="209"/>
      <c r="F134" s="230" t="s">
        <v>2824</v>
      </c>
      <c r="G134" s="209"/>
      <c r="H134" s="209" t="s">
        <v>2858</v>
      </c>
      <c r="I134" s="209" t="s">
        <v>2820</v>
      </c>
      <c r="J134" s="209">
        <v>50</v>
      </c>
      <c r="K134" s="253"/>
    </row>
    <row r="135" spans="2:11" customFormat="1" ht="15" customHeight="1">
      <c r="B135" s="250"/>
      <c r="C135" s="209" t="s">
        <v>2843</v>
      </c>
      <c r="D135" s="209"/>
      <c r="E135" s="209"/>
      <c r="F135" s="230" t="s">
        <v>2824</v>
      </c>
      <c r="G135" s="209"/>
      <c r="H135" s="209" t="s">
        <v>2858</v>
      </c>
      <c r="I135" s="209" t="s">
        <v>2820</v>
      </c>
      <c r="J135" s="209">
        <v>50</v>
      </c>
      <c r="K135" s="253"/>
    </row>
    <row r="136" spans="2:11" customFormat="1" ht="15" customHeight="1">
      <c r="B136" s="250"/>
      <c r="C136" s="209" t="s">
        <v>2845</v>
      </c>
      <c r="D136" s="209"/>
      <c r="E136" s="209"/>
      <c r="F136" s="230" t="s">
        <v>2824</v>
      </c>
      <c r="G136" s="209"/>
      <c r="H136" s="209" t="s">
        <v>2858</v>
      </c>
      <c r="I136" s="209" t="s">
        <v>2820</v>
      </c>
      <c r="J136" s="209">
        <v>50</v>
      </c>
      <c r="K136" s="253"/>
    </row>
    <row r="137" spans="2:11" customFormat="1" ht="15" customHeight="1">
      <c r="B137" s="250"/>
      <c r="C137" s="209" t="s">
        <v>2846</v>
      </c>
      <c r="D137" s="209"/>
      <c r="E137" s="209"/>
      <c r="F137" s="230" t="s">
        <v>2824</v>
      </c>
      <c r="G137" s="209"/>
      <c r="H137" s="209" t="s">
        <v>2871</v>
      </c>
      <c r="I137" s="209" t="s">
        <v>2820</v>
      </c>
      <c r="J137" s="209">
        <v>255</v>
      </c>
      <c r="K137" s="253"/>
    </row>
    <row r="138" spans="2:11" customFormat="1" ht="15" customHeight="1">
      <c r="B138" s="250"/>
      <c r="C138" s="209" t="s">
        <v>2848</v>
      </c>
      <c r="D138" s="209"/>
      <c r="E138" s="209"/>
      <c r="F138" s="230" t="s">
        <v>2818</v>
      </c>
      <c r="G138" s="209"/>
      <c r="H138" s="209" t="s">
        <v>2872</v>
      </c>
      <c r="I138" s="209" t="s">
        <v>2850</v>
      </c>
      <c r="J138" s="209"/>
      <c r="K138" s="253"/>
    </row>
    <row r="139" spans="2:11" customFormat="1" ht="15" customHeight="1">
      <c r="B139" s="250"/>
      <c r="C139" s="209" t="s">
        <v>2851</v>
      </c>
      <c r="D139" s="209"/>
      <c r="E139" s="209"/>
      <c r="F139" s="230" t="s">
        <v>2818</v>
      </c>
      <c r="G139" s="209"/>
      <c r="H139" s="209" t="s">
        <v>2873</v>
      </c>
      <c r="I139" s="209" t="s">
        <v>2853</v>
      </c>
      <c r="J139" s="209"/>
      <c r="K139" s="253"/>
    </row>
    <row r="140" spans="2:11" customFormat="1" ht="15" customHeight="1">
      <c r="B140" s="250"/>
      <c r="C140" s="209" t="s">
        <v>2854</v>
      </c>
      <c r="D140" s="209"/>
      <c r="E140" s="209"/>
      <c r="F140" s="230" t="s">
        <v>2818</v>
      </c>
      <c r="G140" s="209"/>
      <c r="H140" s="209" t="s">
        <v>2854</v>
      </c>
      <c r="I140" s="209" t="s">
        <v>2853</v>
      </c>
      <c r="J140" s="209"/>
      <c r="K140" s="253"/>
    </row>
    <row r="141" spans="2:11" customFormat="1" ht="15" customHeight="1">
      <c r="B141" s="250"/>
      <c r="C141" s="209" t="s">
        <v>40</v>
      </c>
      <c r="D141" s="209"/>
      <c r="E141" s="209"/>
      <c r="F141" s="230" t="s">
        <v>2818</v>
      </c>
      <c r="G141" s="209"/>
      <c r="H141" s="209" t="s">
        <v>2874</v>
      </c>
      <c r="I141" s="209" t="s">
        <v>2853</v>
      </c>
      <c r="J141" s="209"/>
      <c r="K141" s="253"/>
    </row>
    <row r="142" spans="2:11" customFormat="1" ht="15" customHeight="1">
      <c r="B142" s="250"/>
      <c r="C142" s="209" t="s">
        <v>2875</v>
      </c>
      <c r="D142" s="209"/>
      <c r="E142" s="209"/>
      <c r="F142" s="230" t="s">
        <v>2818</v>
      </c>
      <c r="G142" s="209"/>
      <c r="H142" s="209" t="s">
        <v>2876</v>
      </c>
      <c r="I142" s="209" t="s">
        <v>2853</v>
      </c>
      <c r="J142" s="209"/>
      <c r="K142" s="253"/>
    </row>
    <row r="143" spans="2:11" customFormat="1" ht="15" customHeight="1">
      <c r="B143" s="254"/>
      <c r="C143" s="255"/>
      <c r="D143" s="255"/>
      <c r="E143" s="255"/>
      <c r="F143" s="255"/>
      <c r="G143" s="255"/>
      <c r="H143" s="255"/>
      <c r="I143" s="255"/>
      <c r="J143" s="255"/>
      <c r="K143" s="256"/>
    </row>
    <row r="144" spans="2:11" customFormat="1" ht="18.75" customHeight="1">
      <c r="B144" s="241"/>
      <c r="C144" s="241"/>
      <c r="D144" s="241"/>
      <c r="E144" s="241"/>
      <c r="F144" s="242"/>
      <c r="G144" s="241"/>
      <c r="H144" s="241"/>
      <c r="I144" s="241"/>
      <c r="J144" s="241"/>
      <c r="K144" s="241"/>
    </row>
    <row r="145" spans="2:11" customFormat="1" ht="18.75" customHeight="1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</row>
    <row r="146" spans="2:11" customFormat="1" ht="7.5" customHeight="1">
      <c r="B146" s="217"/>
      <c r="C146" s="218"/>
      <c r="D146" s="218"/>
      <c r="E146" s="218"/>
      <c r="F146" s="218"/>
      <c r="G146" s="218"/>
      <c r="H146" s="218"/>
      <c r="I146" s="218"/>
      <c r="J146" s="218"/>
      <c r="K146" s="219"/>
    </row>
    <row r="147" spans="2:11" customFormat="1" ht="45" customHeight="1">
      <c r="B147" s="220"/>
      <c r="C147" s="327" t="s">
        <v>2877</v>
      </c>
      <c r="D147" s="327"/>
      <c r="E147" s="327"/>
      <c r="F147" s="327"/>
      <c r="G147" s="327"/>
      <c r="H147" s="327"/>
      <c r="I147" s="327"/>
      <c r="J147" s="327"/>
      <c r="K147" s="221"/>
    </row>
    <row r="148" spans="2:11" customFormat="1" ht="17.25" customHeight="1">
      <c r="B148" s="220"/>
      <c r="C148" s="222" t="s">
        <v>2812</v>
      </c>
      <c r="D148" s="222"/>
      <c r="E148" s="222"/>
      <c r="F148" s="222" t="s">
        <v>2813</v>
      </c>
      <c r="G148" s="223"/>
      <c r="H148" s="222" t="s">
        <v>56</v>
      </c>
      <c r="I148" s="222" t="s">
        <v>59</v>
      </c>
      <c r="J148" s="222" t="s">
        <v>2814</v>
      </c>
      <c r="K148" s="221"/>
    </row>
    <row r="149" spans="2:11" customFormat="1" ht="17.25" customHeight="1">
      <c r="B149" s="220"/>
      <c r="C149" s="224" t="s">
        <v>2815</v>
      </c>
      <c r="D149" s="224"/>
      <c r="E149" s="224"/>
      <c r="F149" s="225" t="s">
        <v>2816</v>
      </c>
      <c r="G149" s="226"/>
      <c r="H149" s="224"/>
      <c r="I149" s="224"/>
      <c r="J149" s="224" t="s">
        <v>2817</v>
      </c>
      <c r="K149" s="221"/>
    </row>
    <row r="150" spans="2:11" customFormat="1" ht="5.25" customHeight="1">
      <c r="B150" s="232"/>
      <c r="C150" s="227"/>
      <c r="D150" s="227"/>
      <c r="E150" s="227"/>
      <c r="F150" s="227"/>
      <c r="G150" s="228"/>
      <c r="H150" s="227"/>
      <c r="I150" s="227"/>
      <c r="J150" s="227"/>
      <c r="K150" s="253"/>
    </row>
    <row r="151" spans="2:11" customFormat="1" ht="15" customHeight="1">
      <c r="B151" s="232"/>
      <c r="C151" s="257" t="s">
        <v>2821</v>
      </c>
      <c r="D151" s="209"/>
      <c r="E151" s="209"/>
      <c r="F151" s="258" t="s">
        <v>2818</v>
      </c>
      <c r="G151" s="209"/>
      <c r="H151" s="257" t="s">
        <v>2858</v>
      </c>
      <c r="I151" s="257" t="s">
        <v>2820</v>
      </c>
      <c r="J151" s="257">
        <v>120</v>
      </c>
      <c r="K151" s="253"/>
    </row>
    <row r="152" spans="2:11" customFormat="1" ht="15" customHeight="1">
      <c r="B152" s="232"/>
      <c r="C152" s="257" t="s">
        <v>2867</v>
      </c>
      <c r="D152" s="209"/>
      <c r="E152" s="209"/>
      <c r="F152" s="258" t="s">
        <v>2818</v>
      </c>
      <c r="G152" s="209"/>
      <c r="H152" s="257" t="s">
        <v>2878</v>
      </c>
      <c r="I152" s="257" t="s">
        <v>2820</v>
      </c>
      <c r="J152" s="257" t="s">
        <v>2869</v>
      </c>
      <c r="K152" s="253"/>
    </row>
    <row r="153" spans="2:11" customFormat="1" ht="15" customHeight="1">
      <c r="B153" s="232"/>
      <c r="C153" s="257" t="s">
        <v>2766</v>
      </c>
      <c r="D153" s="209"/>
      <c r="E153" s="209"/>
      <c r="F153" s="258" t="s">
        <v>2818</v>
      </c>
      <c r="G153" s="209"/>
      <c r="H153" s="257" t="s">
        <v>2879</v>
      </c>
      <c r="I153" s="257" t="s">
        <v>2820</v>
      </c>
      <c r="J153" s="257" t="s">
        <v>2869</v>
      </c>
      <c r="K153" s="253"/>
    </row>
    <row r="154" spans="2:11" customFormat="1" ht="15" customHeight="1">
      <c r="B154" s="232"/>
      <c r="C154" s="257" t="s">
        <v>2823</v>
      </c>
      <c r="D154" s="209"/>
      <c r="E154" s="209"/>
      <c r="F154" s="258" t="s">
        <v>2824</v>
      </c>
      <c r="G154" s="209"/>
      <c r="H154" s="257" t="s">
        <v>2858</v>
      </c>
      <c r="I154" s="257" t="s">
        <v>2820</v>
      </c>
      <c r="J154" s="257">
        <v>50</v>
      </c>
      <c r="K154" s="253"/>
    </row>
    <row r="155" spans="2:11" customFormat="1" ht="15" customHeight="1">
      <c r="B155" s="232"/>
      <c r="C155" s="257" t="s">
        <v>2826</v>
      </c>
      <c r="D155" s="209"/>
      <c r="E155" s="209"/>
      <c r="F155" s="258" t="s">
        <v>2818</v>
      </c>
      <c r="G155" s="209"/>
      <c r="H155" s="257" t="s">
        <v>2858</v>
      </c>
      <c r="I155" s="257" t="s">
        <v>2828</v>
      </c>
      <c r="J155" s="257"/>
      <c r="K155" s="253"/>
    </row>
    <row r="156" spans="2:11" customFormat="1" ht="15" customHeight="1">
      <c r="B156" s="232"/>
      <c r="C156" s="257" t="s">
        <v>2837</v>
      </c>
      <c r="D156" s="209"/>
      <c r="E156" s="209"/>
      <c r="F156" s="258" t="s">
        <v>2824</v>
      </c>
      <c r="G156" s="209"/>
      <c r="H156" s="257" t="s">
        <v>2858</v>
      </c>
      <c r="I156" s="257" t="s">
        <v>2820</v>
      </c>
      <c r="J156" s="257">
        <v>50</v>
      </c>
      <c r="K156" s="253"/>
    </row>
    <row r="157" spans="2:11" customFormat="1" ht="15" customHeight="1">
      <c r="B157" s="232"/>
      <c r="C157" s="257" t="s">
        <v>2845</v>
      </c>
      <c r="D157" s="209"/>
      <c r="E157" s="209"/>
      <c r="F157" s="258" t="s">
        <v>2824</v>
      </c>
      <c r="G157" s="209"/>
      <c r="H157" s="257" t="s">
        <v>2858</v>
      </c>
      <c r="I157" s="257" t="s">
        <v>2820</v>
      </c>
      <c r="J157" s="257">
        <v>50</v>
      </c>
      <c r="K157" s="253"/>
    </row>
    <row r="158" spans="2:11" customFormat="1" ht="15" customHeight="1">
      <c r="B158" s="232"/>
      <c r="C158" s="257" t="s">
        <v>2843</v>
      </c>
      <c r="D158" s="209"/>
      <c r="E158" s="209"/>
      <c r="F158" s="258" t="s">
        <v>2824</v>
      </c>
      <c r="G158" s="209"/>
      <c r="H158" s="257" t="s">
        <v>2858</v>
      </c>
      <c r="I158" s="257" t="s">
        <v>2820</v>
      </c>
      <c r="J158" s="257">
        <v>50</v>
      </c>
      <c r="K158" s="253"/>
    </row>
    <row r="159" spans="2:11" customFormat="1" ht="15" customHeight="1">
      <c r="B159" s="232"/>
      <c r="C159" s="257" t="s">
        <v>115</v>
      </c>
      <c r="D159" s="209"/>
      <c r="E159" s="209"/>
      <c r="F159" s="258" t="s">
        <v>2818</v>
      </c>
      <c r="G159" s="209"/>
      <c r="H159" s="257" t="s">
        <v>2880</v>
      </c>
      <c r="I159" s="257" t="s">
        <v>2820</v>
      </c>
      <c r="J159" s="257" t="s">
        <v>2881</v>
      </c>
      <c r="K159" s="253"/>
    </row>
    <row r="160" spans="2:11" customFormat="1" ht="15" customHeight="1">
      <c r="B160" s="232"/>
      <c r="C160" s="257" t="s">
        <v>2882</v>
      </c>
      <c r="D160" s="209"/>
      <c r="E160" s="209"/>
      <c r="F160" s="258" t="s">
        <v>2818</v>
      </c>
      <c r="G160" s="209"/>
      <c r="H160" s="257" t="s">
        <v>2883</v>
      </c>
      <c r="I160" s="257" t="s">
        <v>2853</v>
      </c>
      <c r="J160" s="257"/>
      <c r="K160" s="253"/>
    </row>
    <row r="161" spans="2:11" customFormat="1" ht="15" customHeight="1">
      <c r="B161" s="259"/>
      <c r="C161" s="239"/>
      <c r="D161" s="239"/>
      <c r="E161" s="239"/>
      <c r="F161" s="239"/>
      <c r="G161" s="239"/>
      <c r="H161" s="239"/>
      <c r="I161" s="239"/>
      <c r="J161" s="239"/>
      <c r="K161" s="260"/>
    </row>
    <row r="162" spans="2:11" customFormat="1" ht="18.75" customHeight="1">
      <c r="B162" s="241"/>
      <c r="C162" s="251"/>
      <c r="D162" s="251"/>
      <c r="E162" s="251"/>
      <c r="F162" s="261"/>
      <c r="G162" s="251"/>
      <c r="H162" s="251"/>
      <c r="I162" s="251"/>
      <c r="J162" s="251"/>
      <c r="K162" s="241"/>
    </row>
    <row r="163" spans="2:11" customFormat="1" ht="18.75" customHeight="1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</row>
    <row r="164" spans="2:11" customFormat="1" ht="7.5" customHeight="1">
      <c r="B164" s="198"/>
      <c r="C164" s="199"/>
      <c r="D164" s="199"/>
      <c r="E164" s="199"/>
      <c r="F164" s="199"/>
      <c r="G164" s="199"/>
      <c r="H164" s="199"/>
      <c r="I164" s="199"/>
      <c r="J164" s="199"/>
      <c r="K164" s="200"/>
    </row>
    <row r="165" spans="2:11" customFormat="1" ht="45" customHeight="1">
      <c r="B165" s="201"/>
      <c r="C165" s="325" t="s">
        <v>2884</v>
      </c>
      <c r="D165" s="325"/>
      <c r="E165" s="325"/>
      <c r="F165" s="325"/>
      <c r="G165" s="325"/>
      <c r="H165" s="325"/>
      <c r="I165" s="325"/>
      <c r="J165" s="325"/>
      <c r="K165" s="202"/>
    </row>
    <row r="166" spans="2:11" customFormat="1" ht="17.25" customHeight="1">
      <c r="B166" s="201"/>
      <c r="C166" s="222" t="s">
        <v>2812</v>
      </c>
      <c r="D166" s="222"/>
      <c r="E166" s="222"/>
      <c r="F166" s="222" t="s">
        <v>2813</v>
      </c>
      <c r="G166" s="262"/>
      <c r="H166" s="263" t="s">
        <v>56</v>
      </c>
      <c r="I166" s="263" t="s">
        <v>59</v>
      </c>
      <c r="J166" s="222" t="s">
        <v>2814</v>
      </c>
      <c r="K166" s="202"/>
    </row>
    <row r="167" spans="2:11" customFormat="1" ht="17.25" customHeight="1">
      <c r="B167" s="203"/>
      <c r="C167" s="224" t="s">
        <v>2815</v>
      </c>
      <c r="D167" s="224"/>
      <c r="E167" s="224"/>
      <c r="F167" s="225" t="s">
        <v>2816</v>
      </c>
      <c r="G167" s="264"/>
      <c r="H167" s="265"/>
      <c r="I167" s="265"/>
      <c r="J167" s="224" t="s">
        <v>2817</v>
      </c>
      <c r="K167" s="204"/>
    </row>
    <row r="168" spans="2:11" customFormat="1" ht="5.25" customHeight="1">
      <c r="B168" s="232"/>
      <c r="C168" s="227"/>
      <c r="D168" s="227"/>
      <c r="E168" s="227"/>
      <c r="F168" s="227"/>
      <c r="G168" s="228"/>
      <c r="H168" s="227"/>
      <c r="I168" s="227"/>
      <c r="J168" s="227"/>
      <c r="K168" s="253"/>
    </row>
    <row r="169" spans="2:11" customFormat="1" ht="15" customHeight="1">
      <c r="B169" s="232"/>
      <c r="C169" s="209" t="s">
        <v>2821</v>
      </c>
      <c r="D169" s="209"/>
      <c r="E169" s="209"/>
      <c r="F169" s="230" t="s">
        <v>2818</v>
      </c>
      <c r="G169" s="209"/>
      <c r="H169" s="209" t="s">
        <v>2858</v>
      </c>
      <c r="I169" s="209" t="s">
        <v>2820</v>
      </c>
      <c r="J169" s="209">
        <v>120</v>
      </c>
      <c r="K169" s="253"/>
    </row>
    <row r="170" spans="2:11" customFormat="1" ht="15" customHeight="1">
      <c r="B170" s="232"/>
      <c r="C170" s="209" t="s">
        <v>2867</v>
      </c>
      <c r="D170" s="209"/>
      <c r="E170" s="209"/>
      <c r="F170" s="230" t="s">
        <v>2818</v>
      </c>
      <c r="G170" s="209"/>
      <c r="H170" s="209" t="s">
        <v>2868</v>
      </c>
      <c r="I170" s="209" t="s">
        <v>2820</v>
      </c>
      <c r="J170" s="209" t="s">
        <v>2869</v>
      </c>
      <c r="K170" s="253"/>
    </row>
    <row r="171" spans="2:11" customFormat="1" ht="15" customHeight="1">
      <c r="B171" s="232"/>
      <c r="C171" s="209" t="s">
        <v>2766</v>
      </c>
      <c r="D171" s="209"/>
      <c r="E171" s="209"/>
      <c r="F171" s="230" t="s">
        <v>2818</v>
      </c>
      <c r="G171" s="209"/>
      <c r="H171" s="209" t="s">
        <v>2885</v>
      </c>
      <c r="I171" s="209" t="s">
        <v>2820</v>
      </c>
      <c r="J171" s="209" t="s">
        <v>2869</v>
      </c>
      <c r="K171" s="253"/>
    </row>
    <row r="172" spans="2:11" customFormat="1" ht="15" customHeight="1">
      <c r="B172" s="232"/>
      <c r="C172" s="209" t="s">
        <v>2823</v>
      </c>
      <c r="D172" s="209"/>
      <c r="E172" s="209"/>
      <c r="F172" s="230" t="s">
        <v>2824</v>
      </c>
      <c r="G172" s="209"/>
      <c r="H172" s="209" t="s">
        <v>2885</v>
      </c>
      <c r="I172" s="209" t="s">
        <v>2820</v>
      </c>
      <c r="J172" s="209">
        <v>50</v>
      </c>
      <c r="K172" s="253"/>
    </row>
    <row r="173" spans="2:11" customFormat="1" ht="15" customHeight="1">
      <c r="B173" s="232"/>
      <c r="C173" s="209" t="s">
        <v>2826</v>
      </c>
      <c r="D173" s="209"/>
      <c r="E173" s="209"/>
      <c r="F173" s="230" t="s">
        <v>2818</v>
      </c>
      <c r="G173" s="209"/>
      <c r="H173" s="209" t="s">
        <v>2885</v>
      </c>
      <c r="I173" s="209" t="s">
        <v>2828</v>
      </c>
      <c r="J173" s="209"/>
      <c r="K173" s="253"/>
    </row>
    <row r="174" spans="2:11" customFormat="1" ht="15" customHeight="1">
      <c r="B174" s="232"/>
      <c r="C174" s="209" t="s">
        <v>2837</v>
      </c>
      <c r="D174" s="209"/>
      <c r="E174" s="209"/>
      <c r="F174" s="230" t="s">
        <v>2824</v>
      </c>
      <c r="G174" s="209"/>
      <c r="H174" s="209" t="s">
        <v>2885</v>
      </c>
      <c r="I174" s="209" t="s">
        <v>2820</v>
      </c>
      <c r="J174" s="209">
        <v>50</v>
      </c>
      <c r="K174" s="253"/>
    </row>
    <row r="175" spans="2:11" customFormat="1" ht="15" customHeight="1">
      <c r="B175" s="232"/>
      <c r="C175" s="209" t="s">
        <v>2845</v>
      </c>
      <c r="D175" s="209"/>
      <c r="E175" s="209"/>
      <c r="F175" s="230" t="s">
        <v>2824</v>
      </c>
      <c r="G175" s="209"/>
      <c r="H175" s="209" t="s">
        <v>2885</v>
      </c>
      <c r="I175" s="209" t="s">
        <v>2820</v>
      </c>
      <c r="J175" s="209">
        <v>50</v>
      </c>
      <c r="K175" s="253"/>
    </row>
    <row r="176" spans="2:11" customFormat="1" ht="15" customHeight="1">
      <c r="B176" s="232"/>
      <c r="C176" s="209" t="s">
        <v>2843</v>
      </c>
      <c r="D176" s="209"/>
      <c r="E176" s="209"/>
      <c r="F176" s="230" t="s">
        <v>2824</v>
      </c>
      <c r="G176" s="209"/>
      <c r="H176" s="209" t="s">
        <v>2885</v>
      </c>
      <c r="I176" s="209" t="s">
        <v>2820</v>
      </c>
      <c r="J176" s="209">
        <v>50</v>
      </c>
      <c r="K176" s="253"/>
    </row>
    <row r="177" spans="2:11" customFormat="1" ht="15" customHeight="1">
      <c r="B177" s="232"/>
      <c r="C177" s="209" t="s">
        <v>153</v>
      </c>
      <c r="D177" s="209"/>
      <c r="E177" s="209"/>
      <c r="F177" s="230" t="s">
        <v>2818</v>
      </c>
      <c r="G177" s="209"/>
      <c r="H177" s="209" t="s">
        <v>2886</v>
      </c>
      <c r="I177" s="209" t="s">
        <v>2887</v>
      </c>
      <c r="J177" s="209"/>
      <c r="K177" s="253"/>
    </row>
    <row r="178" spans="2:11" customFormat="1" ht="15" customHeight="1">
      <c r="B178" s="232"/>
      <c r="C178" s="209" t="s">
        <v>59</v>
      </c>
      <c r="D178" s="209"/>
      <c r="E178" s="209"/>
      <c r="F178" s="230" t="s">
        <v>2818</v>
      </c>
      <c r="G178" s="209"/>
      <c r="H178" s="209" t="s">
        <v>2888</v>
      </c>
      <c r="I178" s="209" t="s">
        <v>2889</v>
      </c>
      <c r="J178" s="209">
        <v>1</v>
      </c>
      <c r="K178" s="253"/>
    </row>
    <row r="179" spans="2:11" customFormat="1" ht="15" customHeight="1">
      <c r="B179" s="232"/>
      <c r="C179" s="209" t="s">
        <v>55</v>
      </c>
      <c r="D179" s="209"/>
      <c r="E179" s="209"/>
      <c r="F179" s="230" t="s">
        <v>2818</v>
      </c>
      <c r="G179" s="209"/>
      <c r="H179" s="209" t="s">
        <v>2890</v>
      </c>
      <c r="I179" s="209" t="s">
        <v>2820</v>
      </c>
      <c r="J179" s="209">
        <v>20</v>
      </c>
      <c r="K179" s="253"/>
    </row>
    <row r="180" spans="2:11" customFormat="1" ht="15" customHeight="1">
      <c r="B180" s="232"/>
      <c r="C180" s="209" t="s">
        <v>56</v>
      </c>
      <c r="D180" s="209"/>
      <c r="E180" s="209"/>
      <c r="F180" s="230" t="s">
        <v>2818</v>
      </c>
      <c r="G180" s="209"/>
      <c r="H180" s="209" t="s">
        <v>2891</v>
      </c>
      <c r="I180" s="209" t="s">
        <v>2820</v>
      </c>
      <c r="J180" s="209">
        <v>255</v>
      </c>
      <c r="K180" s="253"/>
    </row>
    <row r="181" spans="2:11" customFormat="1" ht="15" customHeight="1">
      <c r="B181" s="232"/>
      <c r="C181" s="209" t="s">
        <v>154</v>
      </c>
      <c r="D181" s="209"/>
      <c r="E181" s="209"/>
      <c r="F181" s="230" t="s">
        <v>2818</v>
      </c>
      <c r="G181" s="209"/>
      <c r="H181" s="209" t="s">
        <v>2782</v>
      </c>
      <c r="I181" s="209" t="s">
        <v>2820</v>
      </c>
      <c r="J181" s="209">
        <v>10</v>
      </c>
      <c r="K181" s="253"/>
    </row>
    <row r="182" spans="2:11" customFormat="1" ht="15" customHeight="1">
      <c r="B182" s="232"/>
      <c r="C182" s="209" t="s">
        <v>155</v>
      </c>
      <c r="D182" s="209"/>
      <c r="E182" s="209"/>
      <c r="F182" s="230" t="s">
        <v>2818</v>
      </c>
      <c r="G182" s="209"/>
      <c r="H182" s="209" t="s">
        <v>2892</v>
      </c>
      <c r="I182" s="209" t="s">
        <v>2853</v>
      </c>
      <c r="J182" s="209"/>
      <c r="K182" s="253"/>
    </row>
    <row r="183" spans="2:11" customFormat="1" ht="15" customHeight="1">
      <c r="B183" s="232"/>
      <c r="C183" s="209" t="s">
        <v>2893</v>
      </c>
      <c r="D183" s="209"/>
      <c r="E183" s="209"/>
      <c r="F183" s="230" t="s">
        <v>2818</v>
      </c>
      <c r="G183" s="209"/>
      <c r="H183" s="209" t="s">
        <v>2894</v>
      </c>
      <c r="I183" s="209" t="s">
        <v>2853</v>
      </c>
      <c r="J183" s="209"/>
      <c r="K183" s="253"/>
    </row>
    <row r="184" spans="2:11" customFormat="1" ht="15" customHeight="1">
      <c r="B184" s="232"/>
      <c r="C184" s="209" t="s">
        <v>2882</v>
      </c>
      <c r="D184" s="209"/>
      <c r="E184" s="209"/>
      <c r="F184" s="230" t="s">
        <v>2818</v>
      </c>
      <c r="G184" s="209"/>
      <c r="H184" s="209" t="s">
        <v>2895</v>
      </c>
      <c r="I184" s="209" t="s">
        <v>2853</v>
      </c>
      <c r="J184" s="209"/>
      <c r="K184" s="253"/>
    </row>
    <row r="185" spans="2:11" customFormat="1" ht="15" customHeight="1">
      <c r="B185" s="232"/>
      <c r="C185" s="209" t="s">
        <v>157</v>
      </c>
      <c r="D185" s="209"/>
      <c r="E185" s="209"/>
      <c r="F185" s="230" t="s">
        <v>2824</v>
      </c>
      <c r="G185" s="209"/>
      <c r="H185" s="209" t="s">
        <v>2896</v>
      </c>
      <c r="I185" s="209" t="s">
        <v>2820</v>
      </c>
      <c r="J185" s="209">
        <v>50</v>
      </c>
      <c r="K185" s="253"/>
    </row>
    <row r="186" spans="2:11" customFormat="1" ht="15" customHeight="1">
      <c r="B186" s="232"/>
      <c r="C186" s="209" t="s">
        <v>2897</v>
      </c>
      <c r="D186" s="209"/>
      <c r="E186" s="209"/>
      <c r="F186" s="230" t="s">
        <v>2824</v>
      </c>
      <c r="G186" s="209"/>
      <c r="H186" s="209" t="s">
        <v>2898</v>
      </c>
      <c r="I186" s="209" t="s">
        <v>2899</v>
      </c>
      <c r="J186" s="209"/>
      <c r="K186" s="253"/>
    </row>
    <row r="187" spans="2:11" customFormat="1" ht="15" customHeight="1">
      <c r="B187" s="232"/>
      <c r="C187" s="209" t="s">
        <v>2900</v>
      </c>
      <c r="D187" s="209"/>
      <c r="E187" s="209"/>
      <c r="F187" s="230" t="s">
        <v>2824</v>
      </c>
      <c r="G187" s="209"/>
      <c r="H187" s="209" t="s">
        <v>2901</v>
      </c>
      <c r="I187" s="209" t="s">
        <v>2899</v>
      </c>
      <c r="J187" s="209"/>
      <c r="K187" s="253"/>
    </row>
    <row r="188" spans="2:11" customFormat="1" ht="15" customHeight="1">
      <c r="B188" s="232"/>
      <c r="C188" s="209" t="s">
        <v>2902</v>
      </c>
      <c r="D188" s="209"/>
      <c r="E188" s="209"/>
      <c r="F188" s="230" t="s">
        <v>2824</v>
      </c>
      <c r="G188" s="209"/>
      <c r="H188" s="209" t="s">
        <v>2903</v>
      </c>
      <c r="I188" s="209" t="s">
        <v>2899</v>
      </c>
      <c r="J188" s="209"/>
      <c r="K188" s="253"/>
    </row>
    <row r="189" spans="2:11" customFormat="1" ht="15" customHeight="1">
      <c r="B189" s="232"/>
      <c r="C189" s="266" t="s">
        <v>2904</v>
      </c>
      <c r="D189" s="209"/>
      <c r="E189" s="209"/>
      <c r="F189" s="230" t="s">
        <v>2824</v>
      </c>
      <c r="G189" s="209"/>
      <c r="H189" s="209" t="s">
        <v>2905</v>
      </c>
      <c r="I189" s="209" t="s">
        <v>2906</v>
      </c>
      <c r="J189" s="267" t="s">
        <v>2907</v>
      </c>
      <c r="K189" s="253"/>
    </row>
    <row r="190" spans="2:11" customFormat="1" ht="15" customHeight="1">
      <c r="B190" s="268"/>
      <c r="C190" s="269" t="s">
        <v>2908</v>
      </c>
      <c r="D190" s="270"/>
      <c r="E190" s="270"/>
      <c r="F190" s="271" t="s">
        <v>2824</v>
      </c>
      <c r="G190" s="270"/>
      <c r="H190" s="270" t="s">
        <v>2909</v>
      </c>
      <c r="I190" s="270" t="s">
        <v>2906</v>
      </c>
      <c r="J190" s="272" t="s">
        <v>2907</v>
      </c>
      <c r="K190" s="273"/>
    </row>
    <row r="191" spans="2:11" customFormat="1" ht="15" customHeight="1">
      <c r="B191" s="232"/>
      <c r="C191" s="266" t="s">
        <v>44</v>
      </c>
      <c r="D191" s="209"/>
      <c r="E191" s="209"/>
      <c r="F191" s="230" t="s">
        <v>2818</v>
      </c>
      <c r="G191" s="209"/>
      <c r="H191" s="206" t="s">
        <v>2910</v>
      </c>
      <c r="I191" s="209" t="s">
        <v>2911</v>
      </c>
      <c r="J191" s="209"/>
      <c r="K191" s="253"/>
    </row>
    <row r="192" spans="2:11" customFormat="1" ht="15" customHeight="1">
      <c r="B192" s="232"/>
      <c r="C192" s="266" t="s">
        <v>2912</v>
      </c>
      <c r="D192" s="209"/>
      <c r="E192" s="209"/>
      <c r="F192" s="230" t="s">
        <v>2818</v>
      </c>
      <c r="G192" s="209"/>
      <c r="H192" s="209" t="s">
        <v>2913</v>
      </c>
      <c r="I192" s="209" t="s">
        <v>2853</v>
      </c>
      <c r="J192" s="209"/>
      <c r="K192" s="253"/>
    </row>
    <row r="193" spans="2:11" customFormat="1" ht="15" customHeight="1">
      <c r="B193" s="232"/>
      <c r="C193" s="266" t="s">
        <v>2914</v>
      </c>
      <c r="D193" s="209"/>
      <c r="E193" s="209"/>
      <c r="F193" s="230" t="s">
        <v>2818</v>
      </c>
      <c r="G193" s="209"/>
      <c r="H193" s="209" t="s">
        <v>2915</v>
      </c>
      <c r="I193" s="209" t="s">
        <v>2853</v>
      </c>
      <c r="J193" s="209"/>
      <c r="K193" s="253"/>
    </row>
    <row r="194" spans="2:11" customFormat="1" ht="15" customHeight="1">
      <c r="B194" s="232"/>
      <c r="C194" s="266" t="s">
        <v>2916</v>
      </c>
      <c r="D194" s="209"/>
      <c r="E194" s="209"/>
      <c r="F194" s="230" t="s">
        <v>2824</v>
      </c>
      <c r="G194" s="209"/>
      <c r="H194" s="209" t="s">
        <v>2917</v>
      </c>
      <c r="I194" s="209" t="s">
        <v>2853</v>
      </c>
      <c r="J194" s="209"/>
      <c r="K194" s="253"/>
    </row>
    <row r="195" spans="2:11" customFormat="1" ht="15" customHeight="1">
      <c r="B195" s="259"/>
      <c r="C195" s="274"/>
      <c r="D195" s="239"/>
      <c r="E195" s="239"/>
      <c r="F195" s="239"/>
      <c r="G195" s="239"/>
      <c r="H195" s="239"/>
      <c r="I195" s="239"/>
      <c r="J195" s="239"/>
      <c r="K195" s="260"/>
    </row>
    <row r="196" spans="2:11" customFormat="1" ht="18.75" customHeight="1">
      <c r="B196" s="241"/>
      <c r="C196" s="251"/>
      <c r="D196" s="251"/>
      <c r="E196" s="251"/>
      <c r="F196" s="261"/>
      <c r="G196" s="251"/>
      <c r="H196" s="251"/>
      <c r="I196" s="251"/>
      <c r="J196" s="251"/>
      <c r="K196" s="241"/>
    </row>
    <row r="197" spans="2:11" customFormat="1" ht="18.75" customHeight="1">
      <c r="B197" s="241"/>
      <c r="C197" s="251"/>
      <c r="D197" s="251"/>
      <c r="E197" s="251"/>
      <c r="F197" s="261"/>
      <c r="G197" s="251"/>
      <c r="H197" s="251"/>
      <c r="I197" s="251"/>
      <c r="J197" s="251"/>
      <c r="K197" s="241"/>
    </row>
    <row r="198" spans="2:11" customFormat="1" ht="18.75" customHeight="1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</row>
    <row r="199" spans="2:11" customFormat="1" ht="13.5">
      <c r="B199" s="198"/>
      <c r="C199" s="199"/>
      <c r="D199" s="199"/>
      <c r="E199" s="199"/>
      <c r="F199" s="199"/>
      <c r="G199" s="199"/>
      <c r="H199" s="199"/>
      <c r="I199" s="199"/>
      <c r="J199" s="199"/>
      <c r="K199" s="200"/>
    </row>
    <row r="200" spans="2:11" customFormat="1" ht="21">
      <c r="B200" s="201"/>
      <c r="C200" s="325" t="s">
        <v>2918</v>
      </c>
      <c r="D200" s="325"/>
      <c r="E200" s="325"/>
      <c r="F200" s="325"/>
      <c r="G200" s="325"/>
      <c r="H200" s="325"/>
      <c r="I200" s="325"/>
      <c r="J200" s="325"/>
      <c r="K200" s="202"/>
    </row>
    <row r="201" spans="2:11" customFormat="1" ht="25.5" customHeight="1">
      <c r="B201" s="201"/>
      <c r="C201" s="275" t="s">
        <v>2919</v>
      </c>
      <c r="D201" s="275"/>
      <c r="E201" s="275"/>
      <c r="F201" s="275" t="s">
        <v>2920</v>
      </c>
      <c r="G201" s="276"/>
      <c r="H201" s="328" t="s">
        <v>2921</v>
      </c>
      <c r="I201" s="328"/>
      <c r="J201" s="328"/>
      <c r="K201" s="202"/>
    </row>
    <row r="202" spans="2:11" customFormat="1" ht="5.25" customHeight="1">
      <c r="B202" s="232"/>
      <c r="C202" s="227"/>
      <c r="D202" s="227"/>
      <c r="E202" s="227"/>
      <c r="F202" s="227"/>
      <c r="G202" s="251"/>
      <c r="H202" s="227"/>
      <c r="I202" s="227"/>
      <c r="J202" s="227"/>
      <c r="K202" s="253"/>
    </row>
    <row r="203" spans="2:11" customFormat="1" ht="15" customHeight="1">
      <c r="B203" s="232"/>
      <c r="C203" s="209" t="s">
        <v>2911</v>
      </c>
      <c r="D203" s="209"/>
      <c r="E203" s="209"/>
      <c r="F203" s="230" t="s">
        <v>45</v>
      </c>
      <c r="G203" s="209"/>
      <c r="H203" s="329" t="s">
        <v>2922</v>
      </c>
      <c r="I203" s="329"/>
      <c r="J203" s="329"/>
      <c r="K203" s="253"/>
    </row>
    <row r="204" spans="2:11" customFormat="1" ht="15" customHeight="1">
      <c r="B204" s="232"/>
      <c r="C204" s="209"/>
      <c r="D204" s="209"/>
      <c r="E204" s="209"/>
      <c r="F204" s="230" t="s">
        <v>46</v>
      </c>
      <c r="G204" s="209"/>
      <c r="H204" s="329" t="s">
        <v>2923</v>
      </c>
      <c r="I204" s="329"/>
      <c r="J204" s="329"/>
      <c r="K204" s="253"/>
    </row>
    <row r="205" spans="2:11" customFormat="1" ht="15" customHeight="1">
      <c r="B205" s="232"/>
      <c r="C205" s="209"/>
      <c r="D205" s="209"/>
      <c r="E205" s="209"/>
      <c r="F205" s="230" t="s">
        <v>49</v>
      </c>
      <c r="G205" s="209"/>
      <c r="H205" s="329" t="s">
        <v>2924</v>
      </c>
      <c r="I205" s="329"/>
      <c r="J205" s="329"/>
      <c r="K205" s="253"/>
    </row>
    <row r="206" spans="2:11" customFormat="1" ht="15" customHeight="1">
      <c r="B206" s="232"/>
      <c r="C206" s="209"/>
      <c r="D206" s="209"/>
      <c r="E206" s="209"/>
      <c r="F206" s="230" t="s">
        <v>47</v>
      </c>
      <c r="G206" s="209"/>
      <c r="H206" s="329" t="s">
        <v>2925</v>
      </c>
      <c r="I206" s="329"/>
      <c r="J206" s="329"/>
      <c r="K206" s="253"/>
    </row>
    <row r="207" spans="2:11" customFormat="1" ht="15" customHeight="1">
      <c r="B207" s="232"/>
      <c r="C207" s="209"/>
      <c r="D207" s="209"/>
      <c r="E207" s="209"/>
      <c r="F207" s="230" t="s">
        <v>48</v>
      </c>
      <c r="G207" s="209"/>
      <c r="H207" s="329" t="s">
        <v>2926</v>
      </c>
      <c r="I207" s="329"/>
      <c r="J207" s="329"/>
      <c r="K207" s="253"/>
    </row>
    <row r="208" spans="2:11" customFormat="1" ht="15" customHeight="1">
      <c r="B208" s="232"/>
      <c r="C208" s="209"/>
      <c r="D208" s="209"/>
      <c r="E208" s="209"/>
      <c r="F208" s="230"/>
      <c r="G208" s="209"/>
      <c r="H208" s="209"/>
      <c r="I208" s="209"/>
      <c r="J208" s="209"/>
      <c r="K208" s="253"/>
    </row>
    <row r="209" spans="2:11" customFormat="1" ht="15" customHeight="1">
      <c r="B209" s="232"/>
      <c r="C209" s="209" t="s">
        <v>2865</v>
      </c>
      <c r="D209" s="209"/>
      <c r="E209" s="209"/>
      <c r="F209" s="230" t="s">
        <v>81</v>
      </c>
      <c r="G209" s="209"/>
      <c r="H209" s="329" t="s">
        <v>2927</v>
      </c>
      <c r="I209" s="329"/>
      <c r="J209" s="329"/>
      <c r="K209" s="253"/>
    </row>
    <row r="210" spans="2:11" customFormat="1" ht="15" customHeight="1">
      <c r="B210" s="232"/>
      <c r="C210" s="209"/>
      <c r="D210" s="209"/>
      <c r="E210" s="209"/>
      <c r="F210" s="230" t="s">
        <v>2762</v>
      </c>
      <c r="G210" s="209"/>
      <c r="H210" s="329" t="s">
        <v>2763</v>
      </c>
      <c r="I210" s="329"/>
      <c r="J210" s="329"/>
      <c r="K210" s="253"/>
    </row>
    <row r="211" spans="2:11" customFormat="1" ht="15" customHeight="1">
      <c r="B211" s="232"/>
      <c r="C211" s="209"/>
      <c r="D211" s="209"/>
      <c r="E211" s="209"/>
      <c r="F211" s="230" t="s">
        <v>2760</v>
      </c>
      <c r="G211" s="209"/>
      <c r="H211" s="329" t="s">
        <v>2928</v>
      </c>
      <c r="I211" s="329"/>
      <c r="J211" s="329"/>
      <c r="K211" s="253"/>
    </row>
    <row r="212" spans="2:11" customFormat="1" ht="15" customHeight="1">
      <c r="B212" s="277"/>
      <c r="C212" s="209"/>
      <c r="D212" s="209"/>
      <c r="E212" s="209"/>
      <c r="F212" s="230" t="s">
        <v>2764</v>
      </c>
      <c r="G212" s="266"/>
      <c r="H212" s="330" t="s">
        <v>2765</v>
      </c>
      <c r="I212" s="330"/>
      <c r="J212" s="330"/>
      <c r="K212" s="278"/>
    </row>
    <row r="213" spans="2:11" customFormat="1" ht="15" customHeight="1">
      <c r="B213" s="277"/>
      <c r="C213" s="209"/>
      <c r="D213" s="209"/>
      <c r="E213" s="209"/>
      <c r="F213" s="230" t="s">
        <v>1699</v>
      </c>
      <c r="G213" s="266"/>
      <c r="H213" s="330" t="s">
        <v>1749</v>
      </c>
      <c r="I213" s="330"/>
      <c r="J213" s="330"/>
      <c r="K213" s="278"/>
    </row>
    <row r="214" spans="2:11" customFormat="1" ht="15" customHeight="1">
      <c r="B214" s="277"/>
      <c r="C214" s="209"/>
      <c r="D214" s="209"/>
      <c r="E214" s="209"/>
      <c r="F214" s="230"/>
      <c r="G214" s="266"/>
      <c r="H214" s="257"/>
      <c r="I214" s="257"/>
      <c r="J214" s="257"/>
      <c r="K214" s="278"/>
    </row>
    <row r="215" spans="2:11" customFormat="1" ht="15" customHeight="1">
      <c r="B215" s="277"/>
      <c r="C215" s="209" t="s">
        <v>2889</v>
      </c>
      <c r="D215" s="209"/>
      <c r="E215" s="209"/>
      <c r="F215" s="230">
        <v>1</v>
      </c>
      <c r="G215" s="266"/>
      <c r="H215" s="330" t="s">
        <v>2929</v>
      </c>
      <c r="I215" s="330"/>
      <c r="J215" s="330"/>
      <c r="K215" s="278"/>
    </row>
    <row r="216" spans="2:11" customFormat="1" ht="15" customHeight="1">
      <c r="B216" s="277"/>
      <c r="C216" s="209"/>
      <c r="D216" s="209"/>
      <c r="E216" s="209"/>
      <c r="F216" s="230">
        <v>2</v>
      </c>
      <c r="G216" s="266"/>
      <c r="H216" s="330" t="s">
        <v>2930</v>
      </c>
      <c r="I216" s="330"/>
      <c r="J216" s="330"/>
      <c r="K216" s="278"/>
    </row>
    <row r="217" spans="2:11" customFormat="1" ht="15" customHeight="1">
      <c r="B217" s="277"/>
      <c r="C217" s="209"/>
      <c r="D217" s="209"/>
      <c r="E217" s="209"/>
      <c r="F217" s="230">
        <v>3</v>
      </c>
      <c r="G217" s="266"/>
      <c r="H217" s="330" t="s">
        <v>2931</v>
      </c>
      <c r="I217" s="330"/>
      <c r="J217" s="330"/>
      <c r="K217" s="278"/>
    </row>
    <row r="218" spans="2:11" customFormat="1" ht="15" customHeight="1">
      <c r="B218" s="277"/>
      <c r="C218" s="209"/>
      <c r="D218" s="209"/>
      <c r="E218" s="209"/>
      <c r="F218" s="230">
        <v>4</v>
      </c>
      <c r="G218" s="266"/>
      <c r="H218" s="330" t="s">
        <v>2932</v>
      </c>
      <c r="I218" s="330"/>
      <c r="J218" s="330"/>
      <c r="K218" s="278"/>
    </row>
    <row r="219" spans="2:11" customFormat="1" ht="12.75" customHeight="1">
      <c r="B219" s="279"/>
      <c r="C219" s="280"/>
      <c r="D219" s="280"/>
      <c r="E219" s="280"/>
      <c r="F219" s="280"/>
      <c r="G219" s="280"/>
      <c r="H219" s="280"/>
      <c r="I219" s="280"/>
      <c r="J219" s="280"/>
      <c r="K219" s="28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Rekapitulace stavby</vt:lpstr>
      <vt:lpstr>01 - Architektonicko-stav...</vt:lpstr>
      <vt:lpstr>02 - ZTI</vt:lpstr>
      <vt:lpstr>03 - Elektro</vt:lpstr>
      <vt:lpstr>04 - Topení</vt:lpstr>
      <vt:lpstr>05 - Slaboproud</vt:lpstr>
      <vt:lpstr>06 - VZT</vt:lpstr>
      <vt:lpstr>Seznam figur</vt:lpstr>
      <vt:lpstr>Pokyny pro vyplnění</vt:lpstr>
      <vt:lpstr>'01 - Architektonicko-stav...'!Názvy_tisku</vt:lpstr>
      <vt:lpstr>'02 - ZTI'!Názvy_tisku</vt:lpstr>
      <vt:lpstr>'03 - Elektro'!Názvy_tisku</vt:lpstr>
      <vt:lpstr>'04 - Topení'!Názvy_tisku</vt:lpstr>
      <vt:lpstr>'05 - Slaboproud'!Názvy_tisku</vt:lpstr>
      <vt:lpstr>'06 - VZT'!Názvy_tisku</vt:lpstr>
      <vt:lpstr>'Rekapitulace stavby'!Názvy_tisku</vt:lpstr>
      <vt:lpstr>'Seznam figur'!Názvy_tisku</vt:lpstr>
      <vt:lpstr>'01 - Architektonicko-stav...'!Oblast_tisku</vt:lpstr>
      <vt:lpstr>'02 - ZTI'!Oblast_tisku</vt:lpstr>
      <vt:lpstr>'03 - Elektro'!Oblast_tisku</vt:lpstr>
      <vt:lpstr>'04 - Topení'!Oblast_tisku</vt:lpstr>
      <vt:lpstr>'05 - Slaboproud'!Oblast_tisku</vt:lpstr>
      <vt:lpstr>'06 - VZT'!Oblast_tisku</vt:lpstr>
      <vt:lpstr>'Pokyny pro vyplnění'!Oblast_tisku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Veronika\soulo</dc:creator>
  <cp:lastModifiedBy>Hollerová Lenka</cp:lastModifiedBy>
  <dcterms:created xsi:type="dcterms:W3CDTF">2024-04-29T09:23:24Z</dcterms:created>
  <dcterms:modified xsi:type="dcterms:W3CDTF">2024-04-29T13:41:31Z</dcterms:modified>
</cp:coreProperties>
</file>